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10월\"/>
    </mc:Choice>
  </mc:AlternateContent>
  <xr:revisionPtr revIDLastSave="0" documentId="13_ncr:1_{1CF43C7A-F0BF-4FA6-B0DF-6A03D5C57473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</sheets>
  <definedNames>
    <definedName name="_xlnm._FilterDatabase" localSheetId="6" hidden="1">'D,F등급 명단'!$A$13:$R$62</definedName>
    <definedName name="_xlnm._FilterDatabase" localSheetId="4" hidden="1">운전자별!$A$4:$BQ$4</definedName>
    <definedName name="_xlnm._FilterDatabase" localSheetId="3" hidden="1">차량별!$A$4:$AY$4</definedName>
    <definedName name="_xlnm.Print_Area" localSheetId="4">운전자별!$A$1:$R$116</definedName>
    <definedName name="_xlnm.Print_Area" localSheetId="1">종합!$A$1:$L$129</definedName>
    <definedName name="_xlnm.Print_Area" localSheetId="3">차량별!$A$1:$T$54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1" i="12" l="1"/>
  <c r="A47" i="60"/>
  <c r="B47" i="60"/>
  <c r="C47" i="60"/>
  <c r="D47" i="60"/>
  <c r="E47" i="60"/>
  <c r="G47" i="60"/>
  <c r="F47" i="60" s="1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F48" i="60" s="1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F49" i="60" s="1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F50" i="60" s="1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F51" i="60" s="1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F52" i="60" s="1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F53" i="60" s="1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F54" i="60" s="1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108" i="7"/>
  <c r="B108" i="7"/>
  <c r="C108" i="7"/>
  <c r="D108" i="7"/>
  <c r="E108" i="7"/>
  <c r="F108" i="7"/>
  <c r="G108" i="7"/>
  <c r="H108" i="7"/>
  <c r="I108" i="7"/>
  <c r="J108" i="7"/>
  <c r="K108" i="7"/>
  <c r="L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J109" i="7"/>
  <c r="K109" i="7"/>
  <c r="L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J110" i="7"/>
  <c r="K110" i="7"/>
  <c r="L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J112" i="7"/>
  <c r="K112" i="7"/>
  <c r="L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J113" i="7"/>
  <c r="K113" i="7"/>
  <c r="L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J114" i="7"/>
  <c r="K114" i="7"/>
  <c r="L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J116" i="7"/>
  <c r="K116" i="7"/>
  <c r="L116" i="7"/>
  <c r="M116" i="7"/>
  <c r="N116" i="7"/>
  <c r="O116" i="7"/>
  <c r="P116" i="7"/>
  <c r="Q116" i="7"/>
  <c r="R116" i="7"/>
  <c r="A45" i="60"/>
  <c r="B45" i="60"/>
  <c r="C45" i="60"/>
  <c r="D45" i="60"/>
  <c r="E45" i="60"/>
  <c r="G45" i="60"/>
  <c r="H45" i="60"/>
  <c r="F45" i="60" s="1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O106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A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F46" i="60" l="1"/>
  <c r="F42" i="60"/>
  <c r="F40" i="60"/>
  <c r="F41" i="60"/>
  <c r="F43" i="60"/>
  <c r="F39" i="60"/>
  <c r="F44" i="60"/>
  <c r="A27" i="60" l="1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F34" i="60" l="1"/>
  <c r="F38" i="60"/>
  <c r="F33" i="60"/>
  <c r="F32" i="60"/>
  <c r="F31" i="60"/>
  <c r="F36" i="60"/>
  <c r="F28" i="60"/>
  <c r="F35" i="60"/>
  <c r="F27" i="60"/>
  <c r="F30" i="60"/>
  <c r="F37" i="60"/>
  <c r="F29" i="60"/>
  <c r="J53" i="12" a="1"/>
  <c r="J53" i="12" l="1"/>
  <c r="A7" i="7" l="1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6" i="7"/>
  <c r="A5" i="7"/>
  <c r="C6" i="7"/>
  <c r="D6" i="7"/>
  <c r="E6" i="7"/>
  <c r="B6" i="7" s="1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F13" i="60" l="1"/>
  <c r="F26" i="60"/>
  <c r="F17" i="60"/>
  <c r="F22" i="60"/>
  <c r="F18" i="60"/>
  <c r="F23" i="60"/>
  <c r="F25" i="60"/>
  <c r="F20" i="60"/>
  <c r="F7" i="60"/>
  <c r="F10" i="60"/>
  <c r="F12" i="60"/>
  <c r="F24" i="60"/>
  <c r="F14" i="60"/>
  <c r="F16" i="60"/>
  <c r="F8" i="60"/>
  <c r="F19" i="60"/>
  <c r="F21" i="60"/>
  <c r="F9" i="60"/>
  <c r="F11" i="60"/>
  <c r="F15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28" i="12" l="1"/>
  <c r="B121" i="12" l="1"/>
  <c r="J121" i="12" s="1"/>
  <c r="B120" i="12"/>
  <c r="I120" i="12" s="1"/>
  <c r="B119" i="12"/>
  <c r="B118" i="12"/>
  <c r="F120" i="12" l="1"/>
  <c r="G120" i="12"/>
  <c r="H120" i="12"/>
  <c r="E120" i="12"/>
  <c r="H118" i="12"/>
  <c r="I118" i="12"/>
  <c r="J118" i="12"/>
  <c r="D118" i="12"/>
  <c r="E118" i="12"/>
  <c r="D121" i="12"/>
  <c r="J10" i="12"/>
  <c r="J32" i="12" s="1"/>
  <c r="N26" i="12"/>
  <c r="K28" i="12"/>
  <c r="G119" i="12" l="1"/>
  <c r="I119" i="12"/>
  <c r="J120" i="12"/>
  <c r="J119" i="12"/>
  <c r="G121" i="12"/>
  <c r="G118" i="12"/>
  <c r="E119" i="12"/>
  <c r="I121" i="12"/>
  <c r="F118" i="12"/>
  <c r="H121" i="12"/>
  <c r="H119" i="12"/>
  <c r="F119" i="12"/>
  <c r="D120" i="12"/>
  <c r="E121" i="12"/>
  <c r="D119" i="12"/>
  <c r="D28" i="12"/>
  <c r="H53" i="12" a="1"/>
  <c r="I53" i="12" a="1"/>
  <c r="G53" i="12" a="1"/>
  <c r="F53" i="12" a="1"/>
  <c r="D53" i="12" a="1"/>
  <c r="E53" i="12" a="1"/>
  <c r="F53" i="12" l="1"/>
  <c r="E53" i="12"/>
  <c r="D53" i="12"/>
  <c r="I53" i="12"/>
  <c r="H53" i="12"/>
  <c r="G53" i="12"/>
  <c r="N53" i="12" a="1"/>
  <c r="N53" i="12" l="1"/>
  <c r="K53" i="12" s="1" a="1"/>
  <c r="K53" i="12" s="1"/>
  <c r="E28" i="12"/>
  <c r="F28" i="12" l="1"/>
  <c r="G28" i="12" l="1"/>
  <c r="H28" i="12" l="1"/>
  <c r="I28" i="12" l="1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<sst xmlns="http://schemas.openxmlformats.org/spreadsheetml/2006/main" count="3063" uniqueCount="669">
  <si>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</si>
  <si>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</si>
  <si>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</si>
  <si>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</si>
  <si>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</si>
  <si>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</si>
  <si>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</si>
  <si>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</si>
  <si>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</si>
  <si>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</si>
  <si>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</si>
  <si>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</si>
  <si>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</si>
  <si>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</si>
  <si>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</si>
  <si>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</si>
  <si>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</si>
  <si>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</si>
  <si>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</si>
  <si>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</si>
  <si>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</si>
  <si>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</si>
  <si>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</si>
  <si>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</si>
  <si>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</si>
  <si>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</si>
  <si>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</si>
  <si>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</si>
  <si>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</si>
  <si>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</si>
  <si>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</si>
  <si>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</si>
  <si>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</si>
  <si>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</si>
  <si>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</si>
  <si>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</si>
  <si>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</si>
  <si>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</si>
  <si>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</si>
  <si>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</si>
  <si>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</si>
  <si>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</si>
  <si>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</si>
  <si>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</si>
  <si>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</si>
  <si>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</si>
  <si>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</si>
  <si>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</si>
  <si>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</si>
  <si>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</si>
  <si>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</si>
  <si>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</si>
  <si>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</si>
  <si>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</si>
  <si>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</si>
  <si>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</si>
  <si>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</si>
  <si>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</si>
  <si>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</si>
  <si>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</si>
  <si>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</si>
  <si>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</si>
  <si>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</si>
  <si>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</si>
  <si>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</si>
  <si>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</si>
  <si>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</si>
  <si>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</si>
  <si>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</si>
  <si>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</si>
  <si>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</si>
  <si>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</si>
  <si>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</si>
  <si>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</si>
  <si>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</si>
  <si>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</si>
  <si>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</si>
  <si>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</si>
  <si>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</si>
  <si>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</si>
  <si>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</si>
  <si>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</si>
  <si>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</si>
  <si>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</si>
  <si>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</si>
  <si>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</si>
  <si>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</si>
  <si>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</si>
  <si>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</si>
  <si>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</si>
  <si>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</si>
  <si>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</si>
  <si>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</si>
  <si>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</si>
  <si>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</si>
  <si>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</si>
  <si>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</si>
  <si>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</si>
  <si>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</si>
  <si>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</si>
  <si>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</si>
  <si>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</si>
  <si>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</si>
  <si>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</si>
  <si>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</si>
  <si>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</si>
  <si>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</si>
  <si>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</si>
  <si>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</si>
  <si>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</si>
  <si>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</si>
  <si>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</si>
  <si>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</si>
  <si>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</si>
  <si>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</si>
  <si>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</si>
  <si>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신화여객</t>
  </si>
  <si>
    <t>34</t>
  </si>
  <si>
    <t>37</t>
  </si>
  <si>
    <t>526</t>
  </si>
  <si>
    <t>555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</si>
  <si>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</si>
  <si>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</si>
  <si>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</si>
  <si>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</si>
  <si>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</si>
  <si>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</si>
  <si>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</si>
  <si>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</si>
  <si>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</si>
  <si>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</si>
  <si>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</si>
  <si>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</si>
  <si>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</si>
  <si>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</si>
  <si>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</si>
  <si>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</si>
  <si>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</si>
  <si>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</si>
  <si>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</si>
  <si>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</si>
  <si>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</si>
  <si>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</si>
  <si>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</si>
  <si>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</si>
  <si>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</si>
  <si>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</si>
  <si>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</si>
  <si>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</si>
  <si>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</si>
  <si>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</si>
  <si>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</si>
  <si>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</si>
  <si>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</si>
  <si>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</si>
  <si>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</si>
  <si>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</si>
  <si>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</si>
  <si>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</si>
  <si>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</si>
  <si>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</si>
  <si>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</si>
  <si>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</si>
  <si>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</si>
  <si>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</si>
  <si>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</si>
  <si>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</si>
  <si>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</si>
  <si>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</si>
  <si>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</si>
  <si>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</si>
  <si>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</si>
  <si>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</si>
  <si>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</si>
  <si>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</si>
  <si>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</si>
  <si>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</si>
  <si>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</si>
  <si>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</si>
  <si>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</si>
  <si>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</si>
  <si>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</si>
  <si>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운전자코드</t>
  </si>
  <si>
    <t>맥스거리코드</t>
  </si>
  <si>
    <t>최대주행거리</t>
  </si>
  <si>
    <t>[TIP!!] 특별관리 운행사원 관리하려면?</t>
  </si>
  <si>
    <t>중형</t>
  </si>
  <si>
    <t>A</t>
    <phoneticPr fontId="2" type="noConversion"/>
  </si>
  <si>
    <t>대형</t>
  </si>
  <si>
    <t>신화여객</t>
    <phoneticPr fontId="2" type="noConversion"/>
  </si>
  <si>
    <t>71바1115</t>
  </si>
  <si>
    <t>3434</t>
  </si>
  <si>
    <t>71바5106</t>
  </si>
  <si>
    <t>71바6152</t>
  </si>
  <si>
    <t>71바6154</t>
  </si>
  <si>
    <t>71바6156</t>
  </si>
  <si>
    <t>71바6158</t>
  </si>
  <si>
    <t>71바6160</t>
  </si>
  <si>
    <t>72바1094</t>
  </si>
  <si>
    <t>72바1095</t>
  </si>
  <si>
    <t>72바1096</t>
  </si>
  <si>
    <t>신화여객34C1</t>
  </si>
  <si>
    <t>72바1097</t>
  </si>
  <si>
    <t>72바1100</t>
  </si>
  <si>
    <t>72바1108</t>
  </si>
  <si>
    <t>72바1110</t>
  </si>
  <si>
    <t>72바1113</t>
  </si>
  <si>
    <t>72바1114</t>
  </si>
  <si>
    <t>72바1472</t>
  </si>
  <si>
    <t>72바1473</t>
  </si>
  <si>
    <t>71바6165</t>
  </si>
  <si>
    <t>71바6167</t>
  </si>
  <si>
    <t>71바6168</t>
  </si>
  <si>
    <t>71바6169</t>
  </si>
  <si>
    <t>71바6171</t>
  </si>
  <si>
    <t>71바6172</t>
  </si>
  <si>
    <t>71바5101</t>
  </si>
  <si>
    <t>71바5105</t>
  </si>
  <si>
    <t>71바5107</t>
  </si>
  <si>
    <t>71바5108</t>
  </si>
  <si>
    <t>72바1102</t>
  </si>
  <si>
    <t>72바1109</t>
  </si>
  <si>
    <t>72바1112</t>
  </si>
  <si>
    <t>71바6151</t>
  </si>
  <si>
    <t>71바6153</t>
  </si>
  <si>
    <t>71바6157</t>
  </si>
  <si>
    <t>71바6159</t>
  </si>
  <si>
    <t>72바1104</t>
  </si>
  <si>
    <t>72바1105</t>
  </si>
  <si>
    <t>73아2101</t>
  </si>
  <si>
    <t>강상규</t>
  </si>
  <si>
    <t>5246572</t>
  </si>
  <si>
    <t>고성윤</t>
  </si>
  <si>
    <t>5242021</t>
  </si>
  <si>
    <t>곽태용</t>
  </si>
  <si>
    <t>5244181</t>
  </si>
  <si>
    <t>곽현용</t>
  </si>
  <si>
    <t>5243788</t>
  </si>
  <si>
    <t>권기홍</t>
  </si>
  <si>
    <t>524484</t>
  </si>
  <si>
    <t>김기홍</t>
  </si>
  <si>
    <t>5248820</t>
  </si>
  <si>
    <t>김대원</t>
  </si>
  <si>
    <t>5241321</t>
  </si>
  <si>
    <t>김동호</t>
  </si>
  <si>
    <t>524700</t>
  </si>
  <si>
    <t>김명규</t>
  </si>
  <si>
    <t>5249573</t>
  </si>
  <si>
    <t>김석호</t>
  </si>
  <si>
    <t>5249318</t>
  </si>
  <si>
    <t>김성윤</t>
  </si>
  <si>
    <t>5243596</t>
  </si>
  <si>
    <t>김성주</t>
  </si>
  <si>
    <t>5246098</t>
  </si>
  <si>
    <t>김순길</t>
  </si>
  <si>
    <t>5243718</t>
  </si>
  <si>
    <t>김정철</t>
  </si>
  <si>
    <t>5248220</t>
  </si>
  <si>
    <t>김지훈</t>
  </si>
  <si>
    <t>5247466</t>
  </si>
  <si>
    <t>김진수B</t>
  </si>
  <si>
    <t>5246853</t>
  </si>
  <si>
    <t>김창일</t>
  </si>
  <si>
    <t>5247670</t>
  </si>
  <si>
    <t>김춘길</t>
  </si>
  <si>
    <t>5243287</t>
  </si>
  <si>
    <t>김학광</t>
  </si>
  <si>
    <t>5249732</t>
  </si>
  <si>
    <t>김학순</t>
  </si>
  <si>
    <t>5246753</t>
  </si>
  <si>
    <t>김현배</t>
  </si>
  <si>
    <t>524715</t>
  </si>
  <si>
    <t>김형기</t>
  </si>
  <si>
    <t>5243435</t>
  </si>
  <si>
    <t>김형석</t>
  </si>
  <si>
    <t>5243437</t>
  </si>
  <si>
    <t>남윤기</t>
  </si>
  <si>
    <t>5245383</t>
  </si>
  <si>
    <t>모환경</t>
  </si>
  <si>
    <t>5242135</t>
  </si>
  <si>
    <t>박상기</t>
  </si>
  <si>
    <t>5243129</t>
  </si>
  <si>
    <t>박상수</t>
  </si>
  <si>
    <t>5241132</t>
  </si>
  <si>
    <t>박영석</t>
  </si>
  <si>
    <t>5248946</t>
  </si>
  <si>
    <t>박준수</t>
  </si>
  <si>
    <t>5244764</t>
  </si>
  <si>
    <t>박창수</t>
  </si>
  <si>
    <t>5247268</t>
  </si>
  <si>
    <t>배수민</t>
  </si>
  <si>
    <t>5248503</t>
  </si>
  <si>
    <t>배태용</t>
  </si>
  <si>
    <t>5248596</t>
  </si>
  <si>
    <t>서낙준</t>
  </si>
  <si>
    <t>5241859</t>
  </si>
  <si>
    <t>서동욱</t>
  </si>
  <si>
    <t>5245217</t>
  </si>
  <si>
    <t>송동규</t>
  </si>
  <si>
    <t>5245612</t>
  </si>
  <si>
    <t>신종민</t>
  </si>
  <si>
    <t>524724</t>
  </si>
  <si>
    <t>엄인호</t>
  </si>
  <si>
    <t>5241313</t>
  </si>
  <si>
    <t>용일국</t>
  </si>
  <si>
    <t>5245527</t>
  </si>
  <si>
    <t>우영삼</t>
  </si>
  <si>
    <t>524939</t>
  </si>
  <si>
    <t>윤대영</t>
  </si>
  <si>
    <t>5241006</t>
  </si>
  <si>
    <t>윤영철</t>
  </si>
  <si>
    <t>5249971</t>
  </si>
  <si>
    <t>윤완수</t>
  </si>
  <si>
    <t>524487</t>
  </si>
  <si>
    <t>윤청락</t>
  </si>
  <si>
    <t>5243241</t>
  </si>
  <si>
    <t>윤택수</t>
  </si>
  <si>
    <t>5243873</t>
  </si>
  <si>
    <t>이강민</t>
  </si>
  <si>
    <t>5247118</t>
  </si>
  <si>
    <t>이경환</t>
  </si>
  <si>
    <t>5241016</t>
  </si>
  <si>
    <t>이기학</t>
  </si>
  <si>
    <t>5244500</t>
  </si>
  <si>
    <t>이득희</t>
  </si>
  <si>
    <t>5247040</t>
  </si>
  <si>
    <t>이성진</t>
  </si>
  <si>
    <t>5248309</t>
  </si>
  <si>
    <t>이영배</t>
  </si>
  <si>
    <t>5249914</t>
  </si>
  <si>
    <t>이우빈</t>
  </si>
  <si>
    <t>5244242</t>
  </si>
  <si>
    <t>이재선</t>
  </si>
  <si>
    <t>524435</t>
  </si>
  <si>
    <t>이재형</t>
  </si>
  <si>
    <t>5248439</t>
  </si>
  <si>
    <t>이정주</t>
  </si>
  <si>
    <t>5243430</t>
  </si>
  <si>
    <t>이주호</t>
  </si>
  <si>
    <t>5246611</t>
  </si>
  <si>
    <t>이진영</t>
  </si>
  <si>
    <t>5245352</t>
  </si>
  <si>
    <t>임종수</t>
  </si>
  <si>
    <t>5244430</t>
  </si>
  <si>
    <t>장문성</t>
  </si>
  <si>
    <t>5242502</t>
  </si>
  <si>
    <t>장병문</t>
  </si>
  <si>
    <t>5243330</t>
  </si>
  <si>
    <t>전영택</t>
  </si>
  <si>
    <t>524131</t>
  </si>
  <si>
    <t>조성근</t>
  </si>
  <si>
    <t>5247970</t>
  </si>
  <si>
    <t>주상건</t>
  </si>
  <si>
    <t>524517</t>
  </si>
  <si>
    <t>최동석</t>
  </si>
  <si>
    <t>5243626</t>
  </si>
  <si>
    <t>최용선</t>
  </si>
  <si>
    <t>5249291</t>
  </si>
  <si>
    <t>최중이</t>
  </si>
  <si>
    <t>524377</t>
  </si>
  <si>
    <t>최진혁</t>
  </si>
  <si>
    <t>5242756</t>
  </si>
  <si>
    <t>한상천</t>
  </si>
  <si>
    <t>52464</t>
  </si>
  <si>
    <t>한영남</t>
  </si>
  <si>
    <t>5243329</t>
  </si>
  <si>
    <t>한정규</t>
  </si>
  <si>
    <t>5248236</t>
  </si>
  <si>
    <t>한종현</t>
  </si>
  <si>
    <t>5241300</t>
  </si>
  <si>
    <t>홍천수</t>
  </si>
  <si>
    <t>5244871</t>
  </si>
  <si>
    <t>(경  고)</t>
  </si>
  <si>
    <t>박종진</t>
  </si>
  <si>
    <t>5248248</t>
  </si>
  <si>
    <t>이한남</t>
  </si>
  <si>
    <t>5248833</t>
  </si>
  <si>
    <t>장주현</t>
  </si>
  <si>
    <t>5244657</t>
  </si>
  <si>
    <t>전진호</t>
  </si>
  <si>
    <t>5247820</t>
  </si>
  <si>
    <t>신화여객34D1</t>
  </si>
  <si>
    <t>신화여객34D4</t>
  </si>
  <si>
    <t>신화여객34F1</t>
  </si>
  <si>
    <t>신화여객34D3</t>
  </si>
  <si>
    <t>72바1098</t>
  </si>
  <si>
    <t>신화여객34F2</t>
  </si>
  <si>
    <t>신화여객34D2</t>
  </si>
  <si>
    <t>김석준</t>
  </si>
  <si>
    <t>5244040</t>
  </si>
  <si>
    <t>박우열</t>
  </si>
  <si>
    <t>5249887</t>
  </si>
  <si>
    <t>정영환</t>
  </si>
  <si>
    <t>5244021</t>
  </si>
  <si>
    <t>=</t>
  </si>
  <si>
    <t>72바1111</t>
  </si>
  <si>
    <t>강천성</t>
  </si>
  <si>
    <t>5246074</t>
  </si>
  <si>
    <t>문태철</t>
  </si>
  <si>
    <t>5243411</t>
  </si>
  <si>
    <t>손철종</t>
  </si>
  <si>
    <t>5241035</t>
  </si>
  <si>
    <t>윤부수</t>
  </si>
  <si>
    <t>5245037</t>
  </si>
  <si>
    <t>이옥선</t>
  </si>
  <si>
    <t>5244922</t>
  </si>
  <si>
    <t>이일남</t>
  </si>
  <si>
    <t>5243898</t>
  </si>
  <si>
    <t>채건</t>
  </si>
  <si>
    <t>5246054</t>
  </si>
  <si>
    <t>최종만</t>
  </si>
  <si>
    <t>5247335</t>
  </si>
  <si>
    <t>0%(0명)</t>
  </si>
  <si>
    <t>인천전체</t>
  </si>
  <si>
    <t>신화여객34F4</t>
  </si>
  <si>
    <t>신화여객34F3</t>
  </si>
  <si>
    <t>3737</t>
  </si>
  <si>
    <t>신화여객37F1</t>
  </si>
  <si>
    <t>신화여객37D1</t>
  </si>
  <si>
    <t>신화여객37D2</t>
  </si>
  <si>
    <t>신화여객37D3</t>
  </si>
  <si>
    <t>신화여객37D4</t>
  </si>
  <si>
    <t>526526</t>
  </si>
  <si>
    <t>신화여객526D1</t>
  </si>
  <si>
    <t>555555</t>
  </si>
  <si>
    <t>신화여객555A1</t>
  </si>
  <si>
    <t>신화여객555C2</t>
  </si>
  <si>
    <t>신화여객555C1</t>
  </si>
  <si>
    <t>NULL</t>
  </si>
  <si>
    <t>김영현</t>
  </si>
  <si>
    <t>5244859</t>
  </si>
  <si>
    <t>김웅철</t>
  </si>
  <si>
    <t>5243182</t>
  </si>
  <si>
    <t>김정현</t>
  </si>
  <si>
    <t>5247379</t>
  </si>
  <si>
    <t>김태완</t>
  </si>
  <si>
    <t>5243370</t>
  </si>
  <si>
    <t>석응규</t>
  </si>
  <si>
    <t>5246767</t>
  </si>
  <si>
    <t>이용권</t>
  </si>
  <si>
    <t>524472</t>
  </si>
  <si>
    <t>최상준</t>
  </si>
  <si>
    <t>5249494</t>
  </si>
  <si>
    <t>개선율(유카전)</t>
  </si>
  <si>
    <t>순위</t>
  </si>
  <si>
    <t>고동윤</t>
  </si>
  <si>
    <t>72바1103</t>
  </si>
  <si>
    <t>고한석</t>
  </si>
  <si>
    <t>우수한</t>
  </si>
  <si>
    <t>정성수</t>
  </si>
  <si>
    <t>조집현</t>
  </si>
  <si>
    <t>71바6155</t>
  </si>
  <si>
    <t>5248257</t>
  </si>
  <si>
    <t>5245283</t>
  </si>
  <si>
    <t>5242677</t>
  </si>
  <si>
    <t>524422</t>
  </si>
  <si>
    <t>5245877</t>
  </si>
  <si>
    <t>5248805</t>
  </si>
  <si>
    <t>신화여객34C2</t>
  </si>
  <si>
    <t>▲</t>
  </si>
  <si>
    <t>신화여객34B1</t>
  </si>
  <si>
    <t>신화여객526D2</t>
  </si>
  <si>
    <t>신화여객526D4</t>
  </si>
  <si>
    <t>신화여객526D3</t>
  </si>
  <si>
    <t>NEW</t>
  </si>
  <si>
    <t>new</t>
  </si>
  <si>
    <t>신화여객526D5</t>
  </si>
  <si>
    <t>신화여객555B1</t>
  </si>
  <si>
    <t>분석기간: 24.10.01-24.10.31</t>
  </si>
  <si>
    <t>24'10</t>
    <phoneticPr fontId="2" type="noConversion"/>
  </si>
  <si>
    <t>[24년 11월] 특별관리 운행사원 명단</t>
  </si>
  <si>
    <t>사원님, 11월에는 꼭 "C등급" 이상 달성 바랍니다.</t>
  </si>
  <si>
    <t>10~11월 연속 D/F 등급시 12월초, 대면교육대상입니다.</t>
  </si>
  <si>
    <t>[24.10월 D,F 등급 운행사원]</t>
  </si>
  <si>
    <t>11월 한달간, 연비등급관리 대장에 서명할 수 있도록 적극 활용하십시오.</t>
  </si>
  <si>
    <t>권오선</t>
  </si>
  <si>
    <t>71바6164</t>
  </si>
  <si>
    <t>이덕선</t>
  </si>
  <si>
    <t>71바6161</t>
  </si>
  <si>
    <t>71바6166</t>
  </si>
  <si>
    <t>71바6173</t>
  </si>
  <si>
    <t>71바6162</t>
  </si>
  <si>
    <t>한광목</t>
  </si>
  <si>
    <t>한준수</t>
  </si>
  <si>
    <t>71바6170</t>
  </si>
  <si>
    <t>524678</t>
  </si>
  <si>
    <t>5246781405.726</t>
  </si>
  <si>
    <t>5248257591.641</t>
  </si>
  <si>
    <t>52465721451.897</t>
  </si>
  <si>
    <t>52460744862.292</t>
  </si>
  <si>
    <t>72바1106</t>
  </si>
  <si>
    <t>52452832130.952</t>
  </si>
  <si>
    <t>5242021484.602</t>
  </si>
  <si>
    <t>71바5104</t>
  </si>
  <si>
    <t>52426771521.682</t>
  </si>
  <si>
    <t>52441811544.009</t>
  </si>
  <si>
    <t>52437882470.6</t>
  </si>
  <si>
    <t>524484585.508</t>
  </si>
  <si>
    <t>5243126</t>
  </si>
  <si>
    <t>52431262013.358</t>
  </si>
  <si>
    <t>52488201551.391</t>
  </si>
  <si>
    <t>52413211944.047</t>
  </si>
  <si>
    <t>5247002042.565</t>
  </si>
  <si>
    <t>52495731878.234</t>
  </si>
  <si>
    <t>52440402456.068</t>
  </si>
  <si>
    <t>52493181693.753</t>
  </si>
  <si>
    <t>52435962405.488</t>
  </si>
  <si>
    <t>52460982520.006</t>
  </si>
  <si>
    <t>5243718526.643</t>
  </si>
  <si>
    <t>52448594442.233</t>
  </si>
  <si>
    <t>5243182485.815</t>
  </si>
  <si>
    <t>52482201301.135</t>
  </si>
  <si>
    <t>5247379379.394</t>
  </si>
  <si>
    <t>52474662039.272</t>
  </si>
  <si>
    <t>52468532467.834</t>
  </si>
  <si>
    <t>52476701987.903</t>
  </si>
  <si>
    <t>5243287325.885</t>
  </si>
  <si>
    <t>5243370309.342</t>
  </si>
  <si>
    <t>5249732278.38</t>
  </si>
  <si>
    <t>52467532273.273</t>
  </si>
  <si>
    <t>5247152370.007</t>
  </si>
  <si>
    <t>52434352418.456</t>
  </si>
  <si>
    <t>52434372119.821</t>
  </si>
  <si>
    <t>52453832178.46</t>
  </si>
  <si>
    <t>52421351969.436</t>
  </si>
  <si>
    <t>5243411424.098</t>
  </si>
  <si>
    <t>5243129419.742</t>
  </si>
  <si>
    <t>52411321711.744</t>
  </si>
  <si>
    <t>52489461762.735</t>
  </si>
  <si>
    <t>52498872659.896</t>
  </si>
  <si>
    <t>5248248231.065</t>
  </si>
  <si>
    <t>52447642149.5</t>
  </si>
  <si>
    <t>52472681434.637</t>
  </si>
  <si>
    <t>52485031495.079</t>
  </si>
  <si>
    <t>52485962029.267</t>
  </si>
  <si>
    <t>변장균</t>
  </si>
  <si>
    <t>5247114</t>
  </si>
  <si>
    <t>52471142297.511</t>
  </si>
  <si>
    <t>52418592057.118</t>
  </si>
  <si>
    <t>52452172152.41</t>
  </si>
  <si>
    <t>5246767419.882</t>
  </si>
  <si>
    <t>52410351730.487</t>
  </si>
  <si>
    <t>52456121803.774</t>
  </si>
  <si>
    <t>524724783.776</t>
  </si>
  <si>
    <t>신창균</t>
  </si>
  <si>
    <t>5246653</t>
  </si>
  <si>
    <t>52466531708.222</t>
  </si>
  <si>
    <t>52413132211.32</t>
  </si>
  <si>
    <t>52455271693.62</t>
  </si>
  <si>
    <t>5244221737.889</t>
  </si>
  <si>
    <t>5249391741.004</t>
  </si>
  <si>
    <t>52410061569.635</t>
  </si>
  <si>
    <t>52450372073.218</t>
  </si>
  <si>
    <t>52499712275.214</t>
  </si>
  <si>
    <t>5244872514.121</t>
  </si>
  <si>
    <t>윤종록</t>
  </si>
  <si>
    <t>5243223</t>
  </si>
  <si>
    <t>5243223517.726</t>
  </si>
  <si>
    <t>52432415383.869</t>
  </si>
  <si>
    <t>52438732552.995</t>
  </si>
  <si>
    <t>52471182325.434</t>
  </si>
  <si>
    <t>52410162226.333</t>
  </si>
  <si>
    <t>52445001953.983</t>
  </si>
  <si>
    <t>5243366</t>
  </si>
  <si>
    <t>52433662370.185</t>
  </si>
  <si>
    <t>52470402198.436</t>
  </si>
  <si>
    <t>52483092395.34</t>
  </si>
  <si>
    <t>52499145751.027</t>
  </si>
  <si>
    <t>52449222103.276</t>
  </si>
  <si>
    <t>524472492.864</t>
  </si>
  <si>
    <t>52442421653.816</t>
  </si>
  <si>
    <t>5243898266.694</t>
  </si>
  <si>
    <t>524435800.179</t>
  </si>
  <si>
    <t>52484392568.2</t>
  </si>
  <si>
    <t>5243430270.961</t>
  </si>
  <si>
    <t>52466111868.855</t>
  </si>
  <si>
    <t>52453522182.992</t>
  </si>
  <si>
    <t>5248833386.509</t>
  </si>
  <si>
    <t>이희광</t>
  </si>
  <si>
    <t>5248788</t>
  </si>
  <si>
    <t>52487881557.006</t>
  </si>
  <si>
    <t>5244430312.29</t>
  </si>
  <si>
    <t>임창순</t>
  </si>
  <si>
    <t>5244947</t>
  </si>
  <si>
    <t>52449472288.341</t>
  </si>
  <si>
    <t>52425021948.017</t>
  </si>
  <si>
    <t>52433302442.875</t>
  </si>
  <si>
    <t>장세영</t>
  </si>
  <si>
    <t>5242321</t>
  </si>
  <si>
    <t>52423212328.22</t>
  </si>
  <si>
    <t>5244657556.053</t>
  </si>
  <si>
    <t>장진구</t>
  </si>
  <si>
    <t>5245915</t>
  </si>
  <si>
    <t>52459151647.996</t>
  </si>
  <si>
    <t>5241312008.798</t>
  </si>
  <si>
    <t>5247820186.998</t>
  </si>
  <si>
    <t>52458771768.727</t>
  </si>
  <si>
    <t>5244021537.62</t>
  </si>
  <si>
    <t>정태훈</t>
  </si>
  <si>
    <t>5246505</t>
  </si>
  <si>
    <t>52465052157.859</t>
  </si>
  <si>
    <t>52479702292.525</t>
  </si>
  <si>
    <t>52488052097.687</t>
  </si>
  <si>
    <t>524517250.717</t>
  </si>
  <si>
    <t>5246054358.791</t>
  </si>
  <si>
    <t>52436262416.493</t>
  </si>
  <si>
    <t>5249494220.315</t>
  </si>
  <si>
    <t>5249291217.093</t>
  </si>
  <si>
    <t>5247335405.17</t>
  </si>
  <si>
    <t>5243771713.21</t>
  </si>
  <si>
    <t>52427561708.259</t>
  </si>
  <si>
    <t>5242787</t>
  </si>
  <si>
    <t>52427871363.467</t>
  </si>
  <si>
    <t>524642107.001</t>
  </si>
  <si>
    <t>52433291716.917</t>
  </si>
  <si>
    <t>52482361875.363</t>
  </si>
  <si>
    <t>52413004414.248</t>
  </si>
  <si>
    <t>5241530</t>
  </si>
  <si>
    <t>52415301566.595</t>
  </si>
  <si>
    <t>52448712287.901</t>
  </si>
  <si>
    <t>신화여객34D9</t>
  </si>
  <si>
    <t>신화여객34C4</t>
  </si>
  <si>
    <t>신화여객34C5</t>
  </si>
  <si>
    <t>신화여객34C6</t>
  </si>
  <si>
    <t>신화여객34B2</t>
  </si>
  <si>
    <t>신화여객34D5</t>
  </si>
  <si>
    <t>신화여객34D6</t>
  </si>
  <si>
    <t>신화여객34D7</t>
  </si>
  <si>
    <t>신화여객34D8</t>
  </si>
  <si>
    <t>신화여객34C7</t>
  </si>
  <si>
    <t>신화여객34C3</t>
  </si>
  <si>
    <t>신화여객37D5</t>
  </si>
  <si>
    <t>신화여객37B1</t>
  </si>
  <si>
    <t>신화여객37C1</t>
  </si>
  <si>
    <t>신화여객37C3</t>
  </si>
  <si>
    <t>신화여객37C2</t>
  </si>
  <si>
    <t>신화여객526C1</t>
  </si>
  <si>
    <t>신화여객526C3</t>
  </si>
  <si>
    <t>신화여객526C2</t>
  </si>
  <si>
    <t>신화여객526C5</t>
  </si>
  <si>
    <t>신화여객526C4</t>
  </si>
  <si>
    <t>신화여객555S2</t>
  </si>
  <si>
    <t>신화여객555B2</t>
  </si>
  <si>
    <t>신화여객555B3</t>
  </si>
  <si>
    <t>신화여객555S1</t>
  </si>
  <si>
    <t>C</t>
    <phoneticPr fontId="2" type="noConversion"/>
  </si>
  <si>
    <t>18위/(32개사)</t>
  </si>
  <si>
    <t>3%(4명)</t>
  </si>
  <si>
    <t>10%(10명)</t>
  </si>
  <si>
    <t>20%(22명)</t>
  </si>
  <si>
    <t>21%(24명)</t>
  </si>
  <si>
    <t>27%(29명)</t>
  </si>
  <si>
    <t>20%(23명)</t>
  </si>
  <si>
    <t>D</t>
    <phoneticPr fontId="2" type="noConversion"/>
  </si>
  <si>
    <t>31%(4명)</t>
  </si>
  <si>
    <t>15%(2명)</t>
  </si>
  <si>
    <t>4%(1명)</t>
  </si>
  <si>
    <t>8%(2명)</t>
  </si>
  <si>
    <t>10%(5명)</t>
  </si>
  <si>
    <t>24%(6명)</t>
  </si>
  <si>
    <t>22%(11명)</t>
  </si>
  <si>
    <t>8%(1명)</t>
  </si>
  <si>
    <t>46%(11명)</t>
  </si>
  <si>
    <t>20%(5명)</t>
  </si>
  <si>
    <t>14%(7명)</t>
  </si>
  <si>
    <t>38%(9명)</t>
  </si>
  <si>
    <t>28%(7명)</t>
  </si>
  <si>
    <t>25%(13명)</t>
  </si>
  <si>
    <t>29%(15명)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</si>
</sst>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3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</cellStyleXfs>
  <cellXfs count="295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7" fillId="0" borderId="0" xfId="0" applyFont="1">
      <alignment vertical="center"/>
    </xf>
    <xf numFmtId="186" fontId="28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8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0" fontId="53" fillId="0" borderId="0" xfId="0" applyFont="1" applyAlignment="1">
      <alignment horizontal="right"/>
    </xf>
    <xf numFmtId="189" fontId="10" fillId="0" borderId="0" xfId="0" applyNumberFormat="1" applyFont="1" applyAlignment="1">
      <alignment horizontal="center" vertical="center"/>
    </xf>
    <xf numFmtId="9" fontId="54" fillId="6" borderId="0" xfId="2" applyFont="1" applyFill="1" applyAlignment="1">
      <alignment horizontal="center" vertical="center"/>
    </xf>
    <xf numFmtId="187" fontId="13" fillId="6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9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7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4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0" fillId="13" borderId="0" xfId="0" applyFont="1" applyFill="1" applyAlignment="1">
      <alignment horizontal="left" vertical="center" indent="1"/>
    </xf>
    <xf numFmtId="185" fontId="36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58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0" fillId="8" borderId="0" xfId="0" applyFont="1" applyFill="1">
      <alignment vertical="center"/>
    </xf>
    <xf numFmtId="0" fontId="61" fillId="0" borderId="0" xfId="0" applyFont="1">
      <alignment vertical="center"/>
    </xf>
    <xf numFmtId="0" fontId="60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4" fillId="8" borderId="0" xfId="0" applyFont="1" applyFill="1">
      <alignment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0" fontId="6" fillId="6" borderId="0" xfId="0" applyNumberFormat="1" applyFont="1" applyFill="1" applyAlignment="1">
      <alignment horizontal="center" vertical="center"/>
    </xf>
    <xf numFmtId="185" fontId="38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1" fontId="6" fillId="6" borderId="0" xfId="0" applyNumberFormat="1" applyFont="1" applyFill="1" applyAlignment="1">
      <alignment horizontal="right" vertical="center"/>
    </xf>
    <xf numFmtId="49" fontId="59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4" fillId="14" borderId="0" xfId="2" applyFont="1" applyFill="1" applyBorder="1" applyAlignment="1">
      <alignment horizontal="center" vertical="center" wrapText="1"/>
    </xf>
    <xf numFmtId="49" fontId="64" fillId="14" borderId="0" xfId="0" applyNumberFormat="1" applyFont="1" applyFill="1" applyAlignment="1">
      <alignment horizontal="center" vertical="center" wrapText="1"/>
    </xf>
    <xf numFmtId="41" fontId="64" fillId="14" borderId="0" xfId="1" applyFont="1" applyFill="1" applyBorder="1" applyAlignment="1">
      <alignment horizontal="center" vertical="center" wrapText="1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0" fontId="6" fillId="13" borderId="0" xfId="0" applyNumberFormat="1" applyFont="1" applyFill="1" applyAlignment="1">
      <alignment horizontal="center" vertical="center"/>
    </xf>
    <xf numFmtId="185" fontId="38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1" fontId="6" fillId="13" borderId="0" xfId="0" applyNumberFormat="1" applyFont="1" applyFill="1" applyAlignment="1">
      <alignment horizontal="right" vertical="center"/>
    </xf>
    <xf numFmtId="49" fontId="63" fillId="14" borderId="0" xfId="0" applyNumberFormat="1" applyFont="1" applyFill="1" applyAlignment="1">
      <alignment horizontal="center" vertical="center" wrapText="1"/>
    </xf>
    <xf numFmtId="176" fontId="62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5" fillId="0" borderId="0" xfId="0" applyFont="1">
      <alignment vertical="center"/>
    </xf>
    <xf numFmtId="0" fontId="66" fillId="0" borderId="0" xfId="0" applyFont="1">
      <alignment vertical="center"/>
    </xf>
    <xf numFmtId="0" fontId="66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4" fillId="13" borderId="0" xfId="1" applyFont="1" applyFill="1" applyBorder="1" applyAlignment="1">
      <alignment horizontal="right" vertical="center"/>
    </xf>
    <xf numFmtId="10" fontId="64" fillId="13" borderId="0" xfId="2" applyNumberFormat="1" applyFont="1" applyFill="1" applyBorder="1" applyAlignment="1">
      <alignment horizontal="right" vertical="center"/>
    </xf>
    <xf numFmtId="179" fontId="64" fillId="13" borderId="0" xfId="0" applyNumberFormat="1" applyFont="1" applyFill="1" applyAlignment="1">
      <alignment horizontal="right" vertical="center"/>
    </xf>
    <xf numFmtId="181" fontId="64" fillId="13" borderId="0" xfId="0" applyNumberFormat="1" applyFont="1" applyFill="1" applyAlignment="1">
      <alignment horizontal="right" vertical="center"/>
    </xf>
    <xf numFmtId="182" fontId="64" fillId="13" borderId="0" xfId="0" applyNumberFormat="1" applyFont="1" applyFill="1" applyAlignment="1">
      <alignment horizontal="right" vertical="center"/>
    </xf>
    <xf numFmtId="0" fontId="64" fillId="13" borderId="0" xfId="0" applyFont="1" applyFill="1" applyAlignment="1">
      <alignment horizontal="right" vertical="center"/>
    </xf>
    <xf numFmtId="177" fontId="64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4" fillId="6" borderId="0" xfId="1" applyFont="1" applyFill="1" applyBorder="1" applyAlignment="1">
      <alignment horizontal="right" vertical="center"/>
    </xf>
    <xf numFmtId="10" fontId="64" fillId="6" borderId="0" xfId="2" applyNumberFormat="1" applyFont="1" applyFill="1" applyBorder="1" applyAlignment="1">
      <alignment horizontal="right" vertical="center"/>
    </xf>
    <xf numFmtId="179" fontId="64" fillId="6" borderId="0" xfId="0" applyNumberFormat="1" applyFont="1" applyFill="1" applyAlignment="1">
      <alignment horizontal="right" vertical="center"/>
    </xf>
    <xf numFmtId="181" fontId="64" fillId="6" borderId="0" xfId="0" applyNumberFormat="1" applyFont="1" applyFill="1" applyAlignment="1">
      <alignment horizontal="right" vertical="center"/>
    </xf>
    <xf numFmtId="182" fontId="64" fillId="6" borderId="0" xfId="0" applyNumberFormat="1" applyFont="1" applyFill="1" applyAlignment="1">
      <alignment horizontal="right" vertical="center"/>
    </xf>
    <xf numFmtId="0" fontId="64" fillId="6" borderId="0" xfId="0" applyFont="1" applyFill="1" applyAlignment="1">
      <alignment horizontal="right" vertical="center"/>
    </xf>
    <xf numFmtId="177" fontId="64" fillId="6" borderId="0" xfId="1" applyNumberFormat="1" applyFont="1" applyFill="1" applyBorder="1" applyAlignment="1">
      <alignment horizontal="right" vertical="center"/>
    </xf>
    <xf numFmtId="0" fontId="54" fillId="0" borderId="0" xfId="0" applyFont="1">
      <alignment vertical="center"/>
    </xf>
    <xf numFmtId="186" fontId="28" fillId="3" borderId="7" xfId="562" applyFont="1" applyFill="1" applyBorder="1" applyAlignment="1">
      <alignment horizontal="left" vertical="center"/>
    </xf>
    <xf numFmtId="0" fontId="41" fillId="9" borderId="11" xfId="0" applyFont="1" applyFill="1" applyBorder="1" applyAlignment="1">
      <alignment horizontal="center" vertical="center"/>
    </xf>
    <xf numFmtId="0" fontId="56" fillId="9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5" fillId="9" borderId="11" xfId="0" applyFont="1" applyFill="1" applyBorder="1" applyAlignment="1">
      <alignment horizontal="center" vertical="center"/>
    </xf>
    <xf numFmtId="0" fontId="55" fillId="9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9" borderId="17" xfId="0" applyFont="1" applyFill="1" applyBorder="1" applyAlignment="1">
      <alignment horizontal="center" vertical="center"/>
    </xf>
    <xf numFmtId="0" fontId="56" fillId="9" borderId="17" xfId="0" applyFont="1" applyFill="1" applyBorder="1" applyAlignment="1">
      <alignment horizontal="center" vertical="center"/>
    </xf>
    <xf numFmtId="9" fontId="43" fillId="10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0" fontId="57" fillId="9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10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0" fontId="41" fillId="9" borderId="22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 wrapText="1"/>
    </xf>
    <xf numFmtId="185" fontId="41" fillId="10" borderId="23" xfId="0" applyNumberFormat="1" applyFont="1" applyFill="1" applyBorder="1" applyAlignment="1">
      <alignment horizontal="center" vertical="center" wrapText="1"/>
    </xf>
    <xf numFmtId="0" fontId="41" fillId="0" borderId="24" xfId="0" applyFont="1" applyBorder="1" applyAlignment="1">
      <alignment horizontal="center" vertical="center" wrapText="1"/>
    </xf>
    <xf numFmtId="0" fontId="41" fillId="9" borderId="28" xfId="0" applyFont="1" applyFill="1" applyBorder="1" applyAlignment="1">
      <alignment horizontal="center" vertical="center"/>
    </xf>
    <xf numFmtId="0" fontId="41" fillId="0" borderId="29" xfId="0" applyFont="1" applyBorder="1" applyAlignment="1">
      <alignment horizontal="center" vertical="center" wrapText="1"/>
    </xf>
    <xf numFmtId="185" fontId="41" fillId="10" borderId="29" xfId="0" applyNumberFormat="1" applyFont="1" applyFill="1" applyBorder="1" applyAlignment="1">
      <alignment horizontal="center" vertical="center" wrapText="1"/>
    </xf>
    <xf numFmtId="0" fontId="41" fillId="0" borderId="30" xfId="0" applyFont="1" applyBorder="1" applyAlignment="1">
      <alignment horizontal="center" vertical="center" wrapText="1"/>
    </xf>
    <xf numFmtId="0" fontId="56" fillId="9" borderId="25" xfId="0" applyFont="1" applyFill="1" applyBorder="1" applyAlignment="1">
      <alignment horizontal="center" vertical="center"/>
    </xf>
    <xf numFmtId="9" fontId="42" fillId="0" borderId="26" xfId="2" applyFont="1" applyBorder="1" applyAlignment="1">
      <alignment horizontal="center" vertical="center" wrapText="1"/>
    </xf>
    <xf numFmtId="9" fontId="43" fillId="0" borderId="27" xfId="2" applyFont="1" applyBorder="1" applyAlignment="1">
      <alignment horizontal="center" vertical="center"/>
    </xf>
    <xf numFmtId="0" fontId="41" fillId="9" borderId="31" xfId="0" applyFont="1" applyFill="1" applyBorder="1" applyAlignment="1">
      <alignment horizontal="center" vertical="center"/>
    </xf>
    <xf numFmtId="177" fontId="45" fillId="6" borderId="32" xfId="1" applyNumberFormat="1" applyFont="1" applyFill="1" applyBorder="1" applyAlignment="1">
      <alignment horizontal="center" vertical="center" wrapText="1"/>
    </xf>
    <xf numFmtId="177" fontId="45" fillId="10" borderId="32" xfId="1" applyNumberFormat="1" applyFont="1" applyFill="1" applyBorder="1" applyAlignment="1">
      <alignment horizontal="center" vertical="center" wrapText="1"/>
    </xf>
    <xf numFmtId="0" fontId="41" fillId="6" borderId="33" xfId="0" applyFont="1" applyFill="1" applyBorder="1" applyAlignment="1">
      <alignment horizontal="center" vertical="center"/>
    </xf>
    <xf numFmtId="0" fontId="41" fillId="9" borderId="36" xfId="0" applyFont="1" applyFill="1" applyBorder="1" applyAlignment="1">
      <alignment horizontal="center" vertical="center"/>
    </xf>
    <xf numFmtId="0" fontId="41" fillId="10" borderId="37" xfId="0" applyFont="1" applyFill="1" applyBorder="1" applyAlignment="1">
      <alignment horizontal="center" vertical="center" wrapText="1"/>
    </xf>
    <xf numFmtId="0" fontId="41" fillId="10" borderId="38" xfId="0" applyFont="1" applyFill="1" applyBorder="1" applyAlignment="1">
      <alignment horizontal="center" vertical="center" wrapText="1"/>
    </xf>
    <xf numFmtId="0" fontId="56" fillId="9" borderId="34" xfId="0" applyFont="1" applyFill="1" applyBorder="1" applyAlignment="1">
      <alignment horizontal="center" vertical="center"/>
    </xf>
    <xf numFmtId="9" fontId="42" fillId="0" borderId="35" xfId="2" applyFont="1" applyBorder="1" applyAlignment="1">
      <alignment horizontal="center" vertical="center" wrapText="1"/>
    </xf>
    <xf numFmtId="0" fontId="41" fillId="9" borderId="39" xfId="0" applyFont="1" applyFill="1" applyBorder="1" applyAlignment="1">
      <alignment horizontal="center" vertical="center"/>
    </xf>
    <xf numFmtId="185" fontId="67" fillId="0" borderId="40" xfId="0" applyNumberFormat="1" applyFont="1" applyBorder="1" applyAlignment="1">
      <alignment horizontal="center" vertical="center"/>
    </xf>
    <xf numFmtId="185" fontId="67" fillId="0" borderId="41" xfId="0" applyNumberFormat="1" applyFont="1" applyBorder="1" applyAlignment="1">
      <alignment horizontal="center" vertical="center"/>
    </xf>
    <xf numFmtId="0" fontId="68" fillId="8" borderId="0" xfId="0" applyFont="1" applyFill="1">
      <alignment vertical="center"/>
    </xf>
    <xf numFmtId="0" fontId="69" fillId="0" borderId="0" xfId="0" applyFont="1">
      <alignment vertical="center"/>
    </xf>
    <xf numFmtId="0" fontId="68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2" fontId="6" fillId="13" borderId="0" xfId="0" applyNumberFormat="1" applyFont="1" applyFill="1" applyAlignment="1">
      <alignment horizontal="right" vertical="center"/>
    </xf>
    <xf numFmtId="192" fontId="24" fillId="13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192" fontId="24" fillId="6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185" fontId="11" fillId="6" borderId="0" xfId="0" applyNumberFormat="1" applyFont="1" applyFill="1">
      <alignment vertical="center"/>
    </xf>
    <xf numFmtId="180" fontId="38" fillId="13" borderId="0" xfId="0" applyNumberFormat="1" applyFont="1" applyFill="1" applyAlignment="1">
      <alignment horizontal="center" vertical="center"/>
    </xf>
    <xf numFmtId="180" fontId="38" fillId="6" borderId="0" xfId="0" applyNumberFormat="1" applyFont="1" applyFill="1" applyAlignment="1">
      <alignment horizontal="center" vertical="center"/>
    </xf>
    <xf numFmtId="0" fontId="43" fillId="10" borderId="26" xfId="2" applyNumberFormat="1" applyFont="1" applyFill="1" applyBorder="1" applyAlignment="1">
      <alignment horizontal="center" vertical="center" wrapText="1"/>
    </xf>
    <xf numFmtId="41" fontId="64" fillId="15" borderId="0" xfId="4" applyFont="1" applyFill="1" applyBorder="1" applyAlignment="1">
      <alignment horizontal="center" vertical="center" wrapText="1"/>
    </xf>
    <xf numFmtId="185" fontId="38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93" fontId="74" fillId="17" borderId="42" xfId="562" applyNumberFormat="1" applyFont="1" applyFill="1" applyBorder="1" applyAlignment="1">
      <alignment horizontal="center" vertical="center"/>
    </xf>
    <xf numFmtId="177" fontId="75" fillId="0" borderId="43" xfId="4" applyNumberFormat="1" applyFont="1" applyFill="1" applyBorder="1" applyAlignment="1">
      <alignment horizontal="center" vertical="center" wrapText="1"/>
    </xf>
    <xf numFmtId="177" fontId="72" fillId="18" borderId="43" xfId="4" applyNumberFormat="1" applyFont="1" applyFill="1" applyBorder="1" applyAlignment="1">
      <alignment horizontal="center" vertical="center" wrapText="1"/>
    </xf>
    <xf numFmtId="9" fontId="72" fillId="0" borderId="44" xfId="563" applyFont="1" applyFill="1" applyBorder="1" applyAlignment="1">
      <alignment horizontal="center" vertical="center"/>
    </xf>
    <xf numFmtId="194" fontId="74" fillId="17" borderId="45" xfId="562" applyNumberFormat="1" applyFont="1" applyFill="1" applyBorder="1" applyAlignment="1">
      <alignment horizontal="center" vertical="center"/>
    </xf>
    <xf numFmtId="9" fontId="76" fillId="0" borderId="46" xfId="563" applyFont="1" applyFill="1" applyBorder="1" applyAlignment="1">
      <alignment horizontal="center" vertical="center"/>
    </xf>
    <xf numFmtId="178" fontId="76" fillId="0" borderId="46" xfId="563" applyNumberFormat="1" applyFont="1" applyFill="1" applyBorder="1" applyAlignment="1">
      <alignment horizontal="center" vertical="center"/>
    </xf>
    <xf numFmtId="0" fontId="77" fillId="17" borderId="45" xfId="562" applyNumberFormat="1" applyFont="1" applyFill="1" applyBorder="1" applyAlignment="1">
      <alignment horizontal="center" vertical="center"/>
    </xf>
    <xf numFmtId="178" fontId="75" fillId="0" borderId="47" xfId="563" applyNumberFormat="1" applyFont="1" applyFill="1" applyBorder="1" applyAlignment="1">
      <alignment horizontal="right" vertical="center" wrapText="1"/>
    </xf>
    <xf numFmtId="10" fontId="72" fillId="18" borderId="47" xfId="563" applyNumberFormat="1" applyFont="1" applyFill="1" applyBorder="1" applyAlignment="1">
      <alignment horizontal="center" vertical="center" wrapText="1"/>
    </xf>
    <xf numFmtId="178" fontId="72" fillId="0" borderId="46" xfId="563" applyNumberFormat="1" applyFont="1" applyFill="1" applyBorder="1" applyAlignment="1">
      <alignment horizontal="right" vertical="center"/>
    </xf>
    <xf numFmtId="0" fontId="74" fillId="17" borderId="48" xfId="562" applyNumberFormat="1" applyFont="1" applyFill="1" applyBorder="1" applyAlignment="1">
      <alignment horizontal="center" vertical="center"/>
    </xf>
    <xf numFmtId="10" fontId="75" fillId="0" borderId="49" xfId="563" applyNumberFormat="1" applyFont="1" applyFill="1" applyBorder="1" applyAlignment="1">
      <alignment horizontal="center" vertical="center" wrapText="1"/>
    </xf>
    <xf numFmtId="187" fontId="78" fillId="18" borderId="49" xfId="563" applyNumberFormat="1" applyFont="1" applyFill="1" applyBorder="1" applyAlignment="1">
      <alignment horizontal="centerContinuous" vertical="center"/>
    </xf>
    <xf numFmtId="187" fontId="78" fillId="18" borderId="50" xfId="563" applyNumberFormat="1" applyFont="1" applyFill="1" applyBorder="1" applyAlignment="1">
      <alignment horizontal="centerContinuous" vertical="center"/>
    </xf>
    <xf numFmtId="0" fontId="19" fillId="0" borderId="0" xfId="568" applyFont="1">
      <alignment vertical="center"/>
    </xf>
    <xf numFmtId="0" fontId="34" fillId="0" borderId="0" xfId="568" applyFont="1">
      <alignment vertical="center"/>
    </xf>
    <xf numFmtId="9" fontId="19" fillId="0" borderId="0" xfId="569" applyFont="1" applyAlignment="1">
      <alignment horizontal="center" vertical="center"/>
    </xf>
    <xf numFmtId="9" fontId="19" fillId="0" borderId="0" xfId="569" applyFont="1" applyFill="1" applyAlignment="1">
      <alignment horizontal="center" vertical="center"/>
    </xf>
    <xf numFmtId="0" fontId="37" fillId="0" borderId="0" xfId="568" applyFont="1">
      <alignment vertical="center"/>
    </xf>
    <xf numFmtId="0" fontId="3" fillId="0" borderId="0" xfId="568">
      <alignment vertical="center"/>
    </xf>
    <xf numFmtId="0" fontId="79" fillId="0" borderId="0" xfId="568" applyFont="1">
      <alignment vertical="center"/>
    </xf>
    <xf numFmtId="0" fontId="35" fillId="0" borderId="0" xfId="568" applyFont="1">
      <alignment vertical="center"/>
    </xf>
    <xf numFmtId="9" fontId="7" fillId="0" borderId="0" xfId="569" applyFont="1" applyAlignment="1">
      <alignment horizontal="center" vertical="center"/>
    </xf>
    <xf numFmtId="9" fontId="0" fillId="0" borderId="0" xfId="569" applyFont="1" applyFill="1" applyAlignment="1">
      <alignment horizontal="center" vertical="center"/>
    </xf>
    <xf numFmtId="0" fontId="20" fillId="0" borderId="0" xfId="568" applyFont="1">
      <alignment vertical="center"/>
    </xf>
    <xf numFmtId="0" fontId="15" fillId="0" borderId="0" xfId="568" applyFont="1">
      <alignment vertical="center"/>
    </xf>
    <xf numFmtId="0" fontId="80" fillId="0" borderId="0" xfId="568" applyFont="1">
      <alignment vertical="center"/>
    </xf>
    <xf numFmtId="0" fontId="81" fillId="0" borderId="0" xfId="568" applyFont="1">
      <alignment vertical="center"/>
    </xf>
    <xf numFmtId="0" fontId="73" fillId="2" borderId="0" xfId="568" applyFont="1" applyFill="1">
      <alignment vertical="center"/>
    </xf>
    <xf numFmtId="0" fontId="3" fillId="2" borderId="0" xfId="568" applyFill="1">
      <alignment vertical="center"/>
    </xf>
    <xf numFmtId="49" fontId="59" fillId="15" borderId="0" xfId="568" applyNumberFormat="1" applyFont="1" applyFill="1" applyAlignment="1">
      <alignment horizontal="center" vertical="center" wrapText="1"/>
    </xf>
    <xf numFmtId="49" fontId="38" fillId="15" borderId="0" xfId="568" applyNumberFormat="1" applyFont="1" applyFill="1" applyAlignment="1">
      <alignment horizontal="center" vertical="center" wrapText="1"/>
    </xf>
    <xf numFmtId="9" fontId="64" fillId="15" borderId="0" xfId="569" applyFont="1" applyFill="1" applyBorder="1" applyAlignment="1">
      <alignment horizontal="center" vertical="center" wrapText="1"/>
    </xf>
    <xf numFmtId="49" fontId="64" fillId="15" borderId="0" xfId="568" applyNumberFormat="1" applyFont="1" applyFill="1" applyAlignment="1">
      <alignment horizontal="center" vertical="center" wrapText="1"/>
    </xf>
    <xf numFmtId="49" fontId="70" fillId="15" borderId="0" xfId="568" applyNumberFormat="1" applyFont="1" applyFill="1" applyAlignment="1">
      <alignment horizontal="center" vertical="center" wrapText="1"/>
    </xf>
    <xf numFmtId="180" fontId="59" fillId="16" borderId="0" xfId="568" applyNumberFormat="1" applyFont="1" applyFill="1" applyAlignment="1">
      <alignment horizontal="center" vertical="center"/>
    </xf>
    <xf numFmtId="183" fontId="32" fillId="16" borderId="0" xfId="568" applyNumberFormat="1" applyFont="1" applyFill="1" applyAlignment="1">
      <alignment horizontal="center" vertical="center"/>
    </xf>
    <xf numFmtId="9" fontId="71" fillId="16" borderId="0" xfId="569" applyFont="1" applyFill="1" applyBorder="1" applyAlignment="1">
      <alignment horizontal="center" vertical="center"/>
    </xf>
    <xf numFmtId="9" fontId="6" fillId="16" borderId="0" xfId="569" applyFont="1" applyFill="1" applyBorder="1" applyAlignment="1">
      <alignment horizontal="center" vertical="center"/>
    </xf>
    <xf numFmtId="190" fontId="6" fillId="16" borderId="0" xfId="568" applyNumberFormat="1" applyFont="1" applyFill="1" applyAlignment="1">
      <alignment horizontal="center" vertical="center"/>
    </xf>
    <xf numFmtId="0" fontId="6" fillId="16" borderId="0" xfId="568" applyFont="1" applyFill="1" applyAlignment="1">
      <alignment horizontal="center" vertical="center"/>
    </xf>
    <xf numFmtId="185" fontId="6" fillId="16" borderId="0" xfId="568" applyNumberFormat="1" applyFont="1" applyFill="1" applyAlignment="1">
      <alignment horizontal="center" vertical="center"/>
    </xf>
    <xf numFmtId="10" fontId="6" fillId="16" borderId="0" xfId="569" applyNumberFormat="1" applyFont="1" applyFill="1" applyBorder="1" applyAlignment="1">
      <alignment horizontal="right" vertical="center"/>
    </xf>
    <xf numFmtId="179" fontId="6" fillId="16" borderId="0" xfId="568" applyNumberFormat="1" applyFont="1" applyFill="1" applyAlignment="1">
      <alignment horizontal="right" vertical="center"/>
    </xf>
    <xf numFmtId="191" fontId="6" fillId="16" borderId="0" xfId="568" applyNumberFormat="1" applyFont="1" applyFill="1" applyAlignment="1">
      <alignment horizontal="right" vertical="center"/>
    </xf>
    <xf numFmtId="192" fontId="6" fillId="16" borderId="0" xfId="568" applyNumberFormat="1" applyFont="1" applyFill="1" applyAlignment="1">
      <alignment horizontal="right" vertical="center"/>
    </xf>
    <xf numFmtId="192" fontId="70" fillId="16" borderId="0" xfId="568" applyNumberFormat="1" applyFont="1" applyFill="1" applyAlignment="1">
      <alignment horizontal="right" vertical="center"/>
    </xf>
    <xf numFmtId="0" fontId="82" fillId="0" borderId="0" xfId="0" applyFont="1">
      <alignment vertical="center"/>
    </xf>
    <xf numFmtId="9" fontId="82" fillId="0" borderId="0" xfId="2" applyFont="1" applyFill="1" applyBorder="1">
      <alignment vertical="center"/>
    </xf>
    <xf numFmtId="41" fontId="29" fillId="0" borderId="0" xfId="1" applyFont="1" applyFill="1" applyBorder="1">
      <alignment vertical="center"/>
    </xf>
    <xf numFmtId="9" fontId="29" fillId="0" borderId="0" xfId="0" applyNumberFormat="1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0" fontId="29" fillId="0" borderId="0" xfId="0" applyFont="1" applyAlignment="1">
      <alignment horizontal="center" vertical="center"/>
    </xf>
    <xf numFmtId="188" fontId="29" fillId="0" borderId="0" xfId="2" applyNumberFormat="1" applyFont="1">
      <alignment vertical="center"/>
    </xf>
    <xf numFmtId="177" fontId="29" fillId="0" borderId="0" xfId="1" applyNumberFormat="1" applyFont="1" applyFill="1" applyBorder="1">
      <alignment vertical="center"/>
    </xf>
    <xf numFmtId="9" fontId="29" fillId="0" borderId="0" xfId="2" applyFont="1" applyFill="1" applyBorder="1">
      <alignment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>
      <alignment vertical="center"/>
    </xf>
    <xf numFmtId="41" fontId="29" fillId="0" borderId="0" xfId="1" applyFont="1" applyFill="1" applyBorder="1" applyAlignment="1">
      <alignment vertical="center" wrapText="1"/>
    </xf>
    <xf numFmtId="0" fontId="29" fillId="0" borderId="0" xfId="0" quotePrefix="1" applyFont="1">
      <alignment vertical="center"/>
    </xf>
    <xf numFmtId="184" fontId="8" fillId="0" borderId="0" xfId="1" applyNumberFormat="1" applyFont="1" applyFill="1" applyBorder="1">
      <alignment vertical="center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9" fontId="29" fillId="0" borderId="0" xfId="2" applyFont="1" applyFill="1" applyBorder="1" applyAlignment="1">
      <alignment vertical="center" wrapText="1"/>
    </xf>
  </cellXfs>
  <cellStyles count="571">
    <cellStyle name="나쁨 2" xfId="570" xr:uid="{39966951-D553-4FB6-BEC0-0228ABE892B5}"/>
    <cellStyle name="백분율" xfId="2" builtinId="5"/>
    <cellStyle name="백분율 2" xfId="563" xr:uid="{D6A3D204-8C70-4A7D-BF58-53F115410276}"/>
    <cellStyle name="백분율 2 2" xfId="569" xr:uid="{0A0860D4-9C49-4AE0-8BFD-7368A0A7509E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3582918E-83F1-4860-9CC6-0DD1CBD1E030}"/>
    <cellStyle name="표준 2 4" xfId="3" xr:uid="{F025CCA9-607F-40C4-B9F4-A4606A80B63C}"/>
    <cellStyle name="표준 3" xfId="565" xr:uid="{60C4FBB4-F171-472B-9713-681973E66964}"/>
  </cellStyles>
  <dxfs count="63"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80808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신화여객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CCF7-4CA9-9740-D832F39686CB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CA70-450B-AB77-77DF45D7D3DC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1B95-4FA5-9724-8CADF92E966C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2DD1-454D-A9B6-E7A0E9EF3F48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7CE9-44B6-98B5-54091C67386B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27A0-47DD-AA1F-68737BCF1B6F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B341-4DED-AAC9-94AF7B86E2C7}"/>
              </c:ext>
            </c:extLst>
          </c:dPt>
          <c:dPt>
            <c:idx val="9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B341-4DED-AAC9-94AF7B86E2C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종합!$H$11:$H$20</c:f>
              <c:numCache>
                <c:formatCode>"유카후("0"월)"</c:formatCode>
                <c:ptCount val="10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종합!$J$11:$J$20</c:f>
              <c:numCache>
                <c:formatCode>_-* #,##0.00_-;\-* #,##0.00_-;_-* "-"_-;_-@_-</c:formatCode>
                <c:ptCount val="10"/>
                <c:pt idx="0">
                  <c:v>2.1056171949687608</c:v>
                </c:pt>
                <c:pt idx="1">
                  <c:v>2.5478095925376096</c:v>
                </c:pt>
                <c:pt idx="2">
                  <c:v>2.5938519932493946</c:v>
                </c:pt>
                <c:pt idx="3">
                  <c:v>2.5544959860141851</c:v>
                </c:pt>
                <c:pt idx="4">
                  <c:v>2.4456217349618097</c:v>
                </c:pt>
                <c:pt idx="5">
                  <c:v>2.2577072895129953</c:v>
                </c:pt>
                <c:pt idx="6">
                  <c:v>2.1782132988515599</c:v>
                </c:pt>
                <c:pt idx="7">
                  <c:v>2.0901014647716267</c:v>
                </c:pt>
                <c:pt idx="8">
                  <c:v>2.1423253141966603</c:v>
                </c:pt>
                <c:pt idx="9">
                  <c:v>2.302128789843414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62"/>
          <c:min val="2.08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종합!$H$34:$H$39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종합!$N$28:$N$33</c:f>
              <c:numCache>
                <c:formatCode>0%</c:formatCode>
                <c:ptCount val="6"/>
                <c:pt idx="0">
                  <c:v>2.6785714285714284E-2</c:v>
                </c:pt>
                <c:pt idx="1">
                  <c:v>9.8214285714285712E-2</c:v>
                </c:pt>
                <c:pt idx="2">
                  <c:v>0.19642857142857142</c:v>
                </c:pt>
                <c:pt idx="3">
                  <c:v>0.21428571428571427</c:v>
                </c:pt>
                <c:pt idx="4">
                  <c:v>0.26785714285714285</c:v>
                </c:pt>
                <c:pt idx="5">
                  <c:v>0.19642857142857142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종합!$M$67:$P$67</c:f>
              <c:strCache>
                <c:ptCount val="4"/>
                <c:pt idx="0">
                  <c:v> 555 </c:v>
                </c:pt>
                <c:pt idx="1">
                  <c:v> 526 </c:v>
                </c:pt>
                <c:pt idx="2">
                  <c:v> 37 </c:v>
                </c:pt>
                <c:pt idx="3">
                  <c:v> 34 </c:v>
                </c:pt>
              </c:strCache>
            </c:strRef>
          </c:cat>
          <c:val>
            <c:numRef>
              <c:f>종합!$M$74:$P$74</c:f>
              <c:numCache>
                <c:formatCode>0%</c:formatCode>
                <c:ptCount val="4"/>
                <c:pt idx="0">
                  <c:v>7.6923076923076927E-2</c:v>
                </c:pt>
                <c:pt idx="1">
                  <c:v>8.3333333333333329E-2</c:v>
                </c:pt>
                <c:pt idx="2">
                  <c:v>0.2</c:v>
                </c:pt>
                <c:pt idx="3">
                  <c:v>0.29411764705882354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종합!$M$67:$P$67</c:f>
              <c:strCache>
                <c:ptCount val="4"/>
                <c:pt idx="0">
                  <c:v> 555 </c:v>
                </c:pt>
                <c:pt idx="1">
                  <c:v> 526 </c:v>
                </c:pt>
                <c:pt idx="2">
                  <c:v> 37 </c:v>
                </c:pt>
                <c:pt idx="3">
                  <c:v> 34 </c:v>
                </c:pt>
              </c:strCache>
            </c:strRef>
          </c:cat>
          <c:val>
            <c:numRef>
              <c:f>종합!$M$73:$P$73</c:f>
              <c:numCache>
                <c:formatCode>0%</c:formatCode>
                <c:ptCount val="4"/>
                <c:pt idx="0">
                  <c:v>7.6923076923076927E-2</c:v>
                </c:pt>
                <c:pt idx="1">
                  <c:v>0.375</c:v>
                </c:pt>
                <c:pt idx="2">
                  <c:v>0.28000000000000003</c:v>
                </c:pt>
                <c:pt idx="3">
                  <c:v>0.25490196078431371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종합!$M$67:$P$67</c:f>
              <c:strCache>
                <c:ptCount val="4"/>
                <c:pt idx="0">
                  <c:v> 555 </c:v>
                </c:pt>
                <c:pt idx="1">
                  <c:v> 526 </c:v>
                </c:pt>
                <c:pt idx="2">
                  <c:v> 37 </c:v>
                </c:pt>
                <c:pt idx="3">
                  <c:v> 34 </c:v>
                </c:pt>
              </c:strCache>
            </c:strRef>
          </c:cat>
          <c:val>
            <c:numRef>
              <c:f>종합!$M$72:$P$72</c:f>
              <c:numCache>
                <c:formatCode>0%</c:formatCode>
                <c:ptCount val="4"/>
                <c:pt idx="0">
                  <c:v>7.6923076923076927E-2</c:v>
                </c:pt>
                <c:pt idx="1">
                  <c:v>0.45833333333333331</c:v>
                </c:pt>
                <c:pt idx="2">
                  <c:v>0.2</c:v>
                </c:pt>
                <c:pt idx="3">
                  <c:v>0.13725490196078433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종합!$M$67:$P$67</c:f>
              <c:strCache>
                <c:ptCount val="4"/>
                <c:pt idx="0">
                  <c:v> 555 </c:v>
                </c:pt>
                <c:pt idx="1">
                  <c:v> 526 </c:v>
                </c:pt>
                <c:pt idx="2">
                  <c:v> 37 </c:v>
                </c:pt>
                <c:pt idx="3">
                  <c:v> 34 </c:v>
                </c:pt>
              </c:strCache>
            </c:strRef>
          </c:cat>
          <c:val>
            <c:numRef>
              <c:f>종합!$M$71:$P$71</c:f>
              <c:numCache>
                <c:formatCode>0%</c:formatCode>
                <c:ptCount val="4"/>
                <c:pt idx="0">
                  <c:v>0.30769230769230771</c:v>
                </c:pt>
                <c:pt idx="1">
                  <c:v>4.1666666666666664E-2</c:v>
                </c:pt>
                <c:pt idx="2">
                  <c:v>0.24</c:v>
                </c:pt>
                <c:pt idx="3">
                  <c:v>0.21568627450980393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종합!$M$67:$P$67</c:f>
              <c:strCache>
                <c:ptCount val="4"/>
                <c:pt idx="0">
                  <c:v> 555 </c:v>
                </c:pt>
                <c:pt idx="1">
                  <c:v> 526 </c:v>
                </c:pt>
                <c:pt idx="2">
                  <c:v> 37 </c:v>
                </c:pt>
                <c:pt idx="3">
                  <c:v> 34 </c:v>
                </c:pt>
              </c:strCache>
            </c:strRef>
          </c:cat>
          <c:val>
            <c:numRef>
              <c:f>종합!$M$70:$P$70</c:f>
              <c:numCache>
                <c:formatCode>0%</c:formatCode>
                <c:ptCount val="4"/>
                <c:pt idx="0">
                  <c:v>0.15384615384615385</c:v>
                </c:pt>
                <c:pt idx="1">
                  <c:v>4.1666666666666664E-2</c:v>
                </c:pt>
                <c:pt idx="2">
                  <c:v>0.08</c:v>
                </c:pt>
                <c:pt idx="3">
                  <c:v>9.8039215686274508E-2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종합!$M$67:$P$67</c:f>
              <c:strCache>
                <c:ptCount val="4"/>
                <c:pt idx="0">
                  <c:v> 555 </c:v>
                </c:pt>
                <c:pt idx="1">
                  <c:v> 526 </c:v>
                </c:pt>
                <c:pt idx="2">
                  <c:v> 37 </c:v>
                </c:pt>
                <c:pt idx="3">
                  <c:v> 34 </c:v>
                </c:pt>
              </c:strCache>
            </c:strRef>
          </c:cat>
          <c:val>
            <c:numRef>
              <c:f>종합!$M$69:$P$69</c:f>
              <c:numCache>
                <c:formatCode>0%</c:formatCode>
                <c:ptCount val="4"/>
                <c:pt idx="0">
                  <c:v>0.30769230769230771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종합!$M$67:$P$67</c:f>
              <c:strCache>
                <c:ptCount val="4"/>
                <c:pt idx="0">
                  <c:v> 555 </c:v>
                </c:pt>
                <c:pt idx="1">
                  <c:v> 526 </c:v>
                </c:pt>
                <c:pt idx="2">
                  <c:v> 37 </c:v>
                </c:pt>
                <c:pt idx="3">
                  <c:v> 34 </c:v>
                </c:pt>
              </c:strCache>
            </c:strRef>
          </c:cat>
          <c:val>
            <c:numRef>
              <c:f>종합!$M$68:$P$68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127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1086971</xdr:colOff>
      <xdr:row>22</xdr:row>
      <xdr:rowOff>22411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31</xdr:row>
      <xdr:rowOff>0</xdr:rowOff>
    </xdr:from>
    <xdr:to>
      <xdr:col>6</xdr:col>
      <xdr:colOff>790016</xdr:colOff>
      <xdr:row>39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55</xdr:row>
      <xdr:rowOff>303679</xdr:rowOff>
    </xdr:from>
    <xdr:to>
      <xdr:col>10</xdr:col>
      <xdr:colOff>829235</xdr:colOff>
      <xdr:row>64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57</xdr:row>
      <xdr:rowOff>145773</xdr:rowOff>
    </xdr:from>
    <xdr:to>
      <xdr:col>10</xdr:col>
      <xdr:colOff>794931</xdr:colOff>
      <xdr:row>62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31</xdr:row>
      <xdr:rowOff>33618</xdr:rowOff>
    </xdr:from>
    <xdr:to>
      <xdr:col>6</xdr:col>
      <xdr:colOff>761218</xdr:colOff>
      <xdr:row>31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11206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165412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177043</xdr:colOff>
      <xdr:row>16</xdr:row>
      <xdr:rowOff>188254</xdr:rowOff>
    </xdr:from>
    <xdr:to>
      <xdr:col>6</xdr:col>
      <xdr:colOff>333930</xdr:colOff>
      <xdr:row>18</xdr:row>
      <xdr:rowOff>87402</xdr:rowOff>
    </xdr:to>
    <xdr:sp macro="" textlink="$K$19">
      <xdr:nvSpPr>
        <xdr:cNvPr id="15" name="TextBox 14">
          <a:extLst>
            <a:ext uri="{FF2B5EF4-FFF2-40B4-BE49-F238E27FC236}">
              <a16:creationId xmlns:a16="http://schemas.microsoft.com/office/drawing/2014/main" id="{1F7FEB24-09F2-43E5-A55E-718916E1D173}"/>
            </a:ext>
          </a:extLst>
        </xdr:cNvPr>
        <xdr:cNvSpPr txBox="1"/>
      </xdr:nvSpPr>
      <xdr:spPr>
        <a:xfrm>
          <a:off x="3830161" y="5286930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D80024D2-BAA4-4DC7-9793-80A08E7AA88C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t>2.5%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625286</xdr:colOff>
      <xdr:row>17</xdr:row>
      <xdr:rowOff>145677</xdr:rowOff>
    </xdr:from>
    <xdr:to>
      <xdr:col>6</xdr:col>
      <xdr:colOff>56030</xdr:colOff>
      <xdr:row>18</xdr:row>
      <xdr:rowOff>121021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1CC34052-CC93-4815-B656-EDA27A1FC285}"/>
            </a:ext>
          </a:extLst>
        </xdr:cNvPr>
        <xdr:cNvCxnSpPr/>
      </xdr:nvCxnSpPr>
      <xdr:spPr>
        <a:xfrm flipV="1">
          <a:off x="4278404" y="5535706"/>
          <a:ext cx="304802" cy="266697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788888</xdr:colOff>
      <xdr:row>14</xdr:row>
      <xdr:rowOff>67235</xdr:rowOff>
    </xdr:from>
    <xdr:to>
      <xdr:col>6</xdr:col>
      <xdr:colOff>537883</xdr:colOff>
      <xdr:row>15</xdr:row>
      <xdr:rowOff>273421</xdr:rowOff>
    </xdr:to>
    <xdr:sp macro="" textlink="$K$20">
      <xdr:nvSpPr>
        <xdr:cNvPr id="14" name="TextBox 13">
          <a:extLst>
            <a:ext uri="{FF2B5EF4-FFF2-40B4-BE49-F238E27FC236}">
              <a16:creationId xmlns:a16="http://schemas.microsoft.com/office/drawing/2014/main" id="{188E024D-8EE2-4EA4-97B8-99D22A041DA7}"/>
            </a:ext>
          </a:extLst>
        </xdr:cNvPr>
        <xdr:cNvSpPr txBox="1"/>
      </xdr:nvSpPr>
      <xdr:spPr>
        <a:xfrm>
          <a:off x="4442006" y="4583206"/>
          <a:ext cx="623053" cy="497539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4ED6BB6B-7133-4AA8-9C48-5D45CA501054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7.5%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246530</xdr:colOff>
      <xdr:row>13</xdr:row>
      <xdr:rowOff>179294</xdr:rowOff>
    </xdr:from>
    <xdr:to>
      <xdr:col>6</xdr:col>
      <xdr:colOff>549089</xdr:colOff>
      <xdr:row>17</xdr:row>
      <xdr:rowOff>56030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0FBA5D0E-0F98-4F3E-9EA6-A913DCE05EF8}"/>
            </a:ext>
          </a:extLst>
        </xdr:cNvPr>
        <xdr:cNvCxnSpPr/>
      </xdr:nvCxnSpPr>
      <xdr:spPr>
        <a:xfrm flipV="1">
          <a:off x="4773706" y="4403912"/>
          <a:ext cx="302559" cy="1042147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31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7.28515625" style="4" customWidth="1"/>
    <col min="8" max="8" width="18.140625" style="4" bestFit="1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27" width="9.140625" style="2"/>
    <col min="28" max="28" width="9.140625" style="31"/>
    <col min="29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8" t="s">
        <v>110</v>
      </c>
      <c r="C2" s="56"/>
      <c r="D2" s="56"/>
      <c r="E2" s="56"/>
      <c r="F2" s="56"/>
      <c r="G2" s="56"/>
      <c r="H2" s="56"/>
      <c r="I2" s="56"/>
      <c r="J2" s="56"/>
      <c r="K2" s="64" t="s">
        <v>468</v>
      </c>
      <c r="L2" s="57"/>
    </row>
    <row r="3" spans="1:28" ht="15.75" customHeight="1">
      <c r="B3" s="60"/>
      <c r="C3" s="60"/>
      <c r="D3" s="60"/>
      <c r="E3" s="60"/>
      <c r="F3" s="60"/>
      <c r="G3" s="60"/>
    </row>
    <row r="4" spans="1:28" ht="16.5" customHeight="1">
      <c r="B4" s="61" t="s">
        <v>112</v>
      </c>
      <c r="C4" s="280" t="s">
        <v>38</v>
      </c>
      <c r="D4" s="280"/>
      <c r="E4" s="61" t="s">
        <v>111</v>
      </c>
      <c r="F4" s="61" t="s">
        <v>64</v>
      </c>
      <c r="G4" s="93" t="s">
        <v>114</v>
      </c>
      <c r="H4" s="38"/>
      <c r="I4" s="38"/>
      <c r="J4" s="97" t="s">
        <v>35</v>
      </c>
      <c r="K4" s="97" t="s">
        <v>36</v>
      </c>
    </row>
    <row r="5" spans="1:28" ht="48.75" customHeight="1">
      <c r="B5" s="63" t="s">
        <v>469</v>
      </c>
      <c r="C5" s="281" t="s">
        <v>189</v>
      </c>
      <c r="D5" s="281"/>
      <c r="E5" s="62">
        <v>4</v>
      </c>
      <c r="F5" s="63">
        <v>52</v>
      </c>
      <c r="G5" s="94" t="s">
        <v>645</v>
      </c>
      <c r="H5" s="38"/>
      <c r="I5" s="38"/>
      <c r="J5" s="96" t="s">
        <v>50</v>
      </c>
      <c r="K5" s="95"/>
    </row>
    <row r="6" spans="1:28" ht="15.75" customHeight="1">
      <c r="B6" s="49"/>
      <c r="C6" s="49"/>
      <c r="D6" s="49"/>
      <c r="E6" s="49"/>
      <c r="F6" s="49"/>
      <c r="G6" s="49"/>
      <c r="H6" s="49"/>
      <c r="I6" s="49"/>
      <c r="M6" s="278"/>
    </row>
    <row r="7" spans="1:28" ht="16.5" customHeight="1">
      <c r="B7" s="51" t="s">
        <v>125</v>
      </c>
      <c r="C7" s="51"/>
      <c r="D7" s="50"/>
      <c r="E7" s="50"/>
      <c r="F7" s="50"/>
      <c r="G7" s="50"/>
      <c r="H7" s="50"/>
      <c r="I7" s="50"/>
      <c r="J7" s="50"/>
      <c r="K7" s="50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282"/>
      <c r="P9" s="282"/>
    </row>
    <row r="10" spans="1:28" ht="23.25" customHeight="1" thickBot="1">
      <c r="G10" s="6"/>
      <c r="H10" s="189" t="s">
        <v>91</v>
      </c>
      <c r="I10" s="190" t="s">
        <v>92</v>
      </c>
      <c r="J10" s="191" t="str">
        <f>C5</f>
        <v>신화여객</v>
      </c>
      <c r="K10" s="192" t="s">
        <v>93</v>
      </c>
      <c r="X10" s="278"/>
      <c r="Z10" s="39"/>
      <c r="AA10" s="39"/>
      <c r="AB10" s="276"/>
    </row>
    <row r="11" spans="1:28" ht="23.25" customHeight="1" thickTop="1">
      <c r="G11" s="6"/>
      <c r="H11" s="228">
        <v>1</v>
      </c>
      <c r="I11" s="229">
        <v>2.0099999999999998</v>
      </c>
      <c r="J11" s="230">
        <v>2.1056171949687608</v>
      </c>
      <c r="K11" s="231"/>
      <c r="M11" s="2"/>
      <c r="Y11" s="283"/>
      <c r="Z11" s="284"/>
      <c r="AA11" s="285"/>
      <c r="AB11" s="276"/>
    </row>
    <row r="12" spans="1:28" ht="23.25" customHeight="1">
      <c r="G12" s="6"/>
      <c r="H12" s="232">
        <v>2</v>
      </c>
      <c r="I12" s="229">
        <v>2.3662575846193561</v>
      </c>
      <c r="J12" s="230">
        <v>2.5478095925376096</v>
      </c>
      <c r="K12" s="233">
        <v>0.21000607262585036</v>
      </c>
      <c r="M12" s="285"/>
      <c r="Y12" s="283"/>
      <c r="Z12" s="284"/>
      <c r="AA12" s="285"/>
      <c r="AB12" s="276"/>
    </row>
    <row r="13" spans="1:28" ht="23.25" customHeight="1">
      <c r="G13" s="6"/>
      <c r="H13" s="232">
        <v>3</v>
      </c>
      <c r="I13" s="229">
        <v>2.37</v>
      </c>
      <c r="J13" s="230">
        <v>2.5938519932493946</v>
      </c>
      <c r="K13" s="234">
        <v>1.807136641868401E-2</v>
      </c>
      <c r="M13" s="285"/>
      <c r="Y13" s="283"/>
      <c r="Z13" s="284"/>
      <c r="AA13" s="285"/>
      <c r="AB13" s="276"/>
    </row>
    <row r="14" spans="1:28" ht="23.25" customHeight="1">
      <c r="G14" s="6"/>
      <c r="H14" s="232">
        <v>4</v>
      </c>
      <c r="I14" s="229">
        <v>2.33</v>
      </c>
      <c r="J14" s="230">
        <v>2.5544959860141851</v>
      </c>
      <c r="K14" s="234">
        <v>-1.5172803744251784E-2</v>
      </c>
      <c r="M14" s="285"/>
      <c r="Y14" s="283"/>
      <c r="Z14" s="284"/>
      <c r="AA14" s="285"/>
      <c r="AB14" s="276"/>
    </row>
    <row r="15" spans="1:28" ht="23.25" customHeight="1">
      <c r="G15" s="6"/>
      <c r="H15" s="232">
        <v>5</v>
      </c>
      <c r="I15" s="229">
        <v>2.2850259626150282</v>
      </c>
      <c r="J15" s="230">
        <v>2.4456217349618097</v>
      </c>
      <c r="K15" s="234">
        <v>-4.2620638923865917E-2</v>
      </c>
      <c r="M15" s="285"/>
      <c r="Y15" s="283"/>
      <c r="Z15" s="284"/>
      <c r="AA15" s="285"/>
      <c r="AB15" s="276"/>
    </row>
    <row r="16" spans="1:28" ht="23.25" customHeight="1">
      <c r="G16" s="6"/>
      <c r="H16" s="232">
        <v>6</v>
      </c>
      <c r="I16" s="229">
        <v>2.0664933427553414</v>
      </c>
      <c r="J16" s="230">
        <v>2.2577072895129953</v>
      </c>
      <c r="K16" s="234">
        <v>-7.6837085131543748E-2</v>
      </c>
      <c r="M16" s="285"/>
      <c r="Y16" s="283"/>
      <c r="Z16" s="284"/>
      <c r="AA16" s="285"/>
      <c r="AB16" s="276"/>
    </row>
    <row r="17" spans="2:28" ht="23.25" customHeight="1">
      <c r="G17" s="6"/>
      <c r="H17" s="232">
        <v>7</v>
      </c>
      <c r="I17" s="229">
        <v>2.13</v>
      </c>
      <c r="J17" s="230">
        <v>2.1782132988515599</v>
      </c>
      <c r="K17" s="234">
        <v>-3.5210051821457755E-2</v>
      </c>
      <c r="M17" s="285"/>
      <c r="Y17" s="283"/>
      <c r="Z17" s="284"/>
      <c r="AA17" s="285"/>
      <c r="AB17" s="276"/>
    </row>
    <row r="18" spans="2:28" ht="23.25" customHeight="1">
      <c r="G18" s="6"/>
      <c r="H18" s="232">
        <v>8</v>
      </c>
      <c r="I18" s="229">
        <v>2.08</v>
      </c>
      <c r="J18" s="230">
        <v>2.0901014647716267</v>
      </c>
      <c r="K18" s="234">
        <v>-4.0451426004234348E-2</v>
      </c>
      <c r="M18" s="285"/>
      <c r="Y18" s="283"/>
      <c r="Z18" s="284"/>
      <c r="AA18" s="285"/>
      <c r="AB18" s="276"/>
    </row>
    <row r="19" spans="2:28" ht="23.25" customHeight="1">
      <c r="G19" s="6"/>
      <c r="H19" s="232">
        <v>9</v>
      </c>
      <c r="I19" s="229">
        <v>2.13</v>
      </c>
      <c r="J19" s="230">
        <v>2.1423253141966603</v>
      </c>
      <c r="K19" s="234">
        <v>2.4986274736063852E-2</v>
      </c>
      <c r="M19" s="285"/>
      <c r="Y19" s="283"/>
      <c r="Z19" s="284"/>
      <c r="AA19" s="285"/>
      <c r="AB19" s="276"/>
    </row>
    <row r="20" spans="2:28" ht="23.25" customHeight="1">
      <c r="G20" s="6"/>
      <c r="H20" s="232">
        <v>10</v>
      </c>
      <c r="I20" s="229">
        <v>2.25</v>
      </c>
      <c r="J20" s="230">
        <v>2.302128789843414</v>
      </c>
      <c r="K20" s="234">
        <v>7.4593468409198005E-2</v>
      </c>
      <c r="M20" s="285"/>
      <c r="Y20" s="283"/>
      <c r="Z20" s="284"/>
      <c r="AA20" s="285"/>
      <c r="AB20" s="276"/>
    </row>
    <row r="21" spans="2:28" ht="23.25" customHeight="1">
      <c r="G21" s="6"/>
      <c r="H21" s="235" t="s">
        <v>443</v>
      </c>
      <c r="I21" s="236">
        <v>0.11940298507462699</v>
      </c>
      <c r="J21" s="237">
        <v>9.3327312934281315E-2</v>
      </c>
      <c r="K21" s="238">
        <v>-2.6075672140345674E-2</v>
      </c>
      <c r="M21" s="285"/>
      <c r="Y21" s="283"/>
      <c r="Z21" s="284"/>
      <c r="AA21" s="285"/>
      <c r="AB21" s="276"/>
    </row>
    <row r="22" spans="2:28" ht="23.25" customHeight="1">
      <c r="H22" s="239" t="s">
        <v>444</v>
      </c>
      <c r="I22" s="240"/>
      <c r="J22" s="241" t="s">
        <v>646</v>
      </c>
      <c r="K22" s="242"/>
      <c r="M22" s="285"/>
      <c r="X22" s="2"/>
      <c r="Y22" s="2"/>
      <c r="AB22" s="276"/>
    </row>
    <row r="23" spans="2:28" ht="9" customHeight="1">
      <c r="M23" s="285"/>
      <c r="X23" s="2"/>
      <c r="Y23" s="2"/>
      <c r="AB23" s="277"/>
    </row>
    <row r="24" spans="2:28" ht="16.5" customHeight="1">
      <c r="B24" s="51" t="s">
        <v>126</v>
      </c>
      <c r="C24" s="51"/>
      <c r="D24" s="50"/>
      <c r="E24" s="50"/>
      <c r="F24" s="50"/>
      <c r="G24" s="50"/>
      <c r="H24" s="50"/>
      <c r="I24" s="50"/>
      <c r="J24" s="50"/>
      <c r="K24" s="50"/>
      <c r="M24" s="285"/>
      <c r="X24" s="2"/>
      <c r="Y24" s="2"/>
      <c r="AB24" s="277"/>
    </row>
    <row r="25" spans="2:28" ht="27.75" customHeight="1">
      <c r="B25" s="55" t="s">
        <v>62</v>
      </c>
      <c r="C25" s="55" t="s">
        <v>100</v>
      </c>
      <c r="D25" s="55" t="s">
        <v>102</v>
      </c>
      <c r="E25" s="55" t="s">
        <v>103</v>
      </c>
      <c r="F25" s="55" t="s">
        <v>104</v>
      </c>
      <c r="G25" s="55" t="s">
        <v>105</v>
      </c>
      <c r="H25" s="55" t="s">
        <v>6</v>
      </c>
      <c r="I25" s="55" t="s">
        <v>7</v>
      </c>
      <c r="J25" s="55" t="s">
        <v>106</v>
      </c>
      <c r="K25" s="55" t="s">
        <v>72</v>
      </c>
      <c r="M25" s="285"/>
      <c r="X25" s="2"/>
      <c r="Y25" s="2"/>
      <c r="AB25" s="277"/>
    </row>
    <row r="26" spans="2:28" ht="23.25" customHeight="1">
      <c r="B26" s="75" t="s">
        <v>413</v>
      </c>
      <c r="C26" s="76">
        <v>10</v>
      </c>
      <c r="D26" s="77">
        <v>2.0334265416768305E-2</v>
      </c>
      <c r="E26" s="77">
        <v>0.35602918612787621</v>
      </c>
      <c r="F26" s="77">
        <v>0.19719907684227087</v>
      </c>
      <c r="G26" s="78">
        <v>12.769287679523496</v>
      </c>
      <c r="H26" s="79">
        <v>0.37280726770689637</v>
      </c>
      <c r="I26" s="79">
        <v>18.002726291824391</v>
      </c>
      <c r="J26" s="80">
        <v>2.2456981723557368</v>
      </c>
      <c r="K26" s="81" t="s">
        <v>69</v>
      </c>
      <c r="M26" s="285"/>
      <c r="N26" s="286" t="str">
        <f>C5</f>
        <v>신화여객</v>
      </c>
      <c r="Y26" s="2"/>
    </row>
    <row r="27" spans="2:28" ht="22.5" customHeight="1">
      <c r="B27" s="220" t="s">
        <v>116</v>
      </c>
      <c r="C27" s="68">
        <v>10</v>
      </c>
      <c r="D27" s="69">
        <v>2.0494763586591285E-2</v>
      </c>
      <c r="E27" s="69">
        <v>0.35310220265134074</v>
      </c>
      <c r="F27" s="69">
        <v>0.18341020198962979</v>
      </c>
      <c r="G27" s="70">
        <v>11.577420000000002</v>
      </c>
      <c r="H27" s="71">
        <v>0.52408561111571839</v>
      </c>
      <c r="I27" s="71">
        <v>20.485976919570071</v>
      </c>
      <c r="J27" s="72">
        <v>2.302128789843414</v>
      </c>
      <c r="K27" s="73" t="s">
        <v>69</v>
      </c>
      <c r="M27" s="285"/>
      <c r="N27" s="39" t="s">
        <v>69</v>
      </c>
      <c r="O27" s="39">
        <v>112</v>
      </c>
      <c r="Y27" s="2"/>
    </row>
    <row r="28" spans="2:28" ht="22.5" customHeight="1">
      <c r="B28" s="52" t="s">
        <v>107</v>
      </c>
      <c r="C28" s="52"/>
      <c r="D28" s="66">
        <f t="shared" ref="D28:I28" si="0">D27/D26-1</f>
        <v>7.8929907982132619E-3</v>
      </c>
      <c r="E28" s="66">
        <f t="shared" si="0"/>
        <v>-8.2211896961845721E-3</v>
      </c>
      <c r="F28" s="66">
        <f t="shared" si="0"/>
        <v>-6.9923627805164923E-2</v>
      </c>
      <c r="G28" s="66">
        <f t="shared" si="0"/>
        <v>-9.3338619149033852E-2</v>
      </c>
      <c r="H28" s="66">
        <f t="shared" si="0"/>
        <v>0.40578163708910875</v>
      </c>
      <c r="I28" s="66">
        <f t="shared" si="0"/>
        <v>0.13793747610734952</v>
      </c>
      <c r="J28" s="66">
        <f>J27/J26-1</f>
        <v>2.512831785781855E-2</v>
      </c>
      <c r="K28" s="67" t="str">
        <f>J22</f>
        <v>18위/(32개사)</v>
      </c>
      <c r="M28" s="2"/>
      <c r="N28" s="287">
        <v>2.6785714285714284E-2</v>
      </c>
      <c r="O28" s="288">
        <v>4</v>
      </c>
      <c r="X28" s="2"/>
      <c r="Y28" s="2"/>
    </row>
    <row r="29" spans="2:28" ht="22.5" customHeight="1">
      <c r="M29" s="2"/>
      <c r="N29" s="287">
        <v>9.8214285714285712E-2</v>
      </c>
      <c r="O29" s="288">
        <v>10</v>
      </c>
      <c r="X29" s="2"/>
      <c r="Y29" s="2"/>
    </row>
    <row r="30" spans="2:28" ht="17.25" customHeight="1">
      <c r="B30" s="51" t="s">
        <v>127</v>
      </c>
      <c r="C30" s="51"/>
      <c r="D30" s="50"/>
      <c r="E30" s="50"/>
      <c r="F30" s="50"/>
      <c r="G30" s="50"/>
      <c r="H30" s="50"/>
      <c r="I30" s="50"/>
      <c r="J30" s="50"/>
      <c r="K30" s="50"/>
      <c r="M30" s="2"/>
      <c r="N30" s="287">
        <v>0.19642857142857142</v>
      </c>
      <c r="O30" s="288">
        <v>22</v>
      </c>
      <c r="X30" s="2"/>
      <c r="Y30" s="2"/>
    </row>
    <row r="31" spans="2:28" ht="22.5" customHeight="1">
      <c r="B31" s="59"/>
      <c r="C31" s="59"/>
      <c r="M31" s="2"/>
      <c r="N31" s="287">
        <v>0.21428571428571427</v>
      </c>
      <c r="O31" s="288">
        <v>24</v>
      </c>
      <c r="X31" s="2"/>
      <c r="Y31" s="2"/>
    </row>
    <row r="32" spans="2:28" ht="22.5" customHeight="1" thickBot="1">
      <c r="H32" s="193" t="s">
        <v>91</v>
      </c>
      <c r="I32" s="194" t="s">
        <v>92</v>
      </c>
      <c r="J32" s="195" t="str">
        <f>J10</f>
        <v>신화여객</v>
      </c>
      <c r="K32" s="196" t="s">
        <v>115</v>
      </c>
      <c r="M32" s="2"/>
      <c r="N32" s="287">
        <v>0.26785714285714285</v>
      </c>
      <c r="O32" s="288">
        <v>29</v>
      </c>
      <c r="X32" s="2"/>
      <c r="Y32" s="2"/>
    </row>
    <row r="33" spans="2:28" ht="22.5" customHeight="1" thickTop="1">
      <c r="H33" s="200" t="s">
        <v>109</v>
      </c>
      <c r="I33" s="201" t="s">
        <v>69</v>
      </c>
      <c r="J33" s="202" t="s">
        <v>69</v>
      </c>
      <c r="K33" s="203"/>
      <c r="M33" s="2"/>
      <c r="N33" s="287">
        <v>0.19642857142857142</v>
      </c>
      <c r="O33" s="288">
        <v>23</v>
      </c>
      <c r="X33" s="2"/>
      <c r="Z33" s="39"/>
      <c r="AA33" s="39"/>
      <c r="AB33" s="276"/>
    </row>
    <row r="34" spans="2:28" ht="21" customHeight="1">
      <c r="H34" s="197" t="s">
        <v>94</v>
      </c>
      <c r="I34" s="198">
        <v>7.2690414132638284E-2</v>
      </c>
      <c r="J34" s="224" t="s">
        <v>647</v>
      </c>
      <c r="K34" s="199">
        <v>-4.5904699846923996E-2</v>
      </c>
      <c r="M34" s="2"/>
      <c r="X34" s="2"/>
      <c r="Z34" s="39"/>
      <c r="AA34" s="39"/>
      <c r="AB34" s="276"/>
    </row>
    <row r="35" spans="2:28" ht="21" customHeight="1">
      <c r="H35" s="181" t="s">
        <v>95</v>
      </c>
      <c r="I35" s="173">
        <v>9.556907037358818E-2</v>
      </c>
      <c r="J35" s="182" t="s">
        <v>648</v>
      </c>
      <c r="K35" s="183">
        <v>2.6452153406975321E-3</v>
      </c>
      <c r="L35" s="4"/>
      <c r="M35" s="2"/>
      <c r="X35" s="2"/>
      <c r="Z35" s="39"/>
      <c r="AA35" s="39"/>
      <c r="AB35" s="276"/>
    </row>
    <row r="36" spans="2:28" ht="21" customHeight="1">
      <c r="H36" s="180" t="s">
        <v>96</v>
      </c>
      <c r="I36" s="173">
        <v>0.16188821314798726</v>
      </c>
      <c r="J36" s="182" t="s">
        <v>649</v>
      </c>
      <c r="K36" s="183">
        <v>3.454035828058416E-2</v>
      </c>
      <c r="L36" s="4"/>
      <c r="M36" s="2"/>
      <c r="X36" s="2"/>
      <c r="Z36" s="39"/>
      <c r="AA36" s="39"/>
      <c r="AB36" s="276"/>
    </row>
    <row r="37" spans="2:28" ht="21" customHeight="1">
      <c r="H37" s="180" t="s">
        <v>99</v>
      </c>
      <c r="I37" s="173">
        <v>0.22473211699971041</v>
      </c>
      <c r="J37" s="182" t="s">
        <v>650</v>
      </c>
      <c r="K37" s="183">
        <v>-1.0446402713996134E-2</v>
      </c>
      <c r="L37" s="4"/>
      <c r="M37" s="2"/>
      <c r="X37" s="2"/>
      <c r="Z37" s="39"/>
      <c r="AA37" s="39"/>
      <c r="AB37" s="276"/>
    </row>
    <row r="38" spans="2:28" ht="21" customHeight="1">
      <c r="H38" s="184" t="s">
        <v>97</v>
      </c>
      <c r="I38" s="173">
        <v>0.23284100781928757</v>
      </c>
      <c r="J38" s="182" t="s">
        <v>651</v>
      </c>
      <c r="K38" s="183">
        <v>3.5016135037855278E-2</v>
      </c>
      <c r="L38" s="4"/>
      <c r="M38" s="2"/>
      <c r="X38" s="2"/>
      <c r="Z38" s="39"/>
      <c r="AA38" s="39"/>
      <c r="AB38" s="276"/>
    </row>
    <row r="39" spans="2:28" ht="21" customHeight="1">
      <c r="H39" s="185" t="s">
        <v>98</v>
      </c>
      <c r="I39" s="186">
        <v>0.21227917752678829</v>
      </c>
      <c r="J39" s="187" t="s">
        <v>652</v>
      </c>
      <c r="K39" s="188">
        <v>-1.5850606098216868E-2</v>
      </c>
      <c r="L39" s="4"/>
      <c r="M39" s="2"/>
      <c r="X39" s="2"/>
      <c r="Z39" s="39"/>
      <c r="AA39" s="39"/>
      <c r="AB39" s="276"/>
    </row>
    <row r="40" spans="2:28" ht="22.5" customHeight="1">
      <c r="L40" s="4"/>
      <c r="M40" s="2"/>
      <c r="X40" s="2"/>
      <c r="Z40" s="39"/>
      <c r="AA40" s="39"/>
      <c r="AB40" s="276"/>
    </row>
    <row r="41" spans="2:28" ht="18" customHeight="1">
      <c r="B41" s="51" t="s">
        <v>128</v>
      </c>
      <c r="C41" s="51"/>
      <c r="D41" s="50"/>
      <c r="E41" s="50"/>
      <c r="F41" s="50"/>
      <c r="G41" s="50"/>
      <c r="H41" s="50"/>
      <c r="I41" s="50"/>
      <c r="J41" s="50"/>
      <c r="K41" s="50"/>
      <c r="L41" s="4"/>
      <c r="M41" s="2"/>
      <c r="X41" s="2"/>
      <c r="Z41" s="39"/>
      <c r="AA41" s="39"/>
      <c r="AB41" s="276"/>
    </row>
    <row r="42" spans="2:28" ht="30.75" customHeight="1">
      <c r="B42" s="55" t="s">
        <v>62</v>
      </c>
      <c r="C42" s="55" t="s">
        <v>101</v>
      </c>
      <c r="D42" s="55" t="s">
        <v>102</v>
      </c>
      <c r="E42" s="55" t="s">
        <v>103</v>
      </c>
      <c r="F42" s="55" t="s">
        <v>104</v>
      </c>
      <c r="G42" s="55" t="s">
        <v>105</v>
      </c>
      <c r="H42" s="55" t="s">
        <v>6</v>
      </c>
      <c r="I42" s="55" t="s">
        <v>7</v>
      </c>
      <c r="J42" s="55" t="s">
        <v>106</v>
      </c>
      <c r="K42" s="55" t="s">
        <v>72</v>
      </c>
      <c r="L42" s="4"/>
      <c r="M42" s="2"/>
      <c r="N42" s="39" t="s">
        <v>121</v>
      </c>
      <c r="X42" s="2"/>
      <c r="Z42" s="39"/>
      <c r="AA42" s="39"/>
      <c r="AB42" s="276"/>
    </row>
    <row r="43" spans="2:28" ht="22.5" customHeight="1">
      <c r="B43" s="221" t="s">
        <v>116</v>
      </c>
      <c r="C43" s="76">
        <v>1</v>
      </c>
      <c r="D43" s="77">
        <v>5.4828237222044968E-2</v>
      </c>
      <c r="E43" s="77">
        <v>0.40777101704359775</v>
      </c>
      <c r="F43" s="77">
        <v>0.19333927527109684</v>
      </c>
      <c r="G43" s="78">
        <v>13.698489361702133</v>
      </c>
      <c r="H43" s="79">
        <v>5.1381181865553236</v>
      </c>
      <c r="I43" s="79">
        <v>44.676065790634944</v>
      </c>
      <c r="J43" s="80">
        <v>2.1316111527893349</v>
      </c>
      <c r="K43" s="82" t="s">
        <v>76</v>
      </c>
      <c r="L43" s="4"/>
      <c r="M43" s="2"/>
      <c r="N43" s="39">
        <v>1</v>
      </c>
      <c r="X43" s="2"/>
      <c r="Z43" s="39"/>
      <c r="AA43" s="39"/>
      <c r="AB43" s="276"/>
    </row>
    <row r="44" spans="2:28" ht="22.5" customHeight="1">
      <c r="B44" s="220" t="s">
        <v>116</v>
      </c>
      <c r="C44" s="68">
        <v>2</v>
      </c>
      <c r="D44" s="69">
        <v>4.3829431931145954E-2</v>
      </c>
      <c r="E44" s="69">
        <v>0.34140501873069812</v>
      </c>
      <c r="F44" s="69">
        <v>0.15477073459559451</v>
      </c>
      <c r="G44" s="70">
        <v>9.3516250000000003</v>
      </c>
      <c r="H44" s="71">
        <v>0.34538472882726268</v>
      </c>
      <c r="I44" s="71">
        <v>9.321550070238013</v>
      </c>
      <c r="J44" s="72">
        <v>2.5295760416660804</v>
      </c>
      <c r="K44" s="73" t="s">
        <v>187</v>
      </c>
      <c r="M44" s="2"/>
      <c r="N44" s="39">
        <v>5</v>
      </c>
      <c r="X44" s="2"/>
      <c r="Z44" s="39"/>
      <c r="AA44" s="39"/>
      <c r="AB44" s="276"/>
    </row>
    <row r="45" spans="2:28" ht="22.5" customHeight="1">
      <c r="B45" s="220" t="s">
        <v>116</v>
      </c>
      <c r="C45" s="68">
        <v>3</v>
      </c>
      <c r="D45" s="69">
        <v>1.729014768021573E-2</v>
      </c>
      <c r="E45" s="69">
        <v>0.33839717272489483</v>
      </c>
      <c r="F45" s="69">
        <v>0.16574137742059933</v>
      </c>
      <c r="G45" s="70">
        <v>8.9478627450980408</v>
      </c>
      <c r="H45" s="71">
        <v>0.22860343394082336</v>
      </c>
      <c r="I45" s="71">
        <v>10.254496893916933</v>
      </c>
      <c r="J45" s="72">
        <v>2.603652839707054</v>
      </c>
      <c r="K45" s="73" t="s">
        <v>187</v>
      </c>
      <c r="M45" s="2"/>
      <c r="N45" s="39">
        <v>5</v>
      </c>
      <c r="X45" s="2"/>
      <c r="Z45" s="39"/>
      <c r="AA45" s="39"/>
      <c r="AB45" s="276"/>
    </row>
    <row r="46" spans="2:28" ht="22.5" customHeight="1">
      <c r="B46" s="220" t="s">
        <v>116</v>
      </c>
      <c r="C46" s="68">
        <v>4</v>
      </c>
      <c r="D46" s="69">
        <v>1.3476175856895185E-2</v>
      </c>
      <c r="E46" s="69">
        <v>0.33828022605734925</v>
      </c>
      <c r="F46" s="69">
        <v>0.17235022753227991</v>
      </c>
      <c r="G46" s="70">
        <v>9.2147600000000018</v>
      </c>
      <c r="H46" s="71">
        <v>0.22284696999907999</v>
      </c>
      <c r="I46" s="71">
        <v>10.783126803015312</v>
      </c>
      <c r="J46" s="72">
        <v>2.5544959860141851</v>
      </c>
      <c r="K46" s="73" t="s">
        <v>68</v>
      </c>
      <c r="M46" s="2"/>
      <c r="N46" s="39">
        <v>4</v>
      </c>
      <c r="X46" s="2"/>
      <c r="Z46" s="39"/>
      <c r="AA46" s="39"/>
      <c r="AB46" s="276"/>
    </row>
    <row r="47" spans="2:28" ht="22.5" customHeight="1">
      <c r="B47" s="220" t="s">
        <v>116</v>
      </c>
      <c r="C47" s="68">
        <v>5</v>
      </c>
      <c r="D47" s="69">
        <v>1.4158148716837207E-2</v>
      </c>
      <c r="E47" s="69">
        <v>0.34049396057374492</v>
      </c>
      <c r="F47" s="69">
        <v>0.16914235197960481</v>
      </c>
      <c r="G47" s="70">
        <v>10.04054347826087</v>
      </c>
      <c r="H47" s="71">
        <v>0.17786606185035844</v>
      </c>
      <c r="I47" s="71">
        <v>12.399746362995803</v>
      </c>
      <c r="J47" s="72">
        <v>2.4565210760014895</v>
      </c>
      <c r="K47" s="73" t="s">
        <v>68</v>
      </c>
      <c r="M47" s="2"/>
      <c r="N47" s="39">
        <v>4</v>
      </c>
      <c r="X47" s="2"/>
      <c r="Z47" s="39"/>
      <c r="AA47" s="39"/>
      <c r="AB47" s="276"/>
    </row>
    <row r="48" spans="2:28" ht="22.5" customHeight="1">
      <c r="B48" s="220" t="s">
        <v>116</v>
      </c>
      <c r="C48" s="68">
        <v>6</v>
      </c>
      <c r="D48" s="69">
        <v>1.7054944201193495E-2</v>
      </c>
      <c r="E48" s="69">
        <v>0.34770747529624391</v>
      </c>
      <c r="F48" s="69">
        <v>0.16473327517952316</v>
      </c>
      <c r="G48" s="70">
        <v>11.580977272727273</v>
      </c>
      <c r="H48" s="71">
        <v>0.18711323029357138</v>
      </c>
      <c r="I48" s="71">
        <v>15.16483430332991</v>
      </c>
      <c r="J48" s="72">
        <v>2.2577072895129953</v>
      </c>
      <c r="K48" s="73" t="s">
        <v>69</v>
      </c>
      <c r="M48" s="2"/>
      <c r="N48" s="39">
        <v>3</v>
      </c>
      <c r="X48" s="2"/>
      <c r="Z48" s="39"/>
      <c r="AA48" s="39"/>
      <c r="AB48" s="276"/>
    </row>
    <row r="49" spans="2:28" ht="22.5" customHeight="1">
      <c r="B49" s="220" t="s">
        <v>116</v>
      </c>
      <c r="C49" s="68">
        <v>7</v>
      </c>
      <c r="D49" s="69">
        <v>2.0672195322117372E-2</v>
      </c>
      <c r="E49" s="69">
        <v>0.35097067666142606</v>
      </c>
      <c r="F49" s="69">
        <v>0.16240015841932134</v>
      </c>
      <c r="G49" s="70">
        <v>12.330761904761905</v>
      </c>
      <c r="H49" s="71">
        <v>0.17908088795869329</v>
      </c>
      <c r="I49" s="71">
        <v>15.364266621548769</v>
      </c>
      <c r="J49" s="72">
        <v>2.1725166011230326</v>
      </c>
      <c r="K49" s="73" t="s">
        <v>67</v>
      </c>
      <c r="M49" s="2"/>
      <c r="N49" s="39">
        <v>2</v>
      </c>
      <c r="X49" s="2"/>
      <c r="Z49" s="39"/>
      <c r="AA49" s="39"/>
      <c r="AB49" s="276"/>
    </row>
    <row r="50" spans="2:28" ht="22.5" customHeight="1">
      <c r="B50" s="220" t="s">
        <v>116</v>
      </c>
      <c r="C50" s="68">
        <v>8</v>
      </c>
      <c r="D50" s="69">
        <v>2.6195554379110111E-2</v>
      </c>
      <c r="E50" s="69">
        <v>0.35623910288546085</v>
      </c>
      <c r="F50" s="69">
        <v>0.15603024865924534</v>
      </c>
      <c r="G50" s="70">
        <v>13.488900000000005</v>
      </c>
      <c r="H50" s="71">
        <v>0.14002054647085033</v>
      </c>
      <c r="I50" s="71">
        <v>17.849530986508324</v>
      </c>
      <c r="J50" s="72">
        <v>2.0901014647716267</v>
      </c>
      <c r="K50" s="73" t="s">
        <v>67</v>
      </c>
      <c r="M50" s="2"/>
      <c r="N50" s="39">
        <v>2</v>
      </c>
      <c r="X50" s="2"/>
      <c r="Z50" s="39"/>
      <c r="AA50" s="39"/>
      <c r="AB50" s="276"/>
    </row>
    <row r="51" spans="2:28" ht="22.5" customHeight="1">
      <c r="B51" s="220" t="s">
        <v>116</v>
      </c>
      <c r="C51" s="68">
        <v>9</v>
      </c>
      <c r="D51" s="69">
        <v>2.3155154788956245E-2</v>
      </c>
      <c r="E51" s="69">
        <v>0.35835646126977311</v>
      </c>
      <c r="F51" s="69">
        <v>0.16305423465008839</v>
      </c>
      <c r="G51" s="70">
        <v>12.90397619047619</v>
      </c>
      <c r="H51" s="71">
        <v>0.24898608461611685</v>
      </c>
      <c r="I51" s="71">
        <v>17.895874831783399</v>
      </c>
      <c r="J51" s="72">
        <v>2.1423253141966603</v>
      </c>
      <c r="K51" s="73" t="s">
        <v>653</v>
      </c>
      <c r="M51" s="2"/>
      <c r="N51" s="39">
        <v>2</v>
      </c>
      <c r="X51" s="2"/>
      <c r="Z51" s="39"/>
      <c r="AA51" s="39"/>
      <c r="AB51" s="276"/>
    </row>
    <row r="52" spans="2:28" ht="22.5" customHeight="1">
      <c r="B52" s="220" t="s">
        <v>116</v>
      </c>
      <c r="C52" s="68">
        <v>10</v>
      </c>
      <c r="D52" s="69">
        <v>2.0494763586591285E-2</v>
      </c>
      <c r="E52" s="69">
        <v>0.35310220265134074</v>
      </c>
      <c r="F52" s="69">
        <v>0.18341020198962979</v>
      </c>
      <c r="G52" s="70">
        <v>11.577420000000002</v>
      </c>
      <c r="H52" s="71">
        <v>0.52408561111571839</v>
      </c>
      <c r="I52" s="71">
        <v>20.485976919570071</v>
      </c>
      <c r="J52" s="72">
        <v>2.302128789843414</v>
      </c>
      <c r="K52" s="73" t="s">
        <v>645</v>
      </c>
      <c r="M52" s="2"/>
      <c r="N52" s="39">
        <v>3</v>
      </c>
      <c r="X52" s="2"/>
      <c r="Z52" s="39"/>
      <c r="AA52" s="39"/>
      <c r="AB52" s="276"/>
    </row>
    <row r="53" spans="2:28" ht="25.5" customHeight="1">
      <c r="B53" s="52" t="s">
        <v>107</v>
      </c>
      <c r="C53" s="52"/>
      <c r="D53" s="66" cm="1">
        <f t="array" aca="1" ref="D53" ca="1">(INDIRECT(ADDRESS(ROW()-1,COLUMN()))/INDIRECT(ADDRESS(ROW()-2,COLUMN())))-1</f>
        <v>-0.11489412299821122</v>
      </c>
      <c r="E53" s="66" cm="1">
        <f t="array" aca="1" ref="E53" ca="1">(INDIRECT(ADDRESS(ROW()-1,COLUMN()))/INDIRECT(ADDRESS(ROW()-2,COLUMN())))-1</f>
        <v>-1.4662100970120218E-2</v>
      </c>
      <c r="F53" s="66" cm="1">
        <f t="array" aca="1" ref="F53" ca="1">(INDIRECT(ADDRESS(ROW()-1,COLUMN()))/INDIRECT(ADDRESS(ROW()-2,COLUMN())))-1</f>
        <v>0.12484169689444102</v>
      </c>
      <c r="G53" s="66" cm="1">
        <f t="array" aca="1" ref="G53" ca="1">(INDIRECT(ADDRESS(ROW()-1,COLUMN()))/INDIRECT(ADDRESS(ROW()-2,COLUMN())))-1</f>
        <v>-0.10280212632872465</v>
      </c>
      <c r="H53" s="66" cm="1">
        <f t="array" aca="1" ref="H53" ca="1">(INDIRECT(ADDRESS(ROW()-1,COLUMN()))/INDIRECT(ADDRESS(ROW()-2,COLUMN())))-1</f>
        <v>1.1048791217539167</v>
      </c>
      <c r="I53" s="66" cm="1">
        <f t="array" aca="1" ref="I53" ca="1">(INDIRECT(ADDRESS(ROW()-1,COLUMN()))/INDIRECT(ADDRESS(ROW()-2,COLUMN())))-1</f>
        <v>0.14473179501605604</v>
      </c>
      <c r="J53" s="66" cm="1">
        <f t="array" aca="1" ref="J53" ca="1">(INDIRECT(ADDRESS(ROW()-1,COLUMN()))/INDIRECT(ADDRESS(ROW()-2,COLUMN())))-1</f>
        <v>7.4593468409198005E-2</v>
      </c>
      <c r="K53" s="74" t="str" cm="1">
        <f t="array" aca="1" ref="K53" ca="1">_xlfn.IFS(N53=0,"등급유지",N53&gt;0,N53&amp;"등급 상승",N53&lt;0,N53&amp;"등급 하락")</f>
        <v>1등급 상승</v>
      </c>
      <c r="M53" s="289"/>
      <c r="N53" s="39" cm="1">
        <f t="array" aca="1" ref="N53" ca="1">(INDIRECT(ADDRESS(ROW()-1,COLUMN()))-INDIRECT(ADDRESS(ROW()-2,COLUMN())))</f>
        <v>1</v>
      </c>
      <c r="O53" s="39" t="s">
        <v>122</v>
      </c>
      <c r="X53" s="279"/>
      <c r="Z53" s="290"/>
      <c r="AA53" s="39"/>
      <c r="AB53" s="276"/>
    </row>
    <row r="54" spans="2:28" ht="25.5" customHeight="1">
      <c r="B54" s="47"/>
      <c r="C54" s="47"/>
      <c r="D54" s="48"/>
      <c r="E54" s="48"/>
      <c r="F54" s="48"/>
      <c r="G54" s="48"/>
      <c r="H54" s="48"/>
      <c r="I54" s="48"/>
      <c r="J54" s="48"/>
      <c r="K54" s="48"/>
      <c r="M54" s="289"/>
      <c r="X54" s="279"/>
      <c r="Z54" s="290"/>
      <c r="AA54" s="39"/>
      <c r="AB54" s="276"/>
    </row>
    <row r="55" spans="2:28" ht="18" customHeight="1">
      <c r="B55" s="51" t="s">
        <v>129</v>
      </c>
      <c r="C55" s="51"/>
      <c r="D55" s="50"/>
      <c r="E55" s="50"/>
      <c r="F55" s="50"/>
      <c r="G55" s="50"/>
      <c r="H55" s="50"/>
      <c r="I55" s="50"/>
      <c r="J55" s="50"/>
      <c r="K55" s="50"/>
      <c r="M55" s="289"/>
      <c r="X55" s="279"/>
      <c r="Z55" s="290"/>
      <c r="AA55" s="39"/>
      <c r="AB55" s="276"/>
    </row>
    <row r="56" spans="2:28" ht="21" customHeight="1">
      <c r="B56" s="47"/>
      <c r="C56" s="47"/>
      <c r="D56" s="48"/>
      <c r="E56" s="48"/>
      <c r="F56" s="48"/>
      <c r="G56" s="48"/>
      <c r="H56" s="48"/>
      <c r="I56" s="48"/>
      <c r="J56" s="48"/>
      <c r="K56" s="48"/>
      <c r="M56" s="289"/>
      <c r="X56" s="279"/>
      <c r="Z56" s="290"/>
      <c r="AA56" s="39"/>
      <c r="AB56" s="276"/>
    </row>
    <row r="57" spans="2:28" ht="25.5" customHeight="1">
      <c r="B57" s="47"/>
      <c r="C57" s="47"/>
      <c r="D57" s="48"/>
      <c r="E57" s="48"/>
      <c r="F57" s="48"/>
      <c r="G57" s="48"/>
      <c r="H57" s="48"/>
      <c r="I57" s="48"/>
      <c r="J57" s="48"/>
      <c r="K57" s="48"/>
      <c r="M57" s="289"/>
      <c r="N57" s="279"/>
      <c r="P57" s="290"/>
      <c r="AA57" s="291"/>
    </row>
    <row r="58" spans="2:28" ht="25.5" customHeight="1">
      <c r="B58" s="47"/>
      <c r="C58" s="47"/>
      <c r="D58" s="48"/>
      <c r="M58" s="289"/>
      <c r="N58" s="279"/>
      <c r="P58" s="290"/>
      <c r="AA58" s="291"/>
    </row>
    <row r="59" spans="2:28" ht="25.5" customHeight="1">
      <c r="B59" s="47"/>
      <c r="C59" s="47"/>
      <c r="D59" s="48"/>
      <c r="M59" s="289"/>
      <c r="N59" s="279"/>
      <c r="P59" s="290"/>
      <c r="AA59" s="291"/>
    </row>
    <row r="60" spans="2:28" ht="25.5" customHeight="1">
      <c r="B60" s="47"/>
      <c r="C60" s="47"/>
      <c r="D60" s="48"/>
      <c r="M60" s="289"/>
      <c r="N60" s="279"/>
      <c r="P60" s="290"/>
      <c r="AA60" s="291"/>
    </row>
    <row r="61" spans="2:28" ht="25.5" customHeight="1">
      <c r="B61" s="47"/>
      <c r="C61" s="47"/>
      <c r="D61" s="48"/>
      <c r="M61" s="289"/>
      <c r="N61" s="279"/>
      <c r="P61" s="290"/>
      <c r="AA61" s="291"/>
    </row>
    <row r="62" spans="2:28" ht="25.5" customHeight="1">
      <c r="B62" s="47"/>
      <c r="C62" s="47"/>
      <c r="D62" s="48"/>
      <c r="M62" s="289"/>
      <c r="N62" s="279"/>
      <c r="P62" s="290"/>
      <c r="AA62" s="291"/>
    </row>
    <row r="63" spans="2:28" ht="25.5" customHeight="1">
      <c r="B63" s="47"/>
      <c r="C63" s="47"/>
      <c r="D63" s="48"/>
      <c r="M63" s="289"/>
      <c r="N63" s="279"/>
      <c r="P63" s="290"/>
      <c r="AA63" s="291"/>
    </row>
    <row r="64" spans="2:28" ht="25.5" customHeight="1">
      <c r="B64" s="47"/>
      <c r="C64" s="47"/>
      <c r="D64" s="48"/>
      <c r="E64" s="48"/>
      <c r="F64" s="48"/>
      <c r="G64" s="48"/>
      <c r="H64" s="48"/>
      <c r="I64" s="48"/>
      <c r="J64" s="48"/>
      <c r="K64" s="48"/>
      <c r="M64" s="289"/>
      <c r="N64" s="279"/>
      <c r="P64" s="290"/>
      <c r="AA64" s="291"/>
    </row>
    <row r="65" spans="2:27" ht="25.5" customHeight="1">
      <c r="B65" s="47"/>
      <c r="C65" s="47"/>
      <c r="D65" s="48"/>
      <c r="E65" s="48"/>
      <c r="F65" s="48"/>
      <c r="G65" s="48"/>
      <c r="H65" s="48"/>
      <c r="I65" s="48"/>
      <c r="J65" s="48"/>
      <c r="K65" s="48"/>
      <c r="M65" s="289"/>
      <c r="N65" s="279"/>
      <c r="P65" s="290"/>
      <c r="AA65" s="291"/>
    </row>
    <row r="66" spans="2:27" ht="25.5" customHeight="1" thickBot="1">
      <c r="B66" s="204" t="s">
        <v>91</v>
      </c>
      <c r="C66" s="205" t="s">
        <v>120</v>
      </c>
      <c r="D66" s="205" t="s">
        <v>119</v>
      </c>
      <c r="E66" s="205" t="s">
        <v>118</v>
      </c>
      <c r="F66" s="205" t="s">
        <v>117</v>
      </c>
      <c r="G66" s="205" t="s">
        <v>172</v>
      </c>
      <c r="H66" s="205" t="s">
        <v>172</v>
      </c>
      <c r="I66" s="205" t="s">
        <v>172</v>
      </c>
      <c r="J66" s="205" t="s">
        <v>172</v>
      </c>
      <c r="K66" s="206" t="s">
        <v>172</v>
      </c>
      <c r="M66" s="292">
        <v>1</v>
      </c>
      <c r="N66" s="293">
        <v>2</v>
      </c>
      <c r="O66" s="293">
        <v>3</v>
      </c>
      <c r="P66" s="292">
        <v>4</v>
      </c>
      <c r="Q66" s="293"/>
      <c r="R66" s="293"/>
      <c r="S66" s="292"/>
      <c r="T66" s="293"/>
      <c r="U66" s="288"/>
      <c r="AA66" s="291"/>
    </row>
    <row r="67" spans="2:27" ht="25.5" customHeight="1" thickTop="1">
      <c r="B67" s="209" t="s">
        <v>109</v>
      </c>
      <c r="C67" s="210" t="s">
        <v>68</v>
      </c>
      <c r="D67" s="211" t="s">
        <v>67</v>
      </c>
      <c r="E67" s="211" t="s">
        <v>67</v>
      </c>
      <c r="F67" s="211" t="s">
        <v>67</v>
      </c>
      <c r="G67" s="211" t="s">
        <v>172</v>
      </c>
      <c r="H67" s="211" t="s">
        <v>172</v>
      </c>
      <c r="I67" s="211" t="s">
        <v>172</v>
      </c>
      <c r="J67" s="211" t="s">
        <v>172</v>
      </c>
      <c r="K67" s="211" t="s">
        <v>172</v>
      </c>
      <c r="M67" s="292" t="s">
        <v>120</v>
      </c>
      <c r="N67" s="292" t="s">
        <v>119</v>
      </c>
      <c r="O67" s="292" t="s">
        <v>118</v>
      </c>
      <c r="P67" s="292" t="s">
        <v>117</v>
      </c>
      <c r="Q67" s="292"/>
      <c r="R67" s="292"/>
      <c r="S67" s="292"/>
      <c r="T67" s="292"/>
      <c r="U67" s="289"/>
      <c r="AA67" s="291"/>
    </row>
    <row r="68" spans="2:27" ht="25.5" customHeight="1">
      <c r="B68" s="207" t="s">
        <v>94</v>
      </c>
      <c r="C68" s="198" t="s">
        <v>654</v>
      </c>
      <c r="D68" s="198" t="s">
        <v>412</v>
      </c>
      <c r="E68" s="198" t="s">
        <v>412</v>
      </c>
      <c r="F68" s="198" t="s">
        <v>412</v>
      </c>
      <c r="G68" s="198" t="s">
        <v>172</v>
      </c>
      <c r="H68" s="198" t="s">
        <v>172</v>
      </c>
      <c r="I68" s="198" t="s">
        <v>172</v>
      </c>
      <c r="J68" s="198" t="s">
        <v>172</v>
      </c>
      <c r="K68" s="208" t="s">
        <v>172</v>
      </c>
      <c r="M68" s="289"/>
      <c r="N68" s="279"/>
      <c r="P68" s="290"/>
      <c r="AA68" s="291"/>
    </row>
    <row r="69" spans="2:27" ht="25.5" customHeight="1">
      <c r="B69" s="172" t="s">
        <v>95</v>
      </c>
      <c r="C69" s="174" t="s">
        <v>655</v>
      </c>
      <c r="D69" s="174" t="s">
        <v>656</v>
      </c>
      <c r="E69" s="174" t="s">
        <v>657</v>
      </c>
      <c r="F69" s="174" t="s">
        <v>658</v>
      </c>
      <c r="G69" s="174" t="s">
        <v>172</v>
      </c>
      <c r="H69" s="174" t="s">
        <v>172</v>
      </c>
      <c r="I69" s="174" t="s">
        <v>172</v>
      </c>
      <c r="J69" s="174" t="s">
        <v>172</v>
      </c>
      <c r="K69" s="175" t="s">
        <v>172</v>
      </c>
      <c r="M69" s="294">
        <v>0.30769230769230771</v>
      </c>
      <c r="N69" s="294">
        <v>0</v>
      </c>
      <c r="O69" s="294">
        <v>0</v>
      </c>
      <c r="P69" s="294">
        <v>0</v>
      </c>
      <c r="Q69" s="294"/>
      <c r="R69" s="294"/>
      <c r="S69" s="294"/>
      <c r="T69" s="294"/>
      <c r="AA69" s="291"/>
    </row>
    <row r="70" spans="2:27" ht="25.5" customHeight="1">
      <c r="B70" s="171" t="s">
        <v>96</v>
      </c>
      <c r="C70" s="174" t="s">
        <v>654</v>
      </c>
      <c r="D70" s="174" t="s">
        <v>656</v>
      </c>
      <c r="E70" s="174" t="s">
        <v>659</v>
      </c>
      <c r="F70" s="174" t="s">
        <v>660</v>
      </c>
      <c r="G70" s="174" t="s">
        <v>172</v>
      </c>
      <c r="H70" s="174" t="s">
        <v>172</v>
      </c>
      <c r="I70" s="174" t="s">
        <v>172</v>
      </c>
      <c r="J70" s="174" t="s">
        <v>172</v>
      </c>
      <c r="K70" s="175" t="s">
        <v>172</v>
      </c>
      <c r="M70" s="294">
        <v>0.15384615384615385</v>
      </c>
      <c r="N70" s="294">
        <v>4.1666666666666664E-2</v>
      </c>
      <c r="O70" s="294">
        <v>0.08</v>
      </c>
      <c r="P70" s="294">
        <v>9.8039215686274508E-2</v>
      </c>
      <c r="Q70" s="294"/>
      <c r="R70" s="294"/>
      <c r="S70" s="294"/>
      <c r="T70" s="294"/>
      <c r="AA70" s="291"/>
    </row>
    <row r="71" spans="2:27" ht="25.5" customHeight="1">
      <c r="B71" s="171" t="s">
        <v>99</v>
      </c>
      <c r="C71" s="174" t="s">
        <v>661</v>
      </c>
      <c r="D71" s="174" t="s">
        <v>662</v>
      </c>
      <c r="E71" s="174" t="s">
        <v>663</v>
      </c>
      <c r="F71" s="174" t="s">
        <v>664</v>
      </c>
      <c r="G71" s="174" t="s">
        <v>172</v>
      </c>
      <c r="H71" s="174" t="s">
        <v>172</v>
      </c>
      <c r="I71" s="174" t="s">
        <v>172</v>
      </c>
      <c r="J71" s="174" t="s">
        <v>172</v>
      </c>
      <c r="K71" s="175" t="s">
        <v>172</v>
      </c>
      <c r="M71" s="294">
        <v>0.30769230769230771</v>
      </c>
      <c r="N71" s="294">
        <v>4.1666666666666664E-2</v>
      </c>
      <c r="O71" s="294">
        <v>0.24</v>
      </c>
      <c r="P71" s="294">
        <v>0.21568627450980393</v>
      </c>
      <c r="Q71" s="294"/>
      <c r="R71" s="294"/>
      <c r="S71" s="294"/>
      <c r="T71" s="294"/>
      <c r="AA71" s="291"/>
    </row>
    <row r="72" spans="2:27" ht="25.5" customHeight="1">
      <c r="B72" s="176" t="s">
        <v>97</v>
      </c>
      <c r="C72" s="174" t="s">
        <v>661</v>
      </c>
      <c r="D72" s="174" t="s">
        <v>665</v>
      </c>
      <c r="E72" s="174" t="s">
        <v>666</v>
      </c>
      <c r="F72" s="174" t="s">
        <v>667</v>
      </c>
      <c r="G72" s="174" t="s">
        <v>172</v>
      </c>
      <c r="H72" s="174" t="s">
        <v>172</v>
      </c>
      <c r="I72" s="174" t="s">
        <v>172</v>
      </c>
      <c r="J72" s="174" t="s">
        <v>172</v>
      </c>
      <c r="K72" s="175" t="s">
        <v>172</v>
      </c>
      <c r="M72" s="294">
        <v>7.6923076923076927E-2</v>
      </c>
      <c r="N72" s="294">
        <v>0.45833333333333331</v>
      </c>
      <c r="O72" s="294">
        <v>0.2</v>
      </c>
      <c r="P72" s="294">
        <v>0.13725490196078433</v>
      </c>
      <c r="Q72" s="294"/>
      <c r="R72" s="294"/>
      <c r="S72" s="294"/>
      <c r="T72" s="294"/>
      <c r="AA72" s="291"/>
    </row>
    <row r="73" spans="2:27" ht="25.5" customHeight="1">
      <c r="B73" s="177" t="s">
        <v>98</v>
      </c>
      <c r="C73" s="178" t="s">
        <v>661</v>
      </c>
      <c r="D73" s="178" t="s">
        <v>657</v>
      </c>
      <c r="E73" s="178" t="s">
        <v>663</v>
      </c>
      <c r="F73" s="178" t="s">
        <v>668</v>
      </c>
      <c r="G73" s="178" t="s">
        <v>172</v>
      </c>
      <c r="H73" s="178" t="s">
        <v>172</v>
      </c>
      <c r="I73" s="178" t="s">
        <v>172</v>
      </c>
      <c r="J73" s="178" t="s">
        <v>172</v>
      </c>
      <c r="K73" s="179" t="s">
        <v>172</v>
      </c>
      <c r="M73" s="294">
        <v>7.6923076923076927E-2</v>
      </c>
      <c r="N73" s="294">
        <v>0.375</v>
      </c>
      <c r="O73" s="294">
        <v>0.28000000000000003</v>
      </c>
      <c r="P73" s="294">
        <v>0.25490196078431371</v>
      </c>
      <c r="Q73" s="294"/>
      <c r="R73" s="294"/>
      <c r="S73" s="294"/>
      <c r="T73" s="294"/>
      <c r="AA73" s="291"/>
    </row>
    <row r="74" spans="2:27" ht="15.75" customHeight="1">
      <c r="B74" s="47"/>
      <c r="C74" s="47"/>
      <c r="D74" s="48"/>
      <c r="E74" s="48"/>
      <c r="F74" s="48"/>
      <c r="G74" s="48"/>
      <c r="H74" s="48"/>
      <c r="I74" s="48"/>
      <c r="J74" s="48"/>
      <c r="K74" s="48"/>
      <c r="M74" s="294">
        <v>7.6923076923076927E-2</v>
      </c>
      <c r="N74" s="294">
        <v>8.3333333333333329E-2</v>
      </c>
      <c r="O74" s="294">
        <v>0.2</v>
      </c>
      <c r="P74" s="294">
        <v>0.29411764705882354</v>
      </c>
      <c r="Q74" s="294"/>
      <c r="R74" s="294"/>
      <c r="S74" s="294"/>
      <c r="T74" s="294"/>
      <c r="AA74" s="291"/>
    </row>
    <row r="75" spans="2:27" ht="17.25" customHeight="1">
      <c r="B75" s="51" t="s">
        <v>130</v>
      </c>
      <c r="C75" s="51"/>
      <c r="D75" s="50"/>
      <c r="E75" s="50"/>
      <c r="F75" s="50"/>
      <c r="G75" s="50"/>
      <c r="H75" s="50"/>
      <c r="I75" s="50"/>
      <c r="J75" s="50"/>
      <c r="K75" s="50"/>
      <c r="M75" s="289"/>
      <c r="N75" s="279"/>
      <c r="P75" s="290"/>
      <c r="AA75" s="291"/>
    </row>
    <row r="76" spans="2:27" ht="30.75" customHeight="1">
      <c r="B76" s="55" t="s">
        <v>75</v>
      </c>
      <c r="C76" s="55" t="s">
        <v>101</v>
      </c>
      <c r="D76" s="55" t="s">
        <v>102</v>
      </c>
      <c r="E76" s="55" t="s">
        <v>103</v>
      </c>
      <c r="F76" s="55" t="s">
        <v>104</v>
      </c>
      <c r="G76" s="55" t="s">
        <v>105</v>
      </c>
      <c r="H76" s="55" t="s">
        <v>6</v>
      </c>
      <c r="I76" s="55" t="s">
        <v>7</v>
      </c>
      <c r="J76" s="55" t="s">
        <v>106</v>
      </c>
      <c r="K76" s="55" t="s">
        <v>108</v>
      </c>
      <c r="M76" s="289"/>
      <c r="N76" s="279"/>
      <c r="P76" s="290"/>
      <c r="AA76" s="291"/>
    </row>
    <row r="77" spans="2:27" ht="19.5" customHeight="1">
      <c r="B77" s="86" t="s">
        <v>120</v>
      </c>
      <c r="C77" s="65">
        <v>1</v>
      </c>
      <c r="D77" s="87">
        <v>5.064528083499175E-2</v>
      </c>
      <c r="E77" s="87">
        <v>0.44066433005358108</v>
      </c>
      <c r="F77" s="87">
        <v>0.19761694199132057</v>
      </c>
      <c r="G77" s="88">
        <v>13.329875000000001</v>
      </c>
      <c r="H77" s="89">
        <v>1.5003980410803177</v>
      </c>
      <c r="I77" s="89">
        <v>36.169272777397467</v>
      </c>
      <c r="J77" s="90">
        <v>2.2952981855852199</v>
      </c>
      <c r="K77" s="73"/>
      <c r="M77" s="289"/>
      <c r="N77" s="279"/>
      <c r="P77" s="290"/>
      <c r="AA77" s="291"/>
    </row>
    <row r="78" spans="2:27" ht="19.5" customHeight="1">
      <c r="B78" s="86" t="s">
        <v>120</v>
      </c>
      <c r="C78" s="65">
        <v>2</v>
      </c>
      <c r="D78" s="87">
        <v>4.4232765859836459E-2</v>
      </c>
      <c r="E78" s="87">
        <v>0.36480991144156572</v>
      </c>
      <c r="F78" s="87">
        <v>0.15557211478399086</v>
      </c>
      <c r="G78" s="88">
        <v>9.0760000000000005</v>
      </c>
      <c r="H78" s="89">
        <v>0.10008763570728545</v>
      </c>
      <c r="I78" s="89">
        <v>9.2337259814054633</v>
      </c>
      <c r="J78" s="90">
        <v>2.7192335034622803</v>
      </c>
      <c r="K78" s="73"/>
      <c r="M78" s="289"/>
      <c r="N78" s="279"/>
      <c r="P78" s="290"/>
      <c r="AA78" s="291"/>
    </row>
    <row r="79" spans="2:27" ht="19.5" customHeight="1">
      <c r="B79" s="86" t="s">
        <v>120</v>
      </c>
      <c r="C79" s="65">
        <v>3</v>
      </c>
      <c r="D79" s="87">
        <v>2.0957461192374516E-2</v>
      </c>
      <c r="E79" s="87">
        <v>0.36005149327874569</v>
      </c>
      <c r="F79" s="87">
        <v>0.16201531116984844</v>
      </c>
      <c r="G79" s="88">
        <v>8.5483750000000001</v>
      </c>
      <c r="H79" s="89">
        <v>0.15473514923063653</v>
      </c>
      <c r="I79" s="89">
        <v>10.215056491012676</v>
      </c>
      <c r="J79" s="90">
        <v>2.7926101825834442</v>
      </c>
      <c r="K79" s="73"/>
      <c r="M79" s="289"/>
      <c r="N79" s="279"/>
      <c r="P79" s="290"/>
      <c r="AA79" s="291"/>
    </row>
    <row r="80" spans="2:27" ht="19.5" customHeight="1">
      <c r="B80" s="86" t="s">
        <v>120</v>
      </c>
      <c r="C80" s="65">
        <v>4</v>
      </c>
      <c r="D80" s="87">
        <v>1.4832775191469649E-2</v>
      </c>
      <c r="E80" s="87">
        <v>0.35376197039903307</v>
      </c>
      <c r="F80" s="87">
        <v>0.16814995533156332</v>
      </c>
      <c r="G80" s="88">
        <v>8.5052500000000002</v>
      </c>
      <c r="H80" s="89">
        <v>0.57676765681011166</v>
      </c>
      <c r="I80" s="89">
        <v>6.8265628303473722</v>
      </c>
      <c r="J80" s="90">
        <v>2.8038291979286112</v>
      </c>
      <c r="K80" s="73"/>
      <c r="M80" s="289"/>
      <c r="N80" s="279"/>
      <c r="P80" s="290"/>
      <c r="AA80" s="291"/>
    </row>
    <row r="81" spans="2:27" ht="19.5" customHeight="1">
      <c r="B81" s="86" t="s">
        <v>120</v>
      </c>
      <c r="C81" s="65">
        <v>5</v>
      </c>
      <c r="D81" s="87">
        <v>1.2892707661808223E-2</v>
      </c>
      <c r="E81" s="87">
        <v>0.34796995668635161</v>
      </c>
      <c r="F81" s="87">
        <v>0.1667493036905863</v>
      </c>
      <c r="G81" s="88">
        <v>9.0397142857142843</v>
      </c>
      <c r="H81" s="89">
        <v>0.24171499718316919</v>
      </c>
      <c r="I81" s="89">
        <v>6.5092827410453449</v>
      </c>
      <c r="J81" s="90">
        <v>2.7479309200272573</v>
      </c>
      <c r="K81" s="73"/>
      <c r="M81" s="289"/>
      <c r="N81" s="279"/>
      <c r="P81" s="290"/>
      <c r="AA81" s="291"/>
    </row>
    <row r="82" spans="2:27" ht="19.5" customHeight="1">
      <c r="B82" s="86" t="s">
        <v>120</v>
      </c>
      <c r="C82" s="65">
        <v>6</v>
      </c>
      <c r="D82" s="87">
        <v>1.306717913938074E-2</v>
      </c>
      <c r="E82" s="87">
        <v>0.36149089277268498</v>
      </c>
      <c r="F82" s="87">
        <v>0.16071142982685574</v>
      </c>
      <c r="G82" s="88">
        <v>10.371714285714287</v>
      </c>
      <c r="H82" s="89">
        <v>0.21171955692634015</v>
      </c>
      <c r="I82" s="89">
        <v>8.5111261884388743</v>
      </c>
      <c r="J82" s="90">
        <v>2.5320257944902584</v>
      </c>
      <c r="K82" s="73"/>
      <c r="M82" s="289"/>
      <c r="N82" s="279"/>
      <c r="P82" s="290"/>
      <c r="AA82" s="291"/>
    </row>
    <row r="83" spans="2:27" ht="19.5" customHeight="1">
      <c r="B83" s="86" t="s">
        <v>120</v>
      </c>
      <c r="C83" s="65">
        <v>7</v>
      </c>
      <c r="D83" s="87">
        <v>1.708079626158392E-2</v>
      </c>
      <c r="E83" s="87">
        <v>0.36900390007085609</v>
      </c>
      <c r="F83" s="87">
        <v>0.17064832672016533</v>
      </c>
      <c r="G83" s="88">
        <v>11.110571428571429</v>
      </c>
      <c r="H83" s="89">
        <v>0.16108396622552482</v>
      </c>
      <c r="I83" s="89">
        <v>10.685236426293145</v>
      </c>
      <c r="J83" s="90">
        <v>2.434566418091046</v>
      </c>
      <c r="K83" s="73"/>
      <c r="M83" s="289"/>
      <c r="N83" s="279"/>
      <c r="P83" s="290"/>
      <c r="AA83" s="291"/>
    </row>
    <row r="84" spans="2:27" ht="19.5" customHeight="1">
      <c r="B84" s="86" t="s">
        <v>120</v>
      </c>
      <c r="C84" s="65">
        <v>8</v>
      </c>
      <c r="D84" s="87">
        <v>2.4739702979783403E-2</v>
      </c>
      <c r="E84" s="87">
        <v>0.37207955264367826</v>
      </c>
      <c r="F84" s="87">
        <v>0.15399809597901595</v>
      </c>
      <c r="G84" s="88">
        <v>12.317571428571426</v>
      </c>
      <c r="H84" s="89">
        <v>0.1609248617681675</v>
      </c>
      <c r="I84" s="89">
        <v>10.148761391075086</v>
      </c>
      <c r="J84" s="90">
        <v>2.3175337090981589</v>
      </c>
      <c r="K84" s="73"/>
      <c r="M84" s="289"/>
      <c r="N84" s="279"/>
      <c r="P84" s="290"/>
      <c r="AA84" s="291"/>
    </row>
    <row r="85" spans="2:27" ht="19.5" customHeight="1">
      <c r="B85" s="86" t="s">
        <v>120</v>
      </c>
      <c r="C85" s="65">
        <v>9</v>
      </c>
      <c r="D85" s="87">
        <v>2.2923306529800014E-2</v>
      </c>
      <c r="E85" s="87">
        <v>0.36893737394112736</v>
      </c>
      <c r="F85" s="87">
        <v>0.17459011130240504</v>
      </c>
      <c r="G85" s="88">
        <v>11.673857142857145</v>
      </c>
      <c r="H85" s="89">
        <v>0.26413590246048918</v>
      </c>
      <c r="I85" s="89">
        <v>12.031204345876366</v>
      </c>
      <c r="J85" s="90">
        <v>2.3881092865026408</v>
      </c>
      <c r="K85" s="73"/>
      <c r="M85" s="289"/>
      <c r="N85" s="279"/>
      <c r="P85" s="290"/>
      <c r="AA85" s="291"/>
    </row>
    <row r="86" spans="2:27" ht="19.5" customHeight="1">
      <c r="B86" s="86" t="s">
        <v>120</v>
      </c>
      <c r="C86" s="65">
        <v>10</v>
      </c>
      <c r="D86" s="87">
        <v>1.9424698114228003E-2</v>
      </c>
      <c r="E86" s="87">
        <v>0.36316088890403331</v>
      </c>
      <c r="F86" s="87">
        <v>0.20813636927779225</v>
      </c>
      <c r="G86" s="88">
        <v>10.181000000000001</v>
      </c>
      <c r="H86" s="89">
        <v>0.47986270834120859</v>
      </c>
      <c r="I86" s="89">
        <v>15.117307498830863</v>
      </c>
      <c r="J86" s="90">
        <v>2.6437978190958185</v>
      </c>
      <c r="K86" s="73" t="s">
        <v>68</v>
      </c>
      <c r="M86" s="289"/>
      <c r="N86" s="279"/>
      <c r="P86" s="290"/>
      <c r="AA86" s="291"/>
    </row>
    <row r="87" spans="2:27" ht="19.5" customHeight="1">
      <c r="B87" s="86" t="s">
        <v>119</v>
      </c>
      <c r="C87" s="65">
        <v>1</v>
      </c>
      <c r="D87" s="87">
        <v>7.528783385539542E-2</v>
      </c>
      <c r="E87" s="87">
        <v>0.37697635753547887</v>
      </c>
      <c r="F87" s="87">
        <v>0.22236692580751286</v>
      </c>
      <c r="G87" s="88">
        <v>12.437000000000001</v>
      </c>
      <c r="H87" s="89">
        <v>16.574081030124788</v>
      </c>
      <c r="I87" s="89">
        <v>57.922087594240509</v>
      </c>
      <c r="J87" s="90">
        <v>2.4970776092810869</v>
      </c>
      <c r="K87" s="73"/>
      <c r="M87" s="289"/>
      <c r="N87" s="279"/>
      <c r="P87" s="290"/>
      <c r="AA87" s="291"/>
    </row>
    <row r="88" spans="2:27" ht="19.5" customHeight="1">
      <c r="B88" s="86" t="s">
        <v>119</v>
      </c>
      <c r="C88" s="65">
        <v>2</v>
      </c>
      <c r="D88" s="87">
        <v>5.2562953704021351E-2</v>
      </c>
      <c r="E88" s="87">
        <v>0.32842598203256623</v>
      </c>
      <c r="F88" s="87">
        <v>0.16948766477069371</v>
      </c>
      <c r="G88" s="88">
        <v>8.3985999999999983</v>
      </c>
      <c r="H88" s="89">
        <v>0.5974518795256365</v>
      </c>
      <c r="I88" s="89">
        <v>8.9892924241784922</v>
      </c>
      <c r="J88" s="90">
        <v>2.9521974750565025</v>
      </c>
      <c r="K88" s="73"/>
      <c r="M88" s="289"/>
      <c r="N88" s="279"/>
      <c r="P88" s="290"/>
      <c r="AA88" s="291"/>
    </row>
    <row r="89" spans="2:27" ht="19.5" customHeight="1">
      <c r="B89" s="86" t="s">
        <v>119</v>
      </c>
      <c r="C89" s="65">
        <v>3</v>
      </c>
      <c r="D89" s="87">
        <v>2.3880494932812368E-2</v>
      </c>
      <c r="E89" s="87">
        <v>0.32892495694771634</v>
      </c>
      <c r="F89" s="87">
        <v>0.188247670547598</v>
      </c>
      <c r="G89" s="88">
        <v>8.0080909090909085</v>
      </c>
      <c r="H89" s="89">
        <v>7.8764715710292046E-2</v>
      </c>
      <c r="I89" s="89">
        <v>9.6899353827399768</v>
      </c>
      <c r="J89" s="90">
        <v>2.9998353345223903</v>
      </c>
      <c r="K89" s="73"/>
      <c r="M89" s="289"/>
      <c r="N89" s="279"/>
      <c r="P89" s="290"/>
      <c r="AA89" s="291"/>
    </row>
    <row r="90" spans="2:27" ht="19.5" customHeight="1">
      <c r="B90" s="86" t="s">
        <v>119</v>
      </c>
      <c r="C90" s="65">
        <v>4</v>
      </c>
      <c r="D90" s="87">
        <v>1.9230449402444675E-2</v>
      </c>
      <c r="E90" s="87">
        <v>0.33626803694116447</v>
      </c>
      <c r="F90" s="87">
        <v>0.19797305003701024</v>
      </c>
      <c r="G90" s="88">
        <v>8.5295454545454543</v>
      </c>
      <c r="H90" s="89">
        <v>7.2956146191471227E-2</v>
      </c>
      <c r="I90" s="89">
        <v>10.926585894984191</v>
      </c>
      <c r="J90" s="90">
        <v>2.9082464102667198</v>
      </c>
      <c r="K90" s="73"/>
      <c r="M90" s="289"/>
      <c r="N90" s="279"/>
      <c r="P90" s="290"/>
      <c r="AA90" s="291"/>
    </row>
    <row r="91" spans="2:27" ht="19.5" customHeight="1">
      <c r="B91" s="86" t="s">
        <v>119</v>
      </c>
      <c r="C91" s="65">
        <v>5</v>
      </c>
      <c r="D91" s="87">
        <v>1.9237559811078449E-2</v>
      </c>
      <c r="E91" s="87">
        <v>0.33677811474586522</v>
      </c>
      <c r="F91" s="87">
        <v>0.18825056864651082</v>
      </c>
      <c r="G91" s="88">
        <v>9.2639000000000014</v>
      </c>
      <c r="H91" s="89">
        <v>0.10999448927608728</v>
      </c>
      <c r="I91" s="89">
        <v>12.059395824269204</v>
      </c>
      <c r="J91" s="90">
        <v>2.8396577293485166</v>
      </c>
      <c r="K91" s="73"/>
      <c r="M91" s="289"/>
      <c r="N91" s="279"/>
      <c r="P91" s="290"/>
      <c r="AA91" s="291"/>
    </row>
    <row r="92" spans="2:27" ht="19.5" customHeight="1">
      <c r="B92" s="86" t="s">
        <v>119</v>
      </c>
      <c r="C92" s="65">
        <v>6</v>
      </c>
      <c r="D92" s="87">
        <v>2.4081173518642734E-2</v>
      </c>
      <c r="E92" s="87">
        <v>0.34251702234061543</v>
      </c>
      <c r="F92" s="87">
        <v>0.18933475974345801</v>
      </c>
      <c r="G92" s="88">
        <v>10.482555555555555</v>
      </c>
      <c r="H92" s="89">
        <v>8.3075720715626716E-2</v>
      </c>
      <c r="I92" s="89">
        <v>14.478540450970319</v>
      </c>
      <c r="J92" s="90">
        <v>2.6118217059388438</v>
      </c>
      <c r="K92" s="73"/>
      <c r="M92" s="289"/>
      <c r="N92" s="279"/>
      <c r="P92" s="290"/>
      <c r="AA92" s="291"/>
    </row>
    <row r="93" spans="2:27" ht="19.5" customHeight="1">
      <c r="B93" s="86" t="s">
        <v>119</v>
      </c>
      <c r="C93" s="65">
        <v>7</v>
      </c>
      <c r="D93" s="87">
        <v>2.8089132699282732E-2</v>
      </c>
      <c r="E93" s="87">
        <v>0.34049774152249124</v>
      </c>
      <c r="F93" s="87">
        <v>0.17231959347926926</v>
      </c>
      <c r="G93" s="88">
        <v>11.118888888888888</v>
      </c>
      <c r="H93" s="89">
        <v>0.16345960888190236</v>
      </c>
      <c r="I93" s="89">
        <v>13.237859339595223</v>
      </c>
      <c r="J93" s="90">
        <v>2.5149112958921389</v>
      </c>
      <c r="K93" s="73"/>
      <c r="M93" s="289"/>
      <c r="N93" s="279"/>
      <c r="P93" s="290"/>
      <c r="AA93" s="291"/>
    </row>
    <row r="94" spans="2:27" ht="19.5" customHeight="1">
      <c r="B94" s="86" t="s">
        <v>119</v>
      </c>
      <c r="C94" s="65">
        <v>8</v>
      </c>
      <c r="D94" s="87">
        <v>3.6363705821058051E-2</v>
      </c>
      <c r="E94" s="87">
        <v>0.34138292077994403</v>
      </c>
      <c r="F94" s="87">
        <v>0.16611855821834512</v>
      </c>
      <c r="G94" s="88">
        <v>12.46875</v>
      </c>
      <c r="H94" s="89">
        <v>0.13498988966223396</v>
      </c>
      <c r="I94" s="89">
        <v>16.24738311974648</v>
      </c>
      <c r="J94" s="90">
        <v>2.3931377458737066</v>
      </c>
      <c r="K94" s="73"/>
      <c r="M94" s="289"/>
      <c r="N94" s="279"/>
      <c r="P94" s="290"/>
      <c r="AA94" s="291"/>
    </row>
    <row r="95" spans="2:27" ht="19.5" customHeight="1">
      <c r="B95" s="86" t="s">
        <v>119</v>
      </c>
      <c r="C95" s="65">
        <v>9</v>
      </c>
      <c r="D95" s="87">
        <v>3.114953587269232E-2</v>
      </c>
      <c r="E95" s="87">
        <v>0.34893070930221443</v>
      </c>
      <c r="F95" s="87">
        <v>0.18077294305068212</v>
      </c>
      <c r="G95" s="88">
        <v>11.749599999999999</v>
      </c>
      <c r="H95" s="89">
        <v>0.27257094267200321</v>
      </c>
      <c r="I95" s="89">
        <v>16.17659871375719</v>
      </c>
      <c r="J95" s="90">
        <v>2.47401142879988</v>
      </c>
      <c r="K95" s="73"/>
      <c r="M95" s="289"/>
      <c r="N95" s="279"/>
      <c r="P95" s="290"/>
      <c r="AA95" s="291"/>
    </row>
    <row r="96" spans="2:27" ht="20.25" customHeight="1">
      <c r="B96" s="86" t="s">
        <v>119</v>
      </c>
      <c r="C96" s="65">
        <v>10</v>
      </c>
      <c r="D96" s="87">
        <v>2.6318204739802498E-2</v>
      </c>
      <c r="E96" s="87">
        <v>0.34241861834194054</v>
      </c>
      <c r="F96" s="87">
        <v>0.20192935116179325</v>
      </c>
      <c r="G96" s="88">
        <v>10.425299999999998</v>
      </c>
      <c r="H96" s="89">
        <v>0.37978424349843171</v>
      </c>
      <c r="I96" s="89">
        <v>19.276732449660511</v>
      </c>
      <c r="J96" s="90">
        <v>2.6994877592438327</v>
      </c>
      <c r="K96" s="73" t="s">
        <v>67</v>
      </c>
      <c r="M96" s="289"/>
      <c r="N96" s="279"/>
      <c r="P96" s="290"/>
      <c r="AA96" s="291"/>
    </row>
    <row r="97" spans="2:27" ht="20.25" customHeight="1">
      <c r="B97" s="86" t="s">
        <v>118</v>
      </c>
      <c r="C97" s="65">
        <v>1</v>
      </c>
      <c r="D97" s="87">
        <v>5.5668528773537534E-2</v>
      </c>
      <c r="E97" s="87">
        <v>0.43006627302564793</v>
      </c>
      <c r="F97" s="87">
        <v>0.18769873329373007</v>
      </c>
      <c r="G97" s="88">
        <v>12.843333333333334</v>
      </c>
      <c r="H97" s="89">
        <v>1.4267923743486903</v>
      </c>
      <c r="I97" s="89">
        <v>20.31416625219747</v>
      </c>
      <c r="J97" s="90">
        <v>2.0340970169745187</v>
      </c>
      <c r="K97" s="73"/>
      <c r="M97" s="289"/>
      <c r="N97" s="279"/>
      <c r="P97" s="290"/>
      <c r="AA97" s="291"/>
    </row>
    <row r="98" spans="2:27" ht="20.25" customHeight="1">
      <c r="B98" s="86" t="s">
        <v>118</v>
      </c>
      <c r="C98" s="65">
        <v>2</v>
      </c>
      <c r="D98" s="87">
        <v>6.513473185495823E-2</v>
      </c>
      <c r="E98" s="87">
        <v>0.33768056767831328</v>
      </c>
      <c r="F98" s="87">
        <v>0.15033231439263936</v>
      </c>
      <c r="G98" s="88">
        <v>9.1514444444444436</v>
      </c>
      <c r="H98" s="89">
        <v>0.88214031081032618</v>
      </c>
      <c r="I98" s="89">
        <v>5.5919459505912563</v>
      </c>
      <c r="J98" s="90">
        <v>2.3427312815593977</v>
      </c>
      <c r="K98" s="73"/>
      <c r="M98" s="289"/>
      <c r="N98" s="279"/>
      <c r="P98" s="290"/>
      <c r="AA98" s="291"/>
    </row>
    <row r="99" spans="2:27" ht="20.25" customHeight="1">
      <c r="B99" s="86" t="s">
        <v>118</v>
      </c>
      <c r="C99" s="65">
        <v>3</v>
      </c>
      <c r="D99" s="87">
        <v>1.6600096012647628E-2</v>
      </c>
      <c r="E99" s="87">
        <v>0.31830639941595956</v>
      </c>
      <c r="F99" s="87">
        <v>0.15950967487527995</v>
      </c>
      <c r="G99" s="88">
        <v>8.0496999999999996</v>
      </c>
      <c r="H99" s="89">
        <v>0.59657464608526456</v>
      </c>
      <c r="I99" s="89">
        <v>5.1872377028406689</v>
      </c>
      <c r="J99" s="90">
        <v>2.5211471376121599</v>
      </c>
      <c r="K99" s="73"/>
    </row>
    <row r="100" spans="2:27" ht="20.25" customHeight="1">
      <c r="B100" s="86" t="s">
        <v>118</v>
      </c>
      <c r="C100" s="65">
        <v>4</v>
      </c>
      <c r="D100" s="87">
        <v>1.8610108671326352E-2</v>
      </c>
      <c r="E100" s="87">
        <v>0.33184749022624127</v>
      </c>
      <c r="F100" s="87">
        <v>0.17461122596572576</v>
      </c>
      <c r="G100" s="88">
        <v>8.939222222222222</v>
      </c>
      <c r="H100" s="89">
        <v>0.29930526054473461</v>
      </c>
      <c r="I100" s="89">
        <v>7.6310473452934398</v>
      </c>
      <c r="J100" s="90">
        <v>2.4479953446435241</v>
      </c>
      <c r="K100" s="73"/>
    </row>
    <row r="101" spans="2:27" ht="20.25" customHeight="1">
      <c r="B101" s="86" t="s">
        <v>118</v>
      </c>
      <c r="C101" s="65">
        <v>5</v>
      </c>
      <c r="D101" s="87">
        <v>2.0708612921807378E-2</v>
      </c>
      <c r="E101" s="87">
        <v>0.33434460536375138</v>
      </c>
      <c r="F101" s="87">
        <v>0.162153798245363</v>
      </c>
      <c r="G101" s="88">
        <v>9.6173333333333346</v>
      </c>
      <c r="H101" s="89">
        <v>0.18674607336064838</v>
      </c>
      <c r="I101" s="89">
        <v>9.1335806789117111</v>
      </c>
      <c r="J101" s="90">
        <v>2.3539626851522688</v>
      </c>
      <c r="K101" s="73"/>
    </row>
    <row r="102" spans="2:27" ht="20.25" customHeight="1">
      <c r="B102" s="86" t="s">
        <v>118</v>
      </c>
      <c r="C102" s="65">
        <v>6</v>
      </c>
      <c r="D102" s="87">
        <v>2.5133565418258546E-2</v>
      </c>
      <c r="E102" s="87">
        <v>0.33504687925641025</v>
      </c>
      <c r="F102" s="87">
        <v>0.15905230259346193</v>
      </c>
      <c r="G102" s="88">
        <v>10.848714285714285</v>
      </c>
      <c r="H102" s="89">
        <v>8.0776890242420046E-2</v>
      </c>
      <c r="I102" s="89">
        <v>6.5872251139625115</v>
      </c>
      <c r="J102" s="90">
        <v>2.2292659683080509</v>
      </c>
      <c r="K102" s="73"/>
    </row>
    <row r="103" spans="2:27" ht="20.25" customHeight="1">
      <c r="B103" s="86" t="s">
        <v>118</v>
      </c>
      <c r="C103" s="65">
        <v>7</v>
      </c>
      <c r="D103" s="87">
        <v>2.7375783967845825E-2</v>
      </c>
      <c r="E103" s="87">
        <v>0.34958332686112442</v>
      </c>
      <c r="F103" s="87">
        <v>0.16180556467961443</v>
      </c>
      <c r="G103" s="88">
        <v>12.047285714285715</v>
      </c>
      <c r="H103" s="89">
        <v>7.9545030949462928E-2</v>
      </c>
      <c r="I103" s="89">
        <v>8.8761282811193816</v>
      </c>
      <c r="J103" s="90">
        <v>2.1047350761304684</v>
      </c>
      <c r="K103" s="73"/>
    </row>
    <row r="104" spans="2:27" ht="20.25" customHeight="1">
      <c r="B104" s="86" t="s">
        <v>118</v>
      </c>
      <c r="C104" s="65">
        <v>8</v>
      </c>
      <c r="D104" s="87">
        <v>3.011465345898456E-2</v>
      </c>
      <c r="E104" s="87">
        <v>0.35959527174984718</v>
      </c>
      <c r="F104" s="87">
        <v>0.15922467936660131</v>
      </c>
      <c r="G104" s="88">
        <v>13.093666666666664</v>
      </c>
      <c r="H104" s="89">
        <v>6.6025074377246293E-2</v>
      </c>
      <c r="I104" s="89">
        <v>10.452811775092465</v>
      </c>
      <c r="J104" s="90">
        <v>2.0112897188005232</v>
      </c>
      <c r="K104" s="73"/>
    </row>
    <row r="105" spans="2:27" ht="20.25" customHeight="1">
      <c r="B105" s="86" t="s">
        <v>118</v>
      </c>
      <c r="C105" s="65">
        <v>9</v>
      </c>
      <c r="D105" s="87">
        <v>2.8484349948532807E-2</v>
      </c>
      <c r="E105" s="87">
        <v>0.36695698051539433</v>
      </c>
      <c r="F105" s="87">
        <v>0.16474701331369704</v>
      </c>
      <c r="G105" s="88">
        <v>12.561833333333333</v>
      </c>
      <c r="H105" s="89">
        <v>8.4308776294518148E-2</v>
      </c>
      <c r="I105" s="89">
        <v>11.523476832618913</v>
      </c>
      <c r="J105" s="90">
        <v>2.0534724855176374</v>
      </c>
      <c r="K105" s="73"/>
    </row>
    <row r="106" spans="2:27" ht="20.25" customHeight="1">
      <c r="B106" s="86" t="s">
        <v>118</v>
      </c>
      <c r="C106" s="65">
        <v>10</v>
      </c>
      <c r="D106" s="87">
        <v>2.9590830026988486E-2</v>
      </c>
      <c r="E106" s="87">
        <v>0.35937301229630375</v>
      </c>
      <c r="F106" s="87">
        <v>0.1877275722249114</v>
      </c>
      <c r="G106" s="88">
        <v>11.618699999999999</v>
      </c>
      <c r="H106" s="89">
        <v>0.34768065531809034</v>
      </c>
      <c r="I106" s="89">
        <v>12.876173234883758</v>
      </c>
      <c r="J106" s="90">
        <v>2.1873535408226403</v>
      </c>
      <c r="K106" s="73" t="s">
        <v>67</v>
      </c>
    </row>
    <row r="107" spans="2:27" ht="20.25" customHeight="1">
      <c r="B107" s="86" t="s">
        <v>117</v>
      </c>
      <c r="C107" s="65">
        <v>1</v>
      </c>
      <c r="D107" s="87">
        <v>4.6093432011173052E-2</v>
      </c>
      <c r="E107" s="87">
        <v>0.39834262285193178</v>
      </c>
      <c r="F107" s="87">
        <v>0.18144216019233239</v>
      </c>
      <c r="G107" s="88">
        <v>14.861500000000003</v>
      </c>
      <c r="H107" s="89">
        <v>2.8379335488657516</v>
      </c>
      <c r="I107" s="89">
        <v>52.626268556296338</v>
      </c>
      <c r="J107" s="90">
        <v>1.9979524144783263</v>
      </c>
      <c r="K107" s="73"/>
    </row>
    <row r="108" spans="2:27" ht="20.25" customHeight="1">
      <c r="B108" s="86" t="s">
        <v>117</v>
      </c>
      <c r="C108" s="65">
        <v>2</v>
      </c>
      <c r="D108" s="87">
        <v>3.1091828250828124E-2</v>
      </c>
      <c r="E108" s="87">
        <v>0.34023663753559225</v>
      </c>
      <c r="F108" s="87">
        <v>0.15015340038339198</v>
      </c>
      <c r="G108" s="88">
        <v>9.9962380952380947</v>
      </c>
      <c r="H108" s="89">
        <v>0.12039239928110326</v>
      </c>
      <c r="I108" s="89">
        <v>10.865815343117173</v>
      </c>
      <c r="J108" s="90">
        <v>2.4074178350197664</v>
      </c>
      <c r="K108" s="73"/>
    </row>
    <row r="109" spans="2:27" ht="20.25" customHeight="1">
      <c r="B109" s="86" t="s">
        <v>117</v>
      </c>
      <c r="C109" s="65">
        <v>3</v>
      </c>
      <c r="D109" s="87">
        <v>1.2918672310405386E-2</v>
      </c>
      <c r="E109" s="87">
        <v>0.34301153961115616</v>
      </c>
      <c r="F109" s="87">
        <v>0.15926817527741699</v>
      </c>
      <c r="G109" s="88">
        <v>9.9712727272727264</v>
      </c>
      <c r="H109" s="89">
        <v>0.17321032669728731</v>
      </c>
      <c r="I109" s="89">
        <v>12.568414346064248</v>
      </c>
      <c r="J109" s="90">
        <v>2.4341176744252713</v>
      </c>
      <c r="K109" s="73"/>
    </row>
    <row r="110" spans="2:27" ht="20.25" customHeight="1">
      <c r="B110" s="86" t="s">
        <v>117</v>
      </c>
      <c r="C110" s="65">
        <v>4</v>
      </c>
      <c r="D110" s="87">
        <v>9.0170172630871671E-3</v>
      </c>
      <c r="E110" s="87">
        <v>0.3367317198587485</v>
      </c>
      <c r="F110" s="87">
        <v>0.16256592627976071</v>
      </c>
      <c r="G110" s="88">
        <v>9.9280909090909102</v>
      </c>
      <c r="H110" s="89">
        <v>0.17059890972462</v>
      </c>
      <c r="I110" s="89">
        <v>12.663631242297553</v>
      </c>
      <c r="J110" s="90">
        <v>2.4156338760367428</v>
      </c>
      <c r="K110" s="73"/>
    </row>
    <row r="111" spans="2:27" ht="20.25" customHeight="1">
      <c r="B111" s="86" t="s">
        <v>117</v>
      </c>
      <c r="C111" s="65">
        <v>5</v>
      </c>
      <c r="D111" s="87">
        <v>9.948604613400391E-3</v>
      </c>
      <c r="E111" s="87">
        <v>0.34227428804603555</v>
      </c>
      <c r="F111" s="87">
        <v>0.164214341929556</v>
      </c>
      <c r="G111" s="88">
        <v>10.9696</v>
      </c>
      <c r="H111" s="89">
        <v>0.18737637286623712</v>
      </c>
      <c r="I111" s="89">
        <v>15.080083506137823</v>
      </c>
      <c r="J111" s="90">
        <v>2.3031915007888961</v>
      </c>
      <c r="K111" s="73"/>
      <c r="O111" s="287"/>
      <c r="P111" s="287"/>
      <c r="Q111" s="287"/>
      <c r="R111" s="287"/>
      <c r="S111" s="287"/>
      <c r="T111" s="287"/>
      <c r="U111" s="287"/>
    </row>
    <row r="112" spans="2:27" ht="20.25" customHeight="1">
      <c r="B112" s="86" t="s">
        <v>117</v>
      </c>
      <c r="C112" s="65">
        <v>6</v>
      </c>
      <c r="D112" s="87">
        <v>1.3194586284427018E-2</v>
      </c>
      <c r="E112" s="87">
        <v>0.34963803657066067</v>
      </c>
      <c r="F112" s="87">
        <v>0.15981652524285875</v>
      </c>
      <c r="G112" s="88">
        <v>12.698904761904762</v>
      </c>
      <c r="H112" s="89">
        <v>0.24659538967530736</v>
      </c>
      <c r="I112" s="89">
        <v>19.70654077885499</v>
      </c>
      <c r="J112" s="90">
        <v>2.1191728720686305</v>
      </c>
      <c r="K112" s="73"/>
    </row>
    <row r="113" spans="2:11" ht="20.25" customHeight="1">
      <c r="B113" s="86" t="s">
        <v>117</v>
      </c>
      <c r="C113" s="65">
        <v>7</v>
      </c>
      <c r="D113" s="87">
        <v>1.6727575590370355E-2</v>
      </c>
      <c r="E113" s="87">
        <v>0.35029528736064341</v>
      </c>
      <c r="F113" s="87">
        <v>0.15706459021684066</v>
      </c>
      <c r="G113" s="88">
        <v>13.45878947368421</v>
      </c>
      <c r="H113" s="89">
        <v>0.21912514832344732</v>
      </c>
      <c r="I113" s="89">
        <v>19.229891804384952</v>
      </c>
      <c r="J113" s="90">
        <v>2.0407298895893846</v>
      </c>
      <c r="K113" s="73"/>
    </row>
    <row r="114" spans="2:11" ht="20.25" customHeight="1">
      <c r="B114" s="86" t="s">
        <v>117</v>
      </c>
      <c r="C114" s="65">
        <v>8</v>
      </c>
      <c r="D114" s="87">
        <v>2.1380830534188752E-2</v>
      </c>
      <c r="E114" s="87">
        <v>0.35600109501516414</v>
      </c>
      <c r="F114" s="87">
        <v>0.15194929474166413</v>
      </c>
      <c r="G114" s="88">
        <v>14.474789473684211</v>
      </c>
      <c r="H114" s="89">
        <v>0.15722691145087503</v>
      </c>
      <c r="I114" s="89">
        <v>22.779876145051301</v>
      </c>
      <c r="J114" s="90">
        <v>1.9648055359463306</v>
      </c>
      <c r="K114" s="73"/>
    </row>
    <row r="115" spans="2:11" ht="20.25" customHeight="1">
      <c r="B115" s="86" t="s">
        <v>117</v>
      </c>
      <c r="C115" s="65">
        <v>9</v>
      </c>
      <c r="D115" s="87">
        <v>1.7946828716959289E-2</v>
      </c>
      <c r="E115" s="87">
        <v>0.35686119217312562</v>
      </c>
      <c r="F115" s="87">
        <v>0.15172147330031899</v>
      </c>
      <c r="G115" s="88">
        <v>14.07278947368421</v>
      </c>
      <c r="H115" s="89">
        <v>0.27956958848298946</v>
      </c>
      <c r="I115" s="89">
        <v>22.027361171972469</v>
      </c>
      <c r="J115" s="90">
        <v>1.9931812645537956</v>
      </c>
      <c r="K115" s="73"/>
    </row>
    <row r="116" spans="2:11" ht="20.25" customHeight="1">
      <c r="B116" s="86" t="s">
        <v>117</v>
      </c>
      <c r="C116" s="65">
        <v>10</v>
      </c>
      <c r="D116" s="87">
        <v>1.4639566023584636E-2</v>
      </c>
      <c r="E116" s="87">
        <v>0.3519872452159849</v>
      </c>
      <c r="F116" s="87">
        <v>0.16880224345125167</v>
      </c>
      <c r="G116" s="88">
        <v>12.590136363636363</v>
      </c>
      <c r="H116" s="89">
        <v>0.65856974780962341</v>
      </c>
      <c r="I116" s="89">
        <v>25.271421011056962</v>
      </c>
      <c r="J116" s="90">
        <v>2.1609433645915317</v>
      </c>
      <c r="K116" s="73" t="s">
        <v>67</v>
      </c>
    </row>
    <row r="117" spans="2:11" ht="20.25" customHeight="1">
      <c r="B117" s="84" t="s">
        <v>124</v>
      </c>
      <c r="C117" s="83"/>
      <c r="D117" s="84"/>
      <c r="E117" s="84"/>
      <c r="F117" s="84"/>
      <c r="G117" s="84"/>
      <c r="H117" s="84"/>
      <c r="I117" s="84"/>
      <c r="J117" s="84"/>
      <c r="K117" s="83"/>
    </row>
    <row r="118" spans="2:11" ht="20.25" customHeight="1">
      <c r="B118" s="41" t="str">
        <f>C66</f>
        <v>555</v>
      </c>
      <c r="C118" s="53"/>
      <c r="D118" s="66">
        <f t="shared" ref="D118:J121" si="1">(SUMIFS(D$77:D$116,$B$77:$B$116,$B118,$C$77:$C$116,MAX($C$77:$C$116))/SUMIFS(D$77:D$116,$B$77:$B$116,$B118,$C$77:$C$116,MAX($C$77:$C$116)-1))-1</f>
        <v>-0.15262232832876288</v>
      </c>
      <c r="E118" s="66">
        <f t="shared" si="1"/>
        <v>-1.5657088289504184E-2</v>
      </c>
      <c r="F118" s="66">
        <f t="shared" si="1"/>
        <v>0.19214294397969778</v>
      </c>
      <c r="G118" s="66">
        <f t="shared" si="1"/>
        <v>-0.12788036761016686</v>
      </c>
      <c r="H118" s="66">
        <f t="shared" si="1"/>
        <v>0.81672655580393494</v>
      </c>
      <c r="I118" s="66">
        <f t="shared" si="1"/>
        <v>0.25650824840426245</v>
      </c>
      <c r="J118" s="85">
        <f t="shared" si="1"/>
        <v>0.1070673499065995</v>
      </c>
      <c r="K118" s="54"/>
    </row>
    <row r="119" spans="2:11" ht="20.25" customHeight="1">
      <c r="B119" s="41" t="str">
        <f>D66</f>
        <v>526</v>
      </c>
      <c r="C119" s="53"/>
      <c r="D119" s="66">
        <f t="shared" si="1"/>
        <v>-0.15510122374328139</v>
      </c>
      <c r="E119" s="66">
        <f t="shared" si="1"/>
        <v>-1.8662991782227079E-2</v>
      </c>
      <c r="F119" s="66">
        <f t="shared" si="1"/>
        <v>0.11703304573173678</v>
      </c>
      <c r="G119" s="66">
        <f t="shared" si="1"/>
        <v>-0.11271021992238039</v>
      </c>
      <c r="H119" s="66">
        <f t="shared" si="1"/>
        <v>0.39334090338251149</v>
      </c>
      <c r="I119" s="66">
        <f t="shared" si="1"/>
        <v>0.19164311304000203</v>
      </c>
      <c r="J119" s="85">
        <f t="shared" si="1"/>
        <v>9.113795022092086E-2</v>
      </c>
      <c r="K119" s="54"/>
    </row>
    <row r="120" spans="2:11" ht="20.25" customHeight="1">
      <c r="B120" s="41" t="str">
        <f>E66</f>
        <v>37</v>
      </c>
      <c r="C120" s="53"/>
      <c r="D120" s="66">
        <f t="shared" si="1"/>
        <v>3.8845193253661536E-2</v>
      </c>
      <c r="E120" s="66">
        <f t="shared" si="1"/>
        <v>-2.0667186132932613E-2</v>
      </c>
      <c r="F120" s="66">
        <f t="shared" si="1"/>
        <v>0.13948998800637913</v>
      </c>
      <c r="G120" s="66">
        <f t="shared" si="1"/>
        <v>-7.5079274522031114E-2</v>
      </c>
      <c r="H120" s="66">
        <f t="shared" si="1"/>
        <v>3.1238963557427049</v>
      </c>
      <c r="I120" s="66">
        <f>(SUMIFS(I$77:I$116,$B$77:$B$116,$B120,$C$77:$C$116,MAX($C$77:$C$116))/SUMIFS(I$77:I$116,$B$77:$B$116,$B120,$C$77:$C$116,MAX($C$77:$C$116)-1))-1</f>
        <v>0.11738613457666158</v>
      </c>
      <c r="J120" s="85">
        <f t="shared" si="1"/>
        <v>6.519739429148208E-2</v>
      </c>
      <c r="K120" s="54"/>
    </row>
    <row r="121" spans="2:11" ht="20.25" customHeight="1">
      <c r="B121" s="41" t="str">
        <f>F66</f>
        <v>34</v>
      </c>
      <c r="C121" s="53"/>
      <c r="D121" s="66">
        <f t="shared" si="1"/>
        <v>-0.18428117555105294</v>
      </c>
      <c r="E121" s="66">
        <f t="shared" si="1"/>
        <v>-1.3657822884748372E-2</v>
      </c>
      <c r="F121" s="66">
        <f>(SUMIFS(F$77:F$116,$B$77:$B$116,$B121,$C$77:$C$116,MAX($C$77:$C$116))/SUMIFS(F$77:F$116,$B$77:$B$116,$B121,$C$77:$C$116,MAX($C$77:$C$116)-1))-1</f>
        <v>0.11257978043175765</v>
      </c>
      <c r="G121" s="66">
        <f>(SUMIFS(G$77:G$116,$B$77:$B$116,$B121,$C$77:$C$116,MAX($C$77:$C$116))/SUMIFS(G$77:G$116,$B$77:$B$116,$B121,$C$77:$C$116,MAX($C$77:$C$116)-1))-1</f>
        <v>-0.10535602147821332</v>
      </c>
      <c r="H121" s="66">
        <f t="shared" si="1"/>
        <v>1.3556558901244524</v>
      </c>
      <c r="I121" s="66">
        <f t="shared" si="1"/>
        <v>0.14727410213858128</v>
      </c>
      <c r="J121" s="85">
        <f>(SUMIFS(J$77:J$116,$B$77:$B$116,$B121,$C$77:$C$116,MAX($C$77:$C$116))/SUMIFS(J$77:J$116,$B$77:$B$116,$B121,$C$77:$C$116,MAX($C$77:$C$116)-1))-1</f>
        <v>8.4168009714506331E-2</v>
      </c>
      <c r="K121" s="54"/>
    </row>
    <row r="122" spans="2:11" ht="20.25" customHeight="1" thickBot="1"/>
    <row r="123" spans="2:11" ht="17.25" thickTop="1">
      <c r="B123" s="25" t="s">
        <v>51</v>
      </c>
      <c r="C123" s="25"/>
      <c r="D123" s="25"/>
      <c r="E123" s="25"/>
      <c r="F123" s="170" t="s">
        <v>77</v>
      </c>
      <c r="G123" s="42"/>
      <c r="H123" s="25"/>
      <c r="I123" s="25"/>
    </row>
    <row r="124" spans="2:11">
      <c r="B124" s="26" t="s">
        <v>33</v>
      </c>
      <c r="C124" s="26" t="s">
        <v>52</v>
      </c>
      <c r="D124" s="26"/>
      <c r="E124" s="26"/>
      <c r="F124" s="91" t="s">
        <v>78</v>
      </c>
      <c r="G124" s="43"/>
      <c r="H124" s="45" t="s">
        <v>81</v>
      </c>
      <c r="I124" s="45"/>
    </row>
    <row r="125" spans="2:11">
      <c r="B125" s="26" t="s">
        <v>34</v>
      </c>
      <c r="C125" s="26" t="s">
        <v>53</v>
      </c>
      <c r="D125" s="26"/>
      <c r="E125" s="26"/>
      <c r="F125" s="91" t="s">
        <v>79</v>
      </c>
      <c r="G125" s="43"/>
      <c r="H125" s="45" t="s">
        <v>82</v>
      </c>
      <c r="I125" s="45"/>
    </row>
    <row r="126" spans="2:11">
      <c r="B126" s="26" t="s">
        <v>4</v>
      </c>
      <c r="C126" s="26" t="s">
        <v>54</v>
      </c>
      <c r="D126" s="26"/>
      <c r="E126" s="26"/>
      <c r="F126" s="91" t="s">
        <v>80</v>
      </c>
      <c r="G126" s="43"/>
      <c r="H126" s="45" t="s">
        <v>83</v>
      </c>
      <c r="I126" s="45"/>
    </row>
    <row r="127" spans="2:11">
      <c r="B127" s="26" t="s">
        <v>5</v>
      </c>
      <c r="C127" s="26" t="s">
        <v>55</v>
      </c>
      <c r="D127" s="26"/>
      <c r="E127" s="26"/>
      <c r="F127" s="91" t="s">
        <v>87</v>
      </c>
      <c r="G127" s="43"/>
      <c r="H127" s="45" t="s">
        <v>84</v>
      </c>
      <c r="I127" s="45"/>
    </row>
    <row r="128" spans="2:11">
      <c r="B128" s="26" t="s">
        <v>56</v>
      </c>
      <c r="C128" s="26" t="s">
        <v>57</v>
      </c>
      <c r="D128" s="26"/>
      <c r="E128" s="26"/>
      <c r="F128" s="91" t="s">
        <v>88</v>
      </c>
      <c r="G128" s="43"/>
      <c r="H128" s="45" t="s">
        <v>85</v>
      </c>
      <c r="I128" s="45"/>
    </row>
    <row r="129" spans="2:9" ht="17.25" thickBot="1">
      <c r="B129" s="27" t="s">
        <v>58</v>
      </c>
      <c r="C129" s="27" t="s">
        <v>59</v>
      </c>
      <c r="D129" s="27"/>
      <c r="E129" s="27"/>
      <c r="F129" s="92" t="s">
        <v>89</v>
      </c>
      <c r="G129" s="44"/>
      <c r="H129" s="46" t="s">
        <v>86</v>
      </c>
      <c r="I129" s="46"/>
    </row>
    <row r="130" spans="2:9" ht="17.25" thickTop="1"/>
    <row r="131" spans="2:9" ht="6.75" customHeight="1"/>
  </sheetData>
  <mergeCells count="3">
    <mergeCell ref="O9:P9"/>
    <mergeCell ref="C4:D4"/>
    <mergeCell ref="C5:D5"/>
  </mergeCells>
  <phoneticPr fontId="2" type="noConversion"/>
  <conditionalFormatting sqref="B91:K116 B77:K79 B81:K89">
    <cfRule type="expression" dxfId="62" priority="10">
      <formula>$B77&lt;&gt;$B78</formula>
    </cfRule>
  </conditionalFormatting>
  <conditionalFormatting sqref="B90:K90 B80:K80">
    <cfRule type="expression" dxfId="61" priority="72">
      <formula>$B80&lt;&gt;$B85</formula>
    </cfRule>
  </conditionalFormatting>
  <conditionalFormatting sqref="C67:K67">
    <cfRule type="containsText" dxfId="60" priority="11" operator="containsText" text="F">
      <formula>NOT(ISERROR(SEARCH("F",C67)))</formula>
    </cfRule>
    <cfRule type="containsText" dxfId="59" priority="12" operator="containsText" text="D">
      <formula>NOT(ISERROR(SEARCH("D",C67)))</formula>
    </cfRule>
    <cfRule type="containsText" dxfId="58" priority="13" operator="containsText" text="S">
      <formula>NOT(ISERROR(SEARCH("S",C67)))</formula>
    </cfRule>
    <cfRule type="containsText" dxfId="57" priority="14" operator="containsText" text="A">
      <formula>NOT(ISERROR(SEARCH("A",C67)))</formula>
    </cfRule>
  </conditionalFormatting>
  <conditionalFormatting sqref="D54:K54 D56:K57 D58:D63 D64:K65 D74:K74 D117:K117 K118:K121">
    <cfRule type="containsText" dxfId="56" priority="69" operator="containsText" text="악화">
      <formula>NOT(ISERROR(SEARCH("악화",D54)))</formula>
    </cfRule>
  </conditionalFormatting>
  <conditionalFormatting sqref="D54:K54 D56:K57 D64:K65 D74:K74 D117:K117 K118:K121 D58:D63">
    <cfRule type="containsText" dxfId="55" priority="68" operator="containsText" text="개선">
      <formula>NOT(ISERROR(SEARCH("개선",D54)))</formula>
    </cfRule>
  </conditionalFormatting>
  <conditionalFormatting sqref="G4:G5">
    <cfRule type="containsText" dxfId="54" priority="19" operator="containsText" text="S">
      <formula>NOT(ISERROR(SEARCH("S",G4)))</formula>
    </cfRule>
    <cfRule type="containsText" dxfId="53" priority="20" operator="containsText" text="A">
      <formula>NOT(ISERROR(SEARCH("A",G4)))</formula>
    </cfRule>
  </conditionalFormatting>
  <conditionalFormatting sqref="G5">
    <cfRule type="containsText" dxfId="52" priority="15" operator="containsText" text="F">
      <formula>NOT(ISERROR(SEARCH("F",G5)))</formula>
    </cfRule>
    <cfRule type="containsText" dxfId="51" priority="16" operator="containsText" text="D">
      <formula>NOT(ISERROR(SEARCH("D",G5)))</formula>
    </cfRule>
  </conditionalFormatting>
  <conditionalFormatting sqref="K1:K21 J22">
    <cfRule type="containsText" dxfId="50" priority="1" operator="containsText" text="D">
      <formula>NOT(ISERROR(SEARCH("D",J1)))</formula>
    </cfRule>
    <cfRule type="containsText" dxfId="49" priority="2" operator="containsText" text="F">
      <formula>NOT(ISERROR(SEARCH("F",J1)))</formula>
    </cfRule>
    <cfRule type="containsText" dxfId="48" priority="3" operator="containsText" text="S">
      <formula>NOT(ISERROR(SEARCH("S",J1)))</formula>
    </cfRule>
    <cfRule type="containsText" dxfId="47" priority="4" operator="containsText" text="A">
      <formula>NOT(ISERROR(SEARCH("A",J1)))</formula>
    </cfRule>
  </conditionalFormatting>
  <conditionalFormatting sqref="K24:K28 K30:K66 K68:K1048576">
    <cfRule type="containsText" dxfId="46" priority="21" operator="containsText" text="D">
      <formula>NOT(ISERROR(SEARCH("D",K24)))</formula>
    </cfRule>
    <cfRule type="containsText" dxfId="45" priority="22" operator="containsText" text="F">
      <formula>NOT(ISERROR(SEARCH("F",K24)))</formula>
    </cfRule>
    <cfRule type="containsText" dxfId="44" priority="23" operator="containsText" text="S">
      <formula>NOT(ISERROR(SEARCH("S",K24)))</formula>
    </cfRule>
    <cfRule type="containsText" dxfId="43" priority="24" operator="containsText" text="A">
      <formula>NOT(ISERROR(SEARCH("A",K24)))</formula>
    </cfRule>
  </conditionalFormatting>
  <printOptions horizontalCentered="1"/>
  <pageMargins left="0" right="0" top="0.39370078740157483" bottom="0" header="0" footer="0"/>
  <pageSetup paperSize="9" scale="71" fitToHeight="0" orientation="portrait" r:id="rId1"/>
  <rowBreaks count="1" manualBreakCount="1">
    <brk id="54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7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D28:J28</xm:sqref>
        </x14:conditionalFormatting>
        <x14:conditionalFormatting xmlns:xm="http://schemas.microsoft.com/office/excel/2006/main">
          <x14:cfRule type="iconSet" priority="26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D53:J53</xm:sqref>
        </x14:conditionalFormatting>
        <x14:conditionalFormatting xmlns:xm="http://schemas.microsoft.com/office/excel/2006/main">
          <x14:cfRule type="iconSet" priority="25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D118:J121</xm:sqref>
        </x14:conditionalFormatting>
        <x14:conditionalFormatting xmlns:xm="http://schemas.microsoft.com/office/excel/2006/main">
          <x14:cfRule type="iconSet" priority="5" id="{AEA6E2D0-E5E9-44B1-92EE-4D42C5611E68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K21</xm:sqref>
        </x14:conditionalFormatting>
        <x14:conditionalFormatting xmlns:xm="http://schemas.microsoft.com/office/excel/2006/main">
          <x14:cfRule type="iconSet" priority="29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K34:K39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54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5" customWidth="1"/>
    <col min="6" max="6" width="10.28515625" style="4" customWidth="1"/>
    <col min="7" max="7" width="9.140625" style="4"/>
    <col min="8" max="8" width="9.7109375" style="4" customWidth="1"/>
    <col min="9" max="9" width="10" style="169" bestFit="1" customWidth="1"/>
    <col min="10" max="13" width="9.28515625" style="169" customWidth="1"/>
    <col min="14" max="16" width="10.42578125" style="169" customWidth="1"/>
    <col min="17" max="20" width="9.28515625" style="169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3"/>
      <c r="F1" s="108"/>
      <c r="G1" s="21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9"/>
    </row>
    <row r="2" spans="1:66" ht="50.25" customHeight="1">
      <c r="A2" s="10" t="s">
        <v>47</v>
      </c>
      <c r="B2" s="10"/>
      <c r="C2" s="10"/>
      <c r="D2" s="10"/>
      <c r="E2" s="104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0"/>
    </row>
    <row r="3" spans="1:66" s="17" customFormat="1" ht="21.75" customHeight="1">
      <c r="A3" s="40" t="s">
        <v>153</v>
      </c>
      <c r="B3" s="40"/>
      <c r="C3" s="19"/>
      <c r="D3" s="19"/>
      <c r="E3" s="104"/>
      <c r="F3" s="4"/>
      <c r="G3" s="4"/>
      <c r="H3" s="4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6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6" customHeight="1">
      <c r="A4" s="136" t="s">
        <v>38</v>
      </c>
      <c r="B4" s="136" t="s">
        <v>139</v>
      </c>
      <c r="C4" s="136" t="s">
        <v>1</v>
      </c>
      <c r="D4" s="136" t="s">
        <v>10</v>
      </c>
      <c r="E4" s="137" t="s">
        <v>138</v>
      </c>
      <c r="F4" s="124" t="s">
        <v>45</v>
      </c>
      <c r="G4" s="147" t="s">
        <v>143</v>
      </c>
      <c r="H4" s="124" t="s">
        <v>63</v>
      </c>
      <c r="I4" s="124" t="s">
        <v>3</v>
      </c>
      <c r="J4" s="123" t="s">
        <v>11</v>
      </c>
      <c r="K4" s="123" t="s">
        <v>12</v>
      </c>
      <c r="L4" s="123" t="s">
        <v>13</v>
      </c>
      <c r="M4" s="123" t="s">
        <v>15</v>
      </c>
      <c r="N4" s="123" t="s">
        <v>6</v>
      </c>
      <c r="O4" s="123" t="s">
        <v>7</v>
      </c>
      <c r="P4" s="123" t="s">
        <v>26</v>
      </c>
      <c r="Q4" s="123" t="s">
        <v>14</v>
      </c>
      <c r="R4" s="123" t="s">
        <v>46</v>
      </c>
      <c r="S4" s="148" t="s">
        <v>43</v>
      </c>
      <c r="T4" s="148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8" t="s">
        <v>39</v>
      </c>
      <c r="AQ4" s="98" t="s">
        <v>27</v>
      </c>
      <c r="AR4" s="98" t="s">
        <v>40</v>
      </c>
      <c r="AS4" s="98" t="s">
        <v>41</v>
      </c>
      <c r="AT4" s="98" t="s">
        <v>6</v>
      </c>
      <c r="AU4" s="98" t="s">
        <v>7</v>
      </c>
      <c r="AV4" s="98" t="s">
        <v>28</v>
      </c>
      <c r="AW4" s="98" t="s">
        <v>18</v>
      </c>
      <c r="AX4" s="99" t="s">
        <v>60</v>
      </c>
      <c r="AY4" s="98" t="s">
        <v>90</v>
      </c>
      <c r="AZ4" s="98" t="s">
        <v>65</v>
      </c>
      <c r="BA4" s="98" t="s">
        <v>123</v>
      </c>
      <c r="BB4" t="s">
        <v>131</v>
      </c>
      <c r="BC4" t="s">
        <v>132</v>
      </c>
      <c r="BD4" t="s">
        <v>113</v>
      </c>
      <c r="BE4" t="s">
        <v>133</v>
      </c>
      <c r="BF4" t="s">
        <v>134</v>
      </c>
      <c r="BG4" t="s">
        <v>90</v>
      </c>
      <c r="BH4" t="s">
        <v>133</v>
      </c>
      <c r="BI4" t="s">
        <v>134</v>
      </c>
      <c r="BJ4" t="s">
        <v>90</v>
      </c>
      <c r="BL4" t="s">
        <v>135</v>
      </c>
      <c r="BM4" t="s">
        <v>136</v>
      </c>
      <c r="BN4" t="s">
        <v>137</v>
      </c>
    </row>
    <row r="5" spans="1:66">
      <c r="A5" s="141" t="str">
        <f>W5</f>
        <v>신화여객</v>
      </c>
      <c r="B5" s="141" t="str">
        <f>V5</f>
        <v>34</v>
      </c>
      <c r="C5" s="142" t="str">
        <f>Y5</f>
        <v>71바1115</v>
      </c>
      <c r="D5" s="130" t="str">
        <f>Z5</f>
        <v>대형</v>
      </c>
      <c r="E5" s="126" t="str">
        <f>AZ5</f>
        <v>D</v>
      </c>
      <c r="F5" s="149">
        <f>G5/H5</f>
        <v>0.80153846153846153</v>
      </c>
      <c r="G5" s="150">
        <f>AE5</f>
        <v>2.0840000000000001</v>
      </c>
      <c r="H5" s="151">
        <f>AF5</f>
        <v>2.6</v>
      </c>
      <c r="I5" s="152">
        <f>AC5</f>
        <v>5715.9</v>
      </c>
      <c r="J5" s="153">
        <f>AI5/AH5</f>
        <v>2.0060491963545382E-2</v>
      </c>
      <c r="K5" s="153">
        <f>AJ5/AH5</f>
        <v>0.35067069713802512</v>
      </c>
      <c r="L5" s="153">
        <f>AK5/AC5</f>
        <v>0.16952710859182282</v>
      </c>
      <c r="M5" s="154">
        <f>AG5</f>
        <v>11.545999999999999</v>
      </c>
      <c r="N5" s="155">
        <f>IF(AW5=0,AT5,"속도계이상")</f>
        <v>0.157</v>
      </c>
      <c r="O5" s="155">
        <f>IF(AW5=0,AU5,"속도계이상")</f>
        <v>15.553000000000001</v>
      </c>
      <c r="P5" s="156">
        <f>AQ5/60</f>
        <v>0</v>
      </c>
      <c r="Q5" s="157">
        <f>AN5</f>
        <v>80</v>
      </c>
      <c r="R5" s="158">
        <f>AC5/(AH5-AI5-AJ5)</f>
        <v>24.305873387435906</v>
      </c>
      <c r="S5" s="143">
        <f>IF(AW5=0,AL5,"속도계이상")</f>
        <v>9</v>
      </c>
      <c r="T5" s="143">
        <f>IF(AW5=0,AM5,"속도계이상")</f>
        <v>889</v>
      </c>
      <c r="U5" t="s">
        <v>116</v>
      </c>
      <c r="V5" s="5" t="s">
        <v>117</v>
      </c>
      <c r="W5" t="s">
        <v>116</v>
      </c>
      <c r="X5" s="5" t="s">
        <v>117</v>
      </c>
      <c r="Y5" t="s">
        <v>190</v>
      </c>
      <c r="Z5" t="s">
        <v>188</v>
      </c>
      <c r="AA5" t="s">
        <v>48</v>
      </c>
      <c r="AB5">
        <v>524</v>
      </c>
      <c r="AC5" s="1">
        <v>5715.9</v>
      </c>
      <c r="AD5" s="1">
        <v>2742.8530000000001</v>
      </c>
      <c r="AE5" s="28">
        <v>2.0840000000000001</v>
      </c>
      <c r="AF5">
        <v>2.6</v>
      </c>
      <c r="AG5">
        <v>11.545999999999999</v>
      </c>
      <c r="AH5">
        <v>373.71212100000002</v>
      </c>
      <c r="AI5">
        <v>7.4968490000000001</v>
      </c>
      <c r="AJ5">
        <v>131.04989</v>
      </c>
      <c r="AK5">
        <v>969</v>
      </c>
      <c r="AL5">
        <v>9</v>
      </c>
      <c r="AM5">
        <v>889</v>
      </c>
      <c r="AN5">
        <v>80</v>
      </c>
      <c r="AO5">
        <v>15.294928000000001</v>
      </c>
      <c r="AP5">
        <v>943.1</v>
      </c>
      <c r="AQ5">
        <v>0</v>
      </c>
      <c r="AR5">
        <v>25</v>
      </c>
      <c r="AS5">
        <v>7226</v>
      </c>
      <c r="AT5">
        <v>0.157</v>
      </c>
      <c r="AU5">
        <v>15.553000000000001</v>
      </c>
      <c r="AV5">
        <v>50641</v>
      </c>
      <c r="AW5">
        <v>0</v>
      </c>
      <c r="AX5" s="29">
        <v>0.53</v>
      </c>
      <c r="AY5">
        <v>0.80153846153846153</v>
      </c>
      <c r="AZ5" t="s">
        <v>67</v>
      </c>
      <c r="BA5" t="s">
        <v>191</v>
      </c>
      <c r="BB5">
        <v>9</v>
      </c>
      <c r="BC5" t="s">
        <v>620</v>
      </c>
      <c r="BD5">
        <v>8</v>
      </c>
      <c r="BE5">
        <v>125727.00199999998</v>
      </c>
      <c r="BF5">
        <v>4.5462787699336066E-2</v>
      </c>
      <c r="BG5">
        <v>3.6440172909775526E-2</v>
      </c>
      <c r="BH5">
        <v>253012.09799999997</v>
      </c>
      <c r="BI5">
        <v>2.2591409838433892E-2</v>
      </c>
      <c r="BJ5">
        <v>1.8107883885883164E-2</v>
      </c>
      <c r="BK5">
        <v>1</v>
      </c>
      <c r="BL5" t="s">
        <v>70</v>
      </c>
      <c r="BM5">
        <v>1</v>
      </c>
      <c r="BN5" t="s">
        <v>459</v>
      </c>
    </row>
    <row r="6" spans="1:66">
      <c r="A6" s="138" t="str">
        <f t="shared" ref="A6:A7" si="0">W6</f>
        <v>신화여객</v>
      </c>
      <c r="B6" s="138" t="str">
        <f t="shared" ref="B6:B7" si="1">V6</f>
        <v>34</v>
      </c>
      <c r="C6" s="139" t="str">
        <f t="shared" ref="C6:C7" si="2">Y6</f>
        <v>71바5104</v>
      </c>
      <c r="D6" s="114" t="str">
        <f t="shared" ref="D6:D7" si="3">Z6</f>
        <v>대형</v>
      </c>
      <c r="E6" s="110" t="str">
        <f>AZ6</f>
        <v>C</v>
      </c>
      <c r="F6" s="159">
        <f>G6/H6</f>
        <v>0.87730769230769234</v>
      </c>
      <c r="G6" s="160">
        <f>AE6</f>
        <v>2.2810000000000001</v>
      </c>
      <c r="H6" s="161">
        <f>AF6</f>
        <v>2.6</v>
      </c>
      <c r="I6" s="162">
        <f t="shared" ref="I6:I7" si="4">AC6</f>
        <v>6083.509</v>
      </c>
      <c r="J6" s="163">
        <f t="shared" ref="J6:J7" si="5">AI6/AH6</f>
        <v>7.5177952095845657E-3</v>
      </c>
      <c r="K6" s="163">
        <f t="shared" ref="K6:K7" si="6">AJ6/AH6</f>
        <v>0.34299601196410767</v>
      </c>
      <c r="L6" s="163">
        <f t="shared" ref="L6:L7" si="7">AK6/AC6</f>
        <v>0.15188602498985371</v>
      </c>
      <c r="M6" s="164">
        <f t="shared" ref="M6:M7" si="8">AG6</f>
        <v>11.853999999999999</v>
      </c>
      <c r="N6" s="165">
        <f t="shared" ref="N6:N7" si="9">IF(AW6=0,AT6,"속도계이상")</f>
        <v>0.93700000000000006</v>
      </c>
      <c r="O6" s="165">
        <f t="shared" ref="O6:O7" si="10">IF(AW6=0,AU6,"속도계이상")</f>
        <v>10.685</v>
      </c>
      <c r="P6" s="166">
        <f t="shared" ref="P6:P7" si="11">AQ6/60</f>
        <v>0</v>
      </c>
      <c r="Q6" s="167">
        <f t="shared" ref="Q6:Q7" si="12">AN6</f>
        <v>78</v>
      </c>
      <c r="R6" s="168">
        <f t="shared" ref="R6:R7" si="13">AC6/(AH6-AI6-AJ6)</f>
        <v>24.294049937327152</v>
      </c>
      <c r="S6" s="140">
        <f t="shared" ref="S6:S7" si="14">IF(AW6=0,AL6,"속도계이상")</f>
        <v>57</v>
      </c>
      <c r="T6" s="140">
        <f t="shared" ref="T6:T7" si="15">IF(AW6=0,AM6,"속도계이상")</f>
        <v>650</v>
      </c>
      <c r="U6" t="s">
        <v>116</v>
      </c>
      <c r="V6" s="5" t="s">
        <v>117</v>
      </c>
      <c r="W6" t="s">
        <v>116</v>
      </c>
      <c r="X6" s="5" t="s">
        <v>117</v>
      </c>
      <c r="Y6" t="s">
        <v>493</v>
      </c>
      <c r="Z6" t="s">
        <v>188</v>
      </c>
      <c r="AA6" t="s">
        <v>48</v>
      </c>
      <c r="AB6">
        <v>524</v>
      </c>
      <c r="AC6" s="1">
        <v>6083.509</v>
      </c>
      <c r="AD6" s="1">
        <v>2667.3809999999999</v>
      </c>
      <c r="AE6" s="28">
        <v>2.2810000000000001</v>
      </c>
      <c r="AF6">
        <v>2.6</v>
      </c>
      <c r="AG6">
        <v>11.853999999999999</v>
      </c>
      <c r="AH6">
        <v>385.5532</v>
      </c>
      <c r="AI6">
        <v>2.8985099999999999</v>
      </c>
      <c r="AJ6">
        <v>132.24321</v>
      </c>
      <c r="AK6">
        <v>924</v>
      </c>
      <c r="AL6">
        <v>57</v>
      </c>
      <c r="AM6">
        <v>650</v>
      </c>
      <c r="AN6">
        <v>78</v>
      </c>
      <c r="AO6">
        <v>15.778650000000001</v>
      </c>
      <c r="AP6">
        <v>1302</v>
      </c>
      <c r="AQ6">
        <v>0</v>
      </c>
      <c r="AR6">
        <v>3</v>
      </c>
      <c r="AS6">
        <v>485</v>
      </c>
      <c r="AT6">
        <v>0.93700000000000006</v>
      </c>
      <c r="AU6">
        <v>10.685</v>
      </c>
      <c r="AV6">
        <v>49260</v>
      </c>
      <c r="AW6">
        <v>0</v>
      </c>
      <c r="AX6" s="29">
        <v>0.59</v>
      </c>
      <c r="AY6">
        <v>0.87730769230769234</v>
      </c>
      <c r="AZ6" t="s">
        <v>69</v>
      </c>
      <c r="BA6" t="s">
        <v>191</v>
      </c>
      <c r="BB6">
        <v>4</v>
      </c>
      <c r="BC6" t="s">
        <v>621</v>
      </c>
      <c r="BD6">
        <v>9</v>
      </c>
      <c r="BE6">
        <v>125727.00199999998</v>
      </c>
      <c r="BF6">
        <v>4.8386654443569738E-2</v>
      </c>
      <c r="BG6">
        <v>4.2449984148377917E-2</v>
      </c>
      <c r="BH6">
        <v>253012.09799999997</v>
      </c>
      <c r="BI6">
        <v>2.4044340361937953E-2</v>
      </c>
      <c r="BJ6">
        <v>2.1094284755992489E-2</v>
      </c>
      <c r="BK6">
        <v>1</v>
      </c>
      <c r="BL6" t="s">
        <v>69</v>
      </c>
      <c r="BM6">
        <v>0</v>
      </c>
      <c r="BN6" t="s">
        <v>394</v>
      </c>
    </row>
    <row r="7" spans="1:66">
      <c r="A7" s="141" t="str">
        <f t="shared" si="0"/>
        <v>신화여객</v>
      </c>
      <c r="B7" s="141" t="str">
        <f t="shared" si="1"/>
        <v>34</v>
      </c>
      <c r="C7" s="142" t="str">
        <f t="shared" si="2"/>
        <v>71바5106</v>
      </c>
      <c r="D7" s="130" t="str">
        <f t="shared" si="3"/>
        <v>대형</v>
      </c>
      <c r="E7" s="126" t="str">
        <f t="shared" ref="E7:E26" si="16">AZ7</f>
        <v>D</v>
      </c>
      <c r="F7" s="149">
        <f t="shared" ref="F7:F26" si="17">G7/H7</f>
        <v>0.84153846153846157</v>
      </c>
      <c r="G7" s="150">
        <f t="shared" ref="G7:G26" si="18">AE7</f>
        <v>2.1880000000000002</v>
      </c>
      <c r="H7" s="151">
        <f t="shared" ref="H7:H26" si="19">AF7</f>
        <v>2.6</v>
      </c>
      <c r="I7" s="152">
        <f t="shared" si="4"/>
        <v>5747.2510000000002</v>
      </c>
      <c r="J7" s="153">
        <f t="shared" si="5"/>
        <v>1.206659784434776E-2</v>
      </c>
      <c r="K7" s="153">
        <f t="shared" si="6"/>
        <v>0.34461074016565202</v>
      </c>
      <c r="L7" s="153">
        <f t="shared" si="7"/>
        <v>0.20183562541465475</v>
      </c>
      <c r="M7" s="154">
        <f t="shared" si="8"/>
        <v>11.72</v>
      </c>
      <c r="N7" s="155">
        <f t="shared" si="9"/>
        <v>0.33100000000000002</v>
      </c>
      <c r="O7" s="155">
        <f t="shared" si="10"/>
        <v>20.513999999999999</v>
      </c>
      <c r="P7" s="156">
        <f t="shared" si="11"/>
        <v>9.8333333333333342E-2</v>
      </c>
      <c r="Q7" s="157">
        <f t="shared" si="12"/>
        <v>82</v>
      </c>
      <c r="R7" s="158">
        <f t="shared" si="13"/>
        <v>24.38342755714314</v>
      </c>
      <c r="S7" s="143">
        <f t="shared" si="14"/>
        <v>19</v>
      </c>
      <c r="T7" s="143">
        <f t="shared" si="15"/>
        <v>1179</v>
      </c>
      <c r="U7" t="s">
        <v>116</v>
      </c>
      <c r="V7" t="s">
        <v>117</v>
      </c>
      <c r="W7" s="4" t="s">
        <v>116</v>
      </c>
      <c r="X7" s="4" t="s">
        <v>117</v>
      </c>
      <c r="Y7" s="4" t="s">
        <v>192</v>
      </c>
      <c r="Z7" s="4" t="s">
        <v>188</v>
      </c>
      <c r="AA7" s="4" t="s">
        <v>48</v>
      </c>
      <c r="AB7" s="4">
        <v>524</v>
      </c>
      <c r="AC7" s="4">
        <v>5747.2510000000002</v>
      </c>
      <c r="AD7" s="4">
        <v>2626.5160000000001</v>
      </c>
      <c r="AE7" s="4">
        <v>2.1880000000000002</v>
      </c>
      <c r="AF7" s="4">
        <v>2.6</v>
      </c>
      <c r="AG7" s="4">
        <v>11.72</v>
      </c>
      <c r="AH7" s="4">
        <v>366.384051</v>
      </c>
      <c r="AI7" s="4">
        <v>4.4210089999999997</v>
      </c>
      <c r="AJ7" s="4">
        <v>126.259879</v>
      </c>
      <c r="AK7" s="4">
        <v>1160</v>
      </c>
      <c r="AL7" s="4">
        <v>19</v>
      </c>
      <c r="AM7" s="4">
        <v>1179</v>
      </c>
      <c r="AN7" s="4">
        <v>82</v>
      </c>
      <c r="AO7" s="4">
        <v>15.686411</v>
      </c>
      <c r="AP7" s="4">
        <v>2879.4</v>
      </c>
      <c r="AQ7" s="4">
        <v>5.9</v>
      </c>
      <c r="AR7" s="4">
        <v>7</v>
      </c>
      <c r="AS7" s="4">
        <v>1557</v>
      </c>
      <c r="AT7" s="4">
        <v>0.33100000000000002</v>
      </c>
      <c r="AU7" s="4">
        <v>20.513999999999999</v>
      </c>
      <c r="AV7" s="4">
        <v>45675</v>
      </c>
      <c r="AW7" s="4">
        <v>0</v>
      </c>
      <c r="AX7" s="30">
        <v>0.56000000000000005</v>
      </c>
      <c r="AY7">
        <v>0.84153846153846157</v>
      </c>
      <c r="AZ7" t="s">
        <v>67</v>
      </c>
      <c r="BA7" t="s">
        <v>191</v>
      </c>
      <c r="BB7">
        <v>2</v>
      </c>
      <c r="BC7" t="s">
        <v>387</v>
      </c>
      <c r="BD7">
        <v>8</v>
      </c>
      <c r="BE7">
        <v>125727.00199999998</v>
      </c>
      <c r="BF7">
        <v>4.5712145430780261E-2</v>
      </c>
      <c r="BG7">
        <v>3.8468528539441237E-2</v>
      </c>
      <c r="BH7">
        <v>253012.09799999997</v>
      </c>
      <c r="BI7">
        <v>2.2715320909279212E-2</v>
      </c>
      <c r="BJ7">
        <v>1.9115816211347277E-2</v>
      </c>
      <c r="BK7">
        <v>1</v>
      </c>
      <c r="BL7" t="s">
        <v>70</v>
      </c>
      <c r="BM7">
        <v>1</v>
      </c>
      <c r="BN7" t="s">
        <v>459</v>
      </c>
    </row>
    <row r="8" spans="1:66">
      <c r="A8" s="138" t="str">
        <f t="shared" ref="A8:A26" si="20">W8</f>
        <v>신화여객</v>
      </c>
      <c r="B8" s="138" t="str">
        <f t="shared" ref="B8:B26" si="21">V8</f>
        <v>34</v>
      </c>
      <c r="C8" s="139" t="str">
        <f t="shared" ref="C8:C26" si="22">Y8</f>
        <v>71바6152</v>
      </c>
      <c r="D8" s="114" t="str">
        <f t="shared" ref="D8:D26" si="23">Z8</f>
        <v>대형</v>
      </c>
      <c r="E8" s="110" t="str">
        <f t="shared" si="16"/>
        <v>C</v>
      </c>
      <c r="F8" s="159">
        <f t="shared" si="17"/>
        <v>0.87719999999999998</v>
      </c>
      <c r="G8" s="160">
        <f t="shared" si="18"/>
        <v>2.1930000000000001</v>
      </c>
      <c r="H8" s="161">
        <f t="shared" si="19"/>
        <v>2.5</v>
      </c>
      <c r="I8" s="162">
        <f t="shared" ref="I8:I26" si="24">AC8</f>
        <v>6103.0129999999999</v>
      </c>
      <c r="J8" s="163">
        <f t="shared" ref="J8:J26" si="25">AI8/AH8</f>
        <v>1.2635772652062539E-2</v>
      </c>
      <c r="K8" s="163">
        <f t="shared" ref="K8:K26" si="26">AJ8/AH8</f>
        <v>0.33574012617321797</v>
      </c>
      <c r="L8" s="163">
        <f t="shared" ref="L8:L26" si="27">AK8/AC8</f>
        <v>0.15648008614761266</v>
      </c>
      <c r="M8" s="164">
        <f t="shared" ref="M8:M26" si="28">AG8</f>
        <v>10.222</v>
      </c>
      <c r="N8" s="165">
        <f t="shared" ref="N8:N26" si="29">IF(AW8=0,AT8,"속도계이상")</f>
        <v>0.16400000000000001</v>
      </c>
      <c r="O8" s="165">
        <f t="shared" ref="O8:O26" si="30">IF(AW8=0,AU8,"속도계이상")</f>
        <v>13.058999999999999</v>
      </c>
      <c r="P8" s="166">
        <f t="shared" ref="P8:P26" si="31">AQ8/60</f>
        <v>0.16333333333333336</v>
      </c>
      <c r="Q8" s="167">
        <f t="shared" ref="Q8:Q26" si="32">AN8</f>
        <v>86</v>
      </c>
      <c r="R8" s="168">
        <f t="shared" ref="R8:R26" si="33">AC8/(AH8-AI8-AJ8)</f>
        <v>25.183321854720177</v>
      </c>
      <c r="S8" s="140">
        <f t="shared" ref="S8:S26" si="34">IF(AW8=0,AL8,"속도계이상")</f>
        <v>10</v>
      </c>
      <c r="T8" s="140">
        <f t="shared" ref="T8:T26" si="35">IF(AW8=0,AM8,"속도계이상")</f>
        <v>797</v>
      </c>
      <c r="U8" t="s">
        <v>116</v>
      </c>
      <c r="V8" s="5" t="s">
        <v>117</v>
      </c>
      <c r="W8" t="s">
        <v>116</v>
      </c>
      <c r="X8" s="5" t="s">
        <v>117</v>
      </c>
      <c r="Y8" t="s">
        <v>193</v>
      </c>
      <c r="Z8" t="s">
        <v>188</v>
      </c>
      <c r="AA8" t="s">
        <v>48</v>
      </c>
      <c r="AB8">
        <v>524</v>
      </c>
      <c r="AC8" s="1">
        <v>6103.0129999999999</v>
      </c>
      <c r="AD8" s="1">
        <v>2782.4859999999999</v>
      </c>
      <c r="AE8" s="28">
        <v>2.1930000000000001</v>
      </c>
      <c r="AF8">
        <v>2.5</v>
      </c>
      <c r="AG8">
        <v>10.222</v>
      </c>
      <c r="AH8">
        <v>371.90681799999999</v>
      </c>
      <c r="AI8">
        <v>4.6993299999999998</v>
      </c>
      <c r="AJ8">
        <v>124.864042</v>
      </c>
      <c r="AK8">
        <v>955</v>
      </c>
      <c r="AL8">
        <v>10</v>
      </c>
      <c r="AM8">
        <v>797</v>
      </c>
      <c r="AN8">
        <v>86</v>
      </c>
      <c r="AO8">
        <v>16.410059</v>
      </c>
      <c r="AP8">
        <v>3103.7</v>
      </c>
      <c r="AQ8">
        <v>9.8000000000000007</v>
      </c>
      <c r="AR8">
        <v>5</v>
      </c>
      <c r="AS8">
        <v>932</v>
      </c>
      <c r="AT8">
        <v>0.16400000000000001</v>
      </c>
      <c r="AU8">
        <v>13.058999999999999</v>
      </c>
      <c r="AV8">
        <v>45598</v>
      </c>
      <c r="AW8">
        <v>0</v>
      </c>
      <c r="AX8" s="29">
        <v>0.5</v>
      </c>
      <c r="AY8">
        <v>0.87719999999999998</v>
      </c>
      <c r="AZ8" t="s">
        <v>69</v>
      </c>
      <c r="BA8" t="s">
        <v>191</v>
      </c>
      <c r="BB8">
        <v>5</v>
      </c>
      <c r="BC8" t="s">
        <v>622</v>
      </c>
      <c r="BD8">
        <v>7</v>
      </c>
      <c r="BE8">
        <v>125727.00199999998</v>
      </c>
      <c r="BF8">
        <v>4.8541784206387113E-2</v>
      </c>
      <c r="BG8">
        <v>4.2580853105842774E-2</v>
      </c>
      <c r="BH8">
        <v>253012.09799999997</v>
      </c>
      <c r="BI8">
        <v>2.412142758485802E-2</v>
      </c>
      <c r="BJ8">
        <v>2.1159316277437456E-2</v>
      </c>
      <c r="BK8">
        <v>1</v>
      </c>
      <c r="BL8" t="s">
        <v>67</v>
      </c>
      <c r="BM8">
        <v>1</v>
      </c>
      <c r="BN8" t="s">
        <v>459</v>
      </c>
    </row>
    <row r="9" spans="1:66">
      <c r="A9" s="141" t="str">
        <f t="shared" si="20"/>
        <v>신화여객</v>
      </c>
      <c r="B9" s="141" t="str">
        <f t="shared" si="21"/>
        <v>34</v>
      </c>
      <c r="C9" s="142" t="str">
        <f t="shared" si="22"/>
        <v>71바6154</v>
      </c>
      <c r="D9" s="130" t="str">
        <f t="shared" si="23"/>
        <v>대형</v>
      </c>
      <c r="E9" s="126" t="str">
        <f t="shared" si="16"/>
        <v>F</v>
      </c>
      <c r="F9" s="149">
        <f t="shared" si="17"/>
        <v>0.79359999999999997</v>
      </c>
      <c r="G9" s="150">
        <f t="shared" si="18"/>
        <v>1.984</v>
      </c>
      <c r="H9" s="151">
        <f t="shared" si="19"/>
        <v>2.5</v>
      </c>
      <c r="I9" s="152">
        <f t="shared" si="24"/>
        <v>5384.2150000000001</v>
      </c>
      <c r="J9" s="153">
        <f t="shared" si="25"/>
        <v>1.2279306853110574E-2</v>
      </c>
      <c r="K9" s="153">
        <f t="shared" si="26"/>
        <v>0.36539931425333616</v>
      </c>
      <c r="L9" s="153">
        <f t="shared" si="27"/>
        <v>0.21005847649100193</v>
      </c>
      <c r="M9" s="154">
        <f t="shared" si="28"/>
        <v>14.122999999999999</v>
      </c>
      <c r="N9" s="155">
        <f t="shared" si="29"/>
        <v>0.13</v>
      </c>
      <c r="O9" s="155">
        <f t="shared" si="30"/>
        <v>27.097999999999999</v>
      </c>
      <c r="P9" s="156">
        <f t="shared" si="31"/>
        <v>1.5733333333333335</v>
      </c>
      <c r="Q9" s="157">
        <f t="shared" si="32"/>
        <v>90</v>
      </c>
      <c r="R9" s="158">
        <f t="shared" si="33"/>
        <v>25.866777980329793</v>
      </c>
      <c r="S9" s="143">
        <f t="shared" si="34"/>
        <v>7</v>
      </c>
      <c r="T9" s="143">
        <f t="shared" si="35"/>
        <v>1459</v>
      </c>
      <c r="U9" t="s">
        <v>116</v>
      </c>
      <c r="V9" s="5" t="s">
        <v>117</v>
      </c>
      <c r="W9" t="s">
        <v>116</v>
      </c>
      <c r="X9" s="5" t="s">
        <v>117</v>
      </c>
      <c r="Y9" t="s">
        <v>194</v>
      </c>
      <c r="Z9" t="s">
        <v>188</v>
      </c>
      <c r="AA9" t="s">
        <v>48</v>
      </c>
      <c r="AB9">
        <v>524</v>
      </c>
      <c r="AC9" s="1">
        <v>5384.2150000000001</v>
      </c>
      <c r="AD9" s="1">
        <v>2714.1619999999998</v>
      </c>
      <c r="AE9" s="28">
        <v>1.984</v>
      </c>
      <c r="AF9">
        <v>2.5</v>
      </c>
      <c r="AG9">
        <v>14.122999999999999</v>
      </c>
      <c r="AH9">
        <v>334.47629000000001</v>
      </c>
      <c r="AI9">
        <v>4.1071369999999998</v>
      </c>
      <c r="AJ9">
        <v>122.21740699999999</v>
      </c>
      <c r="AK9">
        <v>1131</v>
      </c>
      <c r="AL9">
        <v>7</v>
      </c>
      <c r="AM9">
        <v>1459</v>
      </c>
      <c r="AN9">
        <v>90</v>
      </c>
      <c r="AO9">
        <v>16.097448</v>
      </c>
      <c r="AP9">
        <v>6362.6</v>
      </c>
      <c r="AQ9">
        <v>94.4</v>
      </c>
      <c r="AR9">
        <v>16</v>
      </c>
      <c r="AS9">
        <v>2525</v>
      </c>
      <c r="AT9">
        <v>0.13</v>
      </c>
      <c r="AU9">
        <v>27.097999999999999</v>
      </c>
      <c r="AV9">
        <v>42403</v>
      </c>
      <c r="AW9">
        <v>0</v>
      </c>
      <c r="AX9" s="29">
        <v>0.54</v>
      </c>
      <c r="AY9">
        <v>0.79359999999999997</v>
      </c>
      <c r="AZ9" t="s">
        <v>70</v>
      </c>
      <c r="BA9" t="s">
        <v>191</v>
      </c>
      <c r="BB9">
        <v>1</v>
      </c>
      <c r="BC9" t="s">
        <v>383</v>
      </c>
      <c r="BD9">
        <v>8</v>
      </c>
      <c r="BE9">
        <v>125727.00199999998</v>
      </c>
      <c r="BF9">
        <v>4.2824651143753521E-2</v>
      </c>
      <c r="BG9">
        <v>3.3985643147682792E-2</v>
      </c>
      <c r="BH9">
        <v>253012.09799999997</v>
      </c>
      <c r="BI9">
        <v>2.1280464620312349E-2</v>
      </c>
      <c r="BJ9">
        <v>1.6888176722679879E-2</v>
      </c>
      <c r="BK9">
        <v>1</v>
      </c>
      <c r="BL9" t="s">
        <v>70</v>
      </c>
      <c r="BM9">
        <v>0</v>
      </c>
      <c r="BN9" t="s">
        <v>394</v>
      </c>
    </row>
    <row r="10" spans="1:66">
      <c r="A10" s="138" t="str">
        <f t="shared" si="20"/>
        <v>신화여객</v>
      </c>
      <c r="B10" s="138" t="str">
        <f t="shared" si="21"/>
        <v>34</v>
      </c>
      <c r="C10" s="139" t="str">
        <f t="shared" si="22"/>
        <v>71바6156</v>
      </c>
      <c r="D10" s="114" t="str">
        <f t="shared" si="23"/>
        <v>대형</v>
      </c>
      <c r="E10" s="110" t="str">
        <f t="shared" si="16"/>
        <v>C</v>
      </c>
      <c r="F10" s="159">
        <f t="shared" si="17"/>
        <v>0.874</v>
      </c>
      <c r="G10" s="160">
        <f t="shared" si="18"/>
        <v>2.1850000000000001</v>
      </c>
      <c r="H10" s="161">
        <f t="shared" si="19"/>
        <v>2.5</v>
      </c>
      <c r="I10" s="162">
        <f t="shared" si="24"/>
        <v>5058.0469999999996</v>
      </c>
      <c r="J10" s="163">
        <f t="shared" si="25"/>
        <v>6.3247082672540705E-3</v>
      </c>
      <c r="K10" s="163">
        <f t="shared" si="26"/>
        <v>0.33913278546486758</v>
      </c>
      <c r="L10" s="163">
        <f t="shared" si="27"/>
        <v>0.22815130029436265</v>
      </c>
      <c r="M10" s="164">
        <f t="shared" si="28"/>
        <v>9.0389999999999997</v>
      </c>
      <c r="N10" s="165">
        <f t="shared" si="29"/>
        <v>0.19800000000000001</v>
      </c>
      <c r="O10" s="165">
        <f t="shared" si="30"/>
        <v>6.01</v>
      </c>
      <c r="P10" s="166">
        <f t="shared" si="31"/>
        <v>0</v>
      </c>
      <c r="Q10" s="167">
        <f t="shared" si="32"/>
        <v>80</v>
      </c>
      <c r="R10" s="168">
        <f t="shared" si="33"/>
        <v>24.852679715044122</v>
      </c>
      <c r="S10" s="140">
        <f t="shared" si="34"/>
        <v>10</v>
      </c>
      <c r="T10" s="140">
        <f t="shared" si="35"/>
        <v>304</v>
      </c>
      <c r="U10" t="s">
        <v>116</v>
      </c>
      <c r="V10" t="s">
        <v>117</v>
      </c>
      <c r="W10" s="4" t="s">
        <v>116</v>
      </c>
      <c r="X10" s="4" t="s">
        <v>117</v>
      </c>
      <c r="Y10" s="4" t="s">
        <v>195</v>
      </c>
      <c r="Z10" s="4" t="s">
        <v>188</v>
      </c>
      <c r="AA10" s="4" t="s">
        <v>48</v>
      </c>
      <c r="AB10" s="4">
        <v>524</v>
      </c>
      <c r="AC10" s="4">
        <v>5058.0469999999996</v>
      </c>
      <c r="AD10" s="4">
        <v>2315.08</v>
      </c>
      <c r="AE10" s="4">
        <v>2.1850000000000001</v>
      </c>
      <c r="AF10" s="4">
        <v>2.5</v>
      </c>
      <c r="AG10" s="4">
        <v>9.0389999999999997</v>
      </c>
      <c r="AH10" s="4">
        <v>310.936555</v>
      </c>
      <c r="AI10" s="4">
        <v>1.966583</v>
      </c>
      <c r="AJ10" s="4">
        <v>105.44878</v>
      </c>
      <c r="AK10" s="4">
        <v>1154</v>
      </c>
      <c r="AL10" s="4">
        <v>10</v>
      </c>
      <c r="AM10" s="4">
        <v>304</v>
      </c>
      <c r="AN10" s="4">
        <v>80</v>
      </c>
      <c r="AO10" s="4">
        <v>16.267135</v>
      </c>
      <c r="AP10" s="4">
        <v>1401.7</v>
      </c>
      <c r="AQ10" s="4">
        <v>0</v>
      </c>
      <c r="AR10" s="4">
        <v>7</v>
      </c>
      <c r="AS10" s="4">
        <v>3379</v>
      </c>
      <c r="AT10" s="4">
        <v>0.19800000000000001</v>
      </c>
      <c r="AU10" s="4">
        <v>6.01</v>
      </c>
      <c r="AV10" s="4">
        <v>41417</v>
      </c>
      <c r="AW10" s="4">
        <v>0</v>
      </c>
      <c r="AX10" s="30">
        <v>0.47</v>
      </c>
      <c r="AY10">
        <v>0.874</v>
      </c>
      <c r="AZ10" t="s">
        <v>69</v>
      </c>
      <c r="BA10" t="s">
        <v>191</v>
      </c>
      <c r="BB10">
        <v>6</v>
      </c>
      <c r="BC10" t="s">
        <v>623</v>
      </c>
      <c r="BD10">
        <v>6</v>
      </c>
      <c r="BE10">
        <v>125727.00199999998</v>
      </c>
      <c r="BF10">
        <v>4.0230395376802196E-2</v>
      </c>
      <c r="BG10">
        <v>3.5161365559325121E-2</v>
      </c>
      <c r="BH10">
        <v>253012.09799999997</v>
      </c>
      <c r="BI10">
        <v>1.999132468361256E-2</v>
      </c>
      <c r="BJ10">
        <v>1.7472417773477376E-2</v>
      </c>
      <c r="BK10">
        <v>1</v>
      </c>
      <c r="BL10" t="s">
        <v>67</v>
      </c>
      <c r="BM10">
        <v>1</v>
      </c>
      <c r="BN10" t="s">
        <v>459</v>
      </c>
    </row>
    <row r="11" spans="1:66">
      <c r="A11" s="141" t="str">
        <f t="shared" si="20"/>
        <v>신화여객</v>
      </c>
      <c r="B11" s="141" t="str">
        <f t="shared" si="21"/>
        <v>34</v>
      </c>
      <c r="C11" s="142" t="str">
        <f t="shared" si="22"/>
        <v>71바6158</v>
      </c>
      <c r="D11" s="130" t="str">
        <f t="shared" si="23"/>
        <v>대형</v>
      </c>
      <c r="E11" s="126" t="str">
        <f t="shared" si="16"/>
        <v>B</v>
      </c>
      <c r="F11" s="149">
        <f t="shared" si="17"/>
        <v>0.90500000000000003</v>
      </c>
      <c r="G11" s="150">
        <f t="shared" si="18"/>
        <v>2.3530000000000002</v>
      </c>
      <c r="H11" s="151">
        <f t="shared" si="19"/>
        <v>2.6</v>
      </c>
      <c r="I11" s="152">
        <f t="shared" si="24"/>
        <v>6390.9480000000003</v>
      </c>
      <c r="J11" s="153">
        <f t="shared" si="25"/>
        <v>8.6294516345316423E-3</v>
      </c>
      <c r="K11" s="153">
        <f t="shared" si="26"/>
        <v>0.33889417091078294</v>
      </c>
      <c r="L11" s="153">
        <f t="shared" si="27"/>
        <v>0.17039725561841529</v>
      </c>
      <c r="M11" s="154">
        <f t="shared" si="28"/>
        <v>13.185</v>
      </c>
      <c r="N11" s="155">
        <f t="shared" si="29"/>
        <v>0.376</v>
      </c>
      <c r="O11" s="155">
        <f t="shared" si="30"/>
        <v>20.138000000000002</v>
      </c>
      <c r="P11" s="156">
        <f t="shared" si="31"/>
        <v>0.46833333333333338</v>
      </c>
      <c r="Q11" s="157">
        <f t="shared" si="32"/>
        <v>90</v>
      </c>
      <c r="R11" s="158">
        <f t="shared" si="33"/>
        <v>26.387419571700498</v>
      </c>
      <c r="S11" s="143">
        <f t="shared" si="34"/>
        <v>24</v>
      </c>
      <c r="T11" s="143">
        <f t="shared" si="35"/>
        <v>1287</v>
      </c>
      <c r="U11" t="s">
        <v>116</v>
      </c>
      <c r="V11" s="5" t="s">
        <v>117</v>
      </c>
      <c r="W11" t="s">
        <v>116</v>
      </c>
      <c r="X11" s="5" t="s">
        <v>117</v>
      </c>
      <c r="Y11" t="s">
        <v>196</v>
      </c>
      <c r="Z11" t="s">
        <v>188</v>
      </c>
      <c r="AA11" t="s">
        <v>48</v>
      </c>
      <c r="AB11">
        <v>524</v>
      </c>
      <c r="AC11" s="1">
        <v>6390.9480000000003</v>
      </c>
      <c r="AD11" s="1">
        <v>2715.75</v>
      </c>
      <c r="AE11" s="28">
        <v>2.3530000000000002</v>
      </c>
      <c r="AF11">
        <v>2.6</v>
      </c>
      <c r="AG11">
        <v>13.185</v>
      </c>
      <c r="AH11">
        <v>371.19623999999999</v>
      </c>
      <c r="AI11">
        <v>3.20322</v>
      </c>
      <c r="AJ11">
        <v>125.79624200000001</v>
      </c>
      <c r="AK11">
        <v>1089</v>
      </c>
      <c r="AL11">
        <v>24</v>
      </c>
      <c r="AM11">
        <v>1287</v>
      </c>
      <c r="AN11">
        <v>90</v>
      </c>
      <c r="AO11">
        <v>17.217167</v>
      </c>
      <c r="AP11">
        <v>4915.6000000000004</v>
      </c>
      <c r="AQ11">
        <v>28.1</v>
      </c>
      <c r="AR11">
        <v>6</v>
      </c>
      <c r="AS11">
        <v>1546</v>
      </c>
      <c r="AT11">
        <v>0.376</v>
      </c>
      <c r="AU11">
        <v>20.138000000000002</v>
      </c>
      <c r="AV11">
        <v>50039</v>
      </c>
      <c r="AW11">
        <v>0</v>
      </c>
      <c r="AX11" s="29">
        <v>0.6</v>
      </c>
      <c r="AY11">
        <v>0.90500000000000003</v>
      </c>
      <c r="AZ11" t="s">
        <v>68</v>
      </c>
      <c r="BA11" t="s">
        <v>191</v>
      </c>
      <c r="BB11">
        <v>2</v>
      </c>
      <c r="BC11" t="s">
        <v>624</v>
      </c>
      <c r="BD11">
        <v>10</v>
      </c>
      <c r="BE11">
        <v>125727.00199999998</v>
      </c>
      <c r="BF11">
        <v>5.0831944596913252E-2</v>
      </c>
      <c r="BG11">
        <v>4.6002909860206491E-2</v>
      </c>
      <c r="BH11">
        <v>253012.09799999997</v>
      </c>
      <c r="BI11">
        <v>2.5259456170352777E-2</v>
      </c>
      <c r="BJ11">
        <v>2.2859807834169264E-2</v>
      </c>
      <c r="BK11">
        <v>1</v>
      </c>
      <c r="BL11" t="s">
        <v>67</v>
      </c>
      <c r="BM11">
        <v>2</v>
      </c>
      <c r="BN11" t="s">
        <v>459</v>
      </c>
    </row>
    <row r="12" spans="1:66" s="2" customFormat="1">
      <c r="A12" s="138" t="str">
        <f t="shared" si="20"/>
        <v>신화여객</v>
      </c>
      <c r="B12" s="138" t="str">
        <f t="shared" si="21"/>
        <v>34</v>
      </c>
      <c r="C12" s="139" t="str">
        <f t="shared" si="22"/>
        <v>71바6160</v>
      </c>
      <c r="D12" s="114" t="str">
        <f t="shared" si="23"/>
        <v>대형</v>
      </c>
      <c r="E12" s="110" t="str">
        <f t="shared" si="16"/>
        <v>F</v>
      </c>
      <c r="F12" s="159">
        <f t="shared" si="17"/>
        <v>0.78280000000000005</v>
      </c>
      <c r="G12" s="160">
        <f t="shared" si="18"/>
        <v>1.9570000000000001</v>
      </c>
      <c r="H12" s="161">
        <f t="shared" si="19"/>
        <v>2.5</v>
      </c>
      <c r="I12" s="162">
        <f t="shared" si="24"/>
        <v>5214.683</v>
      </c>
      <c r="J12" s="163">
        <f t="shared" si="25"/>
        <v>2.6846047554641345E-2</v>
      </c>
      <c r="K12" s="163">
        <f t="shared" si="26"/>
        <v>0.37480887605155883</v>
      </c>
      <c r="L12" s="163">
        <f t="shared" si="27"/>
        <v>0.19099914606506282</v>
      </c>
      <c r="M12" s="164">
        <f t="shared" si="28"/>
        <v>14.877000000000001</v>
      </c>
      <c r="N12" s="165">
        <f t="shared" si="29"/>
        <v>0.153</v>
      </c>
      <c r="O12" s="165">
        <f t="shared" si="30"/>
        <v>27.844000000000001</v>
      </c>
      <c r="P12" s="166">
        <f t="shared" si="31"/>
        <v>0</v>
      </c>
      <c r="Q12" s="167">
        <f t="shared" si="32"/>
        <v>78</v>
      </c>
      <c r="R12" s="168">
        <f t="shared" si="33"/>
        <v>25.478447143216563</v>
      </c>
      <c r="S12" s="140">
        <f t="shared" si="34"/>
        <v>8</v>
      </c>
      <c r="T12" s="140">
        <f t="shared" si="35"/>
        <v>1452</v>
      </c>
      <c r="U12" t="s">
        <v>116</v>
      </c>
      <c r="V12" s="5" t="s">
        <v>117</v>
      </c>
      <c r="W12" t="s">
        <v>116</v>
      </c>
      <c r="X12" s="5" t="s">
        <v>117</v>
      </c>
      <c r="Y12" t="s">
        <v>197</v>
      </c>
      <c r="Z12" t="s">
        <v>188</v>
      </c>
      <c r="AA12" t="s">
        <v>48</v>
      </c>
      <c r="AB12">
        <v>524</v>
      </c>
      <c r="AC12" s="1">
        <v>5214.683</v>
      </c>
      <c r="AD12" s="1">
        <v>2665.2939999999999</v>
      </c>
      <c r="AE12" s="28">
        <v>1.9570000000000001</v>
      </c>
      <c r="AF12">
        <v>2.5</v>
      </c>
      <c r="AG12">
        <v>14.877000000000001</v>
      </c>
      <c r="AH12">
        <v>342.060744</v>
      </c>
      <c r="AI12">
        <v>9.1829789999999996</v>
      </c>
      <c r="AJ12">
        <v>128.207403</v>
      </c>
      <c r="AK12">
        <v>996</v>
      </c>
      <c r="AL12">
        <v>8</v>
      </c>
      <c r="AM12">
        <v>1452</v>
      </c>
      <c r="AN12">
        <v>78</v>
      </c>
      <c r="AO12">
        <v>15.244903000000001</v>
      </c>
      <c r="AP12">
        <v>2255.1999999999998</v>
      </c>
      <c r="AQ12">
        <v>0</v>
      </c>
      <c r="AR12">
        <v>31</v>
      </c>
      <c r="AS12">
        <v>6887</v>
      </c>
      <c r="AT12">
        <v>0.153</v>
      </c>
      <c r="AU12">
        <v>27.844000000000001</v>
      </c>
      <c r="AV12">
        <v>43984</v>
      </c>
      <c r="AW12">
        <v>0</v>
      </c>
      <c r="AX12" s="29">
        <v>0.56000000000000005</v>
      </c>
      <c r="AY12" s="2">
        <v>0.78280000000000005</v>
      </c>
      <c r="AZ12" s="2" t="s">
        <v>70</v>
      </c>
      <c r="BA12" s="2" t="s">
        <v>191</v>
      </c>
      <c r="BB12" s="2">
        <v>3</v>
      </c>
      <c r="BC12" s="2" t="s">
        <v>415</v>
      </c>
      <c r="BD12" s="2">
        <v>7</v>
      </c>
      <c r="BE12" s="2">
        <v>125727.00199999998</v>
      </c>
      <c r="BF12" s="2">
        <v>4.1476237538854231E-2</v>
      </c>
      <c r="BG12" s="2">
        <v>3.2467598745415091E-2</v>
      </c>
      <c r="BH12" s="2">
        <v>253012.09799999997</v>
      </c>
      <c r="BI12" s="2">
        <v>2.0610409704598397E-2</v>
      </c>
      <c r="BJ12" s="2">
        <v>1.6133828716759627E-2</v>
      </c>
      <c r="BK12" s="2">
        <v>1</v>
      </c>
      <c r="BL12" s="2" t="s">
        <v>70</v>
      </c>
      <c r="BM12" s="2">
        <v>0</v>
      </c>
      <c r="BN12" s="2" t="s">
        <v>394</v>
      </c>
    </row>
    <row r="13" spans="1:66">
      <c r="A13" s="141" t="str">
        <f t="shared" si="20"/>
        <v>신화여객</v>
      </c>
      <c r="B13" s="141" t="str">
        <f t="shared" si="21"/>
        <v>34</v>
      </c>
      <c r="C13" s="142" t="str">
        <f t="shared" si="22"/>
        <v>71바6161</v>
      </c>
      <c r="D13" s="130" t="str">
        <f t="shared" si="23"/>
        <v>대형</v>
      </c>
      <c r="E13" s="126" t="str">
        <f t="shared" si="16"/>
        <v>D</v>
      </c>
      <c r="F13" s="149">
        <f t="shared" si="17"/>
        <v>0.83360000000000001</v>
      </c>
      <c r="G13" s="150">
        <f t="shared" si="18"/>
        <v>2.0840000000000001</v>
      </c>
      <c r="H13" s="151">
        <f t="shared" si="19"/>
        <v>2.5</v>
      </c>
      <c r="I13" s="152">
        <f t="shared" si="24"/>
        <v>6323.5140000000001</v>
      </c>
      <c r="J13" s="153">
        <f t="shared" si="25"/>
        <v>1.5789399341521876E-2</v>
      </c>
      <c r="K13" s="153">
        <f t="shared" si="26"/>
        <v>0.3626445938867785</v>
      </c>
      <c r="L13" s="153">
        <f t="shared" si="27"/>
        <v>0.14643756620132414</v>
      </c>
      <c r="M13" s="154">
        <f t="shared" si="28"/>
        <v>13.497</v>
      </c>
      <c r="N13" s="155">
        <f t="shared" si="29"/>
        <v>0.47399999999999998</v>
      </c>
      <c r="O13" s="155">
        <f t="shared" si="30"/>
        <v>39.914999999999999</v>
      </c>
      <c r="P13" s="156">
        <f t="shared" si="31"/>
        <v>0</v>
      </c>
      <c r="Q13" s="157">
        <f t="shared" si="32"/>
        <v>81</v>
      </c>
      <c r="R13" s="158">
        <f t="shared" si="33"/>
        <v>25.429497981842939</v>
      </c>
      <c r="S13" s="143">
        <f t="shared" si="34"/>
        <v>30</v>
      </c>
      <c r="T13" s="143">
        <f t="shared" si="35"/>
        <v>2524</v>
      </c>
      <c r="U13" t="s">
        <v>116</v>
      </c>
      <c r="V13" t="s">
        <v>117</v>
      </c>
      <c r="W13" s="4" t="s">
        <v>116</v>
      </c>
      <c r="X13" s="4" t="s">
        <v>117</v>
      </c>
      <c r="Y13" s="4" t="s">
        <v>478</v>
      </c>
      <c r="Z13" s="4" t="s">
        <v>188</v>
      </c>
      <c r="AA13" s="4" t="s">
        <v>48</v>
      </c>
      <c r="AB13" s="4">
        <v>524</v>
      </c>
      <c r="AC13" s="4">
        <v>6323.5140000000001</v>
      </c>
      <c r="AD13" s="4">
        <v>3033.681</v>
      </c>
      <c r="AE13" s="4">
        <v>2.0840000000000001</v>
      </c>
      <c r="AF13" s="4">
        <v>2.5</v>
      </c>
      <c r="AG13" s="4">
        <v>13.497</v>
      </c>
      <c r="AH13" s="4">
        <v>400.067657</v>
      </c>
      <c r="AI13" s="4">
        <v>6.3168280000000001</v>
      </c>
      <c r="AJ13" s="4">
        <v>145.08237299999999</v>
      </c>
      <c r="AK13" s="4">
        <v>926</v>
      </c>
      <c r="AL13" s="4">
        <v>30</v>
      </c>
      <c r="AM13" s="4">
        <v>2524</v>
      </c>
      <c r="AN13" s="4">
        <v>81</v>
      </c>
      <c r="AO13" s="4">
        <v>15.806111</v>
      </c>
      <c r="AP13" s="4">
        <v>3144.6</v>
      </c>
      <c r="AQ13" s="4">
        <v>0</v>
      </c>
      <c r="AR13" s="4">
        <v>11</v>
      </c>
      <c r="AS13" s="4">
        <v>1591</v>
      </c>
      <c r="AT13" s="4">
        <v>0.47399999999999998</v>
      </c>
      <c r="AU13" s="4">
        <v>39.914999999999999</v>
      </c>
      <c r="AV13" s="4">
        <v>51834</v>
      </c>
      <c r="AW13" s="4">
        <v>0</v>
      </c>
      <c r="AX13" s="30">
        <v>0.56000000000000005</v>
      </c>
      <c r="AY13">
        <v>0.83360000000000001</v>
      </c>
      <c r="AZ13" t="s">
        <v>67</v>
      </c>
      <c r="BA13" t="s">
        <v>191</v>
      </c>
      <c r="BB13">
        <v>5</v>
      </c>
      <c r="BC13" t="s">
        <v>625</v>
      </c>
      <c r="BD13">
        <v>10</v>
      </c>
      <c r="BE13">
        <v>125727.00199999998</v>
      </c>
      <c r="BF13">
        <v>5.0295592032012351E-2</v>
      </c>
      <c r="BG13">
        <v>4.1926405517885498E-2</v>
      </c>
      <c r="BH13">
        <v>253012.09799999997</v>
      </c>
      <c r="BI13">
        <v>2.4992931365677228E-2</v>
      </c>
      <c r="BJ13">
        <v>2.0834107586428539E-2</v>
      </c>
      <c r="BK13">
        <v>1</v>
      </c>
      <c r="BL13" t="s">
        <v>70</v>
      </c>
      <c r="BM13">
        <v>1</v>
      </c>
      <c r="BN13" t="s">
        <v>459</v>
      </c>
    </row>
    <row r="14" spans="1:66">
      <c r="A14" s="138" t="str">
        <f t="shared" si="20"/>
        <v>신화여객</v>
      </c>
      <c r="B14" s="138" t="str">
        <f t="shared" si="21"/>
        <v>34</v>
      </c>
      <c r="C14" s="139" t="str">
        <f t="shared" si="22"/>
        <v>71바6173</v>
      </c>
      <c r="D14" s="114" t="str">
        <f t="shared" si="23"/>
        <v>대형</v>
      </c>
      <c r="E14" s="110" t="str">
        <f t="shared" si="16"/>
        <v>C</v>
      </c>
      <c r="F14" s="159">
        <f t="shared" si="17"/>
        <v>0.88038461538461543</v>
      </c>
      <c r="G14" s="160">
        <f t="shared" si="18"/>
        <v>2.2890000000000001</v>
      </c>
      <c r="H14" s="161">
        <f t="shared" si="19"/>
        <v>2.6</v>
      </c>
      <c r="I14" s="162">
        <f t="shared" si="24"/>
        <v>5759.8280000000004</v>
      </c>
      <c r="J14" s="163">
        <f t="shared" si="25"/>
        <v>1.2180726214168132E-2</v>
      </c>
      <c r="K14" s="163">
        <f t="shared" si="26"/>
        <v>0.30059013918282351</v>
      </c>
      <c r="L14" s="163">
        <f t="shared" si="27"/>
        <v>0.19445025094499349</v>
      </c>
      <c r="M14" s="164">
        <f t="shared" si="28"/>
        <v>11.907999999999999</v>
      </c>
      <c r="N14" s="165">
        <f t="shared" si="29"/>
        <v>2.3439999999999999</v>
      </c>
      <c r="O14" s="165">
        <f t="shared" si="30"/>
        <v>26.164000000000001</v>
      </c>
      <c r="P14" s="166">
        <f t="shared" si="31"/>
        <v>0</v>
      </c>
      <c r="Q14" s="167">
        <f t="shared" si="32"/>
        <v>82</v>
      </c>
      <c r="R14" s="168">
        <f t="shared" si="33"/>
        <v>24.865179217159316</v>
      </c>
      <c r="S14" s="140">
        <f t="shared" si="34"/>
        <v>135</v>
      </c>
      <c r="T14" s="140">
        <f t="shared" si="35"/>
        <v>1507</v>
      </c>
      <c r="U14" t="s">
        <v>116</v>
      </c>
      <c r="V14" s="5" t="s">
        <v>117</v>
      </c>
      <c r="W14" t="s">
        <v>116</v>
      </c>
      <c r="X14" s="5" t="s">
        <v>117</v>
      </c>
      <c r="Y14" t="s">
        <v>480</v>
      </c>
      <c r="Z14" t="s">
        <v>188</v>
      </c>
      <c r="AA14" t="s">
        <v>48</v>
      </c>
      <c r="AB14">
        <v>524</v>
      </c>
      <c r="AC14" s="1">
        <v>5759.8280000000004</v>
      </c>
      <c r="AD14" s="1">
        <v>2516.8180000000002</v>
      </c>
      <c r="AE14" s="28">
        <v>2.2890000000000001</v>
      </c>
      <c r="AF14">
        <v>2.6</v>
      </c>
      <c r="AG14">
        <v>11.907999999999999</v>
      </c>
      <c r="AH14">
        <v>337.06709499999999</v>
      </c>
      <c r="AI14">
        <v>4.1057220000000001</v>
      </c>
      <c r="AJ14">
        <v>101.319045</v>
      </c>
      <c r="AK14">
        <v>1120</v>
      </c>
      <c r="AL14">
        <v>135</v>
      </c>
      <c r="AM14">
        <v>1507</v>
      </c>
      <c r="AN14">
        <v>82</v>
      </c>
      <c r="AO14">
        <v>17.088075</v>
      </c>
      <c r="AP14">
        <v>2344.9</v>
      </c>
      <c r="AQ14">
        <v>0</v>
      </c>
      <c r="AR14">
        <v>8</v>
      </c>
      <c r="AS14">
        <v>1107</v>
      </c>
      <c r="AT14">
        <v>2.3439999999999999</v>
      </c>
      <c r="AU14">
        <v>26.164000000000001</v>
      </c>
      <c r="AV14">
        <v>45615</v>
      </c>
      <c r="AW14">
        <v>0</v>
      </c>
      <c r="AX14" s="29">
        <v>0.57999999999999996</v>
      </c>
      <c r="AY14">
        <v>0.88038461538461543</v>
      </c>
      <c r="AZ14" t="s">
        <v>69</v>
      </c>
      <c r="BA14" t="s">
        <v>191</v>
      </c>
      <c r="BB14">
        <v>2</v>
      </c>
      <c r="BC14" t="s">
        <v>458</v>
      </c>
      <c r="BD14">
        <v>8</v>
      </c>
      <c r="BE14">
        <v>125727.00199999998</v>
      </c>
      <c r="BF14">
        <v>4.5812179630275458E-2</v>
      </c>
      <c r="BG14">
        <v>4.0332338143730974E-2</v>
      </c>
      <c r="BH14">
        <v>253012.09799999997</v>
      </c>
      <c r="BI14">
        <v>2.276502999473172E-2</v>
      </c>
      <c r="BJ14">
        <v>2.004198217613112E-2</v>
      </c>
      <c r="BK14">
        <v>1</v>
      </c>
      <c r="BL14" t="s">
        <v>70</v>
      </c>
      <c r="BM14">
        <v>2</v>
      </c>
      <c r="BN14" t="s">
        <v>459</v>
      </c>
    </row>
    <row r="15" spans="1:66">
      <c r="A15" s="141" t="str">
        <f t="shared" si="20"/>
        <v>신화여객</v>
      </c>
      <c r="B15" s="141" t="str">
        <f t="shared" si="21"/>
        <v>34</v>
      </c>
      <c r="C15" s="142" t="str">
        <f t="shared" si="22"/>
        <v>72바1094</v>
      </c>
      <c r="D15" s="130" t="str">
        <f t="shared" si="23"/>
        <v>대형</v>
      </c>
      <c r="E15" s="126" t="str">
        <f t="shared" si="16"/>
        <v>D</v>
      </c>
      <c r="F15" s="149">
        <f t="shared" si="17"/>
        <v>0.82307692307692315</v>
      </c>
      <c r="G15" s="150">
        <f t="shared" si="18"/>
        <v>2.14</v>
      </c>
      <c r="H15" s="151">
        <f t="shared" si="19"/>
        <v>2.6</v>
      </c>
      <c r="I15" s="152">
        <f t="shared" si="24"/>
        <v>5383.8689999999997</v>
      </c>
      <c r="J15" s="153">
        <f t="shared" si="25"/>
        <v>1.7981214965562792E-2</v>
      </c>
      <c r="K15" s="153">
        <f t="shared" si="26"/>
        <v>0.37495767206944947</v>
      </c>
      <c r="L15" s="153">
        <f t="shared" si="27"/>
        <v>0.15212108615569955</v>
      </c>
      <c r="M15" s="154">
        <f t="shared" si="28"/>
        <v>16.135000000000002</v>
      </c>
      <c r="N15" s="155">
        <f t="shared" si="29"/>
        <v>2.3959999999999999</v>
      </c>
      <c r="O15" s="155">
        <f t="shared" si="30"/>
        <v>53.697000000000003</v>
      </c>
      <c r="P15" s="156">
        <f t="shared" si="31"/>
        <v>0</v>
      </c>
      <c r="Q15" s="157">
        <f t="shared" si="32"/>
        <v>81</v>
      </c>
      <c r="R15" s="158">
        <f t="shared" si="33"/>
        <v>26.189625048647049</v>
      </c>
      <c r="S15" s="143">
        <f t="shared" si="34"/>
        <v>129</v>
      </c>
      <c r="T15" s="143">
        <f t="shared" si="35"/>
        <v>2891</v>
      </c>
      <c r="U15" t="s">
        <v>116</v>
      </c>
      <c r="V15" s="5" t="s">
        <v>117</v>
      </c>
      <c r="W15" t="s">
        <v>116</v>
      </c>
      <c r="X15" s="5" t="s">
        <v>117</v>
      </c>
      <c r="Y15" t="s">
        <v>198</v>
      </c>
      <c r="Z15" t="s">
        <v>188</v>
      </c>
      <c r="AA15" t="s">
        <v>48</v>
      </c>
      <c r="AB15">
        <v>524</v>
      </c>
      <c r="AC15" s="1">
        <v>5383.8689999999997</v>
      </c>
      <c r="AD15" s="1">
        <v>2516.3850000000002</v>
      </c>
      <c r="AE15" s="28">
        <v>2.14</v>
      </c>
      <c r="AF15">
        <v>2.6</v>
      </c>
      <c r="AG15">
        <v>16.135000000000002</v>
      </c>
      <c r="AH15">
        <v>338.635738</v>
      </c>
      <c r="AI15">
        <v>6.0890820000000003</v>
      </c>
      <c r="AJ15">
        <v>126.974068</v>
      </c>
      <c r="AK15">
        <v>819</v>
      </c>
      <c r="AL15">
        <v>129</v>
      </c>
      <c r="AM15">
        <v>2891</v>
      </c>
      <c r="AN15">
        <v>81</v>
      </c>
      <c r="AO15">
        <v>15.898702</v>
      </c>
      <c r="AP15">
        <v>2491.6999999999998</v>
      </c>
      <c r="AQ15">
        <v>0</v>
      </c>
      <c r="AR15">
        <v>20</v>
      </c>
      <c r="AS15">
        <v>5453</v>
      </c>
      <c r="AT15">
        <v>2.3959999999999999</v>
      </c>
      <c r="AU15">
        <v>53.697000000000003</v>
      </c>
      <c r="AV15">
        <v>0</v>
      </c>
      <c r="AW15">
        <v>0</v>
      </c>
      <c r="AX15" s="29">
        <v>0.63</v>
      </c>
      <c r="AY15">
        <v>0.82307692307692315</v>
      </c>
      <c r="AZ15" t="s">
        <v>67</v>
      </c>
      <c r="BA15" t="s">
        <v>191</v>
      </c>
      <c r="BB15">
        <v>6</v>
      </c>
      <c r="BC15" t="s">
        <v>626</v>
      </c>
      <c r="BD15">
        <v>1</v>
      </c>
      <c r="BE15">
        <v>125727.00199999998</v>
      </c>
      <c r="BF15">
        <v>4.2821899149396728E-2</v>
      </c>
      <c r="BG15">
        <v>3.5245716992195773E-2</v>
      </c>
      <c r="BH15">
        <v>253012.09799999997</v>
      </c>
      <c r="BI15">
        <v>2.1279097096772032E-2</v>
      </c>
      <c r="BJ15">
        <v>1.7514333764266213E-2</v>
      </c>
      <c r="BK15">
        <v>1</v>
      </c>
      <c r="BL15" t="s">
        <v>70</v>
      </c>
      <c r="BM15">
        <v>1</v>
      </c>
      <c r="BN15" t="s">
        <v>459</v>
      </c>
    </row>
    <row r="16" spans="1:66">
      <c r="A16" s="138" t="str">
        <f t="shared" si="20"/>
        <v>신화여객</v>
      </c>
      <c r="B16" s="138" t="str">
        <f t="shared" si="21"/>
        <v>34</v>
      </c>
      <c r="C16" s="139" t="str">
        <f t="shared" si="22"/>
        <v>72바1095</v>
      </c>
      <c r="D16" s="114" t="str">
        <f t="shared" si="23"/>
        <v>대형</v>
      </c>
      <c r="E16" s="110" t="str">
        <f t="shared" si="16"/>
        <v>C</v>
      </c>
      <c r="F16" s="159">
        <f t="shared" si="17"/>
        <v>0.88230769230769224</v>
      </c>
      <c r="G16" s="160">
        <f t="shared" si="18"/>
        <v>2.294</v>
      </c>
      <c r="H16" s="161">
        <f t="shared" si="19"/>
        <v>2.6</v>
      </c>
      <c r="I16" s="162">
        <f t="shared" si="24"/>
        <v>5713.1419999999998</v>
      </c>
      <c r="J16" s="163">
        <f t="shared" si="25"/>
        <v>1.2887894088766363E-2</v>
      </c>
      <c r="K16" s="163">
        <f t="shared" si="26"/>
        <v>0.35106508390935365</v>
      </c>
      <c r="L16" s="163">
        <f t="shared" si="27"/>
        <v>0.1351270456781925</v>
      </c>
      <c r="M16" s="164">
        <f t="shared" si="28"/>
        <v>10.36</v>
      </c>
      <c r="N16" s="165">
        <f t="shared" si="29"/>
        <v>0.78800000000000003</v>
      </c>
      <c r="O16" s="165">
        <f t="shared" si="30"/>
        <v>14.51</v>
      </c>
      <c r="P16" s="166">
        <f t="shared" si="31"/>
        <v>0.72833333333333339</v>
      </c>
      <c r="Q16" s="167">
        <f t="shared" si="32"/>
        <v>88</v>
      </c>
      <c r="R16" s="168">
        <f t="shared" si="33"/>
        <v>25.051371245223073</v>
      </c>
      <c r="S16" s="140">
        <f t="shared" si="34"/>
        <v>45</v>
      </c>
      <c r="T16" s="140">
        <f t="shared" si="35"/>
        <v>829</v>
      </c>
      <c r="U16" t="s">
        <v>116</v>
      </c>
      <c r="V16" t="s">
        <v>117</v>
      </c>
      <c r="W16" s="4" t="s">
        <v>116</v>
      </c>
      <c r="X16" s="4" t="s">
        <v>117</v>
      </c>
      <c r="Y16" s="4" t="s">
        <v>199</v>
      </c>
      <c r="Z16" s="4" t="s">
        <v>188</v>
      </c>
      <c r="AA16" s="4" t="s">
        <v>48</v>
      </c>
      <c r="AB16" s="4">
        <v>524</v>
      </c>
      <c r="AC16" s="4">
        <v>5713.1419999999998</v>
      </c>
      <c r="AD16" s="4">
        <v>2489.9369999999999</v>
      </c>
      <c r="AE16" s="4">
        <v>2.294</v>
      </c>
      <c r="AF16" s="4">
        <v>2.6</v>
      </c>
      <c r="AG16" s="4">
        <v>10.36</v>
      </c>
      <c r="AH16" s="4">
        <v>358.55376899999999</v>
      </c>
      <c r="AI16" s="4">
        <v>4.621003</v>
      </c>
      <c r="AJ16" s="4">
        <v>125.875709</v>
      </c>
      <c r="AK16" s="4">
        <v>772</v>
      </c>
      <c r="AL16" s="4">
        <v>45</v>
      </c>
      <c r="AM16" s="4">
        <v>829</v>
      </c>
      <c r="AN16" s="4">
        <v>88</v>
      </c>
      <c r="AO16" s="4">
        <v>15.93385</v>
      </c>
      <c r="AP16" s="4">
        <v>3773</v>
      </c>
      <c r="AQ16" s="4">
        <v>43.7</v>
      </c>
      <c r="AR16" s="4">
        <v>12</v>
      </c>
      <c r="AS16" s="4">
        <v>2538</v>
      </c>
      <c r="AT16" s="4">
        <v>0.78800000000000003</v>
      </c>
      <c r="AU16" s="4">
        <v>14.51</v>
      </c>
      <c r="AV16" s="4">
        <v>39575</v>
      </c>
      <c r="AW16" s="4">
        <v>0</v>
      </c>
      <c r="AX16" s="30">
        <v>0.53</v>
      </c>
      <c r="AY16">
        <v>0.88230769230769224</v>
      </c>
      <c r="AZ16" t="s">
        <v>69</v>
      </c>
      <c r="BA16" t="s">
        <v>191</v>
      </c>
      <c r="BB16">
        <v>1</v>
      </c>
      <c r="BC16" t="s">
        <v>201</v>
      </c>
      <c r="BD16">
        <v>9</v>
      </c>
      <c r="BE16">
        <v>125727.00199999998</v>
      </c>
      <c r="BF16">
        <v>4.5440851281890911E-2</v>
      </c>
      <c r="BG16">
        <v>4.0092812631022205E-2</v>
      </c>
      <c r="BH16">
        <v>253012.09799999997</v>
      </c>
      <c r="BI16">
        <v>2.2580509173913101E-2</v>
      </c>
      <c r="BJ16">
        <v>1.9922956940367942E-2</v>
      </c>
      <c r="BK16">
        <v>1</v>
      </c>
      <c r="BL16" t="s">
        <v>67</v>
      </c>
      <c r="BM16">
        <v>1</v>
      </c>
      <c r="BN16" t="s">
        <v>459</v>
      </c>
    </row>
    <row r="17" spans="1:66">
      <c r="A17" s="141" t="str">
        <f t="shared" si="20"/>
        <v>신화여객</v>
      </c>
      <c r="B17" s="141" t="str">
        <f t="shared" si="21"/>
        <v>34</v>
      </c>
      <c r="C17" s="142" t="str">
        <f t="shared" si="22"/>
        <v>72바1096</v>
      </c>
      <c r="D17" s="130" t="str">
        <f t="shared" si="23"/>
        <v>대형</v>
      </c>
      <c r="E17" s="126" t="str">
        <f t="shared" si="16"/>
        <v>D</v>
      </c>
      <c r="F17" s="149">
        <f t="shared" si="17"/>
        <v>0.81730769230769229</v>
      </c>
      <c r="G17" s="150">
        <f t="shared" si="18"/>
        <v>2.125</v>
      </c>
      <c r="H17" s="151">
        <f t="shared" si="19"/>
        <v>2.6</v>
      </c>
      <c r="I17" s="152">
        <f t="shared" si="24"/>
        <v>5840.4679999999998</v>
      </c>
      <c r="J17" s="153">
        <f t="shared" si="25"/>
        <v>3.3688630908451908E-2</v>
      </c>
      <c r="K17" s="153">
        <f t="shared" si="26"/>
        <v>0.36950411429901736</v>
      </c>
      <c r="L17" s="153">
        <f t="shared" si="27"/>
        <v>0.15889137651297808</v>
      </c>
      <c r="M17" s="154">
        <f t="shared" si="28"/>
        <v>15.43</v>
      </c>
      <c r="N17" s="155">
        <f t="shared" si="29"/>
        <v>0.27400000000000002</v>
      </c>
      <c r="O17" s="155">
        <f t="shared" si="30"/>
        <v>33.781999999999996</v>
      </c>
      <c r="P17" s="156">
        <f t="shared" si="31"/>
        <v>0.10333333333333333</v>
      </c>
      <c r="Q17" s="157">
        <f t="shared" si="32"/>
        <v>91</v>
      </c>
      <c r="R17" s="158">
        <f t="shared" si="33"/>
        <v>26.479599658721636</v>
      </c>
      <c r="S17" s="143">
        <f t="shared" si="34"/>
        <v>16</v>
      </c>
      <c r="T17" s="143">
        <f t="shared" si="35"/>
        <v>1973</v>
      </c>
      <c r="U17" t="s">
        <v>116</v>
      </c>
      <c r="V17" s="5" t="s">
        <v>117</v>
      </c>
      <c r="W17" t="s">
        <v>116</v>
      </c>
      <c r="X17" s="5" t="s">
        <v>117</v>
      </c>
      <c r="Y17" t="s">
        <v>200</v>
      </c>
      <c r="Z17" t="s">
        <v>188</v>
      </c>
      <c r="AA17" t="s">
        <v>48</v>
      </c>
      <c r="AB17">
        <v>524</v>
      </c>
      <c r="AC17" s="1">
        <v>5840.4679999999998</v>
      </c>
      <c r="AD17" s="1">
        <v>2748.3240000000001</v>
      </c>
      <c r="AE17" s="28">
        <v>2.125</v>
      </c>
      <c r="AF17">
        <v>2.6</v>
      </c>
      <c r="AG17">
        <v>15.43</v>
      </c>
      <c r="AH17">
        <v>369.57462099999998</v>
      </c>
      <c r="AI17">
        <v>12.450462999999999</v>
      </c>
      <c r="AJ17">
        <v>136.55934300000001</v>
      </c>
      <c r="AK17">
        <v>928</v>
      </c>
      <c r="AL17">
        <v>16</v>
      </c>
      <c r="AM17">
        <v>1973</v>
      </c>
      <c r="AN17">
        <v>91</v>
      </c>
      <c r="AO17">
        <v>15.803217</v>
      </c>
      <c r="AP17">
        <v>4603.3</v>
      </c>
      <c r="AQ17">
        <v>6.2</v>
      </c>
      <c r="AR17">
        <v>42</v>
      </c>
      <c r="AS17">
        <v>10533</v>
      </c>
      <c r="AT17">
        <v>0.27400000000000002</v>
      </c>
      <c r="AU17">
        <v>33.781999999999996</v>
      </c>
      <c r="AV17">
        <v>44290</v>
      </c>
      <c r="AW17">
        <v>0</v>
      </c>
      <c r="AX17" s="29">
        <v>0.6</v>
      </c>
      <c r="AY17">
        <v>0.81730769230769229</v>
      </c>
      <c r="AZ17" t="s">
        <v>67</v>
      </c>
      <c r="BA17" t="s">
        <v>191</v>
      </c>
      <c r="BB17">
        <v>7</v>
      </c>
      <c r="BC17" t="s">
        <v>627</v>
      </c>
      <c r="BD17">
        <v>8</v>
      </c>
      <c r="BE17">
        <v>125727.00199999998</v>
      </c>
      <c r="BF17">
        <v>4.6453569297707428E-2</v>
      </c>
      <c r="BG17">
        <v>3.7966859522164727E-2</v>
      </c>
      <c r="BH17">
        <v>253012.09799999997</v>
      </c>
      <c r="BI17">
        <v>2.308374993198942E-2</v>
      </c>
      <c r="BJ17">
        <v>1.8866526386722121E-2</v>
      </c>
      <c r="BK17">
        <v>1</v>
      </c>
      <c r="BL17" t="s">
        <v>70</v>
      </c>
      <c r="BM17">
        <v>1</v>
      </c>
      <c r="BN17" t="s">
        <v>459</v>
      </c>
    </row>
    <row r="18" spans="1:66">
      <c r="A18" s="138" t="str">
        <f t="shared" si="20"/>
        <v>신화여객</v>
      </c>
      <c r="B18" s="138" t="str">
        <f t="shared" si="21"/>
        <v>34</v>
      </c>
      <c r="C18" s="139" t="str">
        <f t="shared" si="22"/>
        <v>72바1097</v>
      </c>
      <c r="D18" s="114" t="str">
        <f t="shared" si="23"/>
        <v>대형</v>
      </c>
      <c r="E18" s="110" t="str">
        <f t="shared" si="16"/>
        <v>D</v>
      </c>
      <c r="F18" s="159">
        <f t="shared" si="17"/>
        <v>0.84769230769230774</v>
      </c>
      <c r="G18" s="160">
        <f t="shared" si="18"/>
        <v>2.2040000000000002</v>
      </c>
      <c r="H18" s="161">
        <f t="shared" si="19"/>
        <v>2.6</v>
      </c>
      <c r="I18" s="162">
        <f t="shared" si="24"/>
        <v>6629.8280000000004</v>
      </c>
      <c r="J18" s="163">
        <f t="shared" si="25"/>
        <v>1.4740865203974628E-2</v>
      </c>
      <c r="K18" s="163">
        <f t="shared" si="26"/>
        <v>0.33310719707478931</v>
      </c>
      <c r="L18" s="163">
        <f t="shared" si="27"/>
        <v>0.16078848501047086</v>
      </c>
      <c r="M18" s="164">
        <f t="shared" si="28"/>
        <v>12.045999999999999</v>
      </c>
      <c r="N18" s="165">
        <f t="shared" si="29"/>
        <v>1.4999999999999999E-2</v>
      </c>
      <c r="O18" s="165">
        <f t="shared" si="30"/>
        <v>13.726000000000001</v>
      </c>
      <c r="P18" s="166">
        <f t="shared" si="31"/>
        <v>0</v>
      </c>
      <c r="Q18" s="167">
        <f t="shared" si="32"/>
        <v>78</v>
      </c>
      <c r="R18" s="168">
        <f t="shared" si="33"/>
        <v>24.130903772853312</v>
      </c>
      <c r="S18" s="140">
        <f t="shared" si="34"/>
        <v>1</v>
      </c>
      <c r="T18" s="140">
        <f t="shared" si="35"/>
        <v>910</v>
      </c>
      <c r="U18" t="s">
        <v>116</v>
      </c>
      <c r="V18" s="5" t="s">
        <v>117</v>
      </c>
      <c r="W18" t="s">
        <v>116</v>
      </c>
      <c r="X18" s="5" t="s">
        <v>117</v>
      </c>
      <c r="Y18" t="s">
        <v>202</v>
      </c>
      <c r="Z18" t="s">
        <v>188</v>
      </c>
      <c r="AA18" t="s">
        <v>48</v>
      </c>
      <c r="AB18">
        <v>524</v>
      </c>
      <c r="AC18" s="1">
        <v>6629.8280000000004</v>
      </c>
      <c r="AD18" s="1">
        <v>3007.538</v>
      </c>
      <c r="AE18" s="28">
        <v>2.2040000000000002</v>
      </c>
      <c r="AF18">
        <v>2.6</v>
      </c>
      <c r="AG18">
        <v>12.045999999999999</v>
      </c>
      <c r="AH18">
        <v>421.28877199999999</v>
      </c>
      <c r="AI18">
        <v>6.2101610000000003</v>
      </c>
      <c r="AJ18">
        <v>140.33432199999999</v>
      </c>
      <c r="AK18">
        <v>1066</v>
      </c>
      <c r="AL18">
        <v>1</v>
      </c>
      <c r="AM18">
        <v>910</v>
      </c>
      <c r="AN18">
        <v>78</v>
      </c>
      <c r="AO18">
        <v>15.737015</v>
      </c>
      <c r="AP18">
        <v>3265</v>
      </c>
      <c r="AQ18">
        <v>0</v>
      </c>
      <c r="AR18">
        <v>28</v>
      </c>
      <c r="AS18">
        <v>3503</v>
      </c>
      <c r="AT18">
        <v>1.4999999999999999E-2</v>
      </c>
      <c r="AU18">
        <v>13.726000000000001</v>
      </c>
      <c r="AV18">
        <v>49732</v>
      </c>
      <c r="AW18">
        <v>0</v>
      </c>
      <c r="AX18" s="29">
        <v>0.57999999999999996</v>
      </c>
      <c r="AY18">
        <v>0.84769230769230774</v>
      </c>
      <c r="AZ18" t="s">
        <v>67</v>
      </c>
      <c r="BA18" t="s">
        <v>191</v>
      </c>
      <c r="BB18">
        <v>1</v>
      </c>
      <c r="BC18" t="s">
        <v>381</v>
      </c>
      <c r="BD18">
        <v>12</v>
      </c>
      <c r="BE18">
        <v>125727.00199999998</v>
      </c>
      <c r="BF18">
        <v>5.2731934226825844E-2</v>
      </c>
      <c r="BG18">
        <v>4.4700455013816989E-2</v>
      </c>
      <c r="BH18">
        <v>253012.09799999997</v>
      </c>
      <c r="BI18">
        <v>2.6203600746395935E-2</v>
      </c>
      <c r="BJ18">
        <v>2.2212590786560248E-2</v>
      </c>
      <c r="BK18">
        <v>1</v>
      </c>
      <c r="BL18" t="s">
        <v>70</v>
      </c>
      <c r="BM18">
        <v>1</v>
      </c>
      <c r="BN18" t="s">
        <v>459</v>
      </c>
    </row>
    <row r="19" spans="1:66">
      <c r="A19" s="141" t="str">
        <f t="shared" si="20"/>
        <v>신화여객</v>
      </c>
      <c r="B19" s="141" t="str">
        <f t="shared" si="21"/>
        <v>34</v>
      </c>
      <c r="C19" s="142" t="str">
        <f t="shared" si="22"/>
        <v>72바1098</v>
      </c>
      <c r="D19" s="130" t="str">
        <f t="shared" si="23"/>
        <v>대형</v>
      </c>
      <c r="E19" s="126" t="str">
        <f t="shared" si="16"/>
        <v>B</v>
      </c>
      <c r="F19" s="149">
        <f t="shared" si="17"/>
        <v>0.91153846153846152</v>
      </c>
      <c r="G19" s="150">
        <f t="shared" si="18"/>
        <v>2.37</v>
      </c>
      <c r="H19" s="151">
        <f t="shared" si="19"/>
        <v>2.6</v>
      </c>
      <c r="I19" s="152">
        <f t="shared" si="24"/>
        <v>6365.4179999999997</v>
      </c>
      <c r="J19" s="153">
        <f t="shared" si="25"/>
        <v>1.4217261481923534E-2</v>
      </c>
      <c r="K19" s="153">
        <f t="shared" si="26"/>
        <v>0.36134638071364333</v>
      </c>
      <c r="L19" s="153">
        <f t="shared" si="27"/>
        <v>0.13777571245124831</v>
      </c>
      <c r="M19" s="154">
        <f t="shared" si="28"/>
        <v>11.465</v>
      </c>
      <c r="N19" s="155">
        <f t="shared" si="29"/>
        <v>1.492</v>
      </c>
      <c r="O19" s="155">
        <f t="shared" si="30"/>
        <v>17.673999999999999</v>
      </c>
      <c r="P19" s="156">
        <f t="shared" si="31"/>
        <v>0.67</v>
      </c>
      <c r="Q19" s="157">
        <f t="shared" si="32"/>
        <v>89</v>
      </c>
      <c r="R19" s="158">
        <f t="shared" si="33"/>
        <v>25.147235692580288</v>
      </c>
      <c r="S19" s="143">
        <f t="shared" si="34"/>
        <v>95</v>
      </c>
      <c r="T19" s="143">
        <f t="shared" si="35"/>
        <v>1125</v>
      </c>
      <c r="U19" t="s">
        <v>116</v>
      </c>
      <c r="V19" t="s">
        <v>117</v>
      </c>
      <c r="W19" s="4" t="s">
        <v>116</v>
      </c>
      <c r="X19" s="4" t="s">
        <v>117</v>
      </c>
      <c r="Y19" s="4" t="s">
        <v>385</v>
      </c>
      <c r="Z19" s="4" t="s">
        <v>188</v>
      </c>
      <c r="AA19" s="4" t="s">
        <v>48</v>
      </c>
      <c r="AB19" s="4">
        <v>524</v>
      </c>
      <c r="AC19" s="4">
        <v>6365.4179999999997</v>
      </c>
      <c r="AD19" s="4">
        <v>2686.2959999999998</v>
      </c>
      <c r="AE19" s="4">
        <v>2.37</v>
      </c>
      <c r="AF19" s="4">
        <v>2.6</v>
      </c>
      <c r="AG19" s="4">
        <v>11.465</v>
      </c>
      <c r="AH19" s="4">
        <v>405.367096</v>
      </c>
      <c r="AI19" s="4">
        <v>5.7632099999999999</v>
      </c>
      <c r="AJ19" s="4">
        <v>146.47793300000001</v>
      </c>
      <c r="AK19" s="4">
        <v>877</v>
      </c>
      <c r="AL19" s="4">
        <v>95</v>
      </c>
      <c r="AM19" s="4">
        <v>1125</v>
      </c>
      <c r="AN19" s="4">
        <v>89</v>
      </c>
      <c r="AO19" s="4">
        <v>15.702847999999999</v>
      </c>
      <c r="AP19" s="4">
        <v>3533.7</v>
      </c>
      <c r="AQ19" s="4">
        <v>40.200000000000003</v>
      </c>
      <c r="AR19" s="4">
        <v>56</v>
      </c>
      <c r="AS19" s="4">
        <v>16662</v>
      </c>
      <c r="AT19" s="4">
        <v>1.492</v>
      </c>
      <c r="AU19" s="4">
        <v>17.673999999999999</v>
      </c>
      <c r="AV19" s="4">
        <v>28372</v>
      </c>
      <c r="AW19" s="4">
        <v>0</v>
      </c>
      <c r="AX19" s="30">
        <v>0.57999999999999996</v>
      </c>
      <c r="AY19">
        <v>0.91153846153846152</v>
      </c>
      <c r="AZ19" t="s">
        <v>68</v>
      </c>
      <c r="BA19" t="s">
        <v>191</v>
      </c>
      <c r="BB19">
        <v>1</v>
      </c>
      <c r="BC19" t="s">
        <v>460</v>
      </c>
      <c r="BD19">
        <v>8</v>
      </c>
      <c r="BE19">
        <v>125727.00199999998</v>
      </c>
      <c r="BF19">
        <v>5.0628885591338608E-2</v>
      </c>
      <c r="BG19">
        <v>4.6150176481335577E-2</v>
      </c>
      <c r="BH19">
        <v>253012.09799999997</v>
      </c>
      <c r="BI19">
        <v>2.5158551904502214E-2</v>
      </c>
      <c r="BJ19">
        <v>2.293298769756548E-2</v>
      </c>
      <c r="BK19">
        <v>1</v>
      </c>
      <c r="BL19" t="s">
        <v>67</v>
      </c>
      <c r="BM19">
        <v>2</v>
      </c>
      <c r="BN19" t="s">
        <v>459</v>
      </c>
    </row>
    <row r="20" spans="1:66">
      <c r="A20" s="138" t="str">
        <f t="shared" si="20"/>
        <v>신화여객</v>
      </c>
      <c r="B20" s="138" t="str">
        <f t="shared" si="21"/>
        <v>34</v>
      </c>
      <c r="C20" s="139" t="str">
        <f t="shared" si="22"/>
        <v>72바1100</v>
      </c>
      <c r="D20" s="114" t="str">
        <f t="shared" si="23"/>
        <v>대형</v>
      </c>
      <c r="E20" s="110" t="str">
        <f t="shared" si="16"/>
        <v>D</v>
      </c>
      <c r="F20" s="159">
        <f t="shared" si="17"/>
        <v>0.83461538461538454</v>
      </c>
      <c r="G20" s="160">
        <f t="shared" si="18"/>
        <v>2.17</v>
      </c>
      <c r="H20" s="161">
        <f t="shared" si="19"/>
        <v>2.6</v>
      </c>
      <c r="I20" s="162">
        <f t="shared" si="24"/>
        <v>6254.7110000000002</v>
      </c>
      <c r="J20" s="163">
        <f t="shared" si="25"/>
        <v>1.2769827359244012E-2</v>
      </c>
      <c r="K20" s="163">
        <f t="shared" si="26"/>
        <v>0.34809746972249295</v>
      </c>
      <c r="L20" s="163">
        <f t="shared" si="27"/>
        <v>0.18753864087405475</v>
      </c>
      <c r="M20" s="164">
        <f t="shared" si="28"/>
        <v>12.753</v>
      </c>
      <c r="N20" s="165">
        <f t="shared" si="29"/>
        <v>0.432</v>
      </c>
      <c r="O20" s="165">
        <f t="shared" si="30"/>
        <v>17.523</v>
      </c>
      <c r="P20" s="166">
        <f t="shared" si="31"/>
        <v>0.4966666666666667</v>
      </c>
      <c r="Q20" s="167">
        <f t="shared" si="32"/>
        <v>89</v>
      </c>
      <c r="R20" s="168">
        <f t="shared" si="33"/>
        <v>25.511604102824212</v>
      </c>
      <c r="S20" s="140">
        <f t="shared" si="34"/>
        <v>27</v>
      </c>
      <c r="T20" s="140">
        <f t="shared" si="35"/>
        <v>1096</v>
      </c>
      <c r="U20" t="s">
        <v>116</v>
      </c>
      <c r="V20" s="5" t="s">
        <v>117</v>
      </c>
      <c r="W20" t="s">
        <v>116</v>
      </c>
      <c r="X20" s="5" t="s">
        <v>117</v>
      </c>
      <c r="Y20" t="s">
        <v>203</v>
      </c>
      <c r="Z20" t="s">
        <v>188</v>
      </c>
      <c r="AA20" t="s">
        <v>48</v>
      </c>
      <c r="AB20">
        <v>524</v>
      </c>
      <c r="AC20" s="1">
        <v>6254.7110000000002</v>
      </c>
      <c r="AD20" s="1">
        <v>2882.6930000000002</v>
      </c>
      <c r="AE20" s="28">
        <v>2.17</v>
      </c>
      <c r="AF20">
        <v>2.6</v>
      </c>
      <c r="AG20">
        <v>12.753</v>
      </c>
      <c r="AH20">
        <v>383.59986099999998</v>
      </c>
      <c r="AI20">
        <v>4.898504</v>
      </c>
      <c r="AJ20">
        <v>133.53014099999999</v>
      </c>
      <c r="AK20">
        <v>1173</v>
      </c>
      <c r="AL20">
        <v>27</v>
      </c>
      <c r="AM20">
        <v>1096</v>
      </c>
      <c r="AN20">
        <v>89</v>
      </c>
      <c r="AO20">
        <v>16.305299999999999</v>
      </c>
      <c r="AP20">
        <v>4909.6000000000004</v>
      </c>
      <c r="AQ20">
        <v>29.8</v>
      </c>
      <c r="AR20">
        <v>17</v>
      </c>
      <c r="AS20">
        <v>3775</v>
      </c>
      <c r="AT20">
        <v>0.432</v>
      </c>
      <c r="AU20">
        <v>17.523</v>
      </c>
      <c r="AV20">
        <v>46963</v>
      </c>
      <c r="AW20">
        <v>0</v>
      </c>
      <c r="AX20" s="29">
        <v>0.56000000000000005</v>
      </c>
      <c r="AY20">
        <v>0.83461538461538454</v>
      </c>
      <c r="AZ20" t="s">
        <v>67</v>
      </c>
      <c r="BA20" t="s">
        <v>191</v>
      </c>
      <c r="BB20">
        <v>4</v>
      </c>
      <c r="BC20" t="s">
        <v>382</v>
      </c>
      <c r="BD20">
        <v>9</v>
      </c>
      <c r="BE20">
        <v>125727.00199999998</v>
      </c>
      <c r="BF20">
        <v>4.9748350795798035E-2</v>
      </c>
      <c r="BG20">
        <v>4.1520738933416047E-2</v>
      </c>
      <c r="BH20">
        <v>253012.09799999997</v>
      </c>
      <c r="BI20">
        <v>2.472099575254303E-2</v>
      </c>
      <c r="BJ20">
        <v>2.0632523378083988E-2</v>
      </c>
      <c r="BK20">
        <v>1</v>
      </c>
      <c r="BL20" t="s">
        <v>70</v>
      </c>
      <c r="BM20">
        <v>1</v>
      </c>
      <c r="BN20" t="s">
        <v>459</v>
      </c>
    </row>
    <row r="21" spans="1:66">
      <c r="A21" s="141" t="str">
        <f t="shared" si="20"/>
        <v>신화여객</v>
      </c>
      <c r="B21" s="141" t="str">
        <f t="shared" si="21"/>
        <v>34</v>
      </c>
      <c r="C21" s="142" t="str">
        <f t="shared" si="22"/>
        <v>72바1108</v>
      </c>
      <c r="D21" s="130" t="str">
        <f t="shared" si="23"/>
        <v>대형</v>
      </c>
      <c r="E21" s="126" t="str">
        <f t="shared" si="16"/>
        <v>F</v>
      </c>
      <c r="F21" s="149">
        <f t="shared" si="17"/>
        <v>0.75923076923076915</v>
      </c>
      <c r="G21" s="150">
        <f t="shared" si="18"/>
        <v>1.974</v>
      </c>
      <c r="H21" s="151">
        <f t="shared" si="19"/>
        <v>2.6</v>
      </c>
      <c r="I21" s="152">
        <f t="shared" si="24"/>
        <v>5857.366</v>
      </c>
      <c r="J21" s="153">
        <f t="shared" si="25"/>
        <v>2.4235422147036428E-2</v>
      </c>
      <c r="K21" s="153">
        <f t="shared" si="26"/>
        <v>0.37986610637456314</v>
      </c>
      <c r="L21" s="153">
        <f t="shared" si="27"/>
        <v>0.16406692018221158</v>
      </c>
      <c r="M21" s="154">
        <f t="shared" si="28"/>
        <v>14.939</v>
      </c>
      <c r="N21" s="155">
        <f t="shared" si="29"/>
        <v>2.032</v>
      </c>
      <c r="O21" s="155">
        <f t="shared" si="30"/>
        <v>44.61</v>
      </c>
      <c r="P21" s="156">
        <f t="shared" si="31"/>
        <v>0</v>
      </c>
      <c r="Q21" s="157">
        <f t="shared" si="32"/>
        <v>78</v>
      </c>
      <c r="R21" s="158">
        <f t="shared" si="33"/>
        <v>25.782541360863291</v>
      </c>
      <c r="S21" s="143">
        <f t="shared" si="34"/>
        <v>119</v>
      </c>
      <c r="T21" s="143">
        <f t="shared" si="35"/>
        <v>2613</v>
      </c>
      <c r="U21" t="s">
        <v>116</v>
      </c>
      <c r="V21" s="5" t="s">
        <v>117</v>
      </c>
      <c r="W21" t="s">
        <v>116</v>
      </c>
      <c r="X21" s="5" t="s">
        <v>117</v>
      </c>
      <c r="Y21" t="s">
        <v>204</v>
      </c>
      <c r="Z21" t="s">
        <v>188</v>
      </c>
      <c r="AA21" t="s">
        <v>48</v>
      </c>
      <c r="AB21">
        <v>524</v>
      </c>
      <c r="AC21" s="1">
        <v>5857.366</v>
      </c>
      <c r="AD21" s="1">
        <v>2966.6559999999999</v>
      </c>
      <c r="AE21" s="28">
        <v>1.974</v>
      </c>
      <c r="AF21">
        <v>2.6</v>
      </c>
      <c r="AG21">
        <v>14.939</v>
      </c>
      <c r="AH21">
        <v>381.24518499999999</v>
      </c>
      <c r="AI21">
        <v>9.2396379999999994</v>
      </c>
      <c r="AJ21">
        <v>144.822124</v>
      </c>
      <c r="AK21">
        <v>961</v>
      </c>
      <c r="AL21">
        <v>119</v>
      </c>
      <c r="AM21">
        <v>2613</v>
      </c>
      <c r="AN21">
        <v>78</v>
      </c>
      <c r="AO21">
        <v>15.363776</v>
      </c>
      <c r="AP21">
        <v>3359.9</v>
      </c>
      <c r="AQ21">
        <v>0</v>
      </c>
      <c r="AR21">
        <v>38</v>
      </c>
      <c r="AS21">
        <v>9252</v>
      </c>
      <c r="AT21">
        <v>2.032</v>
      </c>
      <c r="AU21">
        <v>44.61</v>
      </c>
      <c r="AV21">
        <v>417</v>
      </c>
      <c r="AW21">
        <v>0</v>
      </c>
      <c r="AX21" s="29">
        <v>0.56000000000000005</v>
      </c>
      <c r="AY21">
        <v>0.75923076923076915</v>
      </c>
      <c r="AZ21" t="s">
        <v>70</v>
      </c>
      <c r="BA21" t="s">
        <v>191</v>
      </c>
      <c r="BB21">
        <v>4</v>
      </c>
      <c r="BC21" t="s">
        <v>414</v>
      </c>
      <c r="BD21">
        <v>2</v>
      </c>
      <c r="BE21">
        <v>125727.00199999998</v>
      </c>
      <c r="BF21">
        <v>4.6587971611698822E-2</v>
      </c>
      <c r="BG21">
        <v>3.5371021523651333E-2</v>
      </c>
      <c r="BH21">
        <v>253012.09799999997</v>
      </c>
      <c r="BI21">
        <v>2.3150537252175193E-2</v>
      </c>
      <c r="BJ21">
        <v>1.7576600206074548E-2</v>
      </c>
      <c r="BK21">
        <v>1</v>
      </c>
      <c r="BL21" t="s">
        <v>70</v>
      </c>
      <c r="BM21">
        <v>0</v>
      </c>
      <c r="BN21" t="s">
        <v>394</v>
      </c>
    </row>
    <row r="22" spans="1:66">
      <c r="A22" s="138" t="str">
        <f t="shared" si="20"/>
        <v>신화여객</v>
      </c>
      <c r="B22" s="138" t="str">
        <f t="shared" si="21"/>
        <v>34</v>
      </c>
      <c r="C22" s="139" t="str">
        <f t="shared" si="22"/>
        <v>72바1110</v>
      </c>
      <c r="D22" s="114" t="str">
        <f t="shared" si="23"/>
        <v>대형</v>
      </c>
      <c r="E22" s="110" t="str">
        <f t="shared" si="16"/>
        <v>F</v>
      </c>
      <c r="F22" s="159">
        <f t="shared" si="17"/>
        <v>0.78615384615384609</v>
      </c>
      <c r="G22" s="160">
        <f t="shared" si="18"/>
        <v>2.044</v>
      </c>
      <c r="H22" s="161">
        <f t="shared" si="19"/>
        <v>2.6</v>
      </c>
      <c r="I22" s="162">
        <f t="shared" si="24"/>
        <v>5515.3879999999999</v>
      </c>
      <c r="J22" s="163">
        <f t="shared" si="25"/>
        <v>8.2965698605039911E-3</v>
      </c>
      <c r="K22" s="163">
        <f t="shared" si="26"/>
        <v>0.36447718870294782</v>
      </c>
      <c r="L22" s="163">
        <f t="shared" si="27"/>
        <v>0.1611853962042199</v>
      </c>
      <c r="M22" s="164">
        <f t="shared" si="28"/>
        <v>14.464</v>
      </c>
      <c r="N22" s="165">
        <f t="shared" si="29"/>
        <v>0.57999999999999996</v>
      </c>
      <c r="O22" s="165">
        <f t="shared" si="30"/>
        <v>40.286999999999999</v>
      </c>
      <c r="P22" s="166">
        <f t="shared" si="31"/>
        <v>0</v>
      </c>
      <c r="Q22" s="167">
        <f t="shared" si="32"/>
        <v>78</v>
      </c>
      <c r="R22" s="168">
        <f t="shared" si="33"/>
        <v>25.65627053752781</v>
      </c>
      <c r="S22" s="140">
        <f t="shared" si="34"/>
        <v>32</v>
      </c>
      <c r="T22" s="140">
        <f t="shared" si="35"/>
        <v>2222</v>
      </c>
      <c r="U22" t="s">
        <v>116</v>
      </c>
      <c r="V22" t="s">
        <v>117</v>
      </c>
      <c r="W22" s="4" t="s">
        <v>116</v>
      </c>
      <c r="X22" s="4" t="s">
        <v>117</v>
      </c>
      <c r="Y22" s="4" t="s">
        <v>205</v>
      </c>
      <c r="Z22" s="4" t="s">
        <v>188</v>
      </c>
      <c r="AA22" s="4" t="s">
        <v>48</v>
      </c>
      <c r="AB22" s="4">
        <v>524</v>
      </c>
      <c r="AC22" s="4">
        <v>5515.3879999999999</v>
      </c>
      <c r="AD22" s="4">
        <v>2698.5070000000001</v>
      </c>
      <c r="AE22" s="4">
        <v>2.044</v>
      </c>
      <c r="AF22" s="4">
        <v>2.6</v>
      </c>
      <c r="AG22" s="4">
        <v>14.464</v>
      </c>
      <c r="AH22" s="4">
        <v>342.73489499999999</v>
      </c>
      <c r="AI22" s="4">
        <v>2.8435239999999999</v>
      </c>
      <c r="AJ22" s="4">
        <v>124.919051</v>
      </c>
      <c r="AK22" s="4">
        <v>889</v>
      </c>
      <c r="AL22" s="4">
        <v>32</v>
      </c>
      <c r="AM22" s="4">
        <v>2222</v>
      </c>
      <c r="AN22" s="4">
        <v>78</v>
      </c>
      <c r="AO22" s="4">
        <v>16.092286000000001</v>
      </c>
      <c r="AP22" s="4">
        <v>3654.4</v>
      </c>
      <c r="AQ22" s="4">
        <v>0</v>
      </c>
      <c r="AR22" s="4">
        <v>9</v>
      </c>
      <c r="AS22" s="4">
        <v>1226</v>
      </c>
      <c r="AT22" s="4">
        <v>0.57999999999999996</v>
      </c>
      <c r="AU22" s="4">
        <v>40.286999999999999</v>
      </c>
      <c r="AV22" s="4">
        <v>19254</v>
      </c>
      <c r="AW22" s="4">
        <v>0</v>
      </c>
      <c r="AX22" s="30">
        <v>0.56999999999999995</v>
      </c>
      <c r="AY22">
        <v>0.78615384615384609</v>
      </c>
      <c r="AZ22" t="s">
        <v>70</v>
      </c>
      <c r="BA22" t="s">
        <v>191</v>
      </c>
      <c r="BB22">
        <v>2</v>
      </c>
      <c r="BC22" t="s">
        <v>386</v>
      </c>
      <c r="BD22">
        <v>10</v>
      </c>
      <c r="BE22">
        <v>125727.00199999998</v>
      </c>
      <c r="BF22">
        <v>4.3867967200872257E-2</v>
      </c>
      <c r="BG22">
        <v>3.4486971137916496E-2</v>
      </c>
      <c r="BH22">
        <v>253012.09799999997</v>
      </c>
      <c r="BI22">
        <v>2.1798910184919303E-2</v>
      </c>
      <c r="BJ22">
        <v>1.7137297083836558E-2</v>
      </c>
      <c r="BK22">
        <v>1</v>
      </c>
      <c r="BL22" t="s">
        <v>70</v>
      </c>
      <c r="BM22">
        <v>0</v>
      </c>
      <c r="BN22" t="s">
        <v>394</v>
      </c>
    </row>
    <row r="23" spans="1:66">
      <c r="A23" s="141" t="str">
        <f t="shared" si="20"/>
        <v>신화여객</v>
      </c>
      <c r="B23" s="141" t="str">
        <f t="shared" si="21"/>
        <v>34</v>
      </c>
      <c r="C23" s="142" t="str">
        <f t="shared" si="22"/>
        <v>72바1113</v>
      </c>
      <c r="D23" s="130" t="str">
        <f t="shared" si="23"/>
        <v>대형</v>
      </c>
      <c r="E23" s="126" t="str">
        <f t="shared" si="16"/>
        <v>D</v>
      </c>
      <c r="F23" s="149">
        <f t="shared" si="17"/>
        <v>0.83653846153846145</v>
      </c>
      <c r="G23" s="150">
        <f t="shared" si="18"/>
        <v>2.1749999999999998</v>
      </c>
      <c r="H23" s="151">
        <f t="shared" si="19"/>
        <v>2.6</v>
      </c>
      <c r="I23" s="152">
        <f t="shared" si="24"/>
        <v>6739.63</v>
      </c>
      <c r="J23" s="153">
        <f t="shared" si="25"/>
        <v>1.2516479896470084E-2</v>
      </c>
      <c r="K23" s="153">
        <f t="shared" si="26"/>
        <v>0.34749009566762984</v>
      </c>
      <c r="L23" s="153">
        <f t="shared" si="27"/>
        <v>0.12181677629187358</v>
      </c>
      <c r="M23" s="154">
        <f t="shared" si="28"/>
        <v>12.609</v>
      </c>
      <c r="N23" s="155">
        <f t="shared" si="29"/>
        <v>0.623</v>
      </c>
      <c r="O23" s="155">
        <f t="shared" si="30"/>
        <v>45.789000000000001</v>
      </c>
      <c r="P23" s="156">
        <f t="shared" si="31"/>
        <v>0.77833333333333343</v>
      </c>
      <c r="Q23" s="157">
        <f t="shared" si="32"/>
        <v>87</v>
      </c>
      <c r="R23" s="158">
        <f t="shared" si="33"/>
        <v>25.845321577571067</v>
      </c>
      <c r="S23" s="143">
        <f t="shared" si="34"/>
        <v>42</v>
      </c>
      <c r="T23" s="143">
        <f t="shared" si="35"/>
        <v>3086</v>
      </c>
      <c r="U23" t="s">
        <v>116</v>
      </c>
      <c r="V23" s="5" t="s">
        <v>117</v>
      </c>
      <c r="W23" t="s">
        <v>116</v>
      </c>
      <c r="X23" s="5" t="s">
        <v>117</v>
      </c>
      <c r="Y23" t="s">
        <v>206</v>
      </c>
      <c r="Z23" t="s">
        <v>188</v>
      </c>
      <c r="AA23" t="s">
        <v>48</v>
      </c>
      <c r="AB23">
        <v>524</v>
      </c>
      <c r="AC23" s="1">
        <v>6739.63</v>
      </c>
      <c r="AD23" s="1">
        <v>3098.5250000000001</v>
      </c>
      <c r="AE23" s="28">
        <v>2.1749999999999998</v>
      </c>
      <c r="AF23">
        <v>2.6</v>
      </c>
      <c r="AG23">
        <v>12.609</v>
      </c>
      <c r="AH23">
        <v>407.45401600000002</v>
      </c>
      <c r="AI23">
        <v>5.0998900000000003</v>
      </c>
      <c r="AJ23">
        <v>141.58623499999999</v>
      </c>
      <c r="AK23">
        <v>821</v>
      </c>
      <c r="AL23">
        <v>42</v>
      </c>
      <c r="AM23">
        <v>3086</v>
      </c>
      <c r="AN23">
        <v>87</v>
      </c>
      <c r="AO23">
        <v>16.540835000000001</v>
      </c>
      <c r="AP23">
        <v>5343.3</v>
      </c>
      <c r="AQ23">
        <v>46.7</v>
      </c>
      <c r="AR23">
        <v>38</v>
      </c>
      <c r="AS23">
        <v>6447</v>
      </c>
      <c r="AT23">
        <v>0.623</v>
      </c>
      <c r="AU23">
        <v>45.789000000000001</v>
      </c>
      <c r="AV23">
        <v>55191</v>
      </c>
      <c r="AW23">
        <v>0</v>
      </c>
      <c r="AX23" s="29">
        <v>0.55000000000000004</v>
      </c>
      <c r="AY23">
        <v>0.83653846153846145</v>
      </c>
      <c r="AZ23" t="s">
        <v>67</v>
      </c>
      <c r="BA23" t="s">
        <v>191</v>
      </c>
      <c r="BB23">
        <v>3</v>
      </c>
      <c r="BC23" t="s">
        <v>384</v>
      </c>
      <c r="BD23">
        <v>9</v>
      </c>
      <c r="BE23">
        <v>125727.00199999998</v>
      </c>
      <c r="BF23">
        <v>5.3605270886837829E-2</v>
      </c>
      <c r="BG23">
        <v>4.4842870838027793E-2</v>
      </c>
      <c r="BH23">
        <v>253012.09799999997</v>
      </c>
      <c r="BI23">
        <v>2.6637579994297351E-2</v>
      </c>
      <c r="BJ23">
        <v>2.2283360187537203E-2</v>
      </c>
      <c r="BK23">
        <v>1</v>
      </c>
      <c r="BL23" t="s">
        <v>67</v>
      </c>
      <c r="BM23">
        <v>0</v>
      </c>
      <c r="BN23" t="s">
        <v>394</v>
      </c>
    </row>
    <row r="24" spans="1:66">
      <c r="A24" s="138" t="str">
        <f t="shared" si="20"/>
        <v>신화여객</v>
      </c>
      <c r="B24" s="138" t="str">
        <f t="shared" si="21"/>
        <v>34</v>
      </c>
      <c r="C24" s="139" t="str">
        <f t="shared" si="22"/>
        <v>72바1114</v>
      </c>
      <c r="D24" s="114" t="str">
        <f t="shared" si="23"/>
        <v>대형</v>
      </c>
      <c r="E24" s="110" t="str">
        <f t="shared" si="16"/>
        <v>D</v>
      </c>
      <c r="F24" s="159">
        <f t="shared" si="17"/>
        <v>0.81269230769230771</v>
      </c>
      <c r="G24" s="160">
        <f t="shared" si="18"/>
        <v>2.113</v>
      </c>
      <c r="H24" s="161">
        <f t="shared" si="19"/>
        <v>2.6</v>
      </c>
      <c r="I24" s="162">
        <f t="shared" si="24"/>
        <v>6313.8720000000003</v>
      </c>
      <c r="J24" s="163">
        <f t="shared" si="25"/>
        <v>1.084631680564898E-2</v>
      </c>
      <c r="K24" s="163">
        <f t="shared" si="26"/>
        <v>0.35995092931089628</v>
      </c>
      <c r="L24" s="163">
        <f t="shared" si="27"/>
        <v>0.16202419054424921</v>
      </c>
      <c r="M24" s="164">
        <f t="shared" si="28"/>
        <v>12.372999999999999</v>
      </c>
      <c r="N24" s="165">
        <f t="shared" si="29"/>
        <v>6.3E-2</v>
      </c>
      <c r="O24" s="165">
        <f t="shared" si="30"/>
        <v>29.917999999999999</v>
      </c>
      <c r="P24" s="166">
        <f t="shared" si="31"/>
        <v>0</v>
      </c>
      <c r="Q24" s="167">
        <f t="shared" si="32"/>
        <v>77</v>
      </c>
      <c r="R24" s="168">
        <f t="shared" si="33"/>
        <v>24.807374727447311</v>
      </c>
      <c r="S24" s="140">
        <f t="shared" si="34"/>
        <v>4</v>
      </c>
      <c r="T24" s="140">
        <f t="shared" si="35"/>
        <v>1889</v>
      </c>
      <c r="U24" t="s">
        <v>116</v>
      </c>
      <c r="V24" s="5" t="s">
        <v>117</v>
      </c>
      <c r="W24" t="s">
        <v>116</v>
      </c>
      <c r="X24" s="5" t="s">
        <v>117</v>
      </c>
      <c r="Y24" t="s">
        <v>207</v>
      </c>
      <c r="Z24" t="s">
        <v>188</v>
      </c>
      <c r="AA24" t="s">
        <v>48</v>
      </c>
      <c r="AB24">
        <v>524</v>
      </c>
      <c r="AC24" s="1">
        <v>6313.8720000000003</v>
      </c>
      <c r="AD24" s="1">
        <v>2988.009</v>
      </c>
      <c r="AE24" s="28">
        <v>2.113</v>
      </c>
      <c r="AF24">
        <v>2.6</v>
      </c>
      <c r="AG24">
        <v>12.372999999999999</v>
      </c>
      <c r="AH24">
        <v>404.505426</v>
      </c>
      <c r="AI24">
        <v>4.3873939999999996</v>
      </c>
      <c r="AJ24">
        <v>145.602104</v>
      </c>
      <c r="AK24">
        <v>1023</v>
      </c>
      <c r="AL24">
        <v>4</v>
      </c>
      <c r="AM24">
        <v>1889</v>
      </c>
      <c r="AN24">
        <v>77</v>
      </c>
      <c r="AO24">
        <v>15.608867999999999</v>
      </c>
      <c r="AP24">
        <v>3068.9</v>
      </c>
      <c r="AQ24">
        <v>0</v>
      </c>
      <c r="AR24">
        <v>11</v>
      </c>
      <c r="AS24">
        <v>3328</v>
      </c>
      <c r="AT24">
        <v>6.3E-2</v>
      </c>
      <c r="AU24">
        <v>29.917999999999999</v>
      </c>
      <c r="AV24">
        <v>51025</v>
      </c>
      <c r="AW24">
        <v>0</v>
      </c>
      <c r="AX24" s="29">
        <v>0.55000000000000004</v>
      </c>
      <c r="AY24">
        <v>0.81269230769230771</v>
      </c>
      <c r="AZ24" t="s">
        <v>67</v>
      </c>
      <c r="BA24" t="s">
        <v>191</v>
      </c>
      <c r="BB24">
        <v>8</v>
      </c>
      <c r="BC24" t="s">
        <v>628</v>
      </c>
      <c r="BD24">
        <v>9</v>
      </c>
      <c r="BE24">
        <v>125727.00199999998</v>
      </c>
      <c r="BF24">
        <v>5.021890206210438E-2</v>
      </c>
      <c r="BG24">
        <v>4.0812515406625602E-2</v>
      </c>
      <c r="BH24">
        <v>253012.09799999997</v>
      </c>
      <c r="BI24">
        <v>2.4954822516036371E-2</v>
      </c>
      <c r="BJ24">
        <v>2.0280592298609561E-2</v>
      </c>
      <c r="BK24">
        <v>1</v>
      </c>
      <c r="BL24" t="s">
        <v>70</v>
      </c>
      <c r="BM24">
        <v>1</v>
      </c>
      <c r="BN24" t="s">
        <v>459</v>
      </c>
    </row>
    <row r="25" spans="1:66">
      <c r="A25" s="141" t="str">
        <f t="shared" si="20"/>
        <v>신화여객</v>
      </c>
      <c r="B25" s="141" t="str">
        <f t="shared" si="21"/>
        <v>34</v>
      </c>
      <c r="C25" s="142" t="str">
        <f t="shared" si="22"/>
        <v>72바1472</v>
      </c>
      <c r="D25" s="130" t="str">
        <f t="shared" si="23"/>
        <v>대형</v>
      </c>
      <c r="E25" s="126" t="str">
        <f t="shared" si="16"/>
        <v>C</v>
      </c>
      <c r="F25" s="149">
        <f t="shared" si="17"/>
        <v>0.87307692307692308</v>
      </c>
      <c r="G25" s="150">
        <f t="shared" si="18"/>
        <v>2.27</v>
      </c>
      <c r="H25" s="151">
        <f t="shared" si="19"/>
        <v>2.6</v>
      </c>
      <c r="I25" s="152">
        <f t="shared" si="24"/>
        <v>1098.3320000000001</v>
      </c>
      <c r="J25" s="153">
        <f t="shared" si="25"/>
        <v>7.7739395103492035E-3</v>
      </c>
      <c r="K25" s="153">
        <f t="shared" si="26"/>
        <v>0.36049073555678823</v>
      </c>
      <c r="L25" s="153">
        <f t="shared" si="27"/>
        <v>0.19028854663253003</v>
      </c>
      <c r="M25" s="154">
        <f t="shared" si="28"/>
        <v>10.234999999999999</v>
      </c>
      <c r="N25" s="155">
        <f t="shared" si="29"/>
        <v>0</v>
      </c>
      <c r="O25" s="155">
        <f t="shared" si="30"/>
        <v>11.29</v>
      </c>
      <c r="P25" s="156">
        <f t="shared" si="31"/>
        <v>0.32666666666666672</v>
      </c>
      <c r="Q25" s="157">
        <f t="shared" si="32"/>
        <v>91</v>
      </c>
      <c r="R25" s="158">
        <f t="shared" si="33"/>
        <v>24.148003004264396</v>
      </c>
      <c r="S25" s="143">
        <f t="shared" si="34"/>
        <v>0</v>
      </c>
      <c r="T25" s="143">
        <f t="shared" si="35"/>
        <v>124</v>
      </c>
      <c r="U25" t="s">
        <v>116</v>
      </c>
      <c r="V25" t="s">
        <v>117</v>
      </c>
      <c r="W25" s="4" t="s">
        <v>116</v>
      </c>
      <c r="X25" s="4" t="s">
        <v>117</v>
      </c>
      <c r="Y25" s="4" t="s">
        <v>208</v>
      </c>
      <c r="Z25" s="4" t="s">
        <v>188</v>
      </c>
      <c r="AA25" s="4" t="s">
        <v>48</v>
      </c>
      <c r="AB25" s="4">
        <v>524</v>
      </c>
      <c r="AC25" s="4">
        <v>1098.3320000000001</v>
      </c>
      <c r="AD25" s="4">
        <v>483.81400000000002</v>
      </c>
      <c r="AE25" s="4">
        <v>2.27</v>
      </c>
      <c r="AF25" s="4">
        <v>2.6</v>
      </c>
      <c r="AG25" s="4">
        <v>10.234999999999999</v>
      </c>
      <c r="AH25" s="4">
        <v>71.997472999999999</v>
      </c>
      <c r="AI25" s="4">
        <v>0.55970399999999998</v>
      </c>
      <c r="AJ25" s="4">
        <v>25.954422000000001</v>
      </c>
      <c r="AK25" s="4">
        <v>209</v>
      </c>
      <c r="AL25" s="4">
        <v>0</v>
      </c>
      <c r="AM25" s="4">
        <v>124</v>
      </c>
      <c r="AN25" s="4">
        <v>91</v>
      </c>
      <c r="AO25" s="4">
        <v>15.255146</v>
      </c>
      <c r="AP25" s="4">
        <v>400</v>
      </c>
      <c r="AQ25" s="4">
        <v>19.600000000000001</v>
      </c>
      <c r="AR25" s="4">
        <v>7</v>
      </c>
      <c r="AS25" s="4">
        <v>1408</v>
      </c>
      <c r="AT25" s="4">
        <v>0</v>
      </c>
      <c r="AU25" s="4">
        <v>11.29</v>
      </c>
      <c r="AV25" s="4">
        <v>8781</v>
      </c>
      <c r="AW25" s="4">
        <v>0</v>
      </c>
      <c r="AX25" s="30">
        <v>0.54</v>
      </c>
      <c r="AY25">
        <v>0.87307692307692308</v>
      </c>
      <c r="AZ25" t="s">
        <v>69</v>
      </c>
      <c r="BA25" t="s">
        <v>191</v>
      </c>
      <c r="BB25">
        <v>7</v>
      </c>
      <c r="BC25" t="s">
        <v>629</v>
      </c>
      <c r="BD25">
        <v>8</v>
      </c>
      <c r="BE25">
        <v>125727.00199999998</v>
      </c>
      <c r="BF25">
        <v>8.7358481672854989E-3</v>
      </c>
      <c r="BG25">
        <v>7.6270674383608012E-3</v>
      </c>
      <c r="BH25">
        <v>253012.09799999997</v>
      </c>
      <c r="BI25">
        <v>4.341025621628576E-3</v>
      </c>
      <c r="BJ25">
        <v>3.7900492927295643E-3</v>
      </c>
      <c r="BK25">
        <v>1</v>
      </c>
      <c r="BL25" t="s">
        <v>70</v>
      </c>
      <c r="BM25">
        <v>2</v>
      </c>
      <c r="BN25" t="s">
        <v>459</v>
      </c>
    </row>
    <row r="26" spans="1:66">
      <c r="A26" s="138" t="str">
        <f t="shared" si="20"/>
        <v>신화여객</v>
      </c>
      <c r="B26" s="138" t="str">
        <f t="shared" si="21"/>
        <v>34</v>
      </c>
      <c r="C26" s="139" t="str">
        <f t="shared" si="22"/>
        <v>72바1473</v>
      </c>
      <c r="D26" s="114" t="str">
        <f t="shared" si="23"/>
        <v>대형</v>
      </c>
      <c r="E26" s="110" t="str">
        <f t="shared" si="16"/>
        <v>C</v>
      </c>
      <c r="F26" s="159">
        <f t="shared" si="17"/>
        <v>0.87959999999999994</v>
      </c>
      <c r="G26" s="160">
        <f t="shared" si="18"/>
        <v>2.1989999999999998</v>
      </c>
      <c r="H26" s="161">
        <f t="shared" si="19"/>
        <v>2.5</v>
      </c>
      <c r="I26" s="162">
        <f t="shared" si="24"/>
        <v>6234.07</v>
      </c>
      <c r="J26" s="163">
        <f t="shared" si="25"/>
        <v>1.1727678660430702E-2</v>
      </c>
      <c r="K26" s="163">
        <f t="shared" si="26"/>
        <v>0.34430964410565768</v>
      </c>
      <c r="L26" s="163">
        <f t="shared" si="27"/>
        <v>0.20227555994719343</v>
      </c>
      <c r="M26" s="164">
        <f t="shared" si="28"/>
        <v>12.202999999999999</v>
      </c>
      <c r="N26" s="165">
        <f t="shared" si="29"/>
        <v>0.14399999999999999</v>
      </c>
      <c r="O26" s="165">
        <f t="shared" si="30"/>
        <v>15.512</v>
      </c>
      <c r="P26" s="166">
        <f t="shared" si="31"/>
        <v>0.36666666666666664</v>
      </c>
      <c r="Q26" s="167">
        <f t="shared" si="32"/>
        <v>90</v>
      </c>
      <c r="R26" s="168">
        <f t="shared" si="33"/>
        <v>26.067116560366095</v>
      </c>
      <c r="S26" s="140">
        <f t="shared" si="34"/>
        <v>9</v>
      </c>
      <c r="T26" s="140">
        <f t="shared" si="35"/>
        <v>967</v>
      </c>
      <c r="U26" t="s">
        <v>116</v>
      </c>
      <c r="V26" s="5" t="s">
        <v>117</v>
      </c>
      <c r="W26" t="s">
        <v>116</v>
      </c>
      <c r="X26" s="5" t="s">
        <v>117</v>
      </c>
      <c r="Y26" t="s">
        <v>209</v>
      </c>
      <c r="Z26" t="s">
        <v>188</v>
      </c>
      <c r="AA26" t="s">
        <v>48</v>
      </c>
      <c r="AB26">
        <v>524</v>
      </c>
      <c r="AC26" s="1">
        <v>6234.07</v>
      </c>
      <c r="AD26" s="1">
        <v>2834.83</v>
      </c>
      <c r="AE26" s="28">
        <v>2.1989999999999998</v>
      </c>
      <c r="AF26">
        <v>2.5</v>
      </c>
      <c r="AG26">
        <v>12.202999999999999</v>
      </c>
      <c r="AH26">
        <v>371.379548</v>
      </c>
      <c r="AI26">
        <v>4.3554199999999996</v>
      </c>
      <c r="AJ26">
        <v>127.86956000000001</v>
      </c>
      <c r="AK26">
        <v>1261</v>
      </c>
      <c r="AL26">
        <v>9</v>
      </c>
      <c r="AM26">
        <v>967</v>
      </c>
      <c r="AN26">
        <v>90</v>
      </c>
      <c r="AO26">
        <v>16.786249999999999</v>
      </c>
      <c r="AP26">
        <v>2929.2</v>
      </c>
      <c r="AQ26">
        <v>22</v>
      </c>
      <c r="AR26">
        <v>3</v>
      </c>
      <c r="AS26">
        <v>301</v>
      </c>
      <c r="AT26">
        <v>0.14399999999999999</v>
      </c>
      <c r="AU26">
        <v>15.512</v>
      </c>
      <c r="AV26">
        <v>49013</v>
      </c>
      <c r="AW26">
        <v>0</v>
      </c>
      <c r="AX26" s="29">
        <v>0.54</v>
      </c>
      <c r="AY26">
        <v>0.87959999999999994</v>
      </c>
      <c r="AZ26" t="s">
        <v>69</v>
      </c>
      <c r="BA26" t="s">
        <v>191</v>
      </c>
      <c r="BB26">
        <v>3</v>
      </c>
      <c r="BC26" t="s">
        <v>630</v>
      </c>
      <c r="BD26">
        <v>9</v>
      </c>
      <c r="BE26">
        <v>125727.00199999998</v>
      </c>
      <c r="BF26">
        <v>4.9584177629559648E-2</v>
      </c>
      <c r="BG26">
        <v>4.3614242642960661E-2</v>
      </c>
      <c r="BH26">
        <v>253012.09799999997</v>
      </c>
      <c r="BI26">
        <v>2.4639414673364751E-2</v>
      </c>
      <c r="BJ26">
        <v>2.1672829146691632E-2</v>
      </c>
      <c r="BK26">
        <v>1</v>
      </c>
      <c r="BL26" t="s">
        <v>69</v>
      </c>
      <c r="BM26">
        <v>0</v>
      </c>
      <c r="BN26" t="s">
        <v>394</v>
      </c>
    </row>
    <row r="27" spans="1:66">
      <c r="A27" s="141" t="str">
        <f t="shared" ref="A27:A42" si="36">W27</f>
        <v>신화여객</v>
      </c>
      <c r="B27" s="141" t="str">
        <f t="shared" ref="B27:B42" si="37">V27</f>
        <v>37</v>
      </c>
      <c r="C27" s="142" t="str">
        <f t="shared" ref="C27:C42" si="38">Y27</f>
        <v>71바6162</v>
      </c>
      <c r="D27" s="130" t="str">
        <f t="shared" ref="D27:D42" si="39">Z27</f>
        <v>대형</v>
      </c>
      <c r="E27" s="126" t="str">
        <f t="shared" ref="E27:E42" si="40">AZ27</f>
        <v>F</v>
      </c>
      <c r="F27" s="149">
        <f t="shared" ref="F27:F42" si="41">G27/H27</f>
        <v>0.76192307692307693</v>
      </c>
      <c r="G27" s="150">
        <f t="shared" ref="G27:G42" si="42">AE27</f>
        <v>1.9810000000000001</v>
      </c>
      <c r="H27" s="151">
        <f t="shared" ref="H27:H42" si="43">AF27</f>
        <v>2.6</v>
      </c>
      <c r="I27" s="152">
        <f t="shared" ref="I27:I42" si="44">AC27</f>
        <v>5257.5420000000004</v>
      </c>
      <c r="J27" s="153">
        <f t="shared" ref="J27:J42" si="45">AI27/AH27</f>
        <v>3.413768092032906E-2</v>
      </c>
      <c r="K27" s="153">
        <f t="shared" ref="K27:K42" si="46">AJ27/AH27</f>
        <v>0.39488152467995241</v>
      </c>
      <c r="L27" s="153">
        <f t="shared" ref="L27:L42" si="47">AK27/AC27</f>
        <v>0.16718839335948243</v>
      </c>
      <c r="M27" s="154">
        <f t="shared" ref="M27:M42" si="48">AG27</f>
        <v>12.944000000000001</v>
      </c>
      <c r="N27" s="155">
        <f t="shared" ref="N27:N42" si="49">IF(AW27=0,AT27,"속도계이상")</f>
        <v>0.72299999999999998</v>
      </c>
      <c r="O27" s="155">
        <f t="shared" ref="O27:O42" si="50">IF(AW27=0,AU27,"속도계이상")</f>
        <v>17.079999999999998</v>
      </c>
      <c r="P27" s="156">
        <f t="shared" ref="P27:P42" si="51">AQ27/60</f>
        <v>5.5E-2</v>
      </c>
      <c r="Q27" s="157">
        <f t="shared" ref="Q27:Q42" si="52">AN27</f>
        <v>85</v>
      </c>
      <c r="R27" s="158">
        <f t="shared" ref="R27:R42" si="53">AC27/(AH27-AI27-AJ27)</f>
        <v>25.317611168622168</v>
      </c>
      <c r="S27" s="143">
        <f t="shared" ref="S27:S42" si="54">IF(AW27=0,AL27,"속도계이상")</f>
        <v>38</v>
      </c>
      <c r="T27" s="143">
        <f t="shared" ref="T27:T42" si="55">IF(AW27=0,AM27,"속도계이상")</f>
        <v>898</v>
      </c>
      <c r="U27" t="s">
        <v>116</v>
      </c>
      <c r="V27" t="s">
        <v>118</v>
      </c>
      <c r="W27" t="s">
        <v>116</v>
      </c>
      <c r="X27" s="4" t="s">
        <v>118</v>
      </c>
      <c r="Y27" s="4" t="s">
        <v>481</v>
      </c>
      <c r="Z27" s="4" t="s">
        <v>188</v>
      </c>
      <c r="AA27" s="4" t="s">
        <v>48</v>
      </c>
      <c r="AB27" s="4">
        <v>524</v>
      </c>
      <c r="AC27" s="4">
        <v>5257.5420000000004</v>
      </c>
      <c r="AD27" s="4">
        <v>2654.527</v>
      </c>
      <c r="AE27" s="4">
        <v>1.9810000000000001</v>
      </c>
      <c r="AF27" s="4">
        <v>2.6</v>
      </c>
      <c r="AG27" s="4">
        <v>12.944000000000001</v>
      </c>
      <c r="AH27" s="4">
        <v>363.69600000000003</v>
      </c>
      <c r="AI27" s="4">
        <v>12.415737999999999</v>
      </c>
      <c r="AJ27" s="4">
        <v>143.61683099999999</v>
      </c>
      <c r="AK27" s="4">
        <v>879</v>
      </c>
      <c r="AL27" s="4">
        <v>38</v>
      </c>
      <c r="AM27" s="4">
        <v>898</v>
      </c>
      <c r="AN27" s="4">
        <v>85</v>
      </c>
      <c r="AO27" s="4">
        <v>14.455869</v>
      </c>
      <c r="AP27" s="4">
        <v>669.2</v>
      </c>
      <c r="AQ27" s="4">
        <v>3.3</v>
      </c>
      <c r="AR27" s="4">
        <v>100</v>
      </c>
      <c r="AS27" s="4">
        <v>63791</v>
      </c>
      <c r="AT27" s="4">
        <v>0.72299999999999998</v>
      </c>
      <c r="AU27" s="4">
        <v>17.079999999999998</v>
      </c>
      <c r="AV27" s="4">
        <v>40708</v>
      </c>
      <c r="AW27" s="4">
        <v>0</v>
      </c>
      <c r="AX27" s="4">
        <v>0.52</v>
      </c>
      <c r="AY27">
        <v>0.76192307692307693</v>
      </c>
      <c r="AZ27" t="s">
        <v>70</v>
      </c>
      <c r="BA27" t="s">
        <v>416</v>
      </c>
      <c r="BB27">
        <v>1</v>
      </c>
      <c r="BC27" t="s">
        <v>417</v>
      </c>
      <c r="BD27">
        <v>10</v>
      </c>
      <c r="BE27">
        <v>50045.925000000003</v>
      </c>
      <c r="BF27">
        <v>0.10505434758174617</v>
      </c>
      <c r="BG27">
        <v>8.0043331753630445E-2</v>
      </c>
      <c r="BH27">
        <v>253012.09799999997</v>
      </c>
      <c r="BI27">
        <v>2.0779804766489867E-2</v>
      </c>
      <c r="BJ27">
        <v>1.5832612785544778E-2</v>
      </c>
      <c r="BK27">
        <v>1</v>
      </c>
      <c r="BL27" t="s">
        <v>70</v>
      </c>
      <c r="BM27">
        <v>0</v>
      </c>
      <c r="BN27" t="s">
        <v>394</v>
      </c>
    </row>
    <row r="28" spans="1:66">
      <c r="A28" s="138" t="str">
        <f t="shared" si="36"/>
        <v>신화여객</v>
      </c>
      <c r="B28" s="138" t="str">
        <f t="shared" si="37"/>
        <v>37</v>
      </c>
      <c r="C28" s="139" t="str">
        <f t="shared" si="38"/>
        <v>71바6164</v>
      </c>
      <c r="D28" s="114" t="str">
        <f t="shared" si="39"/>
        <v>대형</v>
      </c>
      <c r="E28" s="110" t="str">
        <f t="shared" si="40"/>
        <v>D</v>
      </c>
      <c r="F28" s="159">
        <f t="shared" si="41"/>
        <v>0.81115384615384611</v>
      </c>
      <c r="G28" s="160">
        <f t="shared" si="42"/>
        <v>2.109</v>
      </c>
      <c r="H28" s="161">
        <f t="shared" si="43"/>
        <v>2.6</v>
      </c>
      <c r="I28" s="162">
        <f t="shared" si="44"/>
        <v>5422.2539999999999</v>
      </c>
      <c r="J28" s="163">
        <f t="shared" si="45"/>
        <v>2.7340497362272898E-2</v>
      </c>
      <c r="K28" s="163">
        <f t="shared" si="46"/>
        <v>0.34835772789491459</v>
      </c>
      <c r="L28" s="163">
        <f t="shared" si="47"/>
        <v>0.22260115442766054</v>
      </c>
      <c r="M28" s="164">
        <f t="shared" si="48"/>
        <v>12.03</v>
      </c>
      <c r="N28" s="165">
        <f t="shared" si="49"/>
        <v>1.236</v>
      </c>
      <c r="O28" s="165">
        <f t="shared" si="50"/>
        <v>10.457000000000001</v>
      </c>
      <c r="P28" s="166">
        <f t="shared" si="51"/>
        <v>0.24333333333333332</v>
      </c>
      <c r="Q28" s="167">
        <f t="shared" si="52"/>
        <v>85</v>
      </c>
      <c r="R28" s="168">
        <f t="shared" si="53"/>
        <v>24.318540592813488</v>
      </c>
      <c r="S28" s="140">
        <f t="shared" si="54"/>
        <v>67</v>
      </c>
      <c r="T28" s="140">
        <f t="shared" si="55"/>
        <v>567</v>
      </c>
      <c r="U28" t="s">
        <v>116</v>
      </c>
      <c r="V28" t="s">
        <v>118</v>
      </c>
      <c r="W28" t="s">
        <v>116</v>
      </c>
      <c r="X28" s="4" t="s">
        <v>118</v>
      </c>
      <c r="Y28" s="4" t="s">
        <v>476</v>
      </c>
      <c r="Z28" s="4" t="s">
        <v>188</v>
      </c>
      <c r="AA28" s="4" t="s">
        <v>48</v>
      </c>
      <c r="AB28" s="4">
        <v>524</v>
      </c>
      <c r="AC28" s="4">
        <v>5422.2539999999999</v>
      </c>
      <c r="AD28" s="4">
        <v>2571.1120000000001</v>
      </c>
      <c r="AE28" s="4">
        <v>2.109</v>
      </c>
      <c r="AF28" s="4">
        <v>2.6</v>
      </c>
      <c r="AG28" s="4">
        <v>12.03</v>
      </c>
      <c r="AH28" s="4">
        <v>357.14763599999998</v>
      </c>
      <c r="AI28" s="4">
        <v>9.7645940000000007</v>
      </c>
      <c r="AJ28" s="4">
        <v>124.415139</v>
      </c>
      <c r="AK28" s="4">
        <v>1207</v>
      </c>
      <c r="AL28" s="4">
        <v>67</v>
      </c>
      <c r="AM28" s="4">
        <v>567</v>
      </c>
      <c r="AN28" s="4">
        <v>85</v>
      </c>
      <c r="AO28" s="4">
        <v>15.182107999999999</v>
      </c>
      <c r="AP28" s="4">
        <v>482.8</v>
      </c>
      <c r="AQ28" s="4">
        <v>14.6</v>
      </c>
      <c r="AR28" s="4">
        <v>25</v>
      </c>
      <c r="AS28" s="4">
        <v>7562</v>
      </c>
      <c r="AT28" s="4">
        <v>1.236</v>
      </c>
      <c r="AU28" s="4">
        <v>10.457000000000001</v>
      </c>
      <c r="AV28" s="4">
        <v>42392</v>
      </c>
      <c r="AW28" s="4">
        <v>0</v>
      </c>
      <c r="AX28" s="4">
        <v>0.55000000000000004</v>
      </c>
      <c r="AY28">
        <v>0.81115384615384611</v>
      </c>
      <c r="AZ28" t="s">
        <v>67</v>
      </c>
      <c r="BA28" t="s">
        <v>416</v>
      </c>
      <c r="BB28">
        <v>5</v>
      </c>
      <c r="BC28" t="s">
        <v>631</v>
      </c>
      <c r="BD28">
        <v>10</v>
      </c>
      <c r="BE28">
        <v>50045.925000000003</v>
      </c>
      <c r="BF28">
        <v>0.10834556459891589</v>
      </c>
      <c r="BG28">
        <v>8.7884921438120614E-2</v>
      </c>
      <c r="BH28">
        <v>253012.09799999997</v>
      </c>
      <c r="BI28">
        <v>2.1430809209763559E-2</v>
      </c>
      <c r="BJ28">
        <v>1.7383683316688978E-2</v>
      </c>
      <c r="BK28">
        <v>1</v>
      </c>
      <c r="BL28" t="s">
        <v>70</v>
      </c>
      <c r="BM28">
        <v>1</v>
      </c>
      <c r="BN28" t="s">
        <v>459</v>
      </c>
    </row>
    <row r="29" spans="1:66">
      <c r="A29" s="141" t="str">
        <f t="shared" si="36"/>
        <v>신화여객</v>
      </c>
      <c r="B29" s="141" t="str">
        <f t="shared" si="37"/>
        <v>37</v>
      </c>
      <c r="C29" s="142" t="str">
        <f t="shared" si="38"/>
        <v>71바6165</v>
      </c>
      <c r="D29" s="130" t="str">
        <f t="shared" si="39"/>
        <v>대형</v>
      </c>
      <c r="E29" s="126" t="str">
        <f t="shared" si="40"/>
        <v>D</v>
      </c>
      <c r="F29" s="149">
        <f t="shared" si="41"/>
        <v>0.8207692307692307</v>
      </c>
      <c r="G29" s="150">
        <f t="shared" si="42"/>
        <v>2.1339999999999999</v>
      </c>
      <c r="H29" s="151">
        <f t="shared" si="43"/>
        <v>2.6</v>
      </c>
      <c r="I29" s="152">
        <f t="shared" si="44"/>
        <v>5285.1059999999998</v>
      </c>
      <c r="J29" s="153">
        <f t="shared" si="45"/>
        <v>2.8293925497039404E-2</v>
      </c>
      <c r="K29" s="153">
        <f t="shared" si="46"/>
        <v>0.39638031975880406</v>
      </c>
      <c r="L29" s="153">
        <f t="shared" si="47"/>
        <v>0.16612722620889725</v>
      </c>
      <c r="M29" s="154">
        <f t="shared" si="48"/>
        <v>13.086</v>
      </c>
      <c r="N29" s="155">
        <f t="shared" si="49"/>
        <v>5.7000000000000002E-2</v>
      </c>
      <c r="O29" s="155">
        <f t="shared" si="50"/>
        <v>14.172000000000001</v>
      </c>
      <c r="P29" s="156">
        <f t="shared" si="51"/>
        <v>3.833333333333333E-2</v>
      </c>
      <c r="Q29" s="157">
        <f t="shared" si="52"/>
        <v>86</v>
      </c>
      <c r="R29" s="158">
        <f t="shared" si="53"/>
        <v>25.069140464813525</v>
      </c>
      <c r="S29" s="143">
        <f t="shared" si="54"/>
        <v>3</v>
      </c>
      <c r="T29" s="143">
        <f t="shared" si="55"/>
        <v>749</v>
      </c>
      <c r="U29" t="s">
        <v>116</v>
      </c>
      <c r="V29" t="s">
        <v>118</v>
      </c>
      <c r="W29" t="s">
        <v>116</v>
      </c>
      <c r="X29" s="4" t="s">
        <v>118</v>
      </c>
      <c r="Y29" s="4" t="s">
        <v>210</v>
      </c>
      <c r="Z29" s="4" t="s">
        <v>188</v>
      </c>
      <c r="AA29" s="4" t="s">
        <v>48</v>
      </c>
      <c r="AB29" s="4">
        <v>524</v>
      </c>
      <c r="AC29" s="4">
        <v>5285.1059999999998</v>
      </c>
      <c r="AD29" s="4">
        <v>2476.3850000000002</v>
      </c>
      <c r="AE29" s="4">
        <v>2.1339999999999999</v>
      </c>
      <c r="AF29" s="4">
        <v>2.6</v>
      </c>
      <c r="AG29" s="4">
        <v>13.086</v>
      </c>
      <c r="AH29" s="4">
        <v>366.43794800000001</v>
      </c>
      <c r="AI29" s="4">
        <v>10.367967999999999</v>
      </c>
      <c r="AJ29" s="4">
        <v>145.24879100000001</v>
      </c>
      <c r="AK29" s="4">
        <v>878</v>
      </c>
      <c r="AL29" s="4">
        <v>3</v>
      </c>
      <c r="AM29" s="4">
        <v>749</v>
      </c>
      <c r="AN29" s="4">
        <v>86</v>
      </c>
      <c r="AO29" s="4">
        <v>14.422922</v>
      </c>
      <c r="AP29" s="4">
        <v>628.70000000000005</v>
      </c>
      <c r="AQ29" s="4">
        <v>2.2999999999999998</v>
      </c>
      <c r="AR29" s="4">
        <v>125</v>
      </c>
      <c r="AS29" s="4">
        <v>64867</v>
      </c>
      <c r="AT29" s="4">
        <v>5.7000000000000002E-2</v>
      </c>
      <c r="AU29" s="4">
        <v>14.172000000000001</v>
      </c>
      <c r="AV29" s="4">
        <v>40665</v>
      </c>
      <c r="AW29" s="4">
        <v>0</v>
      </c>
      <c r="AX29" s="4">
        <v>0.56999999999999995</v>
      </c>
      <c r="AY29">
        <v>0.8207692307692307</v>
      </c>
      <c r="AZ29" t="s">
        <v>67</v>
      </c>
      <c r="BA29" t="s">
        <v>416</v>
      </c>
      <c r="BB29">
        <v>4</v>
      </c>
      <c r="BC29" t="s">
        <v>421</v>
      </c>
      <c r="BD29">
        <v>7</v>
      </c>
      <c r="BE29">
        <v>50045.925000000003</v>
      </c>
      <c r="BF29">
        <v>0.10560512169572246</v>
      </c>
      <c r="BG29">
        <v>8.6677434499489114E-2</v>
      </c>
      <c r="BH29">
        <v>253012.09799999997</v>
      </c>
      <c r="BI29">
        <v>2.0888748173615003E-2</v>
      </c>
      <c r="BJ29">
        <v>1.7144841770190159E-2</v>
      </c>
      <c r="BK29">
        <v>1</v>
      </c>
      <c r="BL29" t="s">
        <v>70</v>
      </c>
      <c r="BM29">
        <v>1</v>
      </c>
      <c r="BN29" t="s">
        <v>459</v>
      </c>
    </row>
    <row r="30" spans="1:66">
      <c r="A30" s="138" t="str">
        <f t="shared" si="36"/>
        <v>신화여객</v>
      </c>
      <c r="B30" s="138" t="str">
        <f t="shared" si="37"/>
        <v>37</v>
      </c>
      <c r="C30" s="139" t="str">
        <f t="shared" si="38"/>
        <v>71바6166</v>
      </c>
      <c r="D30" s="114" t="str">
        <f t="shared" si="39"/>
        <v>대형</v>
      </c>
      <c r="E30" s="110" t="str">
        <f t="shared" si="40"/>
        <v>D</v>
      </c>
      <c r="F30" s="159">
        <f t="shared" si="41"/>
        <v>0.82961538461538464</v>
      </c>
      <c r="G30" s="160">
        <f t="shared" si="42"/>
        <v>2.157</v>
      </c>
      <c r="H30" s="161">
        <f t="shared" si="43"/>
        <v>2.6</v>
      </c>
      <c r="I30" s="162">
        <f t="shared" si="44"/>
        <v>4620.3100000000004</v>
      </c>
      <c r="J30" s="163">
        <f t="shared" si="45"/>
        <v>3.5325911436424925E-2</v>
      </c>
      <c r="K30" s="163">
        <f t="shared" si="46"/>
        <v>0.34842348542094947</v>
      </c>
      <c r="L30" s="163">
        <f t="shared" si="47"/>
        <v>0.14631052894719185</v>
      </c>
      <c r="M30" s="164">
        <f t="shared" si="48"/>
        <v>10.792</v>
      </c>
      <c r="N30" s="165">
        <f t="shared" si="49"/>
        <v>0.19500000000000001</v>
      </c>
      <c r="O30" s="165">
        <f t="shared" si="50"/>
        <v>8.0950000000000006</v>
      </c>
      <c r="P30" s="166">
        <f t="shared" si="51"/>
        <v>0.20166666666666666</v>
      </c>
      <c r="Q30" s="167">
        <f t="shared" si="52"/>
        <v>85</v>
      </c>
      <c r="R30" s="168">
        <f t="shared" si="53"/>
        <v>24.603513688117083</v>
      </c>
      <c r="S30" s="140">
        <f t="shared" si="54"/>
        <v>9</v>
      </c>
      <c r="T30" s="140">
        <f t="shared" si="55"/>
        <v>374</v>
      </c>
      <c r="U30" t="s">
        <v>116</v>
      </c>
      <c r="V30" t="s">
        <v>118</v>
      </c>
      <c r="W30" t="s">
        <v>116</v>
      </c>
      <c r="X30" s="4" t="s">
        <v>118</v>
      </c>
      <c r="Y30" s="4" t="s">
        <v>479</v>
      </c>
      <c r="Z30" s="4" t="s">
        <v>188</v>
      </c>
      <c r="AA30" s="4" t="s">
        <v>48</v>
      </c>
      <c r="AB30" s="4">
        <v>524</v>
      </c>
      <c r="AC30" s="4">
        <v>4620.3100000000004</v>
      </c>
      <c r="AD30" s="4">
        <v>2141.616</v>
      </c>
      <c r="AE30" s="4">
        <v>2.157</v>
      </c>
      <c r="AF30" s="4">
        <v>2.6</v>
      </c>
      <c r="AG30" s="4">
        <v>10.792</v>
      </c>
      <c r="AH30" s="4">
        <v>304.73099100000002</v>
      </c>
      <c r="AI30" s="4">
        <v>10.764900000000001</v>
      </c>
      <c r="AJ30" s="4">
        <v>106.175434</v>
      </c>
      <c r="AK30" s="4">
        <v>676</v>
      </c>
      <c r="AL30" s="4">
        <v>9</v>
      </c>
      <c r="AM30" s="4">
        <v>374</v>
      </c>
      <c r="AN30" s="4">
        <v>85</v>
      </c>
      <c r="AO30" s="4">
        <v>15.16193</v>
      </c>
      <c r="AP30" s="4">
        <v>417.7</v>
      </c>
      <c r="AQ30" s="4">
        <v>12.1</v>
      </c>
      <c r="AR30" s="4">
        <v>20</v>
      </c>
      <c r="AS30" s="4">
        <v>10641</v>
      </c>
      <c r="AT30" s="4">
        <v>0.19500000000000001</v>
      </c>
      <c r="AU30" s="4">
        <v>8.0950000000000006</v>
      </c>
      <c r="AV30" s="4">
        <v>24437</v>
      </c>
      <c r="AW30" s="4">
        <v>0</v>
      </c>
      <c r="AX30" s="4">
        <v>0.52</v>
      </c>
      <c r="AY30">
        <v>0.82961538461538464</v>
      </c>
      <c r="AZ30" t="s">
        <v>67</v>
      </c>
      <c r="BA30" t="s">
        <v>416</v>
      </c>
      <c r="BB30">
        <v>3</v>
      </c>
      <c r="BC30" t="s">
        <v>420</v>
      </c>
      <c r="BD30">
        <v>7</v>
      </c>
      <c r="BE30">
        <v>50045.925000000003</v>
      </c>
      <c r="BF30">
        <v>9.2321402791535973E-2</v>
      </c>
      <c r="BG30">
        <v>7.6591256085131967E-2</v>
      </c>
      <c r="BH30">
        <v>253012.09799999997</v>
      </c>
      <c r="BI30">
        <v>1.8261221643243324E-2</v>
      </c>
      <c r="BJ30">
        <v>1.5149790417106098E-2</v>
      </c>
      <c r="BK30">
        <v>1</v>
      </c>
      <c r="BL30" t="s">
        <v>70</v>
      </c>
      <c r="BM30">
        <v>1</v>
      </c>
      <c r="BN30" t="s">
        <v>459</v>
      </c>
    </row>
    <row r="31" spans="1:66">
      <c r="A31" s="141" t="str">
        <f t="shared" si="36"/>
        <v>신화여객</v>
      </c>
      <c r="B31" s="141" t="str">
        <f t="shared" si="37"/>
        <v>37</v>
      </c>
      <c r="C31" s="142" t="str">
        <f t="shared" si="38"/>
        <v>71바6167</v>
      </c>
      <c r="D31" s="130" t="str">
        <f t="shared" si="39"/>
        <v>대형</v>
      </c>
      <c r="E31" s="126" t="str">
        <f t="shared" si="40"/>
        <v>B</v>
      </c>
      <c r="F31" s="149">
        <f t="shared" si="41"/>
        <v>0.92192307692307685</v>
      </c>
      <c r="G31" s="150">
        <f t="shared" si="42"/>
        <v>2.3969999999999998</v>
      </c>
      <c r="H31" s="151">
        <f t="shared" si="43"/>
        <v>2.6</v>
      </c>
      <c r="I31" s="152">
        <f t="shared" si="44"/>
        <v>5821.6450000000004</v>
      </c>
      <c r="J31" s="153">
        <f t="shared" si="45"/>
        <v>3.3402737283631183E-2</v>
      </c>
      <c r="K31" s="153">
        <f t="shared" si="46"/>
        <v>0.33811607637216284</v>
      </c>
      <c r="L31" s="153">
        <f t="shared" si="47"/>
        <v>0.19685157717449275</v>
      </c>
      <c r="M31" s="154">
        <f t="shared" si="48"/>
        <v>10.295999999999999</v>
      </c>
      <c r="N31" s="155">
        <f t="shared" si="49"/>
        <v>0.189</v>
      </c>
      <c r="O31" s="155">
        <f t="shared" si="50"/>
        <v>9.19</v>
      </c>
      <c r="P31" s="156">
        <f t="shared" si="51"/>
        <v>9.0000000000000011E-2</v>
      </c>
      <c r="Q31" s="157">
        <f t="shared" si="52"/>
        <v>85</v>
      </c>
      <c r="R31" s="158">
        <f t="shared" si="53"/>
        <v>24.673607956938021</v>
      </c>
      <c r="S31" s="143">
        <f t="shared" si="54"/>
        <v>11</v>
      </c>
      <c r="T31" s="143">
        <f t="shared" si="55"/>
        <v>535</v>
      </c>
      <c r="U31" t="s">
        <v>116</v>
      </c>
      <c r="V31" t="s">
        <v>118</v>
      </c>
      <c r="W31" t="s">
        <v>116</v>
      </c>
      <c r="X31" s="4" t="s">
        <v>118</v>
      </c>
      <c r="Y31" s="4" t="s">
        <v>211</v>
      </c>
      <c r="Z31" s="4" t="s">
        <v>188</v>
      </c>
      <c r="AA31" s="4" t="s">
        <v>48</v>
      </c>
      <c r="AB31" s="4">
        <v>524</v>
      </c>
      <c r="AC31" s="4">
        <v>5821.6450000000004</v>
      </c>
      <c r="AD31" s="4">
        <v>2429.0030000000002</v>
      </c>
      <c r="AE31" s="4">
        <v>2.3969999999999998</v>
      </c>
      <c r="AF31" s="4">
        <v>2.6</v>
      </c>
      <c r="AG31" s="4">
        <v>10.295999999999999</v>
      </c>
      <c r="AH31" s="4">
        <v>375.42291499999999</v>
      </c>
      <c r="AI31" s="4">
        <v>12.540153</v>
      </c>
      <c r="AJ31" s="4">
        <v>126.93652299999999</v>
      </c>
      <c r="AK31" s="4">
        <v>1146</v>
      </c>
      <c r="AL31" s="4">
        <v>11</v>
      </c>
      <c r="AM31" s="4">
        <v>535</v>
      </c>
      <c r="AN31" s="4">
        <v>85</v>
      </c>
      <c r="AO31" s="4">
        <v>15.506898</v>
      </c>
      <c r="AP31" s="4">
        <v>379.6</v>
      </c>
      <c r="AQ31" s="4">
        <v>5.4</v>
      </c>
      <c r="AR31" s="4">
        <v>14</v>
      </c>
      <c r="AS31" s="4">
        <v>7052</v>
      </c>
      <c r="AT31" s="4">
        <v>0.189</v>
      </c>
      <c r="AU31" s="4">
        <v>9.19</v>
      </c>
      <c r="AV31" s="4">
        <v>49468</v>
      </c>
      <c r="AW31" s="4">
        <v>0</v>
      </c>
      <c r="AX31" s="4">
        <v>0.56000000000000005</v>
      </c>
      <c r="AY31">
        <v>0.92192307692307685</v>
      </c>
      <c r="AZ31" t="s">
        <v>68</v>
      </c>
      <c r="BA31" t="s">
        <v>416</v>
      </c>
      <c r="BB31">
        <v>1</v>
      </c>
      <c r="BC31" t="s">
        <v>632</v>
      </c>
      <c r="BD31">
        <v>11</v>
      </c>
      <c r="BE31">
        <v>50045.925000000003</v>
      </c>
      <c r="BF31">
        <v>0.11632605451892437</v>
      </c>
      <c r="BG31">
        <v>0.10724367410840835</v>
      </c>
      <c r="BH31">
        <v>253012.09799999997</v>
      </c>
      <c r="BI31">
        <v>2.3009354279968072E-2</v>
      </c>
      <c r="BJ31">
        <v>2.1212854695801333E-2</v>
      </c>
      <c r="BK31">
        <v>1</v>
      </c>
      <c r="BL31" t="s">
        <v>67</v>
      </c>
      <c r="BM31">
        <v>2</v>
      </c>
      <c r="BN31" t="s">
        <v>459</v>
      </c>
    </row>
    <row r="32" spans="1:66">
      <c r="A32" s="138" t="str">
        <f t="shared" si="36"/>
        <v>신화여객</v>
      </c>
      <c r="B32" s="138" t="str">
        <f t="shared" si="37"/>
        <v>37</v>
      </c>
      <c r="C32" s="139" t="str">
        <f t="shared" si="38"/>
        <v>71바6168</v>
      </c>
      <c r="D32" s="114" t="str">
        <f t="shared" si="39"/>
        <v>대형</v>
      </c>
      <c r="E32" s="110" t="str">
        <f t="shared" si="40"/>
        <v>C</v>
      </c>
      <c r="F32" s="159">
        <f t="shared" si="41"/>
        <v>0.88346153846153852</v>
      </c>
      <c r="G32" s="160">
        <f t="shared" si="42"/>
        <v>2.2970000000000002</v>
      </c>
      <c r="H32" s="161">
        <f t="shared" si="43"/>
        <v>2.6</v>
      </c>
      <c r="I32" s="162">
        <f t="shared" si="44"/>
        <v>5213.8190000000004</v>
      </c>
      <c r="J32" s="163">
        <f t="shared" si="45"/>
        <v>2.3439881160653254E-2</v>
      </c>
      <c r="K32" s="163">
        <f t="shared" si="46"/>
        <v>0.34187534468565733</v>
      </c>
      <c r="L32" s="163">
        <f t="shared" si="47"/>
        <v>0.2305411829601296</v>
      </c>
      <c r="M32" s="164">
        <f t="shared" si="48"/>
        <v>10.068</v>
      </c>
      <c r="N32" s="165">
        <f t="shared" si="49"/>
        <v>3.7999999999999999E-2</v>
      </c>
      <c r="O32" s="165">
        <f t="shared" si="50"/>
        <v>5.7350000000000003</v>
      </c>
      <c r="P32" s="166">
        <f t="shared" si="51"/>
        <v>0.47833333333333333</v>
      </c>
      <c r="Q32" s="167">
        <f t="shared" si="52"/>
        <v>87</v>
      </c>
      <c r="R32" s="168">
        <f t="shared" si="53"/>
        <v>24.200718574634578</v>
      </c>
      <c r="S32" s="140">
        <f t="shared" si="54"/>
        <v>2</v>
      </c>
      <c r="T32" s="140">
        <f t="shared" si="55"/>
        <v>299</v>
      </c>
      <c r="U32" t="s">
        <v>116</v>
      </c>
      <c r="V32" t="s">
        <v>118</v>
      </c>
      <c r="W32" t="s">
        <v>116</v>
      </c>
      <c r="X32" s="4" t="s">
        <v>118</v>
      </c>
      <c r="Y32" s="4" t="s">
        <v>212</v>
      </c>
      <c r="Z32" s="4" t="s">
        <v>188</v>
      </c>
      <c r="AA32" s="4" t="s">
        <v>48</v>
      </c>
      <c r="AB32" s="4">
        <v>524</v>
      </c>
      <c r="AC32" s="4">
        <v>5213.8190000000004</v>
      </c>
      <c r="AD32" s="4">
        <v>2269.9499999999998</v>
      </c>
      <c r="AE32" s="4">
        <v>2.2970000000000002</v>
      </c>
      <c r="AF32" s="4">
        <v>2.6</v>
      </c>
      <c r="AG32" s="4">
        <v>10.068</v>
      </c>
      <c r="AH32" s="4">
        <v>339.44515100000001</v>
      </c>
      <c r="AI32" s="4">
        <v>7.9565539999999997</v>
      </c>
      <c r="AJ32" s="4">
        <v>116.047928</v>
      </c>
      <c r="AK32" s="4">
        <v>1202</v>
      </c>
      <c r="AL32" s="4">
        <v>2</v>
      </c>
      <c r="AM32" s="4">
        <v>299</v>
      </c>
      <c r="AN32" s="4">
        <v>87</v>
      </c>
      <c r="AO32" s="4">
        <v>15.359826999999999</v>
      </c>
      <c r="AP32" s="4">
        <v>542.1</v>
      </c>
      <c r="AQ32" s="4">
        <v>28.7</v>
      </c>
      <c r="AR32" s="4">
        <v>18</v>
      </c>
      <c r="AS32" s="4">
        <v>11959</v>
      </c>
      <c r="AT32" s="4">
        <v>3.7999999999999999E-2</v>
      </c>
      <c r="AU32" s="4">
        <v>5.7350000000000003</v>
      </c>
      <c r="AV32" s="4">
        <v>43887</v>
      </c>
      <c r="AW32" s="4">
        <v>0</v>
      </c>
      <c r="AX32" s="4">
        <v>0.54</v>
      </c>
      <c r="AY32">
        <v>0.88346153846153852</v>
      </c>
      <c r="AZ32" t="s">
        <v>69</v>
      </c>
      <c r="BA32" t="s">
        <v>416</v>
      </c>
      <c r="BB32">
        <v>1</v>
      </c>
      <c r="BC32" t="s">
        <v>633</v>
      </c>
      <c r="BD32">
        <v>7</v>
      </c>
      <c r="BE32">
        <v>50045.925000000003</v>
      </c>
      <c r="BF32">
        <v>0.10418069003620176</v>
      </c>
      <c r="BG32">
        <v>9.2039632697367479E-2</v>
      </c>
      <c r="BH32">
        <v>253012.09799999997</v>
      </c>
      <c r="BI32">
        <v>2.060699484812778E-2</v>
      </c>
      <c r="BJ32">
        <v>1.8205487371595965E-2</v>
      </c>
      <c r="BK32">
        <v>1</v>
      </c>
      <c r="BL32" t="s">
        <v>67</v>
      </c>
      <c r="BM32">
        <v>1</v>
      </c>
      <c r="BN32" t="s">
        <v>459</v>
      </c>
    </row>
    <row r="33" spans="1:66">
      <c r="A33" s="141" t="str">
        <f t="shared" si="36"/>
        <v>신화여객</v>
      </c>
      <c r="B33" s="141" t="str">
        <f t="shared" si="37"/>
        <v>37</v>
      </c>
      <c r="C33" s="142" t="str">
        <f t="shared" si="38"/>
        <v>71바6169</v>
      </c>
      <c r="D33" s="130" t="str">
        <f t="shared" si="39"/>
        <v>대형</v>
      </c>
      <c r="E33" s="126" t="str">
        <f t="shared" si="40"/>
        <v>C</v>
      </c>
      <c r="F33" s="149">
        <f t="shared" si="41"/>
        <v>0.85269230769230775</v>
      </c>
      <c r="G33" s="150">
        <f t="shared" si="42"/>
        <v>2.2170000000000001</v>
      </c>
      <c r="H33" s="151">
        <f t="shared" si="43"/>
        <v>2.6</v>
      </c>
      <c r="I33" s="152">
        <f t="shared" si="44"/>
        <v>5613.2569999999996</v>
      </c>
      <c r="J33" s="153">
        <f t="shared" si="45"/>
        <v>2.9349087256977227E-2</v>
      </c>
      <c r="K33" s="153">
        <f t="shared" si="46"/>
        <v>0.33904781905436371</v>
      </c>
      <c r="L33" s="153">
        <f t="shared" si="47"/>
        <v>0.15694987776258953</v>
      </c>
      <c r="M33" s="154">
        <f t="shared" si="48"/>
        <v>11.212999999999999</v>
      </c>
      <c r="N33" s="155">
        <f t="shared" si="49"/>
        <v>3.5999999999999997E-2</v>
      </c>
      <c r="O33" s="155">
        <f t="shared" si="50"/>
        <v>9.157</v>
      </c>
      <c r="P33" s="156">
        <f t="shared" si="51"/>
        <v>0.6166666666666667</v>
      </c>
      <c r="Q33" s="157">
        <f t="shared" si="52"/>
        <v>86</v>
      </c>
      <c r="R33" s="158">
        <f t="shared" si="53"/>
        <v>24.030482802267638</v>
      </c>
      <c r="S33" s="143">
        <f t="shared" si="54"/>
        <v>2</v>
      </c>
      <c r="T33" s="143">
        <f t="shared" si="55"/>
        <v>514</v>
      </c>
      <c r="U33" t="s">
        <v>116</v>
      </c>
      <c r="V33" t="s">
        <v>118</v>
      </c>
      <c r="W33" t="s">
        <v>116</v>
      </c>
      <c r="X33" s="4" t="s">
        <v>118</v>
      </c>
      <c r="Y33" s="4" t="s">
        <v>213</v>
      </c>
      <c r="Z33" s="4" t="s">
        <v>188</v>
      </c>
      <c r="AA33" s="4" t="s">
        <v>48</v>
      </c>
      <c r="AB33" s="4">
        <v>524</v>
      </c>
      <c r="AC33" s="4">
        <v>5613.2569999999996</v>
      </c>
      <c r="AD33" s="4">
        <v>2532.2359999999999</v>
      </c>
      <c r="AE33" s="4">
        <v>2.2170000000000001</v>
      </c>
      <c r="AF33" s="4">
        <v>2.6</v>
      </c>
      <c r="AG33" s="4">
        <v>11.212999999999999</v>
      </c>
      <c r="AH33" s="4">
        <v>369.83514700000001</v>
      </c>
      <c r="AI33" s="4">
        <v>10.854324</v>
      </c>
      <c r="AJ33" s="4">
        <v>125.3918</v>
      </c>
      <c r="AK33" s="4">
        <v>881</v>
      </c>
      <c r="AL33" s="4">
        <v>2</v>
      </c>
      <c r="AM33" s="4">
        <v>514</v>
      </c>
      <c r="AN33" s="4">
        <v>86</v>
      </c>
      <c r="AO33" s="4">
        <v>15.177727000000001</v>
      </c>
      <c r="AP33" s="4">
        <v>933</v>
      </c>
      <c r="AQ33" s="4">
        <v>37</v>
      </c>
      <c r="AR33" s="4">
        <v>39</v>
      </c>
      <c r="AS33" s="4">
        <v>19290</v>
      </c>
      <c r="AT33" s="4">
        <v>3.5999999999999997E-2</v>
      </c>
      <c r="AU33" s="4">
        <v>9.157</v>
      </c>
      <c r="AV33" s="4">
        <v>47372</v>
      </c>
      <c r="AW33" s="4">
        <v>0</v>
      </c>
      <c r="AX33" s="4">
        <v>0.56000000000000005</v>
      </c>
      <c r="AY33">
        <v>0.85269230769230775</v>
      </c>
      <c r="AZ33" t="s">
        <v>69</v>
      </c>
      <c r="BA33" t="s">
        <v>416</v>
      </c>
      <c r="BB33">
        <v>3</v>
      </c>
      <c r="BC33" t="s">
        <v>634</v>
      </c>
      <c r="BD33">
        <v>9</v>
      </c>
      <c r="BE33">
        <v>50045.925000000003</v>
      </c>
      <c r="BF33">
        <v>0.1121621190936125</v>
      </c>
      <c r="BG33">
        <v>9.5639776165591897E-2</v>
      </c>
      <c r="BH33">
        <v>253012.09799999997</v>
      </c>
      <c r="BI33">
        <v>2.2185725680200479E-2</v>
      </c>
      <c r="BJ33">
        <v>1.8917597628078639E-2</v>
      </c>
      <c r="BK33">
        <v>1</v>
      </c>
      <c r="BL33" t="s">
        <v>70</v>
      </c>
      <c r="BM33">
        <v>2</v>
      </c>
      <c r="BN33" t="s">
        <v>459</v>
      </c>
    </row>
    <row r="34" spans="1:66">
      <c r="A34" s="138" t="str">
        <f t="shared" si="36"/>
        <v>신화여객</v>
      </c>
      <c r="B34" s="138" t="str">
        <f t="shared" si="37"/>
        <v>37</v>
      </c>
      <c r="C34" s="139" t="str">
        <f t="shared" si="38"/>
        <v>71바6170</v>
      </c>
      <c r="D34" s="114" t="str">
        <f t="shared" si="39"/>
        <v>대형</v>
      </c>
      <c r="E34" s="110" t="str">
        <f t="shared" si="40"/>
        <v>C</v>
      </c>
      <c r="F34" s="159">
        <f t="shared" si="41"/>
        <v>0.87615384615384617</v>
      </c>
      <c r="G34" s="160">
        <f t="shared" si="42"/>
        <v>2.278</v>
      </c>
      <c r="H34" s="161">
        <f t="shared" si="43"/>
        <v>2.6</v>
      </c>
      <c r="I34" s="162">
        <f t="shared" si="44"/>
        <v>4248.6049999999996</v>
      </c>
      <c r="J34" s="163">
        <f t="shared" si="45"/>
        <v>2.9425865506981893E-2</v>
      </c>
      <c r="K34" s="163">
        <f t="shared" si="46"/>
        <v>0.34363882324175582</v>
      </c>
      <c r="L34" s="163">
        <f t="shared" si="47"/>
        <v>0.20194863961229628</v>
      </c>
      <c r="M34" s="164">
        <f t="shared" si="48"/>
        <v>11.847</v>
      </c>
      <c r="N34" s="165">
        <f t="shared" si="49"/>
        <v>7.0999999999999994E-2</v>
      </c>
      <c r="O34" s="165">
        <f t="shared" si="50"/>
        <v>12.239000000000001</v>
      </c>
      <c r="P34" s="166">
        <f t="shared" si="51"/>
        <v>3.833333333333333E-2</v>
      </c>
      <c r="Q34" s="167">
        <f t="shared" si="52"/>
        <v>87</v>
      </c>
      <c r="R34" s="168">
        <f t="shared" si="53"/>
        <v>25.106443875082338</v>
      </c>
      <c r="S34" s="140">
        <f t="shared" si="54"/>
        <v>3</v>
      </c>
      <c r="T34" s="140">
        <f t="shared" si="55"/>
        <v>520</v>
      </c>
      <c r="U34" t="s">
        <v>116</v>
      </c>
      <c r="V34" t="s">
        <v>118</v>
      </c>
      <c r="W34" t="s">
        <v>116</v>
      </c>
      <c r="X34" s="4" t="s">
        <v>118</v>
      </c>
      <c r="Y34" s="4" t="s">
        <v>484</v>
      </c>
      <c r="Z34" s="4" t="s">
        <v>188</v>
      </c>
      <c r="AA34" s="4" t="s">
        <v>48</v>
      </c>
      <c r="AB34" s="4">
        <v>524</v>
      </c>
      <c r="AC34" s="4">
        <v>4248.6049999999996</v>
      </c>
      <c r="AD34" s="4">
        <v>1865.038</v>
      </c>
      <c r="AE34" s="4">
        <v>2.278</v>
      </c>
      <c r="AF34" s="4">
        <v>2.6</v>
      </c>
      <c r="AG34" s="4">
        <v>11.847</v>
      </c>
      <c r="AH34" s="4">
        <v>269.92208599999998</v>
      </c>
      <c r="AI34" s="4">
        <v>7.9426909999999999</v>
      </c>
      <c r="AJ34" s="4">
        <v>92.755707999999998</v>
      </c>
      <c r="AK34" s="4">
        <v>858</v>
      </c>
      <c r="AL34" s="4">
        <v>3</v>
      </c>
      <c r="AM34" s="4">
        <v>520</v>
      </c>
      <c r="AN34" s="4">
        <v>87</v>
      </c>
      <c r="AO34" s="4">
        <v>15.740116</v>
      </c>
      <c r="AP34" s="4">
        <v>396.7</v>
      </c>
      <c r="AQ34" s="4">
        <v>2.2999999999999998</v>
      </c>
      <c r="AR34" s="4">
        <v>14</v>
      </c>
      <c r="AS34" s="4">
        <v>3883</v>
      </c>
      <c r="AT34" s="4">
        <v>7.0999999999999994E-2</v>
      </c>
      <c r="AU34" s="4">
        <v>12.239000000000001</v>
      </c>
      <c r="AV34" s="4">
        <v>35287</v>
      </c>
      <c r="AW34" s="4">
        <v>0</v>
      </c>
      <c r="AX34" s="4">
        <v>0.56999999999999995</v>
      </c>
      <c r="AY34">
        <v>0.87615384615384617</v>
      </c>
      <c r="AZ34" t="s">
        <v>69</v>
      </c>
      <c r="BA34" t="s">
        <v>416</v>
      </c>
      <c r="BB34">
        <v>2</v>
      </c>
      <c r="BC34" t="s">
        <v>635</v>
      </c>
      <c r="BD34">
        <v>8</v>
      </c>
      <c r="BE34">
        <v>50045.925000000003</v>
      </c>
      <c r="BF34">
        <v>8.4894124746420399E-2</v>
      </c>
      <c r="BG34">
        <v>7.438031391244064E-2</v>
      </c>
      <c r="BH34">
        <v>253012.09799999997</v>
      </c>
      <c r="BI34">
        <v>1.679210217054522E-2</v>
      </c>
      <c r="BJ34">
        <v>1.4712464901731543E-2</v>
      </c>
      <c r="BK34">
        <v>1</v>
      </c>
      <c r="BL34" t="s">
        <v>67</v>
      </c>
      <c r="BM34">
        <v>1</v>
      </c>
      <c r="BN34" t="s">
        <v>459</v>
      </c>
    </row>
    <row r="35" spans="1:66">
      <c r="A35" s="141" t="str">
        <f t="shared" si="36"/>
        <v>신화여객</v>
      </c>
      <c r="B35" s="141" t="str">
        <f t="shared" si="37"/>
        <v>37</v>
      </c>
      <c r="C35" s="142" t="str">
        <f t="shared" si="38"/>
        <v>71바6171</v>
      </c>
      <c r="D35" s="130" t="str">
        <f t="shared" si="39"/>
        <v>대형</v>
      </c>
      <c r="E35" s="126" t="str">
        <f t="shared" si="40"/>
        <v>D</v>
      </c>
      <c r="F35" s="149">
        <f t="shared" si="41"/>
        <v>0.8323076923076923</v>
      </c>
      <c r="G35" s="150">
        <f t="shared" si="42"/>
        <v>2.1640000000000001</v>
      </c>
      <c r="H35" s="151">
        <f t="shared" si="43"/>
        <v>2.6</v>
      </c>
      <c r="I35" s="152">
        <f t="shared" si="44"/>
        <v>5102.7030000000004</v>
      </c>
      <c r="J35" s="153">
        <f t="shared" si="45"/>
        <v>2.1696290964971027E-2</v>
      </c>
      <c r="K35" s="153">
        <f t="shared" si="46"/>
        <v>0.37149971353884137</v>
      </c>
      <c r="L35" s="153">
        <f t="shared" si="47"/>
        <v>0.19381884463979188</v>
      </c>
      <c r="M35" s="154">
        <f t="shared" si="48"/>
        <v>12.362</v>
      </c>
      <c r="N35" s="155">
        <f t="shared" si="49"/>
        <v>0.49</v>
      </c>
      <c r="O35" s="155">
        <f t="shared" si="50"/>
        <v>28.22</v>
      </c>
      <c r="P35" s="156">
        <f t="shared" si="51"/>
        <v>0.32333333333333331</v>
      </c>
      <c r="Q35" s="157">
        <f t="shared" si="52"/>
        <v>87</v>
      </c>
      <c r="R35" s="158">
        <f t="shared" si="53"/>
        <v>25.873286411073206</v>
      </c>
      <c r="S35" s="143">
        <f t="shared" si="54"/>
        <v>25</v>
      </c>
      <c r="T35" s="143">
        <f t="shared" si="55"/>
        <v>1440</v>
      </c>
      <c r="U35" t="s">
        <v>116</v>
      </c>
      <c r="V35" t="s">
        <v>118</v>
      </c>
      <c r="W35" t="s">
        <v>116</v>
      </c>
      <c r="X35" s="4" t="s">
        <v>118</v>
      </c>
      <c r="Y35" s="4" t="s">
        <v>214</v>
      </c>
      <c r="Z35" s="4" t="s">
        <v>188</v>
      </c>
      <c r="AA35" s="4" t="s">
        <v>48</v>
      </c>
      <c r="AB35" s="4">
        <v>524</v>
      </c>
      <c r="AC35" s="4">
        <v>5102.7030000000004</v>
      </c>
      <c r="AD35" s="4">
        <v>2357.4859999999999</v>
      </c>
      <c r="AE35" s="4">
        <v>2.1640000000000001</v>
      </c>
      <c r="AF35" s="4">
        <v>2.6</v>
      </c>
      <c r="AG35" s="4">
        <v>12.362</v>
      </c>
      <c r="AH35" s="4">
        <v>325.01264900000001</v>
      </c>
      <c r="AI35" s="4">
        <v>7.0515689999999998</v>
      </c>
      <c r="AJ35" s="4">
        <v>120.74210600000001</v>
      </c>
      <c r="AK35" s="4">
        <v>989</v>
      </c>
      <c r="AL35" s="4">
        <v>25</v>
      </c>
      <c r="AM35" s="4">
        <v>1440</v>
      </c>
      <c r="AN35" s="4">
        <v>87</v>
      </c>
      <c r="AO35" s="4">
        <v>15.700013</v>
      </c>
      <c r="AP35" s="4">
        <v>1275.9000000000001</v>
      </c>
      <c r="AQ35" s="4">
        <v>19.399999999999999</v>
      </c>
      <c r="AR35" s="4">
        <v>40</v>
      </c>
      <c r="AS35" s="4">
        <v>21298</v>
      </c>
      <c r="AT35" s="4">
        <v>0.49</v>
      </c>
      <c r="AU35" s="4">
        <v>28.22</v>
      </c>
      <c r="AV35" s="4">
        <v>40731</v>
      </c>
      <c r="AW35" s="4">
        <v>0</v>
      </c>
      <c r="AX35" s="4">
        <v>0.54</v>
      </c>
      <c r="AY35">
        <v>0.8323076923076923</v>
      </c>
      <c r="AZ35" t="s">
        <v>67</v>
      </c>
      <c r="BA35" t="s">
        <v>416</v>
      </c>
      <c r="BB35">
        <v>2</v>
      </c>
      <c r="BC35" t="s">
        <v>419</v>
      </c>
      <c r="BD35">
        <v>10</v>
      </c>
      <c r="BE35">
        <v>50045.925000000003</v>
      </c>
      <c r="BF35">
        <v>0.10196040936399917</v>
      </c>
      <c r="BG35">
        <v>8.4862433024497766E-2</v>
      </c>
      <c r="BH35">
        <v>253012.09799999997</v>
      </c>
      <c r="BI35">
        <v>2.0167822172677298E-2</v>
      </c>
      <c r="BJ35">
        <v>1.6785833531412952E-2</v>
      </c>
      <c r="BK35">
        <v>1</v>
      </c>
      <c r="BL35" t="s">
        <v>70</v>
      </c>
      <c r="BM35">
        <v>1</v>
      </c>
      <c r="BN35" t="s">
        <v>459</v>
      </c>
    </row>
    <row r="36" spans="1:66">
      <c r="A36" s="138" t="str">
        <f t="shared" si="36"/>
        <v>신화여객</v>
      </c>
      <c r="B36" s="138" t="str">
        <f t="shared" si="37"/>
        <v>37</v>
      </c>
      <c r="C36" s="139" t="str">
        <f t="shared" si="38"/>
        <v>71바6172</v>
      </c>
      <c r="D36" s="114" t="str">
        <f t="shared" si="39"/>
        <v>대형</v>
      </c>
      <c r="E36" s="110" t="str">
        <f t="shared" si="40"/>
        <v>D</v>
      </c>
      <c r="F36" s="159">
        <f t="shared" si="41"/>
        <v>0.84115384615384603</v>
      </c>
      <c r="G36" s="160">
        <f t="shared" si="42"/>
        <v>2.1869999999999998</v>
      </c>
      <c r="H36" s="161">
        <f t="shared" si="43"/>
        <v>2.6</v>
      </c>
      <c r="I36" s="162">
        <f t="shared" si="44"/>
        <v>3460.6840000000002</v>
      </c>
      <c r="J36" s="163">
        <f t="shared" si="45"/>
        <v>3.4902622558420651E-2</v>
      </c>
      <c r="K36" s="163">
        <f t="shared" si="46"/>
        <v>0.37029634331243488</v>
      </c>
      <c r="L36" s="163">
        <f t="shared" si="47"/>
        <v>0.19620398741982797</v>
      </c>
      <c r="M36" s="164">
        <f t="shared" si="48"/>
        <v>11.548999999999999</v>
      </c>
      <c r="N36" s="165">
        <f t="shared" si="49"/>
        <v>0.40500000000000003</v>
      </c>
      <c r="O36" s="165">
        <f t="shared" si="50"/>
        <v>15.835000000000001</v>
      </c>
      <c r="P36" s="166">
        <f t="shared" si="51"/>
        <v>0.15166666666666667</v>
      </c>
      <c r="Q36" s="167">
        <f t="shared" si="52"/>
        <v>86</v>
      </c>
      <c r="R36" s="168">
        <f t="shared" si="53"/>
        <v>25.040711332858823</v>
      </c>
      <c r="S36" s="140">
        <f t="shared" si="54"/>
        <v>14</v>
      </c>
      <c r="T36" s="140">
        <f t="shared" si="55"/>
        <v>548</v>
      </c>
      <c r="U36" t="s">
        <v>116</v>
      </c>
      <c r="V36" t="s">
        <v>118</v>
      </c>
      <c r="W36" t="s">
        <v>116</v>
      </c>
      <c r="X36" s="4" t="s">
        <v>118</v>
      </c>
      <c r="Y36" s="4" t="s">
        <v>215</v>
      </c>
      <c r="Z36" s="4" t="s">
        <v>188</v>
      </c>
      <c r="AA36" s="4" t="s">
        <v>48</v>
      </c>
      <c r="AB36" s="4">
        <v>524</v>
      </c>
      <c r="AC36" s="4">
        <v>3460.6840000000002</v>
      </c>
      <c r="AD36" s="4">
        <v>1582.316</v>
      </c>
      <c r="AE36" s="4">
        <v>2.1869999999999998</v>
      </c>
      <c r="AF36" s="4">
        <v>2.6</v>
      </c>
      <c r="AG36" s="4">
        <v>11.548999999999999</v>
      </c>
      <c r="AH36" s="4">
        <v>232.35047700000001</v>
      </c>
      <c r="AI36" s="4">
        <v>8.1096409999999999</v>
      </c>
      <c r="AJ36" s="4">
        <v>86.038532000000004</v>
      </c>
      <c r="AK36" s="4">
        <v>679</v>
      </c>
      <c r="AL36" s="4">
        <v>14</v>
      </c>
      <c r="AM36" s="4">
        <v>548</v>
      </c>
      <c r="AN36" s="4">
        <v>86</v>
      </c>
      <c r="AO36" s="4">
        <v>14.89424</v>
      </c>
      <c r="AP36" s="4">
        <v>327.7</v>
      </c>
      <c r="AQ36" s="4">
        <v>9.1</v>
      </c>
      <c r="AR36" s="4">
        <v>47</v>
      </c>
      <c r="AS36" s="4">
        <v>24320</v>
      </c>
      <c r="AT36" s="4">
        <v>0.40500000000000003</v>
      </c>
      <c r="AU36" s="4">
        <v>15.835000000000001</v>
      </c>
      <c r="AV36" s="4">
        <v>21173</v>
      </c>
      <c r="AW36" s="4">
        <v>0</v>
      </c>
      <c r="AX36" s="4">
        <v>0.54</v>
      </c>
      <c r="AY36">
        <v>0.84115384615384603</v>
      </c>
      <c r="AZ36" t="s">
        <v>67</v>
      </c>
      <c r="BA36" t="s">
        <v>416</v>
      </c>
      <c r="BB36">
        <v>1</v>
      </c>
      <c r="BC36" t="s">
        <v>418</v>
      </c>
      <c r="BD36">
        <v>18</v>
      </c>
      <c r="BE36">
        <v>50045.925000000003</v>
      </c>
      <c r="BF36">
        <v>6.9150165572921266E-2</v>
      </c>
      <c r="BG36">
        <v>5.8165927733837997E-2</v>
      </c>
      <c r="BH36">
        <v>253012.09799999997</v>
      </c>
      <c r="BI36">
        <v>1.3677938831209567E-2</v>
      </c>
      <c r="BJ36">
        <v>1.1505250855328969E-2</v>
      </c>
      <c r="BK36">
        <v>1</v>
      </c>
      <c r="BL36" t="s">
        <v>70</v>
      </c>
      <c r="BM36">
        <v>1</v>
      </c>
      <c r="BN36" t="s">
        <v>459</v>
      </c>
    </row>
    <row r="37" spans="1:66">
      <c r="A37" s="141" t="str">
        <f t="shared" si="36"/>
        <v>신화여객</v>
      </c>
      <c r="B37" s="141" t="str">
        <f t="shared" si="37"/>
        <v>526</v>
      </c>
      <c r="C37" s="142" t="str">
        <f t="shared" si="38"/>
        <v>71바5101</v>
      </c>
      <c r="D37" s="130" t="str">
        <f t="shared" si="39"/>
        <v>중형</v>
      </c>
      <c r="E37" s="126" t="str">
        <f t="shared" si="40"/>
        <v>D</v>
      </c>
      <c r="F37" s="149">
        <f t="shared" si="41"/>
        <v>0.8175</v>
      </c>
      <c r="G37" s="150">
        <f t="shared" si="42"/>
        <v>2.6160000000000001</v>
      </c>
      <c r="H37" s="151">
        <f t="shared" si="43"/>
        <v>3.2</v>
      </c>
      <c r="I37" s="152">
        <f t="shared" si="44"/>
        <v>4442.2330000000002</v>
      </c>
      <c r="J37" s="153">
        <f t="shared" si="45"/>
        <v>3.4307399213061036E-2</v>
      </c>
      <c r="K37" s="153">
        <f t="shared" si="46"/>
        <v>0.3499471578132467</v>
      </c>
      <c r="L37" s="153">
        <f t="shared" si="47"/>
        <v>0.230514698351032</v>
      </c>
      <c r="M37" s="154">
        <f t="shared" si="48"/>
        <v>10.337999999999999</v>
      </c>
      <c r="N37" s="155">
        <f t="shared" si="49"/>
        <v>0.72</v>
      </c>
      <c r="O37" s="155">
        <f t="shared" si="50"/>
        <v>35.950000000000003</v>
      </c>
      <c r="P37" s="156">
        <f t="shared" si="51"/>
        <v>0</v>
      </c>
      <c r="Q37" s="157">
        <f t="shared" si="52"/>
        <v>70</v>
      </c>
      <c r="R37" s="158">
        <f t="shared" si="53"/>
        <v>24.388540481925883</v>
      </c>
      <c r="S37" s="143">
        <f t="shared" si="54"/>
        <v>32</v>
      </c>
      <c r="T37" s="143">
        <f t="shared" si="55"/>
        <v>1597</v>
      </c>
      <c r="U37" t="s">
        <v>116</v>
      </c>
      <c r="V37" t="s">
        <v>119</v>
      </c>
      <c r="W37" t="s">
        <v>116</v>
      </c>
      <c r="X37" s="4" t="s">
        <v>119</v>
      </c>
      <c r="Y37" s="4" t="s">
        <v>216</v>
      </c>
      <c r="Z37" s="4" t="s">
        <v>186</v>
      </c>
      <c r="AA37" s="4" t="s">
        <v>48</v>
      </c>
      <c r="AB37" s="4">
        <v>524</v>
      </c>
      <c r="AC37" s="4">
        <v>4442.2330000000002</v>
      </c>
      <c r="AD37" s="4">
        <v>1697.94</v>
      </c>
      <c r="AE37" s="4">
        <v>2.6160000000000001</v>
      </c>
      <c r="AF37" s="4">
        <v>3.2</v>
      </c>
      <c r="AG37" s="4">
        <v>10.337999999999999</v>
      </c>
      <c r="AH37" s="4">
        <v>295.81099799999998</v>
      </c>
      <c r="AI37" s="4">
        <v>10.148505999999999</v>
      </c>
      <c r="AJ37" s="4">
        <v>103.518218</v>
      </c>
      <c r="AK37" s="4">
        <v>1024</v>
      </c>
      <c r="AL37" s="4">
        <v>32</v>
      </c>
      <c r="AM37" s="4">
        <v>1597</v>
      </c>
      <c r="AN37" s="4">
        <v>70</v>
      </c>
      <c r="AO37" s="4">
        <v>15.017132</v>
      </c>
      <c r="AP37" s="4">
        <v>40.5</v>
      </c>
      <c r="AQ37" s="4">
        <v>0</v>
      </c>
      <c r="AR37" s="4">
        <v>24</v>
      </c>
      <c r="AS37" s="4">
        <v>5408</v>
      </c>
      <c r="AT37" s="4">
        <v>0.72</v>
      </c>
      <c r="AU37" s="4">
        <v>35.950000000000003</v>
      </c>
      <c r="AV37" s="4">
        <v>0</v>
      </c>
      <c r="AW37" s="4">
        <v>0</v>
      </c>
      <c r="AX37" s="4">
        <v>0.62</v>
      </c>
      <c r="AY37">
        <v>0.8175</v>
      </c>
      <c r="AZ37" t="s">
        <v>67</v>
      </c>
      <c r="BA37" t="s">
        <v>422</v>
      </c>
      <c r="BB37">
        <v>4</v>
      </c>
      <c r="BC37" t="s">
        <v>462</v>
      </c>
      <c r="BD37">
        <v>1</v>
      </c>
      <c r="BE37">
        <v>46605.409</v>
      </c>
      <c r="BF37">
        <v>9.5315824821964337E-2</v>
      </c>
      <c r="BG37">
        <v>7.7920686791955851E-2</v>
      </c>
      <c r="BH37">
        <v>253012.09799999997</v>
      </c>
      <c r="BI37">
        <v>1.7557393638939749E-2</v>
      </c>
      <c r="BJ37">
        <v>1.4353169299833246E-2</v>
      </c>
      <c r="BK37">
        <v>1</v>
      </c>
      <c r="BL37" t="s">
        <v>70</v>
      </c>
      <c r="BM37">
        <v>1</v>
      </c>
      <c r="BN37" t="s">
        <v>459</v>
      </c>
    </row>
    <row r="38" spans="1:66">
      <c r="A38" s="138" t="str">
        <f t="shared" si="36"/>
        <v>신화여객</v>
      </c>
      <c r="B38" s="138" t="str">
        <f t="shared" si="37"/>
        <v>526</v>
      </c>
      <c r="C38" s="139" t="str">
        <f t="shared" si="38"/>
        <v>71바5105</v>
      </c>
      <c r="D38" s="114" t="str">
        <f t="shared" si="39"/>
        <v>중형</v>
      </c>
      <c r="E38" s="110" t="str">
        <f t="shared" si="40"/>
        <v>C</v>
      </c>
      <c r="F38" s="159">
        <f t="shared" si="41"/>
        <v>0.8828125</v>
      </c>
      <c r="G38" s="160">
        <f t="shared" si="42"/>
        <v>2.8250000000000002</v>
      </c>
      <c r="H38" s="161">
        <f t="shared" si="43"/>
        <v>3.2</v>
      </c>
      <c r="I38" s="162">
        <f t="shared" si="44"/>
        <v>4642.8389999999999</v>
      </c>
      <c r="J38" s="163">
        <f t="shared" si="45"/>
        <v>2.3300335624725953E-2</v>
      </c>
      <c r="K38" s="163">
        <f t="shared" si="46"/>
        <v>0.34838949624007809</v>
      </c>
      <c r="L38" s="163">
        <f t="shared" si="47"/>
        <v>0.28861651243991016</v>
      </c>
      <c r="M38" s="164">
        <f t="shared" si="48"/>
        <v>8.2780000000000005</v>
      </c>
      <c r="N38" s="165">
        <f t="shared" si="49"/>
        <v>0.129</v>
      </c>
      <c r="O38" s="165">
        <f t="shared" si="50"/>
        <v>10.855</v>
      </c>
      <c r="P38" s="166">
        <f t="shared" si="51"/>
        <v>0</v>
      </c>
      <c r="Q38" s="167">
        <f t="shared" si="52"/>
        <v>69</v>
      </c>
      <c r="R38" s="168">
        <f t="shared" si="53"/>
        <v>23.201162674913871</v>
      </c>
      <c r="S38" s="140">
        <f t="shared" si="54"/>
        <v>6</v>
      </c>
      <c r="T38" s="140">
        <f t="shared" si="55"/>
        <v>504</v>
      </c>
      <c r="U38" t="s">
        <v>116</v>
      </c>
      <c r="V38" t="s">
        <v>119</v>
      </c>
      <c r="W38" t="s">
        <v>116</v>
      </c>
      <c r="X38" s="4" t="s">
        <v>119</v>
      </c>
      <c r="Y38" s="4" t="s">
        <v>217</v>
      </c>
      <c r="Z38" s="4" t="s">
        <v>186</v>
      </c>
      <c r="AA38" s="4" t="s">
        <v>48</v>
      </c>
      <c r="AB38" s="4">
        <v>524</v>
      </c>
      <c r="AC38" s="4">
        <v>4642.8389999999999</v>
      </c>
      <c r="AD38" s="4">
        <v>1643.556</v>
      </c>
      <c r="AE38" s="4">
        <v>2.8250000000000002</v>
      </c>
      <c r="AF38" s="4">
        <v>3.2</v>
      </c>
      <c r="AG38" s="4">
        <v>8.2780000000000005</v>
      </c>
      <c r="AH38" s="4">
        <v>318.49292300000002</v>
      </c>
      <c r="AI38" s="4">
        <v>7.420992</v>
      </c>
      <c r="AJ38" s="4">
        <v>110.95958899999999</v>
      </c>
      <c r="AK38" s="4">
        <v>1340</v>
      </c>
      <c r="AL38" s="4">
        <v>6</v>
      </c>
      <c r="AM38" s="4">
        <v>504</v>
      </c>
      <c r="AN38" s="4">
        <v>69</v>
      </c>
      <c r="AO38" s="4">
        <v>14.577526000000001</v>
      </c>
      <c r="AP38" s="4">
        <v>19.399999999999999</v>
      </c>
      <c r="AQ38" s="4">
        <v>0</v>
      </c>
      <c r="AR38" s="4">
        <v>11</v>
      </c>
      <c r="AS38" s="4">
        <v>4298</v>
      </c>
      <c r="AT38" s="4">
        <v>0.129</v>
      </c>
      <c r="AU38" s="4">
        <v>10.855</v>
      </c>
      <c r="AV38" s="4">
        <v>36083</v>
      </c>
      <c r="AW38" s="4">
        <v>0</v>
      </c>
      <c r="AX38" s="4">
        <v>0.62</v>
      </c>
      <c r="AY38">
        <v>0.8828125</v>
      </c>
      <c r="AZ38" t="s">
        <v>69</v>
      </c>
      <c r="BA38" t="s">
        <v>422</v>
      </c>
      <c r="BB38">
        <v>1</v>
      </c>
      <c r="BC38" t="s">
        <v>636</v>
      </c>
      <c r="BD38">
        <v>7</v>
      </c>
      <c r="BE38">
        <v>46605.409</v>
      </c>
      <c r="BF38">
        <v>9.9620174988701418E-2</v>
      </c>
      <c r="BG38">
        <v>8.7945935732212974E-2</v>
      </c>
      <c r="BH38">
        <v>253012.09799999997</v>
      </c>
      <c r="BI38">
        <v>1.8350264816190728E-2</v>
      </c>
      <c r="BJ38">
        <v>1.6199843158043375E-2</v>
      </c>
      <c r="BK38">
        <v>1</v>
      </c>
      <c r="BL38" t="s">
        <v>70</v>
      </c>
      <c r="BM38">
        <v>2</v>
      </c>
      <c r="BN38" t="s">
        <v>459</v>
      </c>
    </row>
    <row r="39" spans="1:66">
      <c r="A39" s="141" t="str">
        <f t="shared" si="36"/>
        <v>신화여객</v>
      </c>
      <c r="B39" s="141" t="str">
        <f t="shared" si="37"/>
        <v>526</v>
      </c>
      <c r="C39" s="142" t="str">
        <f t="shared" si="38"/>
        <v>71바5107</v>
      </c>
      <c r="D39" s="130" t="str">
        <f t="shared" si="39"/>
        <v>중형</v>
      </c>
      <c r="E39" s="126" t="str">
        <f t="shared" si="40"/>
        <v>C</v>
      </c>
      <c r="F39" s="149">
        <f t="shared" si="41"/>
        <v>0.86499999999999988</v>
      </c>
      <c r="G39" s="150">
        <f t="shared" si="42"/>
        <v>2.7679999999999998</v>
      </c>
      <c r="H39" s="151">
        <f t="shared" si="43"/>
        <v>3.2</v>
      </c>
      <c r="I39" s="152">
        <f t="shared" si="44"/>
        <v>5210.3509999999997</v>
      </c>
      <c r="J39" s="153">
        <f t="shared" si="45"/>
        <v>2.1704944989630902E-2</v>
      </c>
      <c r="K39" s="153">
        <f t="shared" si="46"/>
        <v>0.34729107328896902</v>
      </c>
      <c r="L39" s="153">
        <f t="shared" si="47"/>
        <v>0.21188591709080637</v>
      </c>
      <c r="M39" s="154">
        <f t="shared" si="48"/>
        <v>10.17</v>
      </c>
      <c r="N39" s="155">
        <f t="shared" si="49"/>
        <v>0.42199999999999999</v>
      </c>
      <c r="O39" s="155">
        <f t="shared" si="50"/>
        <v>11.938000000000001</v>
      </c>
      <c r="P39" s="156">
        <f t="shared" si="51"/>
        <v>0</v>
      </c>
      <c r="Q39" s="157">
        <f t="shared" si="52"/>
        <v>67</v>
      </c>
      <c r="R39" s="158">
        <f t="shared" si="53"/>
        <v>24.00353592030898</v>
      </c>
      <c r="S39" s="143">
        <f t="shared" si="54"/>
        <v>22</v>
      </c>
      <c r="T39" s="143">
        <f t="shared" si="55"/>
        <v>622</v>
      </c>
      <c r="U39" t="s">
        <v>116</v>
      </c>
      <c r="V39" t="s">
        <v>119</v>
      </c>
      <c r="W39" t="s">
        <v>116</v>
      </c>
      <c r="X39" s="4" t="s">
        <v>119</v>
      </c>
      <c r="Y39" s="4" t="s">
        <v>218</v>
      </c>
      <c r="Z39" s="4" t="s">
        <v>186</v>
      </c>
      <c r="AA39" s="4" t="s">
        <v>48</v>
      </c>
      <c r="AB39" s="4">
        <v>524</v>
      </c>
      <c r="AC39" s="4">
        <v>5210.3509999999997</v>
      </c>
      <c r="AD39" s="4">
        <v>1882.4069999999999</v>
      </c>
      <c r="AE39" s="4">
        <v>2.7679999999999998</v>
      </c>
      <c r="AF39" s="4">
        <v>3.2</v>
      </c>
      <c r="AG39" s="4">
        <v>10.17</v>
      </c>
      <c r="AH39" s="4">
        <v>344.00096400000001</v>
      </c>
      <c r="AI39" s="4">
        <v>7.4665220000000003</v>
      </c>
      <c r="AJ39" s="4">
        <v>119.468464</v>
      </c>
      <c r="AK39" s="4">
        <v>1104</v>
      </c>
      <c r="AL39" s="4">
        <v>22</v>
      </c>
      <c r="AM39" s="4">
        <v>622</v>
      </c>
      <c r="AN39" s="4">
        <v>67</v>
      </c>
      <c r="AO39" s="4">
        <v>15.146326</v>
      </c>
      <c r="AP39" s="4">
        <v>11.9</v>
      </c>
      <c r="AQ39" s="4">
        <v>0</v>
      </c>
      <c r="AR39" s="4">
        <v>11</v>
      </c>
      <c r="AS39" s="4">
        <v>2591</v>
      </c>
      <c r="AT39" s="4">
        <v>0.42199999999999999</v>
      </c>
      <c r="AU39" s="4">
        <v>11.938000000000001</v>
      </c>
      <c r="AV39" s="4">
        <v>36199</v>
      </c>
      <c r="AW39" s="4">
        <v>0</v>
      </c>
      <c r="AX39" s="4">
        <v>0.66</v>
      </c>
      <c r="AY39">
        <v>0.86499999999999988</v>
      </c>
      <c r="AZ39" t="s">
        <v>69</v>
      </c>
      <c r="BA39" t="s">
        <v>422</v>
      </c>
      <c r="BB39">
        <v>3</v>
      </c>
      <c r="BC39" t="s">
        <v>637</v>
      </c>
      <c r="BD39">
        <v>13</v>
      </c>
      <c r="BE39">
        <v>46605.409</v>
      </c>
      <c r="BF39">
        <v>0.11179713067210717</v>
      </c>
      <c r="BG39">
        <v>9.6704518031372685E-2</v>
      </c>
      <c r="BH39">
        <v>253012.09799999997</v>
      </c>
      <c r="BI39">
        <v>2.0593287993683214E-2</v>
      </c>
      <c r="BJ39">
        <v>1.7813194114535979E-2</v>
      </c>
      <c r="BK39">
        <v>1</v>
      </c>
      <c r="BL39" t="s">
        <v>67</v>
      </c>
      <c r="BM39">
        <v>1</v>
      </c>
      <c r="BN39" t="s">
        <v>459</v>
      </c>
    </row>
    <row r="40" spans="1:66">
      <c r="A40" s="138" t="str">
        <f t="shared" si="36"/>
        <v>신화여객</v>
      </c>
      <c r="B40" s="138" t="str">
        <f t="shared" si="37"/>
        <v>526</v>
      </c>
      <c r="C40" s="139" t="str">
        <f t="shared" si="38"/>
        <v>71바5108</v>
      </c>
      <c r="D40" s="114" t="str">
        <f t="shared" si="39"/>
        <v>중형</v>
      </c>
      <c r="E40" s="110" t="str">
        <f t="shared" si="40"/>
        <v>C</v>
      </c>
      <c r="F40" s="159">
        <f t="shared" si="41"/>
        <v>0.878</v>
      </c>
      <c r="G40" s="160">
        <f t="shared" si="42"/>
        <v>2.6339999999999999</v>
      </c>
      <c r="H40" s="161">
        <f t="shared" si="43"/>
        <v>3</v>
      </c>
      <c r="I40" s="162">
        <f t="shared" si="44"/>
        <v>4414.2479999999996</v>
      </c>
      <c r="J40" s="163">
        <f t="shared" si="45"/>
        <v>6.3450909325286256E-2</v>
      </c>
      <c r="K40" s="163">
        <f t="shared" si="46"/>
        <v>0.35092753202529808</v>
      </c>
      <c r="L40" s="163">
        <f t="shared" si="47"/>
        <v>0.19890137572696415</v>
      </c>
      <c r="M40" s="164">
        <f t="shared" si="48"/>
        <v>11.401999999999999</v>
      </c>
      <c r="N40" s="165">
        <f t="shared" si="49"/>
        <v>0.70199999999999996</v>
      </c>
      <c r="O40" s="165">
        <f t="shared" si="50"/>
        <v>35.182000000000002</v>
      </c>
      <c r="P40" s="166">
        <f t="shared" si="51"/>
        <v>0</v>
      </c>
      <c r="Q40" s="167">
        <f t="shared" si="52"/>
        <v>70</v>
      </c>
      <c r="R40" s="168">
        <f t="shared" si="53"/>
        <v>24.47648385642011</v>
      </c>
      <c r="S40" s="140">
        <f t="shared" si="54"/>
        <v>31</v>
      </c>
      <c r="T40" s="140">
        <f t="shared" si="55"/>
        <v>1553</v>
      </c>
      <c r="U40" t="s">
        <v>116</v>
      </c>
      <c r="V40" t="s">
        <v>119</v>
      </c>
      <c r="W40" t="s">
        <v>116</v>
      </c>
      <c r="X40" s="4" t="s">
        <v>119</v>
      </c>
      <c r="Y40" s="4" t="s">
        <v>219</v>
      </c>
      <c r="Z40" s="4" t="s">
        <v>186</v>
      </c>
      <c r="AA40" s="4" t="s">
        <v>48</v>
      </c>
      <c r="AB40" s="4">
        <v>524</v>
      </c>
      <c r="AC40" s="4">
        <v>4414.2479999999996</v>
      </c>
      <c r="AD40" s="4">
        <v>1676.133</v>
      </c>
      <c r="AE40" s="4">
        <v>2.6339999999999999</v>
      </c>
      <c r="AF40" s="4">
        <v>3</v>
      </c>
      <c r="AG40" s="4">
        <v>11.401999999999999</v>
      </c>
      <c r="AH40" s="4">
        <v>307.95739900000001</v>
      </c>
      <c r="AI40" s="4">
        <v>19.540177</v>
      </c>
      <c r="AJ40" s="4">
        <v>108.07073</v>
      </c>
      <c r="AK40" s="4">
        <v>878</v>
      </c>
      <c r="AL40" s="4">
        <v>31</v>
      </c>
      <c r="AM40" s="4">
        <v>1553</v>
      </c>
      <c r="AN40" s="4">
        <v>70</v>
      </c>
      <c r="AO40" s="4">
        <v>14.333956000000001</v>
      </c>
      <c r="AP40" s="4">
        <v>54.6</v>
      </c>
      <c r="AQ40" s="4">
        <v>0</v>
      </c>
      <c r="AR40" s="4">
        <v>38</v>
      </c>
      <c r="AS40" s="4">
        <v>8506</v>
      </c>
      <c r="AT40" s="4">
        <v>0.70199999999999996</v>
      </c>
      <c r="AU40" s="4">
        <v>35.182000000000002</v>
      </c>
      <c r="AV40" s="4">
        <v>0</v>
      </c>
      <c r="AW40" s="4">
        <v>0</v>
      </c>
      <c r="AX40" s="4">
        <v>0.66</v>
      </c>
      <c r="AY40">
        <v>0.878</v>
      </c>
      <c r="AZ40" t="s">
        <v>69</v>
      </c>
      <c r="BA40" t="s">
        <v>422</v>
      </c>
      <c r="BB40">
        <v>2</v>
      </c>
      <c r="BC40" t="s">
        <v>638</v>
      </c>
      <c r="BD40">
        <v>1</v>
      </c>
      <c r="BE40">
        <v>46605.409</v>
      </c>
      <c r="BF40">
        <v>9.4715358039235309E-2</v>
      </c>
      <c r="BG40">
        <v>8.3160084358448599E-2</v>
      </c>
      <c r="BH40">
        <v>253012.09799999997</v>
      </c>
      <c r="BI40">
        <v>1.7446786279761217E-2</v>
      </c>
      <c r="BJ40">
        <v>1.5318278353630348E-2</v>
      </c>
      <c r="BK40">
        <v>1</v>
      </c>
      <c r="BL40" t="s">
        <v>70</v>
      </c>
      <c r="BM40">
        <v>2</v>
      </c>
      <c r="BN40" t="s">
        <v>459</v>
      </c>
    </row>
    <row r="41" spans="1:66">
      <c r="A41" s="141" t="str">
        <f t="shared" si="36"/>
        <v>신화여객</v>
      </c>
      <c r="B41" s="141" t="str">
        <f t="shared" si="37"/>
        <v>526</v>
      </c>
      <c r="C41" s="142" t="str">
        <f t="shared" si="38"/>
        <v>71바6155</v>
      </c>
      <c r="D41" s="130" t="str">
        <f t="shared" si="39"/>
        <v>중형</v>
      </c>
      <c r="E41" s="126" t="str">
        <f t="shared" si="40"/>
        <v>D</v>
      </c>
      <c r="F41" s="149">
        <f t="shared" si="41"/>
        <v>0.84718749999999987</v>
      </c>
      <c r="G41" s="150">
        <f t="shared" si="42"/>
        <v>2.7109999999999999</v>
      </c>
      <c r="H41" s="151">
        <f t="shared" si="43"/>
        <v>3.2</v>
      </c>
      <c r="I41" s="152">
        <f t="shared" si="44"/>
        <v>5082.1970000000001</v>
      </c>
      <c r="J41" s="153">
        <f t="shared" si="45"/>
        <v>2.3777553014251451E-2</v>
      </c>
      <c r="K41" s="153">
        <f t="shared" si="46"/>
        <v>0.32381012847096619</v>
      </c>
      <c r="L41" s="153">
        <f t="shared" si="47"/>
        <v>0.18810762353368041</v>
      </c>
      <c r="M41" s="154">
        <f t="shared" si="48"/>
        <v>9.9789999999999992</v>
      </c>
      <c r="N41" s="155">
        <f t="shared" si="49"/>
        <v>0.216</v>
      </c>
      <c r="O41" s="155">
        <f t="shared" si="50"/>
        <v>21.722999999999999</v>
      </c>
      <c r="P41" s="156">
        <f t="shared" si="51"/>
        <v>0</v>
      </c>
      <c r="Q41" s="157">
        <f t="shared" si="52"/>
        <v>85</v>
      </c>
      <c r="R41" s="158">
        <f t="shared" si="53"/>
        <v>23.244516879271885</v>
      </c>
      <c r="S41" s="143">
        <f t="shared" si="54"/>
        <v>11</v>
      </c>
      <c r="T41" s="143">
        <f t="shared" si="55"/>
        <v>1104</v>
      </c>
      <c r="U41" t="s">
        <v>116</v>
      </c>
      <c r="V41" t="s">
        <v>119</v>
      </c>
      <c r="W41" t="s">
        <v>116</v>
      </c>
      <c r="X41" s="4" t="s">
        <v>119</v>
      </c>
      <c r="Y41" s="4" t="s">
        <v>451</v>
      </c>
      <c r="Z41" s="4" t="s">
        <v>186</v>
      </c>
      <c r="AA41" s="4" t="s">
        <v>48</v>
      </c>
      <c r="AB41" s="4">
        <v>524</v>
      </c>
      <c r="AC41" s="4">
        <v>5082.1970000000001</v>
      </c>
      <c r="AD41" s="4">
        <v>1874.8440000000001</v>
      </c>
      <c r="AE41" s="4">
        <v>2.7109999999999999</v>
      </c>
      <c r="AF41" s="4">
        <v>3.2</v>
      </c>
      <c r="AG41" s="4">
        <v>9.9789999999999992</v>
      </c>
      <c r="AH41" s="4">
        <v>335.12653699999998</v>
      </c>
      <c r="AI41" s="4">
        <v>7.9684889999999999</v>
      </c>
      <c r="AJ41" s="4">
        <v>108.51736699999999</v>
      </c>
      <c r="AK41" s="4">
        <v>956</v>
      </c>
      <c r="AL41" s="4">
        <v>11</v>
      </c>
      <c r="AM41" s="4">
        <v>1104</v>
      </c>
      <c r="AN41" s="4">
        <v>85</v>
      </c>
      <c r="AO41" s="4">
        <v>15.165009</v>
      </c>
      <c r="AP41" s="4">
        <v>220.9</v>
      </c>
      <c r="AQ41" s="4">
        <v>0</v>
      </c>
      <c r="AR41" s="4">
        <v>8</v>
      </c>
      <c r="AS41" s="4">
        <v>1166</v>
      </c>
      <c r="AT41" s="4">
        <v>0.216</v>
      </c>
      <c r="AU41" s="4">
        <v>21.722999999999999</v>
      </c>
      <c r="AV41" s="4">
        <v>35268</v>
      </c>
      <c r="AW41" s="4">
        <v>0</v>
      </c>
      <c r="AX41" s="4">
        <v>0.66</v>
      </c>
      <c r="AY41">
        <v>0.84718749999999987</v>
      </c>
      <c r="AZ41" t="s">
        <v>67</v>
      </c>
      <c r="BA41" t="s">
        <v>422</v>
      </c>
      <c r="BB41">
        <v>1</v>
      </c>
      <c r="BC41" t="s">
        <v>423</v>
      </c>
      <c r="BD41">
        <v>8</v>
      </c>
      <c r="BE41">
        <v>46605.409</v>
      </c>
      <c r="BF41">
        <v>0.10904736400875702</v>
      </c>
      <c r="BG41">
        <v>9.2383563696168819E-2</v>
      </c>
      <c r="BH41">
        <v>253012.09799999997</v>
      </c>
      <c r="BI41">
        <v>2.0086774664822553E-2</v>
      </c>
      <c r="BJ41">
        <v>1.7017264411354354E-2</v>
      </c>
      <c r="BK41">
        <v>1</v>
      </c>
      <c r="BL41" t="s">
        <v>70</v>
      </c>
      <c r="BM41">
        <v>1</v>
      </c>
      <c r="BN41" t="s">
        <v>459</v>
      </c>
    </row>
    <row r="42" spans="1:66">
      <c r="A42" s="138" t="str">
        <f t="shared" si="36"/>
        <v>신화여객</v>
      </c>
      <c r="B42" s="138" t="str">
        <f t="shared" si="37"/>
        <v>526</v>
      </c>
      <c r="C42" s="139" t="str">
        <f t="shared" si="38"/>
        <v>72바1102</v>
      </c>
      <c r="D42" s="114" t="str">
        <f t="shared" si="39"/>
        <v>중형</v>
      </c>
      <c r="E42" s="110" t="str">
        <f t="shared" si="40"/>
        <v>C</v>
      </c>
      <c r="F42" s="159">
        <f t="shared" si="41"/>
        <v>0.85</v>
      </c>
      <c r="G42" s="160">
        <f t="shared" si="42"/>
        <v>2.72</v>
      </c>
      <c r="H42" s="161">
        <f t="shared" si="43"/>
        <v>3.2</v>
      </c>
      <c r="I42" s="162">
        <f t="shared" si="44"/>
        <v>4200.3320000000003</v>
      </c>
      <c r="J42" s="163">
        <f t="shared" si="45"/>
        <v>1.7656807426772954E-2</v>
      </c>
      <c r="K42" s="163">
        <f t="shared" si="46"/>
        <v>0.33991203185509755</v>
      </c>
      <c r="L42" s="163">
        <f t="shared" si="47"/>
        <v>0.19427035767648843</v>
      </c>
      <c r="M42" s="164">
        <f t="shared" si="48"/>
        <v>10.398</v>
      </c>
      <c r="N42" s="165">
        <f t="shared" si="49"/>
        <v>0.19</v>
      </c>
      <c r="O42" s="165">
        <f t="shared" si="50"/>
        <v>17.094000000000001</v>
      </c>
      <c r="P42" s="166">
        <f t="shared" si="51"/>
        <v>9.166666666666666E-2</v>
      </c>
      <c r="Q42" s="167">
        <f t="shared" si="52"/>
        <v>85</v>
      </c>
      <c r="R42" s="168">
        <f t="shared" si="53"/>
        <v>23.901874490638672</v>
      </c>
      <c r="S42" s="140">
        <f t="shared" si="54"/>
        <v>8</v>
      </c>
      <c r="T42" s="140">
        <f t="shared" si="55"/>
        <v>718</v>
      </c>
      <c r="U42" t="s">
        <v>116</v>
      </c>
      <c r="V42" t="s">
        <v>119</v>
      </c>
      <c r="W42" t="s">
        <v>116</v>
      </c>
      <c r="X42" s="4" t="s">
        <v>119</v>
      </c>
      <c r="Y42" s="4" t="s">
        <v>220</v>
      </c>
      <c r="Z42" s="4" t="s">
        <v>186</v>
      </c>
      <c r="AA42" s="4" t="s">
        <v>48</v>
      </c>
      <c r="AB42" s="4">
        <v>524</v>
      </c>
      <c r="AC42" s="4">
        <v>4200.3320000000003</v>
      </c>
      <c r="AD42" s="4">
        <v>1544.24</v>
      </c>
      <c r="AE42" s="4">
        <v>2.72</v>
      </c>
      <c r="AF42" s="4">
        <v>3.2</v>
      </c>
      <c r="AG42" s="4">
        <v>10.398</v>
      </c>
      <c r="AH42" s="4">
        <v>273.54265600000002</v>
      </c>
      <c r="AI42" s="4">
        <v>4.8298899999999998</v>
      </c>
      <c r="AJ42" s="4">
        <v>92.980440000000002</v>
      </c>
      <c r="AK42" s="4">
        <v>816</v>
      </c>
      <c r="AL42" s="4">
        <v>8</v>
      </c>
      <c r="AM42" s="4">
        <v>718</v>
      </c>
      <c r="AN42" s="4">
        <v>85</v>
      </c>
      <c r="AO42" s="4">
        <v>15.355308000000001</v>
      </c>
      <c r="AP42" s="4">
        <v>1268.4000000000001</v>
      </c>
      <c r="AQ42" s="4">
        <v>5.5</v>
      </c>
      <c r="AR42" s="4">
        <v>6</v>
      </c>
      <c r="AS42" s="4">
        <v>3002</v>
      </c>
      <c r="AT42" s="4">
        <v>0.19</v>
      </c>
      <c r="AU42" s="4">
        <v>17.094000000000001</v>
      </c>
      <c r="AV42" s="4">
        <v>28284</v>
      </c>
      <c r="AW42" s="4">
        <v>0</v>
      </c>
      <c r="AX42" s="4">
        <v>0.66</v>
      </c>
      <c r="AY42">
        <v>0.85</v>
      </c>
      <c r="AZ42" t="s">
        <v>69</v>
      </c>
      <c r="BA42" t="s">
        <v>422</v>
      </c>
      <c r="BB42">
        <v>5</v>
      </c>
      <c r="BC42" t="s">
        <v>639</v>
      </c>
      <c r="BD42">
        <v>8</v>
      </c>
      <c r="BE42">
        <v>46605.409</v>
      </c>
      <c r="BF42">
        <v>9.0125418704082194E-2</v>
      </c>
      <c r="BG42">
        <v>7.6606605898469862E-2</v>
      </c>
      <c r="BH42">
        <v>253012.09799999997</v>
      </c>
      <c r="BI42">
        <v>1.6601308922389951E-2</v>
      </c>
      <c r="BJ42">
        <v>1.4111112584031459E-2</v>
      </c>
      <c r="BK42">
        <v>1</v>
      </c>
      <c r="BL42" t="s">
        <v>67</v>
      </c>
      <c r="BM42">
        <v>1</v>
      </c>
      <c r="BN42" t="s">
        <v>459</v>
      </c>
    </row>
    <row r="43" spans="1:66">
      <c r="A43" s="141" t="str">
        <f t="shared" ref="A43:A44" si="56">W43</f>
        <v>신화여객</v>
      </c>
      <c r="B43" s="141" t="str">
        <f t="shared" ref="B43:B44" si="57">V43</f>
        <v>526</v>
      </c>
      <c r="C43" s="142" t="str">
        <f t="shared" ref="C43:C44" si="58">Y43</f>
        <v>72바1103</v>
      </c>
      <c r="D43" s="130" t="str">
        <f t="shared" ref="D43:D44" si="59">Z43</f>
        <v>중형</v>
      </c>
      <c r="E43" s="126" t="str">
        <f t="shared" ref="E43:E44" si="60">AZ43</f>
        <v>D</v>
      </c>
      <c r="F43" s="149">
        <f t="shared" ref="F43:F44" si="61">G43/H43</f>
        <v>0.84375</v>
      </c>
      <c r="G43" s="150">
        <f t="shared" ref="G43:G44" si="62">AE43</f>
        <v>2.7</v>
      </c>
      <c r="H43" s="151">
        <f t="shared" ref="H43:H44" si="63">AF43</f>
        <v>3.2</v>
      </c>
      <c r="I43" s="152">
        <f t="shared" ref="I43:I44" si="64">AC43</f>
        <v>4737.5230000000001</v>
      </c>
      <c r="J43" s="153">
        <f t="shared" ref="J43:J44" si="65">AI43/AH43</f>
        <v>1.1999521387853864E-2</v>
      </c>
      <c r="K43" s="153">
        <f t="shared" ref="K43:K44" si="66">AJ43/AH43</f>
        <v>0.32984520923431948</v>
      </c>
      <c r="L43" s="153">
        <f t="shared" ref="L43:L44" si="67">AK43/AC43</f>
        <v>0.19883808479663317</v>
      </c>
      <c r="M43" s="154">
        <f t="shared" ref="M43:M44" si="68">AG43</f>
        <v>9.6820000000000004</v>
      </c>
      <c r="N43" s="155">
        <f t="shared" ref="N43:N44" si="69">IF(AW43=0,AT43,"속도계이상")</f>
        <v>0.42199999999999999</v>
      </c>
      <c r="O43" s="155">
        <f t="shared" ref="O43:O44" si="70">IF(AW43=0,AU43,"속도계이상")</f>
        <v>13.72</v>
      </c>
      <c r="P43" s="156">
        <f t="shared" ref="P43:P44" si="71">AQ43/60</f>
        <v>0</v>
      </c>
      <c r="Q43" s="157">
        <f t="shared" ref="Q43:Q44" si="72">AN43</f>
        <v>79</v>
      </c>
      <c r="R43" s="158">
        <f t="shared" ref="R43:R44" si="73">AC43/(AH43-AI43-AJ43)</f>
        <v>22.749197630691334</v>
      </c>
      <c r="S43" s="143">
        <f t="shared" ref="S43:S44" si="74">IF(AW43=0,AL43,"속도계이상")</f>
        <v>20</v>
      </c>
      <c r="T43" s="143">
        <f t="shared" ref="T43:T44" si="75">IF(AW43=0,AM43,"속도계이상")</f>
        <v>650</v>
      </c>
      <c r="U43" t="s">
        <v>116</v>
      </c>
      <c r="V43" t="s">
        <v>119</v>
      </c>
      <c r="W43" t="s">
        <v>116</v>
      </c>
      <c r="X43" s="4" t="s">
        <v>119</v>
      </c>
      <c r="Y43" s="4" t="s">
        <v>446</v>
      </c>
      <c r="Z43" s="4" t="s">
        <v>186</v>
      </c>
      <c r="AA43" s="4" t="s">
        <v>48</v>
      </c>
      <c r="AB43" s="4">
        <v>524</v>
      </c>
      <c r="AC43" s="4">
        <v>4737.5230000000001</v>
      </c>
      <c r="AD43" s="4">
        <v>1754.441</v>
      </c>
      <c r="AE43" s="4">
        <v>2.7</v>
      </c>
      <c r="AF43" s="4">
        <v>3.2</v>
      </c>
      <c r="AG43" s="4">
        <v>9.6820000000000004</v>
      </c>
      <c r="AH43" s="4">
        <v>316.41487000000001</v>
      </c>
      <c r="AI43" s="4">
        <v>3.796827</v>
      </c>
      <c r="AJ43" s="4">
        <v>104.367929</v>
      </c>
      <c r="AK43" s="4">
        <v>942</v>
      </c>
      <c r="AL43" s="4">
        <v>20</v>
      </c>
      <c r="AM43" s="4">
        <v>650</v>
      </c>
      <c r="AN43" s="4">
        <v>79</v>
      </c>
      <c r="AO43" s="4">
        <v>14.972504000000001</v>
      </c>
      <c r="AP43" s="4">
        <v>100.1</v>
      </c>
      <c r="AQ43" s="4">
        <v>0</v>
      </c>
      <c r="AR43" s="4">
        <v>10</v>
      </c>
      <c r="AS43" s="4">
        <v>2173</v>
      </c>
      <c r="AT43" s="4">
        <v>0.42199999999999999</v>
      </c>
      <c r="AU43" s="4">
        <v>13.72</v>
      </c>
      <c r="AV43" s="4">
        <v>31210</v>
      </c>
      <c r="AW43" s="4">
        <v>0</v>
      </c>
      <c r="AX43" s="4">
        <v>0.66</v>
      </c>
      <c r="AY43">
        <v>0.84375</v>
      </c>
      <c r="AZ43" t="s">
        <v>67</v>
      </c>
      <c r="BA43" t="s">
        <v>422</v>
      </c>
      <c r="BB43">
        <v>2</v>
      </c>
      <c r="BC43" t="s">
        <v>461</v>
      </c>
      <c r="BD43">
        <v>7</v>
      </c>
      <c r="BE43">
        <v>46605.409</v>
      </c>
      <c r="BF43">
        <v>0.10165178466731191</v>
      </c>
      <c r="BG43">
        <v>8.5768693313044417E-2</v>
      </c>
      <c r="BH43">
        <v>253012.09799999997</v>
      </c>
      <c r="BI43">
        <v>1.8724491980616677E-2</v>
      </c>
      <c r="BJ43">
        <v>1.5798790108645322E-2</v>
      </c>
      <c r="BK43">
        <v>1</v>
      </c>
      <c r="BL43" t="s">
        <v>70</v>
      </c>
      <c r="BM43">
        <v>1</v>
      </c>
      <c r="BN43" t="s">
        <v>459</v>
      </c>
    </row>
    <row r="44" spans="1:66">
      <c r="A44" s="138" t="str">
        <f t="shared" si="56"/>
        <v>신화여객</v>
      </c>
      <c r="B44" s="138" t="str">
        <f t="shared" si="57"/>
        <v>526</v>
      </c>
      <c r="C44" s="139" t="str">
        <f t="shared" si="58"/>
        <v>72바1109</v>
      </c>
      <c r="D44" s="114" t="str">
        <f t="shared" si="59"/>
        <v>중형</v>
      </c>
      <c r="E44" s="110" t="str">
        <f t="shared" si="60"/>
        <v>C</v>
      </c>
      <c r="F44" s="159">
        <f t="shared" si="61"/>
        <v>0.85687499999999994</v>
      </c>
      <c r="G44" s="160">
        <f t="shared" si="62"/>
        <v>2.742</v>
      </c>
      <c r="H44" s="161">
        <f t="shared" si="63"/>
        <v>3.2</v>
      </c>
      <c r="I44" s="162">
        <f t="shared" si="64"/>
        <v>4144.3810000000003</v>
      </c>
      <c r="J44" s="163">
        <f t="shared" si="65"/>
        <v>1.392290237317585E-2</v>
      </c>
      <c r="K44" s="163">
        <f t="shared" si="66"/>
        <v>0.35215902527586956</v>
      </c>
      <c r="L44" s="163">
        <f t="shared" si="67"/>
        <v>0.16600790323090467</v>
      </c>
      <c r="M44" s="164">
        <f t="shared" si="68"/>
        <v>11.340999999999999</v>
      </c>
      <c r="N44" s="165">
        <f t="shared" si="69"/>
        <v>0.38600000000000001</v>
      </c>
      <c r="O44" s="165">
        <f t="shared" si="70"/>
        <v>17.831</v>
      </c>
      <c r="P44" s="166">
        <f t="shared" si="71"/>
        <v>0</v>
      </c>
      <c r="Q44" s="167">
        <f t="shared" si="72"/>
        <v>77</v>
      </c>
      <c r="R44" s="168">
        <f t="shared" si="73"/>
        <v>23.287130665378083</v>
      </c>
      <c r="S44" s="140">
        <f t="shared" si="74"/>
        <v>16</v>
      </c>
      <c r="T44" s="140">
        <f t="shared" si="75"/>
        <v>739</v>
      </c>
      <c r="U44" t="s">
        <v>116</v>
      </c>
      <c r="V44" t="s">
        <v>119</v>
      </c>
      <c r="W44" t="s">
        <v>116</v>
      </c>
      <c r="X44" s="4" t="s">
        <v>119</v>
      </c>
      <c r="Y44" s="4" t="s">
        <v>221</v>
      </c>
      <c r="Z44" s="4" t="s">
        <v>186</v>
      </c>
      <c r="AA44" s="4" t="s">
        <v>48</v>
      </c>
      <c r="AB44" s="4">
        <v>524</v>
      </c>
      <c r="AC44" s="4">
        <v>4144.3810000000003</v>
      </c>
      <c r="AD44" s="4">
        <v>1511.1859999999999</v>
      </c>
      <c r="AE44" s="4">
        <v>2.742</v>
      </c>
      <c r="AF44" s="4">
        <v>3.2</v>
      </c>
      <c r="AG44" s="4">
        <v>11.340999999999999</v>
      </c>
      <c r="AH44" s="4">
        <v>280.74405000000002</v>
      </c>
      <c r="AI44" s="4">
        <v>3.9087719999999999</v>
      </c>
      <c r="AJ44" s="4">
        <v>98.866551000000001</v>
      </c>
      <c r="AK44" s="4">
        <v>688</v>
      </c>
      <c r="AL44" s="4">
        <v>16</v>
      </c>
      <c r="AM44" s="4">
        <v>739</v>
      </c>
      <c r="AN44" s="4">
        <v>77</v>
      </c>
      <c r="AO44" s="4">
        <v>14.762131999999999</v>
      </c>
      <c r="AP44" s="4">
        <v>212.1</v>
      </c>
      <c r="AQ44" s="4">
        <v>0</v>
      </c>
      <c r="AR44" s="4">
        <v>6</v>
      </c>
      <c r="AS44" s="4">
        <v>2828</v>
      </c>
      <c r="AT44" s="4">
        <v>0.38600000000000001</v>
      </c>
      <c r="AU44" s="4">
        <v>17.831</v>
      </c>
      <c r="AV44" s="4">
        <v>15131</v>
      </c>
      <c r="AW44" s="4">
        <v>0</v>
      </c>
      <c r="AX44" s="4">
        <v>0.72</v>
      </c>
      <c r="AY44">
        <v>0.85687499999999994</v>
      </c>
      <c r="AZ44" t="s">
        <v>69</v>
      </c>
      <c r="BA44" t="s">
        <v>422</v>
      </c>
      <c r="BB44">
        <v>4</v>
      </c>
      <c r="BC44" t="s">
        <v>640</v>
      </c>
      <c r="BD44">
        <v>4</v>
      </c>
      <c r="BE44">
        <v>46605.409</v>
      </c>
      <c r="BF44">
        <v>8.8924892816625647E-2</v>
      </c>
      <c r="BG44">
        <v>7.6197517532246101E-2</v>
      </c>
      <c r="BH44">
        <v>253012.09799999997</v>
      </c>
      <c r="BI44">
        <v>1.63801692992562E-2</v>
      </c>
      <c r="BJ44">
        <v>1.4035757568300155E-2</v>
      </c>
      <c r="BK44">
        <v>1</v>
      </c>
      <c r="BL44" t="s">
        <v>70</v>
      </c>
      <c r="BM44">
        <v>2</v>
      </c>
      <c r="BN44" t="s">
        <v>459</v>
      </c>
    </row>
    <row r="45" spans="1:66">
      <c r="A45" s="141" t="str">
        <f t="shared" ref="A45:A46" si="76">W45</f>
        <v>신화여객</v>
      </c>
      <c r="B45" s="141" t="str">
        <f t="shared" ref="B45:B46" si="77">V45</f>
        <v>526</v>
      </c>
      <c r="C45" s="142" t="str">
        <f t="shared" ref="C45:C46" si="78">Y45</f>
        <v>72바1111</v>
      </c>
      <c r="D45" s="130" t="str">
        <f t="shared" ref="D45:D46" si="79">Z45</f>
        <v>중형</v>
      </c>
      <c r="E45" s="126" t="str">
        <f t="shared" ref="E45:E46" si="80">AZ45</f>
        <v>D</v>
      </c>
      <c r="F45" s="149">
        <f t="shared" ref="F45:F46" si="81">G45/H45</f>
        <v>0.83968749999999992</v>
      </c>
      <c r="G45" s="150">
        <f t="shared" ref="G45:G46" si="82">AE45</f>
        <v>2.6869999999999998</v>
      </c>
      <c r="H45" s="151">
        <f t="shared" ref="H45:H46" si="83">AF45</f>
        <v>3.2</v>
      </c>
      <c r="I45" s="152">
        <f t="shared" ref="I45:I46" si="84">AC45</f>
        <v>4908.32</v>
      </c>
      <c r="J45" s="153">
        <f t="shared" ref="J45:J46" si="85">AI45/AH45</f>
        <v>9.7976157899599854E-3</v>
      </c>
      <c r="K45" s="153">
        <f t="shared" ref="K45:K46" si="86">AJ45/AH45</f>
        <v>0.33116743362337264</v>
      </c>
      <c r="L45" s="153">
        <f t="shared" ref="L45:L46" si="87">AK45/AC45</f>
        <v>0.16095120122567397</v>
      </c>
      <c r="M45" s="154">
        <f t="shared" ref="M45:M46" si="88">AG45</f>
        <v>9.907</v>
      </c>
      <c r="N45" s="155">
        <f t="shared" ref="N45:N46" si="89">IF(AW45=0,AT45,"속도계이상")</f>
        <v>0.42799999999999999</v>
      </c>
      <c r="O45" s="155">
        <f t="shared" ref="O45:O46" si="90">IF(AW45=0,AU45,"속도계이상")</f>
        <v>9.84</v>
      </c>
      <c r="P45" s="156">
        <f t="shared" ref="P45:P46" si="91">AQ45/60</f>
        <v>0</v>
      </c>
      <c r="Q45" s="157">
        <f t="shared" ref="Q45:Q46" si="92">AN45</f>
        <v>83</v>
      </c>
      <c r="R45" s="158">
        <f t="shared" ref="R45:R46" si="93">AC45/(AH45-AI45-AJ45)</f>
        <v>22.941422476256104</v>
      </c>
      <c r="S45" s="143">
        <f t="shared" ref="S45:S46" si="94">IF(AW45=0,AL45,"속도계이상")</f>
        <v>21</v>
      </c>
      <c r="T45" s="143">
        <f t="shared" ref="T45:T46" si="95">IF(AW45=0,AM45,"속도계이상")</f>
        <v>483</v>
      </c>
      <c r="U45" t="s">
        <v>116</v>
      </c>
      <c r="V45" t="s">
        <v>119</v>
      </c>
      <c r="W45" t="s">
        <v>116</v>
      </c>
      <c r="X45" s="4" t="s">
        <v>119</v>
      </c>
      <c r="Y45" s="4" t="s">
        <v>395</v>
      </c>
      <c r="Z45" s="4" t="s">
        <v>186</v>
      </c>
      <c r="AA45" s="4" t="s">
        <v>48</v>
      </c>
      <c r="AB45" s="4">
        <v>524</v>
      </c>
      <c r="AC45" s="4">
        <v>4908.32</v>
      </c>
      <c r="AD45" s="4">
        <v>1826.818</v>
      </c>
      <c r="AE45" s="4">
        <v>2.6869999999999998</v>
      </c>
      <c r="AF45" s="4">
        <v>3.2</v>
      </c>
      <c r="AG45" s="4">
        <v>9.907</v>
      </c>
      <c r="AH45" s="4">
        <v>324.64153199999998</v>
      </c>
      <c r="AI45" s="4">
        <v>3.1807129999999999</v>
      </c>
      <c r="AJ45" s="4">
        <v>107.51070300000001</v>
      </c>
      <c r="AK45" s="4">
        <v>790</v>
      </c>
      <c r="AL45" s="4">
        <v>21</v>
      </c>
      <c r="AM45" s="4">
        <v>483</v>
      </c>
      <c r="AN45" s="4">
        <v>83</v>
      </c>
      <c r="AO45" s="4">
        <v>15.119199</v>
      </c>
      <c r="AP45" s="4">
        <v>73.099999999999994</v>
      </c>
      <c r="AQ45" s="4">
        <v>0</v>
      </c>
      <c r="AR45" s="4">
        <v>1</v>
      </c>
      <c r="AS45" s="4">
        <v>334</v>
      </c>
      <c r="AT45" s="4">
        <v>0.42799999999999999</v>
      </c>
      <c r="AU45" s="4">
        <v>9.84</v>
      </c>
      <c r="AV45" s="4">
        <v>27869</v>
      </c>
      <c r="AW45" s="4">
        <v>0</v>
      </c>
      <c r="AX45" s="4">
        <v>0.66</v>
      </c>
      <c r="AY45">
        <v>0.83968749999999992</v>
      </c>
      <c r="AZ45" t="s">
        <v>67</v>
      </c>
      <c r="BA45" t="s">
        <v>422</v>
      </c>
      <c r="BB45">
        <v>3</v>
      </c>
      <c r="BC45" t="s">
        <v>463</v>
      </c>
      <c r="BD45">
        <v>9</v>
      </c>
      <c r="BE45">
        <v>46605.409</v>
      </c>
      <c r="BF45">
        <v>0.10531653096317639</v>
      </c>
      <c r="BG45">
        <v>8.8432974593142172E-2</v>
      </c>
      <c r="BH45">
        <v>253012.09799999997</v>
      </c>
      <c r="BI45">
        <v>1.9399546657251149E-2</v>
      </c>
      <c r="BJ45">
        <v>1.6289556833760575E-2</v>
      </c>
      <c r="BK45">
        <v>1</v>
      </c>
      <c r="BL45" t="s">
        <v>70</v>
      </c>
      <c r="BM45">
        <v>1</v>
      </c>
      <c r="BN45" t="s">
        <v>459</v>
      </c>
    </row>
    <row r="46" spans="1:66">
      <c r="A46" s="138" t="str">
        <f t="shared" si="76"/>
        <v>신화여객</v>
      </c>
      <c r="B46" s="138" t="str">
        <f t="shared" si="77"/>
        <v>526</v>
      </c>
      <c r="C46" s="139" t="str">
        <f t="shared" si="78"/>
        <v>72바1112</v>
      </c>
      <c r="D46" s="114" t="str">
        <f t="shared" si="79"/>
        <v>중형</v>
      </c>
      <c r="E46" s="110" t="str">
        <f t="shared" si="80"/>
        <v>D</v>
      </c>
      <c r="F46" s="159">
        <f t="shared" si="81"/>
        <v>0.81343750000000004</v>
      </c>
      <c r="G46" s="160">
        <f t="shared" si="82"/>
        <v>2.6030000000000002</v>
      </c>
      <c r="H46" s="161">
        <f t="shared" si="83"/>
        <v>3.2</v>
      </c>
      <c r="I46" s="162">
        <f t="shared" si="84"/>
        <v>4822.9849999999997</v>
      </c>
      <c r="J46" s="163">
        <f t="shared" si="85"/>
        <v>4.2720222450940787E-2</v>
      </c>
      <c r="K46" s="163">
        <f t="shared" si="86"/>
        <v>0.35283268434713511</v>
      </c>
      <c r="L46" s="163">
        <f t="shared" si="87"/>
        <v>0.18100823452695791</v>
      </c>
      <c r="M46" s="164">
        <f t="shared" si="88"/>
        <v>12.757999999999999</v>
      </c>
      <c r="N46" s="165">
        <f t="shared" si="89"/>
        <v>0.20699999999999999</v>
      </c>
      <c r="O46" s="165">
        <f t="shared" si="90"/>
        <v>21.024000000000001</v>
      </c>
      <c r="P46" s="166">
        <f t="shared" si="91"/>
        <v>0</v>
      </c>
      <c r="Q46" s="167">
        <f t="shared" si="92"/>
        <v>68</v>
      </c>
      <c r="R46" s="168">
        <f t="shared" si="93"/>
        <v>24.489634779350137</v>
      </c>
      <c r="S46" s="140">
        <f t="shared" si="94"/>
        <v>10</v>
      </c>
      <c r="T46" s="140">
        <f t="shared" si="95"/>
        <v>1014</v>
      </c>
      <c r="U46" t="s">
        <v>116</v>
      </c>
      <c r="V46" t="s">
        <v>119</v>
      </c>
      <c r="W46" t="s">
        <v>116</v>
      </c>
      <c r="X46" s="4" t="s">
        <v>119</v>
      </c>
      <c r="Y46" s="4" t="s">
        <v>222</v>
      </c>
      <c r="Z46" s="4" t="s">
        <v>186</v>
      </c>
      <c r="AA46" s="4" t="s">
        <v>48</v>
      </c>
      <c r="AB46" s="4">
        <v>524</v>
      </c>
      <c r="AC46" s="4">
        <v>4822.9849999999997</v>
      </c>
      <c r="AD46" s="4">
        <v>1852.973</v>
      </c>
      <c r="AE46" s="4">
        <v>2.6030000000000002</v>
      </c>
      <c r="AF46" s="4">
        <v>3.2</v>
      </c>
      <c r="AG46" s="4">
        <v>12.757999999999999</v>
      </c>
      <c r="AH46" s="4">
        <v>325.81817699999999</v>
      </c>
      <c r="AI46" s="4">
        <v>13.919025</v>
      </c>
      <c r="AJ46" s="4">
        <v>114.95930199999999</v>
      </c>
      <c r="AK46" s="4">
        <v>873</v>
      </c>
      <c r="AL46" s="4">
        <v>10</v>
      </c>
      <c r="AM46" s="4">
        <v>1014</v>
      </c>
      <c r="AN46" s="4">
        <v>68</v>
      </c>
      <c r="AO46" s="4">
        <v>14.802688</v>
      </c>
      <c r="AP46" s="4">
        <v>23</v>
      </c>
      <c r="AQ46" s="4">
        <v>0</v>
      </c>
      <c r="AR46" s="4">
        <v>8</v>
      </c>
      <c r="AS46" s="4">
        <v>1037</v>
      </c>
      <c r="AT46" s="4">
        <v>0.20699999999999999</v>
      </c>
      <c r="AU46" s="4">
        <v>21.024000000000001</v>
      </c>
      <c r="AV46" s="4">
        <v>36621</v>
      </c>
      <c r="AW46" s="4">
        <v>0</v>
      </c>
      <c r="AX46" s="4">
        <v>0.7</v>
      </c>
      <c r="AY46">
        <v>0.81343750000000004</v>
      </c>
      <c r="AZ46" t="s">
        <v>67</v>
      </c>
      <c r="BA46" t="s">
        <v>422</v>
      </c>
      <c r="BB46">
        <v>5</v>
      </c>
      <c r="BC46" t="s">
        <v>466</v>
      </c>
      <c r="BD46">
        <v>9</v>
      </c>
      <c r="BE46">
        <v>46605.409</v>
      </c>
      <c r="BF46">
        <v>0.10348552031803862</v>
      </c>
      <c r="BG46">
        <v>8.4179002933704547E-2</v>
      </c>
      <c r="BH46">
        <v>253012.09799999997</v>
      </c>
      <c r="BI46">
        <v>1.9062270295074981E-2</v>
      </c>
      <c r="BJ46">
        <v>1.5505965493150056E-2</v>
      </c>
      <c r="BK46">
        <v>1</v>
      </c>
      <c r="BL46" t="s">
        <v>70</v>
      </c>
      <c r="BM46">
        <v>1</v>
      </c>
      <c r="BN46" t="s">
        <v>459</v>
      </c>
    </row>
    <row r="47" spans="1:66">
      <c r="A47" s="141" t="str">
        <f t="shared" ref="A47:A54" si="96">W47</f>
        <v>신화여객</v>
      </c>
      <c r="B47" s="141" t="str">
        <f t="shared" ref="B47:B54" si="97">V47</f>
        <v>555</v>
      </c>
      <c r="C47" s="142" t="str">
        <f t="shared" ref="C47:C54" si="98">Y47</f>
        <v>71바6151</v>
      </c>
      <c r="D47" s="130" t="str">
        <f t="shared" ref="D47:D54" si="99">Z47</f>
        <v>중형</v>
      </c>
      <c r="E47" s="126" t="str">
        <f t="shared" ref="E47:E54" si="100">AZ47</f>
        <v>C</v>
      </c>
      <c r="F47" s="149">
        <f t="shared" ref="F47:F54" si="101">G47/H47</f>
        <v>0.88642857142857157</v>
      </c>
      <c r="G47" s="150">
        <f t="shared" ref="G47:G54" si="102">AE47</f>
        <v>2.4820000000000002</v>
      </c>
      <c r="H47" s="151">
        <f t="shared" ref="H47:H54" si="103">AF47</f>
        <v>2.8</v>
      </c>
      <c r="I47" s="152">
        <f t="shared" ref="I47:I54" si="104">AC47</f>
        <v>4473.2550000000001</v>
      </c>
      <c r="J47" s="153">
        <f t="shared" ref="J47:J54" si="105">AI47/AH47</f>
        <v>1.8372932199485281E-2</v>
      </c>
      <c r="K47" s="153">
        <f t="shared" ref="K47:K54" si="106">AJ47/AH47</f>
        <v>0.38460406233817473</v>
      </c>
      <c r="L47" s="153">
        <f t="shared" ref="L47:L54" si="107">AK47/AC47</f>
        <v>0.18822982369661465</v>
      </c>
      <c r="M47" s="154">
        <f t="shared" ref="M47:M54" si="108">AG47</f>
        <v>12.292</v>
      </c>
      <c r="N47" s="155">
        <f t="shared" ref="N47:N54" si="109">IF(AW47=0,AT47,"속도계이상")</f>
        <v>0.80500000000000005</v>
      </c>
      <c r="O47" s="155">
        <f t="shared" ref="O47:O54" si="110">IF(AW47=0,AU47,"속도계이상")</f>
        <v>23.562000000000001</v>
      </c>
      <c r="P47" s="156">
        <f t="shared" ref="P47:P54" si="111">AQ47/60</f>
        <v>0</v>
      </c>
      <c r="Q47" s="157">
        <f t="shared" ref="Q47:Q54" si="112">AN47</f>
        <v>80</v>
      </c>
      <c r="R47" s="158">
        <f t="shared" ref="R47:R54" si="113">AC47/(AH47-AI47-AJ47)</f>
        <v>24.182281125476187</v>
      </c>
      <c r="S47" s="143">
        <f t="shared" ref="S47:S54" si="114">IF(AW47=0,AL47,"속도계이상")</f>
        <v>36</v>
      </c>
      <c r="T47" s="143">
        <f t="shared" ref="T47:T54" si="115">IF(AW47=0,AM47,"속도계이상")</f>
        <v>1054</v>
      </c>
      <c r="U47" t="s">
        <v>116</v>
      </c>
      <c r="V47" t="s">
        <v>120</v>
      </c>
      <c r="W47" t="s">
        <v>116</v>
      </c>
      <c r="X47" s="4" t="s">
        <v>120</v>
      </c>
      <c r="Y47" s="4" t="s">
        <v>223</v>
      </c>
      <c r="Z47" s="4" t="s">
        <v>186</v>
      </c>
      <c r="AA47" s="4" t="s">
        <v>48</v>
      </c>
      <c r="AB47" s="4">
        <v>524</v>
      </c>
      <c r="AC47" s="4">
        <v>4473.2550000000001</v>
      </c>
      <c r="AD47" s="4">
        <v>1802.367</v>
      </c>
      <c r="AE47" s="4">
        <v>2.4820000000000002</v>
      </c>
      <c r="AF47" s="4">
        <v>2.8</v>
      </c>
      <c r="AG47" s="4">
        <v>12.292</v>
      </c>
      <c r="AH47" s="4">
        <v>309.838459</v>
      </c>
      <c r="AI47" s="4">
        <v>5.6926410000000001</v>
      </c>
      <c r="AJ47" s="4">
        <v>119.16513</v>
      </c>
      <c r="AK47" s="4">
        <v>842</v>
      </c>
      <c r="AL47" s="4">
        <v>36</v>
      </c>
      <c r="AM47" s="4">
        <v>1054</v>
      </c>
      <c r="AN47" s="4">
        <v>80</v>
      </c>
      <c r="AO47" s="4">
        <v>14.437378000000001</v>
      </c>
      <c r="AP47" s="4">
        <v>371.5</v>
      </c>
      <c r="AQ47" s="4">
        <v>0</v>
      </c>
      <c r="AR47" s="4">
        <v>42</v>
      </c>
      <c r="AS47" s="4">
        <v>7204</v>
      </c>
      <c r="AT47" s="4">
        <v>0.80500000000000005</v>
      </c>
      <c r="AU47" s="4">
        <v>23.562000000000001</v>
      </c>
      <c r="AV47" s="4">
        <v>0</v>
      </c>
      <c r="AW47" s="4">
        <v>0</v>
      </c>
      <c r="AX47" s="4">
        <v>0.66</v>
      </c>
      <c r="AY47">
        <v>0.88642857142857157</v>
      </c>
      <c r="AZ47" t="s">
        <v>69</v>
      </c>
      <c r="BA47" t="s">
        <v>424</v>
      </c>
      <c r="BB47">
        <v>2</v>
      </c>
      <c r="BC47" t="s">
        <v>426</v>
      </c>
      <c r="BD47">
        <v>1</v>
      </c>
      <c r="BE47">
        <v>30633.762000000002</v>
      </c>
      <c r="BF47">
        <v>0.14602369111570429</v>
      </c>
      <c r="BG47">
        <v>0.12943957191042074</v>
      </c>
      <c r="BH47">
        <v>253012.09799999997</v>
      </c>
      <c r="BI47">
        <v>1.7680004376707713E-2</v>
      </c>
      <c r="BJ47">
        <v>1.5672061022495912E-2</v>
      </c>
      <c r="BK47">
        <v>1</v>
      </c>
      <c r="BL47" t="s">
        <v>67</v>
      </c>
      <c r="BM47">
        <v>1</v>
      </c>
      <c r="BN47" t="s">
        <v>459</v>
      </c>
    </row>
    <row r="48" spans="1:66">
      <c r="A48" s="138" t="str">
        <f t="shared" si="96"/>
        <v>신화여객</v>
      </c>
      <c r="B48" s="138" t="str">
        <f t="shared" si="97"/>
        <v>555</v>
      </c>
      <c r="C48" s="139" t="str">
        <f t="shared" si="98"/>
        <v>71바6153</v>
      </c>
      <c r="D48" s="114" t="str">
        <f t="shared" si="99"/>
        <v>중형</v>
      </c>
      <c r="E48" s="110" t="str">
        <f t="shared" si="100"/>
        <v>S</v>
      </c>
      <c r="F48" s="159">
        <f t="shared" si="101"/>
        <v>1.0039285714285715</v>
      </c>
      <c r="G48" s="160">
        <f t="shared" si="102"/>
        <v>2.8109999999999999</v>
      </c>
      <c r="H48" s="161">
        <f t="shared" si="103"/>
        <v>2.8</v>
      </c>
      <c r="I48" s="162">
        <f t="shared" si="104"/>
        <v>2276.3150000000001</v>
      </c>
      <c r="J48" s="163">
        <f t="shared" si="105"/>
        <v>1.7040994835179752E-2</v>
      </c>
      <c r="K48" s="163">
        <f t="shared" si="106"/>
        <v>0.34722633839413741</v>
      </c>
      <c r="L48" s="163">
        <f t="shared" si="107"/>
        <v>0.18231220195798911</v>
      </c>
      <c r="M48" s="164">
        <f t="shared" si="108"/>
        <v>11.246</v>
      </c>
      <c r="N48" s="165">
        <f t="shared" si="109"/>
        <v>1.01</v>
      </c>
      <c r="O48" s="165">
        <f t="shared" si="110"/>
        <v>21.920999999999999</v>
      </c>
      <c r="P48" s="166">
        <f t="shared" si="111"/>
        <v>0.13</v>
      </c>
      <c r="Q48" s="167">
        <f t="shared" si="112"/>
        <v>84</v>
      </c>
      <c r="R48" s="168">
        <f t="shared" si="113"/>
        <v>23.745602703352759</v>
      </c>
      <c r="S48" s="140">
        <f t="shared" si="114"/>
        <v>23</v>
      </c>
      <c r="T48" s="140">
        <f t="shared" si="115"/>
        <v>499</v>
      </c>
      <c r="U48" t="s">
        <v>116</v>
      </c>
      <c r="V48" t="s">
        <v>120</v>
      </c>
      <c r="W48" t="s">
        <v>116</v>
      </c>
      <c r="X48" s="4" t="s">
        <v>120</v>
      </c>
      <c r="Y48" s="4" t="s">
        <v>224</v>
      </c>
      <c r="Z48" s="4" t="s">
        <v>186</v>
      </c>
      <c r="AA48" s="4" t="s">
        <v>48</v>
      </c>
      <c r="AB48" s="4">
        <v>524</v>
      </c>
      <c r="AC48" s="4">
        <v>2276.3150000000001</v>
      </c>
      <c r="AD48" s="4">
        <v>809.81700000000001</v>
      </c>
      <c r="AE48" s="4">
        <v>2.8109999999999999</v>
      </c>
      <c r="AF48" s="4">
        <v>2.8</v>
      </c>
      <c r="AG48" s="4">
        <v>11.246</v>
      </c>
      <c r="AH48" s="4">
        <v>150.790727</v>
      </c>
      <c r="AI48" s="4">
        <v>2.5696240000000001</v>
      </c>
      <c r="AJ48" s="4">
        <v>52.358511999999997</v>
      </c>
      <c r="AK48" s="4">
        <v>415</v>
      </c>
      <c r="AL48" s="4">
        <v>23</v>
      </c>
      <c r="AM48" s="4">
        <v>499</v>
      </c>
      <c r="AN48" s="4">
        <v>84</v>
      </c>
      <c r="AO48" s="4">
        <v>15.095855</v>
      </c>
      <c r="AP48" s="4">
        <v>151.1</v>
      </c>
      <c r="AQ48" s="4">
        <v>7.8</v>
      </c>
      <c r="AR48" s="4">
        <v>11</v>
      </c>
      <c r="AS48" s="4">
        <v>917</v>
      </c>
      <c r="AT48" s="4">
        <v>1.01</v>
      </c>
      <c r="AU48" s="4">
        <v>21.920999999999999</v>
      </c>
      <c r="AV48" s="4">
        <v>13427</v>
      </c>
      <c r="AW48" s="4">
        <v>0</v>
      </c>
      <c r="AX48" s="4">
        <v>0.72</v>
      </c>
      <c r="AY48">
        <v>1.0039285714285715</v>
      </c>
      <c r="AZ48" t="s">
        <v>71</v>
      </c>
      <c r="BA48" t="s">
        <v>424</v>
      </c>
      <c r="BB48">
        <v>2</v>
      </c>
      <c r="BC48" t="s">
        <v>641</v>
      </c>
      <c r="BD48">
        <v>10</v>
      </c>
      <c r="BE48">
        <v>30633.762000000002</v>
      </c>
      <c r="BF48">
        <v>7.4307393261069263E-2</v>
      </c>
      <c r="BG48">
        <v>7.4599315163166327E-2</v>
      </c>
      <c r="BH48">
        <v>253012.09799999997</v>
      </c>
      <c r="BI48">
        <v>8.9968622765224469E-3</v>
      </c>
      <c r="BJ48">
        <v>9.0322070926087857E-3</v>
      </c>
      <c r="BK48">
        <v>1</v>
      </c>
      <c r="BL48" t="s">
        <v>68</v>
      </c>
      <c r="BM48">
        <v>2</v>
      </c>
      <c r="BN48" t="s">
        <v>459</v>
      </c>
    </row>
    <row r="49" spans="1:66">
      <c r="A49" s="141" t="str">
        <f t="shared" si="96"/>
        <v>신화여객</v>
      </c>
      <c r="B49" s="141" t="str">
        <f t="shared" si="97"/>
        <v>555</v>
      </c>
      <c r="C49" s="142" t="str">
        <f t="shared" si="98"/>
        <v>71바6157</v>
      </c>
      <c r="D49" s="130" t="str">
        <f t="shared" si="99"/>
        <v>중형</v>
      </c>
      <c r="E49" s="126" t="str">
        <f t="shared" si="100"/>
        <v>B</v>
      </c>
      <c r="F49" s="149">
        <f t="shared" si="101"/>
        <v>0.93107142857142866</v>
      </c>
      <c r="G49" s="150">
        <f t="shared" si="102"/>
        <v>2.6070000000000002</v>
      </c>
      <c r="H49" s="151">
        <f t="shared" si="103"/>
        <v>2.8</v>
      </c>
      <c r="I49" s="152">
        <f t="shared" si="104"/>
        <v>4230.5919999999996</v>
      </c>
      <c r="J49" s="153">
        <f t="shared" si="105"/>
        <v>6.2059285287619252E-3</v>
      </c>
      <c r="K49" s="153">
        <f t="shared" si="106"/>
        <v>0.36839780982908543</v>
      </c>
      <c r="L49" s="153">
        <f t="shared" si="107"/>
        <v>0.16475235617142944</v>
      </c>
      <c r="M49" s="154">
        <f t="shared" si="108"/>
        <v>9.8049999999999997</v>
      </c>
      <c r="N49" s="155">
        <f t="shared" si="109"/>
        <v>0.28399999999999997</v>
      </c>
      <c r="O49" s="155">
        <f t="shared" si="110"/>
        <v>14.276999999999999</v>
      </c>
      <c r="P49" s="156">
        <f t="shared" si="111"/>
        <v>0.11333333333333333</v>
      </c>
      <c r="Q49" s="157">
        <f t="shared" si="112"/>
        <v>83</v>
      </c>
      <c r="R49" s="158">
        <f t="shared" si="113"/>
        <v>23.177434504394057</v>
      </c>
      <c r="S49" s="143">
        <f t="shared" si="114"/>
        <v>12</v>
      </c>
      <c r="T49" s="143">
        <f t="shared" si="115"/>
        <v>604</v>
      </c>
      <c r="U49" t="s">
        <v>116</v>
      </c>
      <c r="V49" t="s">
        <v>120</v>
      </c>
      <c r="W49" t="s">
        <v>116</v>
      </c>
      <c r="X49" s="4" t="s">
        <v>120</v>
      </c>
      <c r="Y49" s="4" t="s">
        <v>225</v>
      </c>
      <c r="Z49" s="4" t="s">
        <v>186</v>
      </c>
      <c r="AA49" s="4" t="s">
        <v>48</v>
      </c>
      <c r="AB49" s="4">
        <v>524</v>
      </c>
      <c r="AC49" s="4">
        <v>4230.5919999999996</v>
      </c>
      <c r="AD49" s="4">
        <v>1622.9639999999999</v>
      </c>
      <c r="AE49" s="4">
        <v>2.6070000000000002</v>
      </c>
      <c r="AF49" s="4">
        <v>2.8</v>
      </c>
      <c r="AG49" s="4">
        <v>9.8049999999999997</v>
      </c>
      <c r="AH49" s="4">
        <v>291.86398000000003</v>
      </c>
      <c r="AI49" s="4">
        <v>1.8112870000000001</v>
      </c>
      <c r="AJ49" s="4">
        <v>107.522051</v>
      </c>
      <c r="AK49" s="4">
        <v>697</v>
      </c>
      <c r="AL49" s="4">
        <v>12</v>
      </c>
      <c r="AM49" s="4">
        <v>604</v>
      </c>
      <c r="AN49" s="4">
        <v>83</v>
      </c>
      <c r="AO49" s="4">
        <v>14.49508</v>
      </c>
      <c r="AP49" s="4">
        <v>219.7</v>
      </c>
      <c r="AQ49" s="4">
        <v>6.8</v>
      </c>
      <c r="AR49" s="4">
        <v>10</v>
      </c>
      <c r="AS49" s="4">
        <v>7111</v>
      </c>
      <c r="AT49" s="4">
        <v>0.28399999999999997</v>
      </c>
      <c r="AU49" s="4">
        <v>14.276999999999999</v>
      </c>
      <c r="AV49" s="4">
        <v>31127</v>
      </c>
      <c r="AW49" s="4">
        <v>0</v>
      </c>
      <c r="AX49" s="4">
        <v>0.63</v>
      </c>
      <c r="AY49">
        <v>0.93107142857142866</v>
      </c>
      <c r="AZ49" t="s">
        <v>68</v>
      </c>
      <c r="BA49" t="s">
        <v>424</v>
      </c>
      <c r="BB49">
        <v>2</v>
      </c>
      <c r="BC49" t="s">
        <v>642</v>
      </c>
      <c r="BD49">
        <v>9</v>
      </c>
      <c r="BE49">
        <v>30633.762000000002</v>
      </c>
      <c r="BF49">
        <v>0.13810226768752723</v>
      </c>
      <c r="BG49">
        <v>0.12858307566477983</v>
      </c>
      <c r="BH49">
        <v>253012.09799999997</v>
      </c>
      <c r="BI49">
        <v>1.6720907946465073E-2</v>
      </c>
      <c r="BJ49">
        <v>1.5568359648726588E-2</v>
      </c>
      <c r="BK49">
        <v>1</v>
      </c>
      <c r="BL49" t="s">
        <v>69</v>
      </c>
      <c r="BM49">
        <v>1</v>
      </c>
      <c r="BN49" t="s">
        <v>459</v>
      </c>
    </row>
    <row r="50" spans="1:66">
      <c r="A50" s="138" t="str">
        <f t="shared" si="96"/>
        <v>신화여객</v>
      </c>
      <c r="B50" s="138" t="str">
        <f t="shared" si="97"/>
        <v>555</v>
      </c>
      <c r="C50" s="139" t="str">
        <f t="shared" si="98"/>
        <v>71바6159</v>
      </c>
      <c r="D50" s="114" t="str">
        <f t="shared" si="99"/>
        <v>중형</v>
      </c>
      <c r="E50" s="110" t="str">
        <f t="shared" si="100"/>
        <v>B</v>
      </c>
      <c r="F50" s="159">
        <f t="shared" si="101"/>
        <v>0.93321428571428577</v>
      </c>
      <c r="G50" s="160">
        <f t="shared" si="102"/>
        <v>2.613</v>
      </c>
      <c r="H50" s="161">
        <f t="shared" si="103"/>
        <v>2.8</v>
      </c>
      <c r="I50" s="162">
        <f t="shared" si="104"/>
        <v>4426.0200000000004</v>
      </c>
      <c r="J50" s="163">
        <f t="shared" si="105"/>
        <v>1.9022198902138587E-2</v>
      </c>
      <c r="K50" s="163">
        <f t="shared" si="106"/>
        <v>0.34826130017912388</v>
      </c>
      <c r="L50" s="163">
        <f t="shared" si="107"/>
        <v>0.19905016244842993</v>
      </c>
      <c r="M50" s="164">
        <f t="shared" si="108"/>
        <v>9.6180000000000003</v>
      </c>
      <c r="N50" s="165">
        <f t="shared" si="109"/>
        <v>0.40699999999999997</v>
      </c>
      <c r="O50" s="165">
        <f t="shared" si="110"/>
        <v>9.625</v>
      </c>
      <c r="P50" s="166">
        <f t="shared" si="111"/>
        <v>0</v>
      </c>
      <c r="Q50" s="167">
        <f t="shared" si="112"/>
        <v>77</v>
      </c>
      <c r="R50" s="168">
        <f t="shared" si="113"/>
        <v>22.617876791619924</v>
      </c>
      <c r="S50" s="140">
        <f t="shared" si="114"/>
        <v>18</v>
      </c>
      <c r="T50" s="140">
        <f t="shared" si="115"/>
        <v>426</v>
      </c>
      <c r="U50" t="s">
        <v>116</v>
      </c>
      <c r="V50" t="s">
        <v>120</v>
      </c>
      <c r="W50" t="s">
        <v>116</v>
      </c>
      <c r="X50" s="4" t="s">
        <v>120</v>
      </c>
      <c r="Y50" s="4" t="s">
        <v>226</v>
      </c>
      <c r="Z50" s="4" t="s">
        <v>186</v>
      </c>
      <c r="AA50" s="4" t="s">
        <v>48</v>
      </c>
      <c r="AB50" s="4">
        <v>524</v>
      </c>
      <c r="AC50" s="4">
        <v>4426.0200000000004</v>
      </c>
      <c r="AD50" s="4">
        <v>1693.615</v>
      </c>
      <c r="AE50" s="4">
        <v>2.613</v>
      </c>
      <c r="AF50" s="4">
        <v>2.8</v>
      </c>
      <c r="AG50" s="4">
        <v>9.6180000000000003</v>
      </c>
      <c r="AH50" s="4">
        <v>309.28038500000002</v>
      </c>
      <c r="AI50" s="4">
        <v>5.8831930000000003</v>
      </c>
      <c r="AJ50" s="4">
        <v>107.71038900000001</v>
      </c>
      <c r="AK50" s="4">
        <v>881</v>
      </c>
      <c r="AL50" s="4">
        <v>18</v>
      </c>
      <c r="AM50" s="4">
        <v>426</v>
      </c>
      <c r="AN50" s="4">
        <v>77</v>
      </c>
      <c r="AO50" s="4">
        <v>14.310703</v>
      </c>
      <c r="AP50" s="4">
        <v>139.80000000000001</v>
      </c>
      <c r="AQ50" s="4">
        <v>0</v>
      </c>
      <c r="AR50" s="4">
        <v>10</v>
      </c>
      <c r="AS50" s="4">
        <v>5206</v>
      </c>
      <c r="AT50" s="4">
        <v>0.40699999999999997</v>
      </c>
      <c r="AU50" s="4">
        <v>9.625</v>
      </c>
      <c r="AV50" s="4">
        <v>22147</v>
      </c>
      <c r="AW50" s="4">
        <v>0</v>
      </c>
      <c r="AX50" s="4">
        <v>0.64</v>
      </c>
      <c r="AY50">
        <v>0.93321428571428577</v>
      </c>
      <c r="AZ50" t="s">
        <v>68</v>
      </c>
      <c r="BA50" t="s">
        <v>424</v>
      </c>
      <c r="BB50">
        <v>1</v>
      </c>
      <c r="BC50" t="s">
        <v>467</v>
      </c>
      <c r="BD50">
        <v>8</v>
      </c>
      <c r="BE50">
        <v>30633.762000000002</v>
      </c>
      <c r="BF50">
        <v>0.14448176492328954</v>
      </c>
      <c r="BG50">
        <v>0.134832447051627</v>
      </c>
      <c r="BH50">
        <v>253012.09799999997</v>
      </c>
      <c r="BI50">
        <v>1.7493313699173393E-2</v>
      </c>
      <c r="BJ50">
        <v>1.6325010248550029E-2</v>
      </c>
      <c r="BK50">
        <v>1</v>
      </c>
      <c r="BL50" t="s">
        <v>69</v>
      </c>
      <c r="BM50">
        <v>1</v>
      </c>
      <c r="BN50" t="s">
        <v>459</v>
      </c>
    </row>
    <row r="51" spans="1:66">
      <c r="A51" s="141" t="str">
        <f t="shared" si="96"/>
        <v>신화여객</v>
      </c>
      <c r="B51" s="141" t="str">
        <f t="shared" si="97"/>
        <v>555</v>
      </c>
      <c r="C51" s="142" t="str">
        <f t="shared" si="98"/>
        <v>72바1104</v>
      </c>
      <c r="D51" s="130" t="str">
        <f t="shared" si="99"/>
        <v>중형</v>
      </c>
      <c r="E51" s="126" t="str">
        <f t="shared" si="100"/>
        <v>B</v>
      </c>
      <c r="F51" s="149">
        <f t="shared" si="101"/>
        <v>0.91</v>
      </c>
      <c r="G51" s="150">
        <f t="shared" si="102"/>
        <v>2.548</v>
      </c>
      <c r="H51" s="151">
        <f t="shared" si="103"/>
        <v>2.8</v>
      </c>
      <c r="I51" s="152">
        <f t="shared" si="104"/>
        <v>4477.1949999999997</v>
      </c>
      <c r="J51" s="153">
        <f t="shared" si="105"/>
        <v>1.3492288869165031E-2</v>
      </c>
      <c r="K51" s="153">
        <f t="shared" si="106"/>
        <v>0.37685603214856805</v>
      </c>
      <c r="L51" s="153">
        <f t="shared" si="107"/>
        <v>0.19610492730381412</v>
      </c>
      <c r="M51" s="154">
        <f t="shared" si="108"/>
        <v>11.502000000000001</v>
      </c>
      <c r="N51" s="155">
        <f t="shared" si="109"/>
        <v>0.313</v>
      </c>
      <c r="O51" s="155">
        <f t="shared" si="110"/>
        <v>18.337</v>
      </c>
      <c r="P51" s="156">
        <f t="shared" si="111"/>
        <v>0</v>
      </c>
      <c r="Q51" s="157">
        <f t="shared" si="112"/>
        <v>83</v>
      </c>
      <c r="R51" s="158">
        <f t="shared" si="113"/>
        <v>23.449934156584145</v>
      </c>
      <c r="S51" s="143">
        <f t="shared" si="114"/>
        <v>14</v>
      </c>
      <c r="T51" s="143">
        <f t="shared" si="115"/>
        <v>821</v>
      </c>
      <c r="U51" t="s">
        <v>116</v>
      </c>
      <c r="V51" t="s">
        <v>120</v>
      </c>
      <c r="W51" t="s">
        <v>116</v>
      </c>
      <c r="X51" s="4" t="s">
        <v>120</v>
      </c>
      <c r="Y51" s="4" t="s">
        <v>227</v>
      </c>
      <c r="Z51" s="4" t="s">
        <v>186</v>
      </c>
      <c r="AA51" s="4" t="s">
        <v>48</v>
      </c>
      <c r="AB51" s="4">
        <v>524</v>
      </c>
      <c r="AC51" s="4">
        <v>4477.1949999999997</v>
      </c>
      <c r="AD51" s="4">
        <v>1757.481</v>
      </c>
      <c r="AE51" s="4">
        <v>2.548</v>
      </c>
      <c r="AF51" s="4">
        <v>2.8</v>
      </c>
      <c r="AG51" s="4">
        <v>11.502000000000001</v>
      </c>
      <c r="AH51" s="4">
        <v>313.17177099999998</v>
      </c>
      <c r="AI51" s="4">
        <v>4.2254040000000002</v>
      </c>
      <c r="AJ51" s="4">
        <v>118.02067099999999</v>
      </c>
      <c r="AK51" s="4">
        <v>878</v>
      </c>
      <c r="AL51" s="4">
        <v>14</v>
      </c>
      <c r="AM51" s="4">
        <v>821</v>
      </c>
      <c r="AN51" s="4">
        <v>83</v>
      </c>
      <c r="AO51" s="4">
        <v>14.296291</v>
      </c>
      <c r="AP51" s="4">
        <v>143.19999999999999</v>
      </c>
      <c r="AQ51" s="4">
        <v>0</v>
      </c>
      <c r="AR51" s="4">
        <v>13</v>
      </c>
      <c r="AS51" s="4">
        <v>3927</v>
      </c>
      <c r="AT51" s="4">
        <v>0.313</v>
      </c>
      <c r="AU51" s="4">
        <v>18.337</v>
      </c>
      <c r="AV51" s="4">
        <v>8693</v>
      </c>
      <c r="AW51" s="4">
        <v>0</v>
      </c>
      <c r="AX51" s="4">
        <v>0.67</v>
      </c>
      <c r="AY51">
        <v>0.91</v>
      </c>
      <c r="AZ51" t="s">
        <v>68</v>
      </c>
      <c r="BA51" t="s">
        <v>424</v>
      </c>
      <c r="BB51">
        <v>3</v>
      </c>
      <c r="BC51" t="s">
        <v>643</v>
      </c>
      <c r="BD51">
        <v>7</v>
      </c>
      <c r="BE51">
        <v>30633.762000000002</v>
      </c>
      <c r="BF51">
        <v>0.14615230737902837</v>
      </c>
      <c r="BG51">
        <v>0.13299859971491582</v>
      </c>
      <c r="BH51">
        <v>253012.09799999997</v>
      </c>
      <c r="BI51">
        <v>1.7695576754594558E-2</v>
      </c>
      <c r="BJ51">
        <v>1.6102974846681047E-2</v>
      </c>
      <c r="BK51">
        <v>1</v>
      </c>
      <c r="BL51" t="s">
        <v>69</v>
      </c>
      <c r="BM51">
        <v>1</v>
      </c>
      <c r="BN51" t="s">
        <v>459</v>
      </c>
    </row>
    <row r="52" spans="1:66">
      <c r="A52" s="138" t="str">
        <f t="shared" si="96"/>
        <v>신화여객</v>
      </c>
      <c r="B52" s="138" t="str">
        <f t="shared" si="97"/>
        <v>555</v>
      </c>
      <c r="C52" s="139" t="str">
        <f t="shared" si="98"/>
        <v>72바1105</v>
      </c>
      <c r="D52" s="114" t="str">
        <f t="shared" si="99"/>
        <v>중형</v>
      </c>
      <c r="E52" s="110" t="str">
        <f t="shared" si="100"/>
        <v>A</v>
      </c>
      <c r="F52" s="159">
        <f t="shared" si="101"/>
        <v>0.99928571428571433</v>
      </c>
      <c r="G52" s="160">
        <f t="shared" si="102"/>
        <v>2.798</v>
      </c>
      <c r="H52" s="161">
        <f t="shared" si="103"/>
        <v>2.8</v>
      </c>
      <c r="I52" s="162">
        <f t="shared" si="104"/>
        <v>4862.2920000000004</v>
      </c>
      <c r="J52" s="163">
        <f t="shared" si="105"/>
        <v>2.4819555178523751E-2</v>
      </c>
      <c r="K52" s="163">
        <f t="shared" si="106"/>
        <v>0.35486092413234765</v>
      </c>
      <c r="L52" s="163">
        <f t="shared" si="107"/>
        <v>0.20730963915782927</v>
      </c>
      <c r="M52" s="164">
        <f t="shared" si="108"/>
        <v>9.3010000000000002</v>
      </c>
      <c r="N52" s="165">
        <f t="shared" si="109"/>
        <v>0.72</v>
      </c>
      <c r="O52" s="165">
        <f t="shared" si="110"/>
        <v>14.191000000000001</v>
      </c>
      <c r="P52" s="166">
        <f t="shared" si="111"/>
        <v>0</v>
      </c>
      <c r="Q52" s="167">
        <f t="shared" si="112"/>
        <v>83</v>
      </c>
      <c r="R52" s="168">
        <f t="shared" si="113"/>
        <v>23.387882461447489</v>
      </c>
      <c r="S52" s="140">
        <f t="shared" si="114"/>
        <v>35</v>
      </c>
      <c r="T52" s="140">
        <f t="shared" si="115"/>
        <v>690</v>
      </c>
      <c r="U52" t="s">
        <v>116</v>
      </c>
      <c r="V52" t="s">
        <v>120</v>
      </c>
      <c r="W52" t="s">
        <v>116</v>
      </c>
      <c r="X52" s="4" t="s">
        <v>120</v>
      </c>
      <c r="Y52" s="4" t="s">
        <v>228</v>
      </c>
      <c r="Z52" s="4" t="s">
        <v>186</v>
      </c>
      <c r="AA52" s="4" t="s">
        <v>48</v>
      </c>
      <c r="AB52" s="4">
        <v>524</v>
      </c>
      <c r="AC52" s="4">
        <v>4862.2920000000004</v>
      </c>
      <c r="AD52" s="4">
        <v>1737.6780000000001</v>
      </c>
      <c r="AE52" s="4">
        <v>2.798</v>
      </c>
      <c r="AF52" s="4">
        <v>2.8</v>
      </c>
      <c r="AG52" s="4">
        <v>9.3010000000000002</v>
      </c>
      <c r="AH52" s="4">
        <v>335.14649800000001</v>
      </c>
      <c r="AI52" s="4">
        <v>8.318187</v>
      </c>
      <c r="AJ52" s="4">
        <v>118.930396</v>
      </c>
      <c r="AK52" s="4">
        <v>1008</v>
      </c>
      <c r="AL52" s="4">
        <v>35</v>
      </c>
      <c r="AM52" s="4">
        <v>690</v>
      </c>
      <c r="AN52" s="4">
        <v>83</v>
      </c>
      <c r="AO52" s="4">
        <v>14.507960000000001</v>
      </c>
      <c r="AP52" s="4">
        <v>308.7</v>
      </c>
      <c r="AQ52" s="4">
        <v>0</v>
      </c>
      <c r="AR52" s="4">
        <v>19</v>
      </c>
      <c r="AS52" s="4">
        <v>3354</v>
      </c>
      <c r="AT52" s="4">
        <v>0.72</v>
      </c>
      <c r="AU52" s="4">
        <v>14.191000000000001</v>
      </c>
      <c r="AV52" s="4">
        <v>0</v>
      </c>
      <c r="AW52" s="4">
        <v>0</v>
      </c>
      <c r="AX52" s="4">
        <v>0.65</v>
      </c>
      <c r="AY52">
        <v>0.99928571428571433</v>
      </c>
      <c r="AZ52" t="s">
        <v>66</v>
      </c>
      <c r="BA52" t="s">
        <v>424</v>
      </c>
      <c r="BB52">
        <v>1</v>
      </c>
      <c r="BC52" t="s">
        <v>425</v>
      </c>
      <c r="BD52">
        <v>1</v>
      </c>
      <c r="BE52">
        <v>30633.762000000002</v>
      </c>
      <c r="BF52">
        <v>0.15872330665753687</v>
      </c>
      <c r="BG52">
        <v>0.1586099328670672</v>
      </c>
      <c r="BH52">
        <v>253012.09799999997</v>
      </c>
      <c r="BI52">
        <v>1.9217626502587244E-2</v>
      </c>
      <c r="BJ52">
        <v>1.9203899626513969E-2</v>
      </c>
      <c r="BK52">
        <v>1</v>
      </c>
      <c r="BL52" t="s">
        <v>67</v>
      </c>
      <c r="BM52">
        <v>3</v>
      </c>
      <c r="BN52" t="s">
        <v>459</v>
      </c>
    </row>
    <row r="53" spans="1:66">
      <c r="A53" s="141" t="str">
        <f t="shared" si="96"/>
        <v>신화여객</v>
      </c>
      <c r="B53" s="141" t="str">
        <f t="shared" si="97"/>
        <v>555</v>
      </c>
      <c r="C53" s="142" t="str">
        <f t="shared" si="98"/>
        <v>72바1106</v>
      </c>
      <c r="D53" s="130" t="str">
        <f t="shared" si="99"/>
        <v>중형</v>
      </c>
      <c r="E53" s="126" t="str">
        <f t="shared" si="100"/>
        <v>C</v>
      </c>
      <c r="F53" s="149">
        <f t="shared" si="101"/>
        <v>0.89551724137931032</v>
      </c>
      <c r="G53" s="150">
        <f t="shared" si="102"/>
        <v>2.597</v>
      </c>
      <c r="H53" s="151">
        <f t="shared" si="103"/>
        <v>2.9</v>
      </c>
      <c r="I53" s="152">
        <f t="shared" si="104"/>
        <v>1515.518</v>
      </c>
      <c r="J53" s="153">
        <f t="shared" si="105"/>
        <v>2.5089502287440002E-2</v>
      </c>
      <c r="K53" s="153">
        <f t="shared" si="106"/>
        <v>0.36975392499005827</v>
      </c>
      <c r="L53" s="153">
        <f t="shared" si="107"/>
        <v>0.23622286241403928</v>
      </c>
      <c r="M53" s="154">
        <f t="shared" si="108"/>
        <v>8.907</v>
      </c>
      <c r="N53" s="155">
        <f t="shared" si="109"/>
        <v>0.39600000000000002</v>
      </c>
      <c r="O53" s="155">
        <f t="shared" si="110"/>
        <v>18.344000000000001</v>
      </c>
      <c r="P53" s="156">
        <f t="shared" si="111"/>
        <v>0</v>
      </c>
      <c r="Q53" s="157">
        <f t="shared" si="112"/>
        <v>69</v>
      </c>
      <c r="R53" s="158">
        <f t="shared" si="113"/>
        <v>22.945961849381071</v>
      </c>
      <c r="S53" s="143">
        <f t="shared" si="114"/>
        <v>6</v>
      </c>
      <c r="T53" s="143">
        <f t="shared" si="115"/>
        <v>278</v>
      </c>
      <c r="U53" t="s">
        <v>116</v>
      </c>
      <c r="V53" t="s">
        <v>120</v>
      </c>
      <c r="W53" t="s">
        <v>116</v>
      </c>
      <c r="X53" s="4" t="s">
        <v>120</v>
      </c>
      <c r="Y53" s="4" t="s">
        <v>490</v>
      </c>
      <c r="Z53" s="4" t="s">
        <v>186</v>
      </c>
      <c r="AA53" s="4" t="s">
        <v>48</v>
      </c>
      <c r="AB53" s="4">
        <v>524</v>
      </c>
      <c r="AC53" s="4">
        <v>1515.518</v>
      </c>
      <c r="AD53" s="4">
        <v>583.67499999999995</v>
      </c>
      <c r="AE53" s="4">
        <v>2.597</v>
      </c>
      <c r="AF53" s="4">
        <v>2.9</v>
      </c>
      <c r="AG53" s="4">
        <v>8.907</v>
      </c>
      <c r="AH53" s="4">
        <v>109.14078600000001</v>
      </c>
      <c r="AI53" s="4">
        <v>2.7382879999999998</v>
      </c>
      <c r="AJ53" s="4">
        <v>40.355234000000003</v>
      </c>
      <c r="AK53" s="4">
        <v>358</v>
      </c>
      <c r="AL53" s="4">
        <v>6</v>
      </c>
      <c r="AM53" s="4">
        <v>278</v>
      </c>
      <c r="AN53" s="4">
        <v>69</v>
      </c>
      <c r="AO53" s="4">
        <v>13.885899</v>
      </c>
      <c r="AP53" s="4">
        <v>152.80000000000001</v>
      </c>
      <c r="AQ53" s="4">
        <v>0</v>
      </c>
      <c r="AR53" s="4">
        <v>11</v>
      </c>
      <c r="AS53" s="4">
        <v>1519</v>
      </c>
      <c r="AT53" s="4">
        <v>0.39600000000000002</v>
      </c>
      <c r="AU53" s="4">
        <v>18.344000000000001</v>
      </c>
      <c r="AV53" s="4">
        <v>0</v>
      </c>
      <c r="AW53" s="4">
        <v>0</v>
      </c>
      <c r="AX53" s="4">
        <v>0.6</v>
      </c>
      <c r="AY53">
        <v>0.89551724137931032</v>
      </c>
      <c r="AZ53" t="s">
        <v>69</v>
      </c>
      <c r="BA53" t="s">
        <v>424</v>
      </c>
      <c r="BB53">
        <v>1</v>
      </c>
      <c r="BC53" t="s">
        <v>427</v>
      </c>
      <c r="BD53">
        <v>1</v>
      </c>
      <c r="BE53">
        <v>30633.762000000002</v>
      </c>
      <c r="BF53">
        <v>4.9472147756452499E-2</v>
      </c>
      <c r="BG53">
        <v>4.4303161283967975E-2</v>
      </c>
      <c r="BH53">
        <v>253012.09799999997</v>
      </c>
      <c r="BI53">
        <v>5.9899032970352284E-3</v>
      </c>
      <c r="BJ53">
        <v>5.3640616766898238E-3</v>
      </c>
      <c r="BK53">
        <v>1</v>
      </c>
      <c r="BL53" t="s">
        <v>464</v>
      </c>
      <c r="BM53" t="s">
        <v>465</v>
      </c>
      <c r="BN53" t="s">
        <v>464</v>
      </c>
    </row>
    <row r="54" spans="1:66">
      <c r="A54" s="138" t="str">
        <f t="shared" si="96"/>
        <v>신화여객</v>
      </c>
      <c r="B54" s="138" t="str">
        <f t="shared" si="97"/>
        <v>555</v>
      </c>
      <c r="C54" s="139" t="str">
        <f t="shared" si="98"/>
        <v>73아2101</v>
      </c>
      <c r="D54" s="114" t="str">
        <f t="shared" si="99"/>
        <v>중형</v>
      </c>
      <c r="E54" s="110" t="str">
        <f t="shared" si="100"/>
        <v>S</v>
      </c>
      <c r="F54" s="159">
        <f t="shared" si="101"/>
        <v>1.025185185185185</v>
      </c>
      <c r="G54" s="160">
        <f t="shared" si="102"/>
        <v>2.7679999999999998</v>
      </c>
      <c r="H54" s="161">
        <f t="shared" si="103"/>
        <v>2.7</v>
      </c>
      <c r="I54" s="162">
        <f t="shared" si="104"/>
        <v>4372.5749999999998</v>
      </c>
      <c r="J54" s="163">
        <f t="shared" si="105"/>
        <v>3.2750940443221278E-2</v>
      </c>
      <c r="K54" s="163">
        <f t="shared" si="106"/>
        <v>0.35214648334779075</v>
      </c>
      <c r="L54" s="163">
        <f t="shared" si="107"/>
        <v>0.29662155594815415</v>
      </c>
      <c r="M54" s="164">
        <f t="shared" si="108"/>
        <v>8.7769999999999992</v>
      </c>
      <c r="N54" s="165">
        <f t="shared" si="109"/>
        <v>6.9000000000000006E-2</v>
      </c>
      <c r="O54" s="165">
        <f t="shared" si="110"/>
        <v>5.923</v>
      </c>
      <c r="P54" s="166">
        <f t="shared" si="111"/>
        <v>0</v>
      </c>
      <c r="Q54" s="167">
        <f t="shared" si="112"/>
        <v>83</v>
      </c>
      <c r="R54" s="168">
        <f t="shared" si="113"/>
        <v>23.108672305272723</v>
      </c>
      <c r="S54" s="140">
        <f t="shared" si="114"/>
        <v>3</v>
      </c>
      <c r="T54" s="140">
        <f t="shared" si="115"/>
        <v>259</v>
      </c>
      <c r="U54" t="s">
        <v>116</v>
      </c>
      <c r="V54" t="s">
        <v>120</v>
      </c>
      <c r="W54" t="s">
        <v>116</v>
      </c>
      <c r="X54" s="4" t="s">
        <v>120</v>
      </c>
      <c r="Y54" s="4" t="s">
        <v>229</v>
      </c>
      <c r="Z54" s="4" t="s">
        <v>186</v>
      </c>
      <c r="AA54" s="4" t="s">
        <v>48</v>
      </c>
      <c r="AB54" s="4">
        <v>524</v>
      </c>
      <c r="AC54" s="4">
        <v>4372.5749999999998</v>
      </c>
      <c r="AD54" s="4">
        <v>1579.432</v>
      </c>
      <c r="AE54" s="4">
        <v>2.7679999999999998</v>
      </c>
      <c r="AF54" s="4">
        <v>2.7</v>
      </c>
      <c r="AG54" s="4">
        <v>8.7769999999999992</v>
      </c>
      <c r="AH54" s="4">
        <v>307.620113</v>
      </c>
      <c r="AI54" s="4">
        <v>10.074847999999999</v>
      </c>
      <c r="AJ54" s="4">
        <v>108.327341</v>
      </c>
      <c r="AK54" s="4">
        <v>1297</v>
      </c>
      <c r="AL54" s="4">
        <v>3</v>
      </c>
      <c r="AM54" s="4">
        <v>259</v>
      </c>
      <c r="AN54" s="4">
        <v>83</v>
      </c>
      <c r="AO54" s="4">
        <v>14.214202999999999</v>
      </c>
      <c r="AP54" s="4">
        <v>124.6</v>
      </c>
      <c r="AQ54" s="4">
        <v>0</v>
      </c>
      <c r="AR54" s="4">
        <v>17</v>
      </c>
      <c r="AS54" s="4">
        <v>2363</v>
      </c>
      <c r="AT54" s="4">
        <v>6.9000000000000006E-2</v>
      </c>
      <c r="AU54" s="4">
        <v>5.923</v>
      </c>
      <c r="AV54" s="4">
        <v>27862</v>
      </c>
      <c r="AW54" s="4">
        <v>0</v>
      </c>
      <c r="AX54" s="4">
        <v>0.63</v>
      </c>
      <c r="AY54">
        <v>1.025185185185185</v>
      </c>
      <c r="AZ54" t="s">
        <v>71</v>
      </c>
      <c r="BA54" t="s">
        <v>424</v>
      </c>
      <c r="BB54">
        <v>1</v>
      </c>
      <c r="BC54" t="s">
        <v>644</v>
      </c>
      <c r="BD54">
        <v>9</v>
      </c>
      <c r="BE54">
        <v>30633.762000000002</v>
      </c>
      <c r="BF54">
        <v>0.14273712121939183</v>
      </c>
      <c r="BG54">
        <v>0.14633198205010242</v>
      </c>
      <c r="BH54">
        <v>253012.09799999997</v>
      </c>
      <c r="BI54">
        <v>1.7282078740756501E-2</v>
      </c>
      <c r="BJ54">
        <v>1.7717331094227403E-2</v>
      </c>
      <c r="BK54">
        <v>1</v>
      </c>
      <c r="BL54" t="s">
        <v>68</v>
      </c>
      <c r="BM54">
        <v>2</v>
      </c>
      <c r="BN54" t="s">
        <v>459</v>
      </c>
    </row>
  </sheetData>
  <sortState xmlns:xlrd2="http://schemas.microsoft.com/office/spreadsheetml/2017/richdata2" ref="U5:AX26">
    <sortCondition ref="Y5:Y26"/>
    <sortCondition ref="U5:U26"/>
  </sortState>
  <phoneticPr fontId="2" type="noConversion"/>
  <conditionalFormatting sqref="E1 E2:H3 E4 E5:H1048576">
    <cfRule type="containsText" dxfId="42" priority="1" operator="containsText" text="F">
      <formula>NOT(ISERROR(SEARCH("F",E1)))</formula>
    </cfRule>
    <cfRule type="containsText" dxfId="41" priority="2" operator="containsText" text="D">
      <formula>NOT(ISERROR(SEARCH("D",E1)))</formula>
    </cfRule>
    <cfRule type="containsText" dxfId="40" priority="3" operator="containsText" text="C">
      <formula>NOT(ISERROR(SEARCH("C",E1)))</formula>
    </cfRule>
    <cfRule type="containsText" dxfId="39" priority="4" operator="containsText" text="B">
      <formula>NOT(ISERROR(SEARCH("B",E1)))</formula>
    </cfRule>
    <cfRule type="containsText" dxfId="38" priority="5" operator="containsText" text="A">
      <formula>NOT(ISERROR(SEARCH("A",E1)))</formula>
    </cfRule>
    <cfRule type="containsText" dxfId="37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1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Q116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2" customWidth="1"/>
    <col min="4" max="4" width="10.140625" style="106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4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8" width="9.140625" hidden="1" customWidth="1" outlineLevel="1"/>
    <col min="69" max="69" width="9.140625" collapsed="1"/>
  </cols>
  <sheetData>
    <row r="1" spans="1:68" ht="9.75" customHeight="1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2"/>
      <c r="R1" s="212"/>
    </row>
    <row r="2" spans="1:68" ht="45" customHeight="1">
      <c r="A2" s="10" t="s">
        <v>32</v>
      </c>
      <c r="B2" s="34"/>
      <c r="C2" s="100"/>
      <c r="D2" s="107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3"/>
      <c r="R2" s="213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154</v>
      </c>
      <c r="B3" s="35"/>
      <c r="E3" s="11"/>
      <c r="F3" s="8"/>
      <c r="G3" s="11"/>
      <c r="H3" s="11"/>
      <c r="X3" s="11"/>
      <c r="Y3" s="11"/>
    </row>
    <row r="4" spans="1:68" ht="27">
      <c r="A4" s="120" t="s">
        <v>38</v>
      </c>
      <c r="B4" s="121" t="s">
        <v>49</v>
      </c>
      <c r="C4" s="122" t="s">
        <v>138</v>
      </c>
      <c r="D4" s="122" t="s">
        <v>155</v>
      </c>
      <c r="E4" s="123" t="s">
        <v>144</v>
      </c>
      <c r="F4" s="121" t="s">
        <v>148</v>
      </c>
      <c r="G4" s="123" t="s">
        <v>146</v>
      </c>
      <c r="H4" s="123" t="s">
        <v>150</v>
      </c>
      <c r="I4" s="124" t="s">
        <v>152</v>
      </c>
      <c r="J4" s="123" t="s">
        <v>11</v>
      </c>
      <c r="K4" s="123" t="s">
        <v>12</v>
      </c>
      <c r="L4" s="123" t="s">
        <v>13</v>
      </c>
      <c r="M4" s="123" t="s">
        <v>73</v>
      </c>
      <c r="N4" s="123" t="s">
        <v>6</v>
      </c>
      <c r="O4" s="123" t="s">
        <v>7</v>
      </c>
      <c r="P4" s="123" t="s">
        <v>179</v>
      </c>
      <c r="Q4" s="215" t="s">
        <v>43</v>
      </c>
      <c r="R4" s="215" t="s">
        <v>44</v>
      </c>
      <c r="S4" s="13"/>
      <c r="T4" s="13" t="s">
        <v>42</v>
      </c>
      <c r="U4" s="13" t="s">
        <v>157</v>
      </c>
      <c r="V4" s="13" t="s">
        <v>158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182</v>
      </c>
      <c r="AN4" s="13" t="s">
        <v>183</v>
      </c>
      <c r="AO4" t="s">
        <v>184</v>
      </c>
      <c r="AP4" t="s">
        <v>37</v>
      </c>
      <c r="AQ4" t="s">
        <v>31</v>
      </c>
      <c r="AR4" t="s">
        <v>0</v>
      </c>
      <c r="AS4" t="s">
        <v>9</v>
      </c>
      <c r="AT4" t="s">
        <v>140</v>
      </c>
      <c r="AU4" t="s">
        <v>30</v>
      </c>
      <c r="AV4" t="s">
        <v>141</v>
      </c>
      <c r="AW4" t="s">
        <v>149</v>
      </c>
      <c r="AX4" t="s">
        <v>159</v>
      </c>
      <c r="AY4" t="s">
        <v>160</v>
      </c>
      <c r="AZ4" t="s">
        <v>161</v>
      </c>
      <c r="BA4" t="s">
        <v>162</v>
      </c>
      <c r="BB4" t="s">
        <v>163</v>
      </c>
      <c r="BC4" t="s">
        <v>65</v>
      </c>
      <c r="BF4" t="s">
        <v>0</v>
      </c>
      <c r="BG4" t="s">
        <v>168</v>
      </c>
      <c r="BH4" t="s">
        <v>74</v>
      </c>
      <c r="BI4" t="s">
        <v>164</v>
      </c>
      <c r="BJ4" t="s">
        <v>165</v>
      </c>
      <c r="BK4" t="s">
        <v>169</v>
      </c>
      <c r="BL4" t="s">
        <v>170</v>
      </c>
      <c r="BM4" t="s">
        <v>166</v>
      </c>
      <c r="BN4" t="s">
        <v>65</v>
      </c>
      <c r="BO4" t="s">
        <v>167</v>
      </c>
      <c r="BP4" t="s">
        <v>171</v>
      </c>
    </row>
    <row r="5" spans="1:68" ht="16.5">
      <c r="A5" s="222" t="str">
        <f>BF5</f>
        <v>신화여객</v>
      </c>
      <c r="B5" s="125">
        <f>IF(BH5="null", E5, BH5)</f>
        <v>678</v>
      </c>
      <c r="C5" s="126" t="str">
        <f>BN5</f>
        <v>F</v>
      </c>
      <c r="D5" s="127">
        <f>BM5</f>
        <v>0.70347779476703887</v>
      </c>
      <c r="E5" s="128">
        <f>U5</f>
        <v>678</v>
      </c>
      <c r="F5" s="129" t="str">
        <f>BG5</f>
        <v>37</v>
      </c>
      <c r="G5" s="130" t="str">
        <f>BK5</f>
        <v>71바6162</v>
      </c>
      <c r="H5" s="131">
        <f>BJ5</f>
        <v>2</v>
      </c>
      <c r="I5" s="132">
        <f>BP5</f>
        <v>1527.3600000000001</v>
      </c>
      <c r="J5" s="133">
        <f>AB5/AA5</f>
        <v>4.1445839935589403E-2</v>
      </c>
      <c r="K5" s="133">
        <f>AC5/AA5</f>
        <v>0.42670883337530596</v>
      </c>
      <c r="L5" s="133">
        <f>AD5/I5</f>
        <v>0.20951183741881416</v>
      </c>
      <c r="M5" s="134">
        <f>Z5</f>
        <v>14.544</v>
      </c>
      <c r="N5" s="135">
        <f>AE5*100/W5</f>
        <v>1.0475591870940708</v>
      </c>
      <c r="O5" s="135">
        <f>AF5*100/W5</f>
        <v>12.112403100775195</v>
      </c>
      <c r="P5" s="216">
        <f>AK5</f>
        <v>56</v>
      </c>
      <c r="Q5" s="217">
        <f>AE5</f>
        <v>16</v>
      </c>
      <c r="R5" s="217">
        <f>AF5</f>
        <v>185</v>
      </c>
      <c r="T5">
        <v>524</v>
      </c>
      <c r="U5">
        <v>678</v>
      </c>
      <c r="V5" t="s">
        <v>428</v>
      </c>
      <c r="W5">
        <v>1527.36</v>
      </c>
      <c r="X5">
        <v>835.78099999999995</v>
      </c>
      <c r="Y5">
        <v>1.827</v>
      </c>
      <c r="Z5">
        <v>14.544</v>
      </c>
      <c r="AA5">
        <v>114.13775200000001</v>
      </c>
      <c r="AB5">
        <v>4.7305349999999997</v>
      </c>
      <c r="AC5">
        <v>48.703586999999999</v>
      </c>
      <c r="AD5" s="1">
        <v>320</v>
      </c>
      <c r="AE5">
        <v>16</v>
      </c>
      <c r="AF5">
        <v>185</v>
      </c>
      <c r="AG5">
        <v>86</v>
      </c>
      <c r="AH5">
        <v>13.381724</v>
      </c>
      <c r="AI5">
        <v>220.4</v>
      </c>
      <c r="AJ5">
        <v>1.8</v>
      </c>
      <c r="AK5">
        <v>56</v>
      </c>
      <c r="AL5">
        <v>35970</v>
      </c>
      <c r="AM5" t="s">
        <v>485</v>
      </c>
      <c r="AN5" t="s">
        <v>486</v>
      </c>
      <c r="AO5">
        <v>1405.7260000000001</v>
      </c>
      <c r="AR5" t="s">
        <v>116</v>
      </c>
      <c r="AS5" t="s">
        <v>118</v>
      </c>
      <c r="AT5" t="s">
        <v>481</v>
      </c>
      <c r="AU5" t="s">
        <v>428</v>
      </c>
      <c r="AV5" t="s">
        <v>48</v>
      </c>
      <c r="AW5">
        <v>2</v>
      </c>
      <c r="BB5">
        <v>0.70347779476703887</v>
      </c>
      <c r="BC5" t="s">
        <v>70</v>
      </c>
      <c r="BF5" t="s">
        <v>116</v>
      </c>
      <c r="BG5" t="s">
        <v>118</v>
      </c>
      <c r="BH5" t="s">
        <v>428</v>
      </c>
      <c r="BI5">
        <v>678</v>
      </c>
      <c r="BJ5">
        <v>2</v>
      </c>
      <c r="BK5" t="s">
        <v>481</v>
      </c>
      <c r="BL5" t="s">
        <v>215</v>
      </c>
      <c r="BM5">
        <v>0.70347779476703887</v>
      </c>
      <c r="BN5" t="s">
        <v>70</v>
      </c>
      <c r="BO5" t="s">
        <v>372</v>
      </c>
      <c r="BP5">
        <v>1527.3600000000001</v>
      </c>
    </row>
    <row r="6" spans="1:68" ht="16.5">
      <c r="A6" s="223" t="str">
        <f t="shared" ref="A6:A7" si="0">BF6</f>
        <v>신화여객</v>
      </c>
      <c r="B6" s="109">
        <f t="shared" ref="B6:B69" si="1">IF(BH6="null", E6, BH6)</f>
        <v>8257</v>
      </c>
      <c r="C6" s="110" t="str">
        <f t="shared" ref="C6:C7" si="2">BN6</f>
        <v>C</v>
      </c>
      <c r="D6" s="111">
        <f t="shared" ref="D6:D7" si="3">BM6</f>
        <v>0.87281716066215087</v>
      </c>
      <c r="E6" s="112">
        <f t="shared" ref="E6:E7" si="4">U6</f>
        <v>8257</v>
      </c>
      <c r="F6" s="113" t="str">
        <f t="shared" ref="F6:F7" si="5">BG6</f>
        <v>526</v>
      </c>
      <c r="G6" s="114" t="str">
        <f t="shared" ref="G6:G7" si="6">BK6</f>
        <v>71바5105</v>
      </c>
      <c r="H6" s="115">
        <f t="shared" ref="H6:H7" si="7">BJ6</f>
        <v>5</v>
      </c>
      <c r="I6" s="116">
        <f t="shared" ref="I6:I7" si="8">BP6</f>
        <v>1014.5419999999999</v>
      </c>
      <c r="J6" s="117">
        <f t="shared" ref="J6:J7" si="9">AB6/AA6</f>
        <v>4.1020487942661207E-2</v>
      </c>
      <c r="K6" s="117">
        <f t="shared" ref="K6:K7" si="10">AC6/AA6</f>
        <v>0.33546886788517688</v>
      </c>
      <c r="L6" s="117">
        <f t="shared" ref="L6:L7" si="11">AD6/I6</f>
        <v>0.18530529046604283</v>
      </c>
      <c r="M6" s="118">
        <f t="shared" ref="M6:M7" si="12">Z6</f>
        <v>8.5809999999999995</v>
      </c>
      <c r="N6" s="119">
        <f t="shared" ref="N6:N7" si="13">AE6*100/W6</f>
        <v>0</v>
      </c>
      <c r="O6" s="119">
        <f t="shared" ref="O6:O7" si="14">AF6*100/W6</f>
        <v>8.9695645917073907</v>
      </c>
      <c r="P6" s="218">
        <f t="shared" ref="P6:P7" si="15">AK6</f>
        <v>8</v>
      </c>
      <c r="Q6" s="219">
        <f t="shared" ref="Q6:Q7" si="16">AE6</f>
        <v>0</v>
      </c>
      <c r="R6" s="219">
        <f t="shared" ref="R6:R7" si="17">AF6</f>
        <v>91</v>
      </c>
      <c r="T6">
        <v>524</v>
      </c>
      <c r="U6">
        <v>8257</v>
      </c>
      <c r="V6" t="s">
        <v>428</v>
      </c>
      <c r="W6">
        <v>1014.542</v>
      </c>
      <c r="X6">
        <v>363.52</v>
      </c>
      <c r="Y6">
        <v>2.7909999999999999</v>
      </c>
      <c r="Z6">
        <v>8.5809999999999995</v>
      </c>
      <c r="AA6">
        <v>71.968866000000006</v>
      </c>
      <c r="AB6">
        <v>2.9521980000000001</v>
      </c>
      <c r="AC6">
        <v>24.143314</v>
      </c>
      <c r="AD6" s="1">
        <v>188</v>
      </c>
      <c r="AE6">
        <v>0</v>
      </c>
      <c r="AF6">
        <v>91</v>
      </c>
      <c r="AG6">
        <v>69</v>
      </c>
      <c r="AH6">
        <v>14.096956</v>
      </c>
      <c r="AI6">
        <v>19.399999999999999</v>
      </c>
      <c r="AJ6">
        <v>0</v>
      </c>
      <c r="AK6">
        <v>8</v>
      </c>
      <c r="AL6">
        <v>3312</v>
      </c>
      <c r="AM6" t="s">
        <v>452</v>
      </c>
      <c r="AN6" t="s">
        <v>487</v>
      </c>
      <c r="AO6">
        <v>591.64099999999996</v>
      </c>
      <c r="AR6" t="s">
        <v>116</v>
      </c>
      <c r="AS6" t="s">
        <v>119</v>
      </c>
      <c r="AT6" t="s">
        <v>217</v>
      </c>
      <c r="AU6" t="s">
        <v>428</v>
      </c>
      <c r="AV6" t="s">
        <v>48</v>
      </c>
      <c r="AW6">
        <v>5</v>
      </c>
      <c r="BB6">
        <v>0.87281716066215087</v>
      </c>
      <c r="BC6" t="s">
        <v>69</v>
      </c>
      <c r="BF6" t="s">
        <v>116</v>
      </c>
      <c r="BG6" t="s">
        <v>119</v>
      </c>
      <c r="BH6" t="s">
        <v>428</v>
      </c>
      <c r="BI6">
        <v>8257</v>
      </c>
      <c r="BJ6">
        <v>5</v>
      </c>
      <c r="BK6" t="s">
        <v>217</v>
      </c>
      <c r="BL6" t="s">
        <v>220</v>
      </c>
      <c r="BM6">
        <v>0.87281716066215087</v>
      </c>
      <c r="BN6" t="s">
        <v>69</v>
      </c>
      <c r="BO6" t="s">
        <v>175</v>
      </c>
      <c r="BP6">
        <v>1014.5419999999999</v>
      </c>
    </row>
    <row r="7" spans="1:68" ht="16.5">
      <c r="A7" s="222" t="str">
        <f t="shared" si="0"/>
        <v>신화여객</v>
      </c>
      <c r="B7" s="125" t="str">
        <f t="shared" si="1"/>
        <v>강상규</v>
      </c>
      <c r="C7" s="126" t="str">
        <f t="shared" si="2"/>
        <v>D</v>
      </c>
      <c r="D7" s="127">
        <f t="shared" si="3"/>
        <v>0.82499999999999996</v>
      </c>
      <c r="E7" s="128">
        <f t="shared" si="4"/>
        <v>6572</v>
      </c>
      <c r="F7" s="129" t="str">
        <f t="shared" si="5"/>
        <v>526</v>
      </c>
      <c r="G7" s="130" t="str">
        <f t="shared" si="6"/>
        <v>72바1102</v>
      </c>
      <c r="H7" s="131">
        <f t="shared" si="7"/>
        <v>1</v>
      </c>
      <c r="I7" s="132">
        <f t="shared" si="8"/>
        <v>1451.8969999999999</v>
      </c>
      <c r="J7" s="133">
        <f t="shared" si="9"/>
        <v>3.2269751257838999E-2</v>
      </c>
      <c r="K7" s="133">
        <f t="shared" si="10"/>
        <v>0.33697516154304397</v>
      </c>
      <c r="L7" s="133">
        <f t="shared" si="11"/>
        <v>0.25277275178611158</v>
      </c>
      <c r="M7" s="134">
        <f t="shared" si="12"/>
        <v>12.172000000000001</v>
      </c>
      <c r="N7" s="135">
        <f t="shared" si="13"/>
        <v>6.8875409206024946E-2</v>
      </c>
      <c r="O7" s="135">
        <f t="shared" si="14"/>
        <v>27.619039091616003</v>
      </c>
      <c r="P7" s="216">
        <f t="shared" si="15"/>
        <v>0</v>
      </c>
      <c r="Q7" s="217">
        <f t="shared" si="16"/>
        <v>1</v>
      </c>
      <c r="R7" s="217">
        <f t="shared" si="17"/>
        <v>401</v>
      </c>
      <c r="T7">
        <v>524</v>
      </c>
      <c r="U7">
        <v>6572</v>
      </c>
      <c r="V7" t="s">
        <v>230</v>
      </c>
      <c r="W7">
        <v>1451.8969999999999</v>
      </c>
      <c r="X7">
        <v>549.97500000000002</v>
      </c>
      <c r="Y7">
        <v>2.64</v>
      </c>
      <c r="Z7">
        <v>12.172000000000001</v>
      </c>
      <c r="AA7">
        <v>90.046897999999999</v>
      </c>
      <c r="AB7">
        <v>2.9057909999999998</v>
      </c>
      <c r="AC7">
        <v>30.343568000000001</v>
      </c>
      <c r="AD7" s="1">
        <v>367</v>
      </c>
      <c r="AE7">
        <v>1</v>
      </c>
      <c r="AF7">
        <v>401</v>
      </c>
      <c r="AG7">
        <v>72</v>
      </c>
      <c r="AH7">
        <v>16.123785999999999</v>
      </c>
      <c r="AI7">
        <v>1118.8</v>
      </c>
      <c r="AJ7">
        <v>0</v>
      </c>
      <c r="AK7">
        <v>0</v>
      </c>
      <c r="AL7">
        <v>0</v>
      </c>
      <c r="AM7" t="s">
        <v>231</v>
      </c>
      <c r="AN7" t="s">
        <v>488</v>
      </c>
      <c r="AO7">
        <v>1451.8969999999999</v>
      </c>
      <c r="AR7" t="s">
        <v>116</v>
      </c>
      <c r="AS7" t="s">
        <v>119</v>
      </c>
      <c r="AT7" t="s">
        <v>220</v>
      </c>
      <c r="AU7" t="s">
        <v>230</v>
      </c>
      <c r="AV7" t="s">
        <v>48</v>
      </c>
      <c r="AW7">
        <v>1</v>
      </c>
      <c r="BB7">
        <v>0.82499999999999996</v>
      </c>
      <c r="BC7" t="s">
        <v>67</v>
      </c>
      <c r="BF7" t="s">
        <v>116</v>
      </c>
      <c r="BG7" t="s">
        <v>119</v>
      </c>
      <c r="BH7" t="s">
        <v>230</v>
      </c>
      <c r="BI7">
        <v>6572</v>
      </c>
      <c r="BJ7">
        <v>1</v>
      </c>
      <c r="BK7" t="s">
        <v>220</v>
      </c>
      <c r="BL7" t="s">
        <v>172</v>
      </c>
      <c r="BM7">
        <v>0.82499999999999996</v>
      </c>
      <c r="BN7" t="s">
        <v>67</v>
      </c>
      <c r="BO7" t="s">
        <v>177</v>
      </c>
      <c r="BP7">
        <v>1451.8969999999999</v>
      </c>
    </row>
    <row r="8" spans="1:68" ht="16.5">
      <c r="A8" s="223" t="str">
        <f t="shared" ref="A8:A66" si="18">BF8</f>
        <v>신화여객</v>
      </c>
      <c r="B8" s="109" t="str">
        <f t="shared" si="1"/>
        <v>강천성</v>
      </c>
      <c r="C8" s="110" t="str">
        <f t="shared" ref="C8:C66" si="19">BN8</f>
        <v>A</v>
      </c>
      <c r="D8" s="111">
        <f t="shared" ref="D8:D66" si="20">BM8</f>
        <v>0.97927027341157502</v>
      </c>
      <c r="E8" s="112">
        <f t="shared" ref="E8:E66" si="21">U8</f>
        <v>6074</v>
      </c>
      <c r="F8" s="113" t="str">
        <f t="shared" ref="F8:F66" si="22">BG8</f>
        <v>555</v>
      </c>
      <c r="G8" s="114" t="str">
        <f t="shared" ref="G8:G66" si="23">BK8</f>
        <v>72바1105</v>
      </c>
      <c r="H8" s="115">
        <f t="shared" ref="H8:H66" si="24">BJ8</f>
        <v>5</v>
      </c>
      <c r="I8" s="116">
        <f t="shared" ref="I8:I66" si="25">BP8</f>
        <v>7221.8530000000001</v>
      </c>
      <c r="J8" s="117">
        <f t="shared" ref="J8:J66" si="26">AB8/AA8</f>
        <v>2.388804413067017E-2</v>
      </c>
      <c r="K8" s="117">
        <f t="shared" ref="K8:K66" si="27">AC8/AA8</f>
        <v>0.35611271182702137</v>
      </c>
      <c r="L8" s="117">
        <f t="shared" ref="L8:L66" si="28">AD8/I8</f>
        <v>0.21919582134945145</v>
      </c>
      <c r="M8" s="118">
        <f t="shared" ref="M8:M66" si="29">Z8</f>
        <v>9.09</v>
      </c>
      <c r="N8" s="119">
        <f t="shared" ref="N8:N66" si="30">AE8*100/W8</f>
        <v>0.56772133135360137</v>
      </c>
      <c r="O8" s="119">
        <f t="shared" ref="O8:O66" si="31">AF8*100/W8</f>
        <v>14.511511103867663</v>
      </c>
      <c r="P8" s="218">
        <f t="shared" ref="P8:P66" si="32">AK8</f>
        <v>30</v>
      </c>
      <c r="Q8" s="219">
        <f t="shared" ref="Q8:Q66" si="33">AE8</f>
        <v>41</v>
      </c>
      <c r="R8" s="219">
        <f t="shared" ref="R8:R66" si="34">AF8</f>
        <v>1048</v>
      </c>
      <c r="T8">
        <v>524</v>
      </c>
      <c r="U8">
        <v>6074</v>
      </c>
      <c r="V8" t="s">
        <v>396</v>
      </c>
      <c r="W8">
        <v>7221.8530000000001</v>
      </c>
      <c r="X8">
        <v>2622.8069999999998</v>
      </c>
      <c r="Y8">
        <v>2.7530000000000001</v>
      </c>
      <c r="Z8">
        <v>9.09</v>
      </c>
      <c r="AA8">
        <v>502.46198199999998</v>
      </c>
      <c r="AB8">
        <v>12.002834</v>
      </c>
      <c r="AC8">
        <v>178.933099</v>
      </c>
      <c r="AD8" s="1">
        <v>1583</v>
      </c>
      <c r="AE8">
        <v>41</v>
      </c>
      <c r="AF8">
        <v>1048</v>
      </c>
      <c r="AG8">
        <v>83</v>
      </c>
      <c r="AH8">
        <v>14.372934000000001</v>
      </c>
      <c r="AI8">
        <v>491.3</v>
      </c>
      <c r="AJ8">
        <v>0</v>
      </c>
      <c r="AK8">
        <v>30</v>
      </c>
      <c r="AL8">
        <v>4873</v>
      </c>
      <c r="AM8" t="s">
        <v>397</v>
      </c>
      <c r="AN8" t="s">
        <v>489</v>
      </c>
      <c r="AO8">
        <v>4862.2920000000004</v>
      </c>
      <c r="AR8" t="s">
        <v>116</v>
      </c>
      <c r="AS8" t="s">
        <v>120</v>
      </c>
      <c r="AT8" t="s">
        <v>228</v>
      </c>
      <c r="AU8" t="s">
        <v>396</v>
      </c>
      <c r="AV8" t="s">
        <v>48</v>
      </c>
      <c r="AW8">
        <v>5</v>
      </c>
      <c r="BB8">
        <v>0.97927027341157502</v>
      </c>
      <c r="BC8" t="s">
        <v>66</v>
      </c>
      <c r="BF8" t="s">
        <v>116</v>
      </c>
      <c r="BG8" t="s">
        <v>120</v>
      </c>
      <c r="BH8" t="s">
        <v>396</v>
      </c>
      <c r="BI8">
        <v>6074</v>
      </c>
      <c r="BJ8">
        <v>5</v>
      </c>
      <c r="BK8" t="s">
        <v>228</v>
      </c>
      <c r="BL8" t="s">
        <v>490</v>
      </c>
      <c r="BM8">
        <v>0.97927027341157502</v>
      </c>
      <c r="BN8" t="s">
        <v>66</v>
      </c>
      <c r="BO8" t="s">
        <v>176</v>
      </c>
      <c r="BP8">
        <v>7221.8530000000001</v>
      </c>
    </row>
    <row r="9" spans="1:68" ht="16.5">
      <c r="A9" s="222" t="str">
        <f t="shared" si="18"/>
        <v>신화여객</v>
      </c>
      <c r="B9" s="125" t="str">
        <f t="shared" si="1"/>
        <v>고동윤</v>
      </c>
      <c r="C9" s="126" t="str">
        <f t="shared" si="19"/>
        <v>D</v>
      </c>
      <c r="D9" s="127">
        <f t="shared" si="20"/>
        <v>0.82312499999999988</v>
      </c>
      <c r="E9" s="128">
        <f t="shared" si="21"/>
        <v>5283</v>
      </c>
      <c r="F9" s="129" t="str">
        <f t="shared" si="22"/>
        <v>526</v>
      </c>
      <c r="G9" s="130" t="str">
        <f t="shared" si="23"/>
        <v>72바1103</v>
      </c>
      <c r="H9" s="131">
        <f t="shared" si="24"/>
        <v>1</v>
      </c>
      <c r="I9" s="132">
        <f t="shared" si="25"/>
        <v>2130.9520000000002</v>
      </c>
      <c r="J9" s="133">
        <f t="shared" si="26"/>
        <v>1.3294778464222692E-2</v>
      </c>
      <c r="K9" s="133">
        <f t="shared" si="27"/>
        <v>0.33950911255221855</v>
      </c>
      <c r="L9" s="133">
        <f t="shared" si="28"/>
        <v>0.22102797247427439</v>
      </c>
      <c r="M9" s="134">
        <f t="shared" si="29"/>
        <v>10.176</v>
      </c>
      <c r="N9" s="135">
        <f t="shared" si="30"/>
        <v>9.3854765381857483E-2</v>
      </c>
      <c r="O9" s="135">
        <f t="shared" si="31"/>
        <v>8.6346384151308886</v>
      </c>
      <c r="P9" s="216">
        <f t="shared" si="32"/>
        <v>3</v>
      </c>
      <c r="Q9" s="217">
        <f t="shared" si="33"/>
        <v>2</v>
      </c>
      <c r="R9" s="217">
        <f t="shared" si="34"/>
        <v>184</v>
      </c>
      <c r="T9">
        <v>524</v>
      </c>
      <c r="U9">
        <v>5283</v>
      </c>
      <c r="V9" t="s">
        <v>445</v>
      </c>
      <c r="W9">
        <v>2130.9520000000002</v>
      </c>
      <c r="X9">
        <v>809.00400000000002</v>
      </c>
      <c r="Y9">
        <v>2.6339999999999999</v>
      </c>
      <c r="Z9">
        <v>10.176</v>
      </c>
      <c r="AA9">
        <v>144.12049099999999</v>
      </c>
      <c r="AB9">
        <v>1.91605</v>
      </c>
      <c r="AC9">
        <v>48.930219999999998</v>
      </c>
      <c r="AD9" s="1">
        <v>471</v>
      </c>
      <c r="AE9">
        <v>2</v>
      </c>
      <c r="AF9">
        <v>184</v>
      </c>
      <c r="AG9">
        <v>79</v>
      </c>
      <c r="AH9">
        <v>14.785905</v>
      </c>
      <c r="AI9">
        <v>20.100000000000001</v>
      </c>
      <c r="AJ9">
        <v>0</v>
      </c>
      <c r="AK9">
        <v>3</v>
      </c>
      <c r="AL9">
        <v>231</v>
      </c>
      <c r="AM9" t="s">
        <v>453</v>
      </c>
      <c r="AN9" t="s">
        <v>491</v>
      </c>
      <c r="AO9">
        <v>2130.9520000000002</v>
      </c>
      <c r="AR9" t="s">
        <v>116</v>
      </c>
      <c r="AS9" t="s">
        <v>119</v>
      </c>
      <c r="AT9" t="s">
        <v>446</v>
      </c>
      <c r="AU9" t="s">
        <v>445</v>
      </c>
      <c r="AV9" t="s">
        <v>48</v>
      </c>
      <c r="AW9">
        <v>1</v>
      </c>
      <c r="BB9">
        <v>0.82312499999999988</v>
      </c>
      <c r="BC9" t="s">
        <v>67</v>
      </c>
      <c r="BF9" t="s">
        <v>116</v>
      </c>
      <c r="BG9" t="s">
        <v>119</v>
      </c>
      <c r="BH9" t="s">
        <v>445</v>
      </c>
      <c r="BI9">
        <v>5283</v>
      </c>
      <c r="BJ9">
        <v>1</v>
      </c>
      <c r="BK9" t="s">
        <v>446</v>
      </c>
      <c r="BL9" t="s">
        <v>172</v>
      </c>
      <c r="BM9">
        <v>0.82312499999999988</v>
      </c>
      <c r="BN9" t="s">
        <v>67</v>
      </c>
      <c r="BO9" t="s">
        <v>177</v>
      </c>
      <c r="BP9">
        <v>2130.9520000000002</v>
      </c>
    </row>
    <row r="10" spans="1:68" ht="16.5">
      <c r="A10" s="223" t="str">
        <f t="shared" si="18"/>
        <v>신화여객</v>
      </c>
      <c r="B10" s="109" t="str">
        <f t="shared" si="1"/>
        <v>고성윤</v>
      </c>
      <c r="C10" s="110" t="str">
        <f t="shared" si="19"/>
        <v>D</v>
      </c>
      <c r="D10" s="111">
        <f t="shared" si="20"/>
        <v>0.83028276859835171</v>
      </c>
      <c r="E10" s="112">
        <f t="shared" si="21"/>
        <v>2021</v>
      </c>
      <c r="F10" s="113" t="str">
        <f t="shared" si="22"/>
        <v>34</v>
      </c>
      <c r="G10" s="114" t="str">
        <f t="shared" si="23"/>
        <v>71바1115</v>
      </c>
      <c r="H10" s="115">
        <f t="shared" si="24"/>
        <v>7</v>
      </c>
      <c r="I10" s="116">
        <f t="shared" si="25"/>
        <v>1743.7359999999999</v>
      </c>
      <c r="J10" s="117">
        <f t="shared" si="26"/>
        <v>1.8206169870352566E-2</v>
      </c>
      <c r="K10" s="117">
        <f t="shared" si="27"/>
        <v>0.34018748151768852</v>
      </c>
      <c r="L10" s="117">
        <f t="shared" si="28"/>
        <v>0.14222336408722422</v>
      </c>
      <c r="M10" s="118">
        <f t="shared" si="29"/>
        <v>12.656000000000001</v>
      </c>
      <c r="N10" s="119">
        <f t="shared" si="30"/>
        <v>0.97491822156564978</v>
      </c>
      <c r="O10" s="119">
        <f t="shared" si="31"/>
        <v>26.265443851592213</v>
      </c>
      <c r="P10" s="218">
        <f t="shared" si="32"/>
        <v>3</v>
      </c>
      <c r="Q10" s="219">
        <f t="shared" si="33"/>
        <v>17</v>
      </c>
      <c r="R10" s="219">
        <f t="shared" si="34"/>
        <v>458</v>
      </c>
      <c r="T10">
        <v>524</v>
      </c>
      <c r="U10">
        <v>2021</v>
      </c>
      <c r="V10" t="s">
        <v>232</v>
      </c>
      <c r="W10">
        <v>1743.7360000000001</v>
      </c>
      <c r="X10">
        <v>822.30100000000004</v>
      </c>
      <c r="Y10">
        <v>2.121</v>
      </c>
      <c r="Z10">
        <v>12.656000000000001</v>
      </c>
      <c r="AA10">
        <v>109.499967</v>
      </c>
      <c r="AB10">
        <v>1.9935750000000001</v>
      </c>
      <c r="AC10">
        <v>37.250518</v>
      </c>
      <c r="AD10" s="1">
        <v>248</v>
      </c>
      <c r="AE10">
        <v>17</v>
      </c>
      <c r="AF10">
        <v>458</v>
      </c>
      <c r="AG10">
        <v>80</v>
      </c>
      <c r="AH10">
        <v>15.924534</v>
      </c>
      <c r="AI10">
        <v>739.5</v>
      </c>
      <c r="AJ10">
        <v>0</v>
      </c>
      <c r="AK10">
        <v>3</v>
      </c>
      <c r="AL10">
        <v>961</v>
      </c>
      <c r="AM10" t="s">
        <v>233</v>
      </c>
      <c r="AN10" t="s">
        <v>492</v>
      </c>
      <c r="AO10">
        <v>484.60199999999998</v>
      </c>
      <c r="AR10" t="s">
        <v>116</v>
      </c>
      <c r="AS10" t="s">
        <v>117</v>
      </c>
      <c r="AT10" t="s">
        <v>190</v>
      </c>
      <c r="AU10" t="s">
        <v>232</v>
      </c>
      <c r="AV10" t="s">
        <v>48</v>
      </c>
      <c r="AW10">
        <v>7</v>
      </c>
      <c r="BB10">
        <v>0.83028276859835171</v>
      </c>
      <c r="BC10" t="s">
        <v>67</v>
      </c>
      <c r="BF10" t="s">
        <v>116</v>
      </c>
      <c r="BG10" t="s">
        <v>117</v>
      </c>
      <c r="BH10" t="s">
        <v>232</v>
      </c>
      <c r="BI10">
        <v>2021</v>
      </c>
      <c r="BJ10">
        <v>7</v>
      </c>
      <c r="BK10" t="s">
        <v>190</v>
      </c>
      <c r="BL10" t="s">
        <v>493</v>
      </c>
      <c r="BM10">
        <v>0.83028276859835171</v>
      </c>
      <c r="BN10" t="s">
        <v>67</v>
      </c>
      <c r="BO10" t="s">
        <v>177</v>
      </c>
      <c r="BP10">
        <v>1743.7359999999999</v>
      </c>
    </row>
    <row r="11" spans="1:68" ht="16.5">
      <c r="A11" s="222" t="str">
        <f t="shared" si="18"/>
        <v>신화여객</v>
      </c>
      <c r="B11" s="125" t="str">
        <f t="shared" si="1"/>
        <v>고한석</v>
      </c>
      <c r="C11" s="126" t="str">
        <f t="shared" si="19"/>
        <v>B</v>
      </c>
      <c r="D11" s="127">
        <f t="shared" si="20"/>
        <v>0.91306276382656759</v>
      </c>
      <c r="E11" s="128">
        <f t="shared" si="21"/>
        <v>2677</v>
      </c>
      <c r="F11" s="129" t="str">
        <f t="shared" si="22"/>
        <v>37</v>
      </c>
      <c r="G11" s="130" t="str">
        <f t="shared" si="23"/>
        <v>71바6166</v>
      </c>
      <c r="H11" s="131">
        <f t="shared" si="24"/>
        <v>4</v>
      </c>
      <c r="I11" s="132">
        <f t="shared" si="25"/>
        <v>2524.9870000000001</v>
      </c>
      <c r="J11" s="133">
        <f t="shared" si="26"/>
        <v>3.3258319348247481E-2</v>
      </c>
      <c r="K11" s="133">
        <f t="shared" si="27"/>
        <v>0.33492907730204757</v>
      </c>
      <c r="L11" s="133">
        <f t="shared" si="28"/>
        <v>0.1722781146992044</v>
      </c>
      <c r="M11" s="134">
        <f t="shared" si="29"/>
        <v>9.3089999999999993</v>
      </c>
      <c r="N11" s="135">
        <f t="shared" si="30"/>
        <v>0.11881249289600303</v>
      </c>
      <c r="O11" s="135">
        <f t="shared" si="31"/>
        <v>3.5643747868800908</v>
      </c>
      <c r="P11" s="216">
        <f t="shared" si="32"/>
        <v>2</v>
      </c>
      <c r="Q11" s="217">
        <f t="shared" si="33"/>
        <v>3</v>
      </c>
      <c r="R11" s="217">
        <f t="shared" si="34"/>
        <v>90</v>
      </c>
      <c r="T11">
        <v>524</v>
      </c>
      <c r="U11">
        <v>2677</v>
      </c>
      <c r="V11" t="s">
        <v>447</v>
      </c>
      <c r="W11">
        <v>2524.9870000000001</v>
      </c>
      <c r="X11">
        <v>1071.8869999999999</v>
      </c>
      <c r="Y11">
        <v>2.3559999999999999</v>
      </c>
      <c r="Z11">
        <v>9.3089999999999993</v>
      </c>
      <c r="AA11">
        <v>166.564941</v>
      </c>
      <c r="AB11">
        <v>5.5396700000000001</v>
      </c>
      <c r="AC11">
        <v>55.787441999999999</v>
      </c>
      <c r="AD11" s="1">
        <v>435</v>
      </c>
      <c r="AE11">
        <v>3</v>
      </c>
      <c r="AF11">
        <v>90</v>
      </c>
      <c r="AG11">
        <v>84</v>
      </c>
      <c r="AH11">
        <v>15.159174</v>
      </c>
      <c r="AI11">
        <v>84.6</v>
      </c>
      <c r="AJ11">
        <v>1.4</v>
      </c>
      <c r="AK11">
        <v>2</v>
      </c>
      <c r="AL11">
        <v>136</v>
      </c>
      <c r="AM11" t="s">
        <v>454</v>
      </c>
      <c r="AN11" t="s">
        <v>494</v>
      </c>
      <c r="AO11">
        <v>1521.682</v>
      </c>
      <c r="AR11" t="s">
        <v>116</v>
      </c>
      <c r="AS11" t="s">
        <v>118</v>
      </c>
      <c r="AT11" t="s">
        <v>479</v>
      </c>
      <c r="AU11" t="s">
        <v>447</v>
      </c>
      <c r="AV11" t="s">
        <v>48</v>
      </c>
      <c r="AW11">
        <v>4</v>
      </c>
      <c r="BB11">
        <v>0.91306276382656759</v>
      </c>
      <c r="BC11" t="s">
        <v>68</v>
      </c>
      <c r="BF11" t="s">
        <v>116</v>
      </c>
      <c r="BG11" t="s">
        <v>118</v>
      </c>
      <c r="BH11" t="s">
        <v>447</v>
      </c>
      <c r="BI11">
        <v>2677</v>
      </c>
      <c r="BJ11">
        <v>4</v>
      </c>
      <c r="BK11" t="s">
        <v>479</v>
      </c>
      <c r="BL11" t="s">
        <v>211</v>
      </c>
      <c r="BM11">
        <v>0.91306276382656759</v>
      </c>
      <c r="BN11" t="s">
        <v>68</v>
      </c>
      <c r="BO11" t="s">
        <v>173</v>
      </c>
      <c r="BP11">
        <v>2524.9870000000001</v>
      </c>
    </row>
    <row r="12" spans="1:68" ht="16.5">
      <c r="A12" s="223" t="str">
        <f t="shared" si="18"/>
        <v>신화여객</v>
      </c>
      <c r="B12" s="109" t="str">
        <f t="shared" si="1"/>
        <v>곽태용</v>
      </c>
      <c r="C12" s="110" t="str">
        <f t="shared" si="19"/>
        <v>A</v>
      </c>
      <c r="D12" s="111">
        <f t="shared" si="20"/>
        <v>0.98928571428571432</v>
      </c>
      <c r="E12" s="112">
        <f t="shared" si="21"/>
        <v>4181</v>
      </c>
      <c r="F12" s="113" t="str">
        <f t="shared" si="22"/>
        <v>555</v>
      </c>
      <c r="G12" s="114" t="str">
        <f t="shared" si="23"/>
        <v>71바6157</v>
      </c>
      <c r="H12" s="115">
        <f t="shared" si="24"/>
        <v>2</v>
      </c>
      <c r="I12" s="116">
        <f t="shared" si="25"/>
        <v>1652.5550000000001</v>
      </c>
      <c r="J12" s="117">
        <f t="shared" si="26"/>
        <v>3.151497618300091E-4</v>
      </c>
      <c r="K12" s="117">
        <f t="shared" si="27"/>
        <v>0.3628090531990848</v>
      </c>
      <c r="L12" s="117">
        <f t="shared" si="28"/>
        <v>0.21663424212809859</v>
      </c>
      <c r="M12" s="118">
        <f t="shared" si="29"/>
        <v>8.5860000000000003</v>
      </c>
      <c r="N12" s="119">
        <f t="shared" si="30"/>
        <v>0</v>
      </c>
      <c r="O12" s="119">
        <f t="shared" si="31"/>
        <v>4.4174021439528488</v>
      </c>
      <c r="P12" s="218">
        <f t="shared" si="32"/>
        <v>0</v>
      </c>
      <c r="Q12" s="219">
        <f t="shared" si="33"/>
        <v>0</v>
      </c>
      <c r="R12" s="219">
        <f t="shared" si="34"/>
        <v>73</v>
      </c>
      <c r="T12">
        <v>524</v>
      </c>
      <c r="U12">
        <v>4181</v>
      </c>
      <c r="V12" t="s">
        <v>234</v>
      </c>
      <c r="W12">
        <v>1652.5550000000001</v>
      </c>
      <c r="X12">
        <v>587.99800000000005</v>
      </c>
      <c r="Y12">
        <v>2.81</v>
      </c>
      <c r="Z12">
        <v>8.5860000000000003</v>
      </c>
      <c r="AA12">
        <v>112.797166</v>
      </c>
      <c r="AB12">
        <v>3.5548000000000003E-2</v>
      </c>
      <c r="AC12">
        <v>40.923833000000002</v>
      </c>
      <c r="AD12" s="1">
        <v>358</v>
      </c>
      <c r="AE12">
        <v>0</v>
      </c>
      <c r="AF12">
        <v>73</v>
      </c>
      <c r="AG12">
        <v>76</v>
      </c>
      <c r="AH12">
        <v>14.650677999999999</v>
      </c>
      <c r="AI12">
        <v>53.6</v>
      </c>
      <c r="AJ12">
        <v>0</v>
      </c>
      <c r="AK12">
        <v>0</v>
      </c>
      <c r="AL12">
        <v>0</v>
      </c>
      <c r="AM12" t="s">
        <v>235</v>
      </c>
      <c r="AN12" t="s">
        <v>495</v>
      </c>
      <c r="AO12">
        <v>1544.009</v>
      </c>
      <c r="AR12" t="s">
        <v>116</v>
      </c>
      <c r="AS12" t="s">
        <v>120</v>
      </c>
      <c r="AT12" t="s">
        <v>225</v>
      </c>
      <c r="AU12" t="s">
        <v>234</v>
      </c>
      <c r="AV12" t="s">
        <v>48</v>
      </c>
      <c r="AW12">
        <v>2</v>
      </c>
      <c r="BB12">
        <v>0.98928571428571432</v>
      </c>
      <c r="BC12" t="s">
        <v>66</v>
      </c>
      <c r="BF12" t="s">
        <v>116</v>
      </c>
      <c r="BG12" t="s">
        <v>120</v>
      </c>
      <c r="BH12" t="s">
        <v>234</v>
      </c>
      <c r="BI12">
        <v>4181</v>
      </c>
      <c r="BJ12">
        <v>2</v>
      </c>
      <c r="BK12" t="s">
        <v>225</v>
      </c>
      <c r="BL12" t="s">
        <v>224</v>
      </c>
      <c r="BM12">
        <v>0.98928571428571432</v>
      </c>
      <c r="BN12" t="s">
        <v>66</v>
      </c>
      <c r="BO12" t="s">
        <v>176</v>
      </c>
      <c r="BP12">
        <v>1652.5550000000001</v>
      </c>
    </row>
    <row r="13" spans="1:68" ht="16.5">
      <c r="A13" s="222" t="str">
        <f t="shared" si="18"/>
        <v>신화여객</v>
      </c>
      <c r="B13" s="125" t="str">
        <f t="shared" si="1"/>
        <v>곽현용</v>
      </c>
      <c r="C13" s="126" t="str">
        <f t="shared" si="19"/>
        <v>C</v>
      </c>
      <c r="D13" s="127">
        <f t="shared" si="20"/>
        <v>0.88299692460249457</v>
      </c>
      <c r="E13" s="128">
        <f t="shared" si="21"/>
        <v>3788</v>
      </c>
      <c r="F13" s="129" t="str">
        <f t="shared" si="22"/>
        <v>34</v>
      </c>
      <c r="G13" s="130" t="str">
        <f t="shared" si="23"/>
        <v>71바6152</v>
      </c>
      <c r="H13" s="131">
        <f t="shared" si="24"/>
        <v>2</v>
      </c>
      <c r="I13" s="132">
        <f t="shared" si="25"/>
        <v>2626.002</v>
      </c>
      <c r="J13" s="133">
        <f t="shared" si="26"/>
        <v>9.3275669723357595E-3</v>
      </c>
      <c r="K13" s="133">
        <f t="shared" si="27"/>
        <v>0.32592857003325737</v>
      </c>
      <c r="L13" s="133">
        <f t="shared" si="28"/>
        <v>0.16755508944776126</v>
      </c>
      <c r="M13" s="134">
        <f t="shared" si="29"/>
        <v>9.5169999999999995</v>
      </c>
      <c r="N13" s="135">
        <f t="shared" si="30"/>
        <v>0</v>
      </c>
      <c r="O13" s="135">
        <f t="shared" si="31"/>
        <v>10.929161516251702</v>
      </c>
      <c r="P13" s="216">
        <f t="shared" si="32"/>
        <v>1</v>
      </c>
      <c r="Q13" s="217">
        <f t="shared" si="33"/>
        <v>0</v>
      </c>
      <c r="R13" s="217">
        <f t="shared" si="34"/>
        <v>287</v>
      </c>
      <c r="T13">
        <v>524</v>
      </c>
      <c r="U13">
        <v>3788</v>
      </c>
      <c r="V13" t="s">
        <v>236</v>
      </c>
      <c r="W13">
        <v>2626.002</v>
      </c>
      <c r="X13">
        <v>1186.97</v>
      </c>
      <c r="Y13">
        <v>2.2120000000000002</v>
      </c>
      <c r="Z13">
        <v>9.5169999999999995</v>
      </c>
      <c r="AA13">
        <v>163.25050300000001</v>
      </c>
      <c r="AB13">
        <v>1.5227299999999999</v>
      </c>
      <c r="AC13">
        <v>53.208002999999998</v>
      </c>
      <c r="AD13" s="1">
        <v>440</v>
      </c>
      <c r="AE13">
        <v>0</v>
      </c>
      <c r="AF13">
        <v>287</v>
      </c>
      <c r="AG13">
        <v>77</v>
      </c>
      <c r="AH13">
        <v>16.085719999999998</v>
      </c>
      <c r="AI13">
        <v>1309.8</v>
      </c>
      <c r="AJ13">
        <v>0</v>
      </c>
      <c r="AK13">
        <v>1</v>
      </c>
      <c r="AL13">
        <v>32</v>
      </c>
      <c r="AM13" t="s">
        <v>237</v>
      </c>
      <c r="AN13" t="s">
        <v>496</v>
      </c>
      <c r="AO13">
        <v>2470.6</v>
      </c>
      <c r="AR13" t="s">
        <v>116</v>
      </c>
      <c r="AS13" t="s">
        <v>117</v>
      </c>
      <c r="AT13" t="s">
        <v>193</v>
      </c>
      <c r="AU13" t="s">
        <v>236</v>
      </c>
      <c r="AV13" t="s">
        <v>48</v>
      </c>
      <c r="AW13">
        <v>2</v>
      </c>
      <c r="BB13">
        <v>0.88299692460249457</v>
      </c>
      <c r="BC13" t="s">
        <v>69</v>
      </c>
      <c r="BF13" t="s">
        <v>116</v>
      </c>
      <c r="BG13" t="s">
        <v>117</v>
      </c>
      <c r="BH13" t="s">
        <v>236</v>
      </c>
      <c r="BI13">
        <v>3788</v>
      </c>
      <c r="BJ13">
        <v>2</v>
      </c>
      <c r="BK13" t="s">
        <v>193</v>
      </c>
      <c r="BL13" t="s">
        <v>203</v>
      </c>
      <c r="BM13">
        <v>0.88299692460249457</v>
      </c>
      <c r="BN13" t="s">
        <v>69</v>
      </c>
      <c r="BO13" t="s">
        <v>175</v>
      </c>
      <c r="BP13">
        <v>2626.002</v>
      </c>
    </row>
    <row r="14" spans="1:68" ht="16.5">
      <c r="A14" s="223" t="str">
        <f t="shared" si="18"/>
        <v>신화여객</v>
      </c>
      <c r="B14" s="109" t="str">
        <f t="shared" si="1"/>
        <v>권기홍</v>
      </c>
      <c r="C14" s="110" t="str">
        <f t="shared" si="19"/>
        <v>D</v>
      </c>
      <c r="D14" s="111">
        <f t="shared" si="20"/>
        <v>0.84346758956519874</v>
      </c>
      <c r="E14" s="112">
        <f t="shared" si="21"/>
        <v>484</v>
      </c>
      <c r="F14" s="113" t="str">
        <f t="shared" si="22"/>
        <v>34</v>
      </c>
      <c r="G14" s="114" t="str">
        <f t="shared" si="23"/>
        <v>72바1114</v>
      </c>
      <c r="H14" s="115">
        <f t="shared" si="24"/>
        <v>6</v>
      </c>
      <c r="I14" s="116">
        <f t="shared" si="25"/>
        <v>2003.665</v>
      </c>
      <c r="J14" s="117">
        <f t="shared" si="26"/>
        <v>1.9816240018396103E-2</v>
      </c>
      <c r="K14" s="117">
        <f t="shared" si="27"/>
        <v>0.34163251049204696</v>
      </c>
      <c r="L14" s="117">
        <f t="shared" si="28"/>
        <v>0.15172196949090791</v>
      </c>
      <c r="M14" s="118">
        <f t="shared" si="29"/>
        <v>11.993</v>
      </c>
      <c r="N14" s="119">
        <f t="shared" si="30"/>
        <v>0.39926834076554713</v>
      </c>
      <c r="O14" s="119">
        <f t="shared" si="31"/>
        <v>25.553173808995016</v>
      </c>
      <c r="P14" s="218">
        <f t="shared" si="32"/>
        <v>7</v>
      </c>
      <c r="Q14" s="219">
        <f t="shared" si="33"/>
        <v>8</v>
      </c>
      <c r="R14" s="219">
        <f t="shared" si="34"/>
        <v>512</v>
      </c>
      <c r="T14">
        <v>524</v>
      </c>
      <c r="U14">
        <v>484</v>
      </c>
      <c r="V14" t="s">
        <v>238</v>
      </c>
      <c r="W14">
        <v>2003.665</v>
      </c>
      <c r="X14">
        <v>924.03</v>
      </c>
      <c r="Y14">
        <v>2.1680000000000001</v>
      </c>
      <c r="Z14">
        <v>11.993</v>
      </c>
      <c r="AA14">
        <v>127.531358</v>
      </c>
      <c r="AB14">
        <v>2.5271919999999999</v>
      </c>
      <c r="AC14">
        <v>43.568857999999999</v>
      </c>
      <c r="AD14" s="1">
        <v>304</v>
      </c>
      <c r="AE14">
        <v>8</v>
      </c>
      <c r="AF14">
        <v>512</v>
      </c>
      <c r="AG14">
        <v>76</v>
      </c>
      <c r="AH14">
        <v>15.711155</v>
      </c>
      <c r="AI14">
        <v>673.3</v>
      </c>
      <c r="AJ14">
        <v>0</v>
      </c>
      <c r="AK14">
        <v>7</v>
      </c>
      <c r="AL14">
        <v>960</v>
      </c>
      <c r="AM14" t="s">
        <v>239</v>
      </c>
      <c r="AN14" t="s">
        <v>497</v>
      </c>
      <c r="AO14">
        <v>585.50800000000004</v>
      </c>
      <c r="AR14" t="s">
        <v>116</v>
      </c>
      <c r="AS14" t="s">
        <v>117</v>
      </c>
      <c r="AT14" t="s">
        <v>207</v>
      </c>
      <c r="AU14" t="s">
        <v>238</v>
      </c>
      <c r="AV14" t="s">
        <v>48</v>
      </c>
      <c r="AW14">
        <v>6</v>
      </c>
      <c r="BB14">
        <v>0.84346758956519874</v>
      </c>
      <c r="BC14" t="s">
        <v>67</v>
      </c>
      <c r="BF14" t="s">
        <v>116</v>
      </c>
      <c r="BG14" t="s">
        <v>117</v>
      </c>
      <c r="BH14" t="s">
        <v>238</v>
      </c>
      <c r="BI14">
        <v>484</v>
      </c>
      <c r="BJ14">
        <v>6</v>
      </c>
      <c r="BK14" t="s">
        <v>207</v>
      </c>
      <c r="BL14" t="s">
        <v>192</v>
      </c>
      <c r="BM14">
        <v>0.84346758956519874</v>
      </c>
      <c r="BN14" t="s">
        <v>67</v>
      </c>
      <c r="BO14" t="s">
        <v>177</v>
      </c>
      <c r="BP14">
        <v>2003.665</v>
      </c>
    </row>
    <row r="15" spans="1:68" ht="16.5">
      <c r="A15" s="222" t="str">
        <f t="shared" si="18"/>
        <v>신화여객</v>
      </c>
      <c r="B15" s="125" t="str">
        <f t="shared" si="1"/>
        <v>권오선</v>
      </c>
      <c r="C15" s="126" t="str">
        <f t="shared" si="19"/>
        <v>D</v>
      </c>
      <c r="D15" s="127">
        <f t="shared" si="20"/>
        <v>0.82964845465346115</v>
      </c>
      <c r="E15" s="128">
        <f t="shared" si="21"/>
        <v>3126</v>
      </c>
      <c r="F15" s="129" t="str">
        <f t="shared" si="22"/>
        <v>37</v>
      </c>
      <c r="G15" s="130" t="str">
        <f t="shared" si="23"/>
        <v>71바6164</v>
      </c>
      <c r="H15" s="131">
        <f t="shared" si="24"/>
        <v>2</v>
      </c>
      <c r="I15" s="132">
        <f t="shared" si="25"/>
        <v>2227.1379999999999</v>
      </c>
      <c r="J15" s="133">
        <f t="shared" si="26"/>
        <v>1.4110845174056854E-2</v>
      </c>
      <c r="K15" s="133">
        <f t="shared" si="27"/>
        <v>0.35718309728269682</v>
      </c>
      <c r="L15" s="133">
        <f t="shared" si="28"/>
        <v>0.20744111949955504</v>
      </c>
      <c r="M15" s="134">
        <f t="shared" si="29"/>
        <v>11.667</v>
      </c>
      <c r="N15" s="135">
        <f t="shared" si="30"/>
        <v>2.289934436034049</v>
      </c>
      <c r="O15" s="135">
        <f t="shared" si="31"/>
        <v>12.437487034930031</v>
      </c>
      <c r="P15" s="216">
        <f t="shared" si="32"/>
        <v>2</v>
      </c>
      <c r="Q15" s="217">
        <f t="shared" si="33"/>
        <v>51</v>
      </c>
      <c r="R15" s="217">
        <f t="shared" si="34"/>
        <v>277</v>
      </c>
      <c r="T15">
        <v>524</v>
      </c>
      <c r="U15">
        <v>3126</v>
      </c>
      <c r="V15" t="s">
        <v>475</v>
      </c>
      <c r="W15">
        <v>2227.1379999999999</v>
      </c>
      <c r="X15">
        <v>1033.22</v>
      </c>
      <c r="Y15">
        <v>2.1560000000000001</v>
      </c>
      <c r="Z15">
        <v>11.667</v>
      </c>
      <c r="AA15">
        <v>145.05771799999999</v>
      </c>
      <c r="AB15">
        <v>2.0468869999999999</v>
      </c>
      <c r="AC15">
        <v>51.812165</v>
      </c>
      <c r="AD15" s="1">
        <v>462</v>
      </c>
      <c r="AE15">
        <v>51</v>
      </c>
      <c r="AF15">
        <v>277</v>
      </c>
      <c r="AG15">
        <v>70</v>
      </c>
      <c r="AH15">
        <v>15.35346</v>
      </c>
      <c r="AI15">
        <v>91.6</v>
      </c>
      <c r="AJ15">
        <v>0</v>
      </c>
      <c r="AK15">
        <v>2</v>
      </c>
      <c r="AL15">
        <v>120</v>
      </c>
      <c r="AM15" t="s">
        <v>498</v>
      </c>
      <c r="AN15" t="s">
        <v>499</v>
      </c>
      <c r="AO15">
        <v>2013.3579999999999</v>
      </c>
      <c r="AR15" t="s">
        <v>116</v>
      </c>
      <c r="AS15" t="s">
        <v>118</v>
      </c>
      <c r="AT15" t="s">
        <v>476</v>
      </c>
      <c r="AU15" t="s">
        <v>475</v>
      </c>
      <c r="AV15" t="s">
        <v>48</v>
      </c>
      <c r="AW15">
        <v>2</v>
      </c>
      <c r="BB15">
        <v>0.82964845465346115</v>
      </c>
      <c r="BC15" t="s">
        <v>67</v>
      </c>
      <c r="BF15" t="s">
        <v>116</v>
      </c>
      <c r="BG15" t="s">
        <v>118</v>
      </c>
      <c r="BH15" t="s">
        <v>475</v>
      </c>
      <c r="BI15">
        <v>3126</v>
      </c>
      <c r="BJ15">
        <v>2</v>
      </c>
      <c r="BK15" t="s">
        <v>476</v>
      </c>
      <c r="BL15" t="s">
        <v>215</v>
      </c>
      <c r="BM15">
        <v>0.82964845465346115</v>
      </c>
      <c r="BN15" t="s">
        <v>67</v>
      </c>
      <c r="BO15" t="s">
        <v>177</v>
      </c>
      <c r="BP15">
        <v>2227.1379999999999</v>
      </c>
    </row>
    <row r="16" spans="1:68" ht="16.5">
      <c r="A16" s="223" t="str">
        <f t="shared" si="18"/>
        <v>신화여객</v>
      </c>
      <c r="B16" s="109" t="str">
        <f t="shared" si="1"/>
        <v>김기홍</v>
      </c>
      <c r="C16" s="110" t="str">
        <f t="shared" si="19"/>
        <v>B</v>
      </c>
      <c r="D16" s="111">
        <f t="shared" si="20"/>
        <v>0.91468116777213515</v>
      </c>
      <c r="E16" s="112">
        <f t="shared" si="21"/>
        <v>8820</v>
      </c>
      <c r="F16" s="113" t="str">
        <f t="shared" si="22"/>
        <v>526</v>
      </c>
      <c r="G16" s="114" t="str">
        <f t="shared" si="23"/>
        <v>71바5105</v>
      </c>
      <c r="H16" s="115">
        <f t="shared" si="24"/>
        <v>2</v>
      </c>
      <c r="I16" s="116">
        <f t="shared" si="25"/>
        <v>1639.7270000000001</v>
      </c>
      <c r="J16" s="117">
        <f t="shared" si="26"/>
        <v>5.4647099926296199E-3</v>
      </c>
      <c r="K16" s="117">
        <f t="shared" si="27"/>
        <v>0.33678049935355209</v>
      </c>
      <c r="L16" s="117">
        <f t="shared" si="28"/>
        <v>0.3268836824666545</v>
      </c>
      <c r="M16" s="118">
        <f t="shared" si="29"/>
        <v>7.5</v>
      </c>
      <c r="N16" s="119">
        <f t="shared" si="30"/>
        <v>0.36591456992535953</v>
      </c>
      <c r="O16" s="119">
        <f t="shared" si="31"/>
        <v>15.917283791753139</v>
      </c>
      <c r="P16" s="218">
        <f t="shared" si="32"/>
        <v>0</v>
      </c>
      <c r="Q16" s="219">
        <f t="shared" si="33"/>
        <v>6</v>
      </c>
      <c r="R16" s="219">
        <f t="shared" si="34"/>
        <v>261</v>
      </c>
      <c r="T16">
        <v>524</v>
      </c>
      <c r="U16">
        <v>8820</v>
      </c>
      <c r="V16" t="s">
        <v>240</v>
      </c>
      <c r="W16">
        <v>1639.7270000000001</v>
      </c>
      <c r="X16">
        <v>560.33500000000004</v>
      </c>
      <c r="Y16">
        <v>2.9260000000000002</v>
      </c>
      <c r="Z16">
        <v>7.5</v>
      </c>
      <c r="AA16">
        <v>109.686333</v>
      </c>
      <c r="AB16">
        <v>0.59940400000000005</v>
      </c>
      <c r="AC16">
        <v>36.940218000000002</v>
      </c>
      <c r="AD16" s="1">
        <v>536</v>
      </c>
      <c r="AE16">
        <v>6</v>
      </c>
      <c r="AF16">
        <v>261</v>
      </c>
      <c r="AG16">
        <v>60</v>
      </c>
      <c r="AH16">
        <v>14.949237</v>
      </c>
      <c r="AI16">
        <v>0</v>
      </c>
      <c r="AJ16">
        <v>0</v>
      </c>
      <c r="AK16">
        <v>0</v>
      </c>
      <c r="AL16">
        <v>0</v>
      </c>
      <c r="AM16" t="s">
        <v>241</v>
      </c>
      <c r="AN16" t="s">
        <v>500</v>
      </c>
      <c r="AO16">
        <v>1551.3910000000001</v>
      </c>
      <c r="AR16" t="s">
        <v>116</v>
      </c>
      <c r="AS16" t="s">
        <v>119</v>
      </c>
      <c r="AT16" t="s">
        <v>217</v>
      </c>
      <c r="AU16" t="s">
        <v>240</v>
      </c>
      <c r="AV16" t="s">
        <v>48</v>
      </c>
      <c r="AW16">
        <v>2</v>
      </c>
      <c r="BB16">
        <v>0.91468116777213515</v>
      </c>
      <c r="BC16" t="s">
        <v>68</v>
      </c>
      <c r="BF16" t="s">
        <v>116</v>
      </c>
      <c r="BG16" t="s">
        <v>119</v>
      </c>
      <c r="BH16" t="s">
        <v>240</v>
      </c>
      <c r="BI16">
        <v>8820</v>
      </c>
      <c r="BJ16">
        <v>2</v>
      </c>
      <c r="BK16" t="s">
        <v>217</v>
      </c>
      <c r="BL16" t="s">
        <v>218</v>
      </c>
      <c r="BM16">
        <v>0.91468116777213515</v>
      </c>
      <c r="BN16" t="s">
        <v>68</v>
      </c>
      <c r="BO16" t="s">
        <v>173</v>
      </c>
      <c r="BP16">
        <v>1639.7270000000001</v>
      </c>
    </row>
    <row r="17" spans="1:68" ht="16.5">
      <c r="A17" s="222" t="str">
        <f t="shared" si="18"/>
        <v>신화여객</v>
      </c>
      <c r="B17" s="125" t="str">
        <f t="shared" si="1"/>
        <v>김대원</v>
      </c>
      <c r="C17" s="126" t="str">
        <f t="shared" si="19"/>
        <v>C</v>
      </c>
      <c r="D17" s="127">
        <f t="shared" si="20"/>
        <v>0.87437500000000001</v>
      </c>
      <c r="E17" s="128">
        <f t="shared" si="21"/>
        <v>1321</v>
      </c>
      <c r="F17" s="129" t="str">
        <f t="shared" si="22"/>
        <v>526</v>
      </c>
      <c r="G17" s="130" t="str">
        <f t="shared" si="23"/>
        <v>71바5107</v>
      </c>
      <c r="H17" s="131">
        <f t="shared" si="24"/>
        <v>1</v>
      </c>
      <c r="I17" s="132">
        <f t="shared" si="25"/>
        <v>1944.047</v>
      </c>
      <c r="J17" s="133">
        <f t="shared" si="26"/>
        <v>1.0147081258021589E-2</v>
      </c>
      <c r="K17" s="133">
        <f t="shared" si="27"/>
        <v>0.34603925129494528</v>
      </c>
      <c r="L17" s="133">
        <f t="shared" si="28"/>
        <v>0.19958365204133438</v>
      </c>
      <c r="M17" s="134">
        <f t="shared" si="29"/>
        <v>10.154</v>
      </c>
      <c r="N17" s="135">
        <f t="shared" si="30"/>
        <v>0.3600735990436445</v>
      </c>
      <c r="O17" s="135">
        <f t="shared" si="31"/>
        <v>6.2241293548972836</v>
      </c>
      <c r="P17" s="216">
        <f t="shared" si="32"/>
        <v>3</v>
      </c>
      <c r="Q17" s="217">
        <f t="shared" si="33"/>
        <v>7</v>
      </c>
      <c r="R17" s="217">
        <f t="shared" si="34"/>
        <v>121</v>
      </c>
      <c r="T17">
        <v>524</v>
      </c>
      <c r="U17">
        <v>1321</v>
      </c>
      <c r="V17" t="s">
        <v>242</v>
      </c>
      <c r="W17">
        <v>1944.047</v>
      </c>
      <c r="X17">
        <v>694.70299999999997</v>
      </c>
      <c r="Y17">
        <v>2.798</v>
      </c>
      <c r="Z17">
        <v>10.154</v>
      </c>
      <c r="AA17">
        <v>124.552171</v>
      </c>
      <c r="AB17">
        <v>1.263841</v>
      </c>
      <c r="AC17">
        <v>43.099939999999997</v>
      </c>
      <c r="AD17" s="1">
        <v>388</v>
      </c>
      <c r="AE17">
        <v>7</v>
      </c>
      <c r="AF17">
        <v>121</v>
      </c>
      <c r="AG17">
        <v>67</v>
      </c>
      <c r="AH17">
        <v>15.608294000000001</v>
      </c>
      <c r="AI17">
        <v>3.9</v>
      </c>
      <c r="AJ17">
        <v>0</v>
      </c>
      <c r="AK17">
        <v>3</v>
      </c>
      <c r="AL17">
        <v>941</v>
      </c>
      <c r="AM17" t="s">
        <v>243</v>
      </c>
      <c r="AN17" t="s">
        <v>501</v>
      </c>
      <c r="AO17">
        <v>1944.047</v>
      </c>
      <c r="AR17" t="s">
        <v>116</v>
      </c>
      <c r="AS17" t="s">
        <v>119</v>
      </c>
      <c r="AT17" t="s">
        <v>218</v>
      </c>
      <c r="AU17" t="s">
        <v>242</v>
      </c>
      <c r="AV17" t="s">
        <v>48</v>
      </c>
      <c r="AW17">
        <v>1</v>
      </c>
      <c r="BB17">
        <v>0.87437500000000001</v>
      </c>
      <c r="BC17" t="s">
        <v>69</v>
      </c>
      <c r="BF17" t="s">
        <v>116</v>
      </c>
      <c r="BG17" t="s">
        <v>119</v>
      </c>
      <c r="BH17" t="s">
        <v>242</v>
      </c>
      <c r="BI17">
        <v>1321</v>
      </c>
      <c r="BJ17">
        <v>1</v>
      </c>
      <c r="BK17" t="s">
        <v>218</v>
      </c>
      <c r="BL17" t="s">
        <v>172</v>
      </c>
      <c r="BM17">
        <v>0.87437500000000001</v>
      </c>
      <c r="BN17" t="s">
        <v>69</v>
      </c>
      <c r="BO17" t="s">
        <v>175</v>
      </c>
      <c r="BP17">
        <v>1944.047</v>
      </c>
    </row>
    <row r="18" spans="1:68" ht="16.5">
      <c r="A18" s="223" t="str">
        <f t="shared" si="18"/>
        <v>신화여객</v>
      </c>
      <c r="B18" s="109" t="str">
        <f t="shared" si="1"/>
        <v>김동호</v>
      </c>
      <c r="C18" s="110" t="str">
        <f t="shared" si="19"/>
        <v>B</v>
      </c>
      <c r="D18" s="111">
        <f t="shared" si="20"/>
        <v>0.91201770628175394</v>
      </c>
      <c r="E18" s="112">
        <f t="shared" si="21"/>
        <v>700</v>
      </c>
      <c r="F18" s="113" t="str">
        <f t="shared" si="22"/>
        <v>34</v>
      </c>
      <c r="G18" s="114" t="str">
        <f t="shared" si="23"/>
        <v>71바6156</v>
      </c>
      <c r="H18" s="115">
        <f t="shared" si="24"/>
        <v>2</v>
      </c>
      <c r="I18" s="116">
        <f t="shared" si="25"/>
        <v>2244.3229999999999</v>
      </c>
      <c r="J18" s="117">
        <f t="shared" si="26"/>
        <v>4.6299014692553209E-3</v>
      </c>
      <c r="K18" s="117">
        <f t="shared" si="27"/>
        <v>0.32721982235381797</v>
      </c>
      <c r="L18" s="117">
        <f t="shared" si="28"/>
        <v>0.29273861204470125</v>
      </c>
      <c r="M18" s="118">
        <f t="shared" si="29"/>
        <v>8.3460000000000001</v>
      </c>
      <c r="N18" s="119">
        <f t="shared" si="30"/>
        <v>0.44556866369056508</v>
      </c>
      <c r="O18" s="119">
        <f t="shared" si="31"/>
        <v>5.3913808306558373</v>
      </c>
      <c r="P18" s="218">
        <f t="shared" si="32"/>
        <v>1</v>
      </c>
      <c r="Q18" s="219">
        <f t="shared" si="33"/>
        <v>10</v>
      </c>
      <c r="R18" s="219">
        <f t="shared" si="34"/>
        <v>121</v>
      </c>
      <c r="T18">
        <v>524</v>
      </c>
      <c r="U18">
        <v>700</v>
      </c>
      <c r="V18" t="s">
        <v>244</v>
      </c>
      <c r="W18">
        <v>2244.3229999999999</v>
      </c>
      <c r="X18">
        <v>981.33699999999999</v>
      </c>
      <c r="Y18">
        <v>2.2869999999999999</v>
      </c>
      <c r="Z18">
        <v>8.3460000000000001</v>
      </c>
      <c r="AA18">
        <v>136.603555</v>
      </c>
      <c r="AB18">
        <v>0.63246100000000005</v>
      </c>
      <c r="AC18">
        <v>44.699390999999999</v>
      </c>
      <c r="AD18" s="1">
        <v>657</v>
      </c>
      <c r="AE18">
        <v>10</v>
      </c>
      <c r="AF18">
        <v>121</v>
      </c>
      <c r="AG18">
        <v>78</v>
      </c>
      <c r="AH18">
        <v>16.429462000000001</v>
      </c>
      <c r="AI18">
        <v>473.4</v>
      </c>
      <c r="AJ18">
        <v>0</v>
      </c>
      <c r="AK18">
        <v>1</v>
      </c>
      <c r="AL18">
        <v>332</v>
      </c>
      <c r="AM18" t="s">
        <v>245</v>
      </c>
      <c r="AN18" t="s">
        <v>502</v>
      </c>
      <c r="AO18">
        <v>2042.5650000000001</v>
      </c>
      <c r="AR18" t="s">
        <v>116</v>
      </c>
      <c r="AS18" t="s">
        <v>117</v>
      </c>
      <c r="AT18" t="s">
        <v>195</v>
      </c>
      <c r="AU18" t="s">
        <v>244</v>
      </c>
      <c r="AV18" t="s">
        <v>48</v>
      </c>
      <c r="AW18">
        <v>2</v>
      </c>
      <c r="BB18">
        <v>0.91201770628175394</v>
      </c>
      <c r="BC18" t="s">
        <v>68</v>
      </c>
      <c r="BF18" t="s">
        <v>116</v>
      </c>
      <c r="BG18" t="s">
        <v>117</v>
      </c>
      <c r="BH18" t="s">
        <v>244</v>
      </c>
      <c r="BI18">
        <v>700</v>
      </c>
      <c r="BJ18">
        <v>2</v>
      </c>
      <c r="BK18" t="s">
        <v>195</v>
      </c>
      <c r="BL18" t="s">
        <v>208</v>
      </c>
      <c r="BM18">
        <v>0.91201770628175394</v>
      </c>
      <c r="BN18" t="s">
        <v>68</v>
      </c>
      <c r="BO18" t="s">
        <v>173</v>
      </c>
      <c r="BP18">
        <v>2244.3229999999999</v>
      </c>
    </row>
    <row r="19" spans="1:68" ht="16.5">
      <c r="A19" s="222" t="str">
        <f t="shared" si="18"/>
        <v>신화여객</v>
      </c>
      <c r="B19" s="125" t="str">
        <f t="shared" si="1"/>
        <v>김명규</v>
      </c>
      <c r="C19" s="126" t="str">
        <f t="shared" si="19"/>
        <v>C</v>
      </c>
      <c r="D19" s="127">
        <f t="shared" si="20"/>
        <v>0.85923076923076924</v>
      </c>
      <c r="E19" s="128">
        <f t="shared" si="21"/>
        <v>9573</v>
      </c>
      <c r="F19" s="129" t="str">
        <f t="shared" si="22"/>
        <v>37</v>
      </c>
      <c r="G19" s="130" t="str">
        <f t="shared" si="23"/>
        <v>71바6171</v>
      </c>
      <c r="H19" s="131">
        <f t="shared" si="24"/>
        <v>1</v>
      </c>
      <c r="I19" s="132">
        <f t="shared" si="25"/>
        <v>1878.2339999999999</v>
      </c>
      <c r="J19" s="133">
        <f t="shared" si="26"/>
        <v>1.7679579075624216E-2</v>
      </c>
      <c r="K19" s="133">
        <f t="shared" si="27"/>
        <v>0.36654943179402322</v>
      </c>
      <c r="L19" s="133">
        <f t="shared" si="28"/>
        <v>0.17143763769583556</v>
      </c>
      <c r="M19" s="134">
        <f t="shared" si="29"/>
        <v>13.028</v>
      </c>
      <c r="N19" s="135">
        <f t="shared" si="30"/>
        <v>0.79862253585016563</v>
      </c>
      <c r="O19" s="135">
        <f t="shared" si="31"/>
        <v>47.864110648619928</v>
      </c>
      <c r="P19" s="216">
        <f t="shared" si="32"/>
        <v>5</v>
      </c>
      <c r="Q19" s="217">
        <f t="shared" si="33"/>
        <v>15</v>
      </c>
      <c r="R19" s="217">
        <f t="shared" si="34"/>
        <v>899</v>
      </c>
      <c r="T19">
        <v>524</v>
      </c>
      <c r="U19">
        <v>9573</v>
      </c>
      <c r="V19" t="s">
        <v>246</v>
      </c>
      <c r="W19">
        <v>1878.2339999999999</v>
      </c>
      <c r="X19">
        <v>840.65800000000002</v>
      </c>
      <c r="Y19">
        <v>2.234</v>
      </c>
      <c r="Z19">
        <v>13.028</v>
      </c>
      <c r="AA19">
        <v>110.420785</v>
      </c>
      <c r="AB19">
        <v>1.9521930000000001</v>
      </c>
      <c r="AC19">
        <v>40.474676000000002</v>
      </c>
      <c r="AD19" s="1">
        <v>322</v>
      </c>
      <c r="AE19">
        <v>15</v>
      </c>
      <c r="AF19">
        <v>899</v>
      </c>
      <c r="AG19">
        <v>74</v>
      </c>
      <c r="AH19">
        <v>17.009785999999998</v>
      </c>
      <c r="AI19">
        <v>405.7</v>
      </c>
      <c r="AJ19">
        <v>0</v>
      </c>
      <c r="AK19">
        <v>5</v>
      </c>
      <c r="AL19">
        <v>1400</v>
      </c>
      <c r="AM19" t="s">
        <v>247</v>
      </c>
      <c r="AN19" t="s">
        <v>503</v>
      </c>
      <c r="AO19">
        <v>1878.2339999999999</v>
      </c>
      <c r="AR19" t="s">
        <v>116</v>
      </c>
      <c r="AS19" t="s">
        <v>118</v>
      </c>
      <c r="AT19" t="s">
        <v>214</v>
      </c>
      <c r="AU19" t="s">
        <v>246</v>
      </c>
      <c r="AV19" t="s">
        <v>48</v>
      </c>
      <c r="AW19">
        <v>1</v>
      </c>
      <c r="BB19">
        <v>0.85923076923076924</v>
      </c>
      <c r="BC19" t="s">
        <v>69</v>
      </c>
      <c r="BF19" t="s">
        <v>116</v>
      </c>
      <c r="BG19" t="s">
        <v>118</v>
      </c>
      <c r="BH19" t="s">
        <v>246</v>
      </c>
      <c r="BI19">
        <v>9573</v>
      </c>
      <c r="BJ19">
        <v>1</v>
      </c>
      <c r="BK19" t="s">
        <v>214</v>
      </c>
      <c r="BL19" t="s">
        <v>172</v>
      </c>
      <c r="BM19">
        <v>0.85923076923076924</v>
      </c>
      <c r="BN19" t="s">
        <v>69</v>
      </c>
      <c r="BO19" t="s">
        <v>175</v>
      </c>
      <c r="BP19">
        <v>1878.2339999999999</v>
      </c>
    </row>
    <row r="20" spans="1:68" ht="16.5">
      <c r="A20" s="223" t="str">
        <f t="shared" si="18"/>
        <v>신화여객</v>
      </c>
      <c r="B20" s="109" t="str">
        <f t="shared" si="1"/>
        <v>김석준</v>
      </c>
      <c r="C20" s="110" t="str">
        <f t="shared" si="19"/>
        <v>B</v>
      </c>
      <c r="D20" s="111">
        <f t="shared" si="20"/>
        <v>0.93680774906960151</v>
      </c>
      <c r="E20" s="112">
        <f t="shared" si="21"/>
        <v>4040</v>
      </c>
      <c r="F20" s="113" t="str">
        <f t="shared" si="22"/>
        <v>34</v>
      </c>
      <c r="G20" s="114" t="str">
        <f t="shared" si="23"/>
        <v>72바1098</v>
      </c>
      <c r="H20" s="115">
        <f t="shared" si="24"/>
        <v>2</v>
      </c>
      <c r="I20" s="116">
        <f t="shared" si="25"/>
        <v>2554.5300000000002</v>
      </c>
      <c r="J20" s="117">
        <f t="shared" si="26"/>
        <v>1.194554186937454E-2</v>
      </c>
      <c r="K20" s="117">
        <f t="shared" si="27"/>
        <v>0.36183863159342433</v>
      </c>
      <c r="L20" s="117">
        <f t="shared" si="28"/>
        <v>0.12800789186269099</v>
      </c>
      <c r="M20" s="118">
        <f t="shared" si="29"/>
        <v>10.957000000000001</v>
      </c>
      <c r="N20" s="119">
        <f t="shared" si="30"/>
        <v>1.1743843290155136</v>
      </c>
      <c r="O20" s="119">
        <f t="shared" si="31"/>
        <v>15.932480730310466</v>
      </c>
      <c r="P20" s="218">
        <f t="shared" si="32"/>
        <v>21</v>
      </c>
      <c r="Q20" s="219">
        <f t="shared" si="33"/>
        <v>30</v>
      </c>
      <c r="R20" s="219">
        <f t="shared" si="34"/>
        <v>407</v>
      </c>
      <c r="T20">
        <v>524</v>
      </c>
      <c r="U20">
        <v>4040</v>
      </c>
      <c r="V20" t="s">
        <v>388</v>
      </c>
      <c r="W20">
        <v>2554.5300000000002</v>
      </c>
      <c r="X20">
        <v>1049.807</v>
      </c>
      <c r="Y20">
        <v>2.4329999999999998</v>
      </c>
      <c r="Z20">
        <v>10.957000000000001</v>
      </c>
      <c r="AA20">
        <v>161.93438699999999</v>
      </c>
      <c r="AB20">
        <v>1.9343939999999999</v>
      </c>
      <c r="AC20">
        <v>58.594116999999997</v>
      </c>
      <c r="AD20" s="1">
        <v>327</v>
      </c>
      <c r="AE20">
        <v>30</v>
      </c>
      <c r="AF20">
        <v>407</v>
      </c>
      <c r="AG20">
        <v>89</v>
      </c>
      <c r="AH20">
        <v>15.775092000000001</v>
      </c>
      <c r="AI20">
        <v>1005.6</v>
      </c>
      <c r="AJ20">
        <v>7.9</v>
      </c>
      <c r="AK20">
        <v>21</v>
      </c>
      <c r="AL20">
        <v>8503</v>
      </c>
      <c r="AM20" t="s">
        <v>389</v>
      </c>
      <c r="AN20" t="s">
        <v>504</v>
      </c>
      <c r="AO20">
        <v>2456.0680000000002</v>
      </c>
      <c r="AR20" t="s">
        <v>116</v>
      </c>
      <c r="AS20" t="s">
        <v>117</v>
      </c>
      <c r="AT20" t="s">
        <v>385</v>
      </c>
      <c r="AU20" t="s">
        <v>388</v>
      </c>
      <c r="AV20" t="s">
        <v>48</v>
      </c>
      <c r="AW20">
        <v>2</v>
      </c>
      <c r="BB20">
        <v>0.93680774906960151</v>
      </c>
      <c r="BC20" t="s">
        <v>68</v>
      </c>
      <c r="BF20" t="s">
        <v>116</v>
      </c>
      <c r="BG20" t="s">
        <v>117</v>
      </c>
      <c r="BH20" t="s">
        <v>388</v>
      </c>
      <c r="BI20">
        <v>4040</v>
      </c>
      <c r="BJ20">
        <v>2</v>
      </c>
      <c r="BK20" t="s">
        <v>385</v>
      </c>
      <c r="BL20" t="s">
        <v>208</v>
      </c>
      <c r="BM20">
        <v>0.93680774906960151</v>
      </c>
      <c r="BN20" t="s">
        <v>68</v>
      </c>
      <c r="BO20" t="s">
        <v>173</v>
      </c>
      <c r="BP20">
        <v>2554.5300000000002</v>
      </c>
    </row>
    <row r="21" spans="1:68" ht="16.5">
      <c r="A21" s="222" t="str">
        <f t="shared" si="18"/>
        <v>신화여객</v>
      </c>
      <c r="B21" s="125" t="str">
        <f t="shared" si="1"/>
        <v>김석호</v>
      </c>
      <c r="C21" s="126" t="str">
        <f t="shared" si="19"/>
        <v>C</v>
      </c>
      <c r="D21" s="127">
        <f t="shared" si="20"/>
        <v>0.89218749999999991</v>
      </c>
      <c r="E21" s="128">
        <f t="shared" si="21"/>
        <v>9318</v>
      </c>
      <c r="F21" s="129" t="str">
        <f t="shared" si="22"/>
        <v>526</v>
      </c>
      <c r="G21" s="130" t="str">
        <f t="shared" si="23"/>
        <v>72바1102</v>
      </c>
      <c r="H21" s="131">
        <f t="shared" si="24"/>
        <v>1</v>
      </c>
      <c r="I21" s="132">
        <f t="shared" si="25"/>
        <v>1693.7529999999999</v>
      </c>
      <c r="J21" s="133">
        <f t="shared" si="26"/>
        <v>3.9844764741050346E-3</v>
      </c>
      <c r="K21" s="133">
        <f t="shared" si="27"/>
        <v>0.33129712162866642</v>
      </c>
      <c r="L21" s="133">
        <f t="shared" si="28"/>
        <v>0.15468607288075653</v>
      </c>
      <c r="M21" s="134">
        <f t="shared" si="29"/>
        <v>9.1370000000000005</v>
      </c>
      <c r="N21" s="135">
        <f t="shared" si="30"/>
        <v>0</v>
      </c>
      <c r="O21" s="135">
        <f t="shared" si="31"/>
        <v>11.335773279811166</v>
      </c>
      <c r="P21" s="216">
        <f t="shared" si="32"/>
        <v>0</v>
      </c>
      <c r="Q21" s="217">
        <f t="shared" si="33"/>
        <v>0</v>
      </c>
      <c r="R21" s="217">
        <f t="shared" si="34"/>
        <v>192</v>
      </c>
      <c r="T21">
        <v>524</v>
      </c>
      <c r="U21">
        <v>9318</v>
      </c>
      <c r="V21" t="s">
        <v>248</v>
      </c>
      <c r="W21">
        <v>1693.7529999999999</v>
      </c>
      <c r="X21">
        <v>593.35</v>
      </c>
      <c r="Y21">
        <v>2.855</v>
      </c>
      <c r="Z21">
        <v>9.1370000000000005</v>
      </c>
      <c r="AA21">
        <v>109.513007</v>
      </c>
      <c r="AB21">
        <v>0.43635200000000002</v>
      </c>
      <c r="AC21">
        <v>36.281343999999997</v>
      </c>
      <c r="AD21" s="1">
        <v>262</v>
      </c>
      <c r="AE21">
        <v>0</v>
      </c>
      <c r="AF21">
        <v>192</v>
      </c>
      <c r="AG21">
        <v>64</v>
      </c>
      <c r="AH21">
        <v>15.466226000000001</v>
      </c>
      <c r="AI21">
        <v>16</v>
      </c>
      <c r="AJ21">
        <v>0</v>
      </c>
      <c r="AK21">
        <v>0</v>
      </c>
      <c r="AL21">
        <v>0</v>
      </c>
      <c r="AM21" t="s">
        <v>249</v>
      </c>
      <c r="AN21" t="s">
        <v>505</v>
      </c>
      <c r="AO21">
        <v>1693.7529999999999</v>
      </c>
      <c r="AR21" t="s">
        <v>116</v>
      </c>
      <c r="AS21" t="s">
        <v>119</v>
      </c>
      <c r="AT21" t="s">
        <v>220</v>
      </c>
      <c r="AU21" t="s">
        <v>248</v>
      </c>
      <c r="AV21" t="s">
        <v>48</v>
      </c>
      <c r="AW21">
        <v>1</v>
      </c>
      <c r="BB21">
        <v>0.89218749999999991</v>
      </c>
      <c r="BC21" t="s">
        <v>69</v>
      </c>
      <c r="BF21" t="s">
        <v>116</v>
      </c>
      <c r="BG21" t="s">
        <v>119</v>
      </c>
      <c r="BH21" t="s">
        <v>248</v>
      </c>
      <c r="BI21">
        <v>9318</v>
      </c>
      <c r="BJ21">
        <v>1</v>
      </c>
      <c r="BK21" t="s">
        <v>220</v>
      </c>
      <c r="BL21" t="s">
        <v>172</v>
      </c>
      <c r="BM21">
        <v>0.89218749999999991</v>
      </c>
      <c r="BN21" t="s">
        <v>69</v>
      </c>
      <c r="BO21" t="s">
        <v>175</v>
      </c>
      <c r="BP21">
        <v>1693.7529999999999</v>
      </c>
    </row>
    <row r="22" spans="1:68" ht="16.5">
      <c r="A22" s="223" t="str">
        <f t="shared" si="18"/>
        <v>신화여객</v>
      </c>
      <c r="B22" s="109" t="str">
        <f t="shared" si="1"/>
        <v>김성윤</v>
      </c>
      <c r="C22" s="110" t="str">
        <f t="shared" si="19"/>
        <v>D</v>
      </c>
      <c r="D22" s="111">
        <f t="shared" si="20"/>
        <v>0.81807692307692292</v>
      </c>
      <c r="E22" s="112">
        <f t="shared" si="21"/>
        <v>3596</v>
      </c>
      <c r="F22" s="113" t="str">
        <f t="shared" si="22"/>
        <v>34</v>
      </c>
      <c r="G22" s="114" t="str">
        <f t="shared" si="23"/>
        <v>72바1096</v>
      </c>
      <c r="H22" s="115">
        <f t="shared" si="24"/>
        <v>1</v>
      </c>
      <c r="I22" s="116">
        <f t="shared" si="25"/>
        <v>2405.4879999999998</v>
      </c>
      <c r="J22" s="117">
        <f t="shared" si="26"/>
        <v>5.0813366233155556E-2</v>
      </c>
      <c r="K22" s="117">
        <f t="shared" si="27"/>
        <v>0.36019866853784649</v>
      </c>
      <c r="L22" s="117">
        <f t="shared" si="28"/>
        <v>7.0256014579993753E-2</v>
      </c>
      <c r="M22" s="118">
        <f t="shared" si="29"/>
        <v>15.564</v>
      </c>
      <c r="N22" s="119">
        <f t="shared" si="30"/>
        <v>0.12345663770785467</v>
      </c>
      <c r="O22" s="119">
        <f t="shared" si="31"/>
        <v>46.255086927876221</v>
      </c>
      <c r="P22" s="218">
        <f t="shared" si="32"/>
        <v>17</v>
      </c>
      <c r="Q22" s="219">
        <f t="shared" si="33"/>
        <v>3</v>
      </c>
      <c r="R22" s="219">
        <f t="shared" si="34"/>
        <v>1124</v>
      </c>
      <c r="T22">
        <v>524</v>
      </c>
      <c r="U22">
        <v>3596</v>
      </c>
      <c r="V22" t="s">
        <v>250</v>
      </c>
      <c r="W22">
        <v>2430.0030000000002</v>
      </c>
      <c r="X22">
        <v>1143.3599999999999</v>
      </c>
      <c r="Y22">
        <v>2.125</v>
      </c>
      <c r="Z22">
        <v>15.564</v>
      </c>
      <c r="AA22">
        <v>154.69384500000001</v>
      </c>
      <c r="AB22">
        <v>7.8605150000000004</v>
      </c>
      <c r="AC22">
        <v>55.720517000000001</v>
      </c>
      <c r="AD22" s="1">
        <v>169</v>
      </c>
      <c r="AE22">
        <v>3</v>
      </c>
      <c r="AF22">
        <v>1124</v>
      </c>
      <c r="AG22">
        <v>77</v>
      </c>
      <c r="AH22">
        <v>15.708465</v>
      </c>
      <c r="AI22">
        <v>2201.3000000000002</v>
      </c>
      <c r="AJ22">
        <v>0</v>
      </c>
      <c r="AK22">
        <v>17</v>
      </c>
      <c r="AL22">
        <v>5443</v>
      </c>
      <c r="AM22" t="s">
        <v>251</v>
      </c>
      <c r="AN22" t="s">
        <v>506</v>
      </c>
      <c r="AO22">
        <v>2405.4879999999998</v>
      </c>
      <c r="AR22" t="s">
        <v>116</v>
      </c>
      <c r="AS22" t="s">
        <v>117</v>
      </c>
      <c r="AT22" t="s">
        <v>200</v>
      </c>
      <c r="AU22" t="s">
        <v>250</v>
      </c>
      <c r="AV22" t="s">
        <v>48</v>
      </c>
      <c r="AW22">
        <v>1</v>
      </c>
      <c r="BB22">
        <v>0.81807692307692292</v>
      </c>
      <c r="BC22" t="s">
        <v>67</v>
      </c>
      <c r="BF22" t="s">
        <v>116</v>
      </c>
      <c r="BG22" t="s">
        <v>117</v>
      </c>
      <c r="BH22" t="s">
        <v>250</v>
      </c>
      <c r="BI22">
        <v>3596</v>
      </c>
      <c r="BJ22">
        <v>1</v>
      </c>
      <c r="BK22" t="s">
        <v>200</v>
      </c>
      <c r="BL22" t="s">
        <v>172</v>
      </c>
      <c r="BM22">
        <v>0.81807692307692292</v>
      </c>
      <c r="BN22" t="s">
        <v>67</v>
      </c>
      <c r="BO22" t="s">
        <v>177</v>
      </c>
      <c r="BP22">
        <v>2405.4879999999998</v>
      </c>
    </row>
    <row r="23" spans="1:68" ht="16.5">
      <c r="A23" s="222" t="str">
        <f t="shared" si="18"/>
        <v>신화여객</v>
      </c>
      <c r="B23" s="125" t="str">
        <f t="shared" si="1"/>
        <v>김성주</v>
      </c>
      <c r="C23" s="126" t="str">
        <f t="shared" si="19"/>
        <v>D</v>
      </c>
      <c r="D23" s="127">
        <f t="shared" si="20"/>
        <v>0.83258205932874763</v>
      </c>
      <c r="E23" s="128">
        <f t="shared" si="21"/>
        <v>6098</v>
      </c>
      <c r="F23" s="129" t="str">
        <f t="shared" si="22"/>
        <v>34</v>
      </c>
      <c r="G23" s="130" t="str">
        <f t="shared" si="23"/>
        <v>72바1097</v>
      </c>
      <c r="H23" s="131">
        <f t="shared" si="24"/>
        <v>2</v>
      </c>
      <c r="I23" s="132">
        <f t="shared" si="25"/>
        <v>2571.8469999999998</v>
      </c>
      <c r="J23" s="133">
        <f t="shared" si="26"/>
        <v>1.2965879358165422E-2</v>
      </c>
      <c r="K23" s="133">
        <f t="shared" si="27"/>
        <v>0.297405556183435</v>
      </c>
      <c r="L23" s="133">
        <f t="shared" si="28"/>
        <v>0.16563971340441327</v>
      </c>
      <c r="M23" s="134">
        <f t="shared" si="29"/>
        <v>11.234</v>
      </c>
      <c r="N23" s="135">
        <f t="shared" si="30"/>
        <v>0</v>
      </c>
      <c r="O23" s="135">
        <f t="shared" si="31"/>
        <v>19.713458848835096</v>
      </c>
      <c r="P23" s="216">
        <f t="shared" si="32"/>
        <v>10</v>
      </c>
      <c r="Q23" s="217">
        <f t="shared" si="33"/>
        <v>0</v>
      </c>
      <c r="R23" s="217">
        <f t="shared" si="34"/>
        <v>507</v>
      </c>
      <c r="T23">
        <v>524</v>
      </c>
      <c r="U23">
        <v>6098</v>
      </c>
      <c r="V23" t="s">
        <v>252</v>
      </c>
      <c r="W23">
        <v>2571.8470000000002</v>
      </c>
      <c r="X23">
        <v>1187.874</v>
      </c>
      <c r="Y23">
        <v>2.165</v>
      </c>
      <c r="Z23">
        <v>11.234</v>
      </c>
      <c r="AA23">
        <v>164.12384700000001</v>
      </c>
      <c r="AB23">
        <v>2.1280100000000002</v>
      </c>
      <c r="AC23">
        <v>48.811343999999998</v>
      </c>
      <c r="AD23" s="1">
        <v>426</v>
      </c>
      <c r="AE23">
        <v>0</v>
      </c>
      <c r="AF23">
        <v>507</v>
      </c>
      <c r="AG23">
        <v>71</v>
      </c>
      <c r="AH23">
        <v>15.670159999999999</v>
      </c>
      <c r="AI23">
        <v>1091.0999999999999</v>
      </c>
      <c r="AJ23">
        <v>0</v>
      </c>
      <c r="AK23">
        <v>10</v>
      </c>
      <c r="AL23">
        <v>1467</v>
      </c>
      <c r="AM23" t="s">
        <v>253</v>
      </c>
      <c r="AN23" t="s">
        <v>507</v>
      </c>
      <c r="AO23">
        <v>2520.0059999999999</v>
      </c>
      <c r="AR23" t="s">
        <v>116</v>
      </c>
      <c r="AS23" t="s">
        <v>117</v>
      </c>
      <c r="AT23" t="s">
        <v>202</v>
      </c>
      <c r="AU23" t="s">
        <v>252</v>
      </c>
      <c r="AV23" t="s">
        <v>48</v>
      </c>
      <c r="AW23">
        <v>2</v>
      </c>
      <c r="BB23">
        <v>0.83258205932874763</v>
      </c>
      <c r="BC23" t="s">
        <v>67</v>
      </c>
      <c r="BF23" t="s">
        <v>116</v>
      </c>
      <c r="BG23" t="s">
        <v>117</v>
      </c>
      <c r="BH23" t="s">
        <v>252</v>
      </c>
      <c r="BI23">
        <v>6098</v>
      </c>
      <c r="BJ23">
        <v>2</v>
      </c>
      <c r="BK23" t="s">
        <v>202</v>
      </c>
      <c r="BL23" t="s">
        <v>208</v>
      </c>
      <c r="BM23">
        <v>0.83258205932874763</v>
      </c>
      <c r="BN23" t="s">
        <v>67</v>
      </c>
      <c r="BO23" t="s">
        <v>177</v>
      </c>
      <c r="BP23">
        <v>2571.8469999999998</v>
      </c>
    </row>
    <row r="24" spans="1:68" ht="16.5">
      <c r="A24" s="223" t="str">
        <f t="shared" si="18"/>
        <v>신화여객</v>
      </c>
      <c r="B24" s="109" t="str">
        <f t="shared" si="1"/>
        <v>김순길</v>
      </c>
      <c r="C24" s="110" t="str">
        <f t="shared" si="19"/>
        <v>F</v>
      </c>
      <c r="D24" s="111">
        <f t="shared" si="20"/>
        <v>0.79449094873440762</v>
      </c>
      <c r="E24" s="112">
        <f t="shared" si="21"/>
        <v>3718</v>
      </c>
      <c r="F24" s="113" t="str">
        <f t="shared" si="22"/>
        <v>34</v>
      </c>
      <c r="G24" s="114" t="str">
        <f t="shared" si="23"/>
        <v>72바1113</v>
      </c>
      <c r="H24" s="115">
        <f t="shared" si="24"/>
        <v>9</v>
      </c>
      <c r="I24" s="116">
        <f t="shared" si="25"/>
        <v>2218.4080000000004</v>
      </c>
      <c r="J24" s="117">
        <f t="shared" si="26"/>
        <v>2.9611019608793268E-2</v>
      </c>
      <c r="K24" s="117">
        <f t="shared" si="27"/>
        <v>0.35429676035585</v>
      </c>
      <c r="L24" s="117">
        <f t="shared" si="28"/>
        <v>0.15371383442540776</v>
      </c>
      <c r="M24" s="118">
        <f t="shared" si="29"/>
        <v>13.911</v>
      </c>
      <c r="N24" s="119">
        <f t="shared" si="30"/>
        <v>1.1993283761093787</v>
      </c>
      <c r="O24" s="119">
        <f t="shared" si="31"/>
        <v>30.382985528104257</v>
      </c>
      <c r="P24" s="218">
        <f t="shared" si="32"/>
        <v>17</v>
      </c>
      <c r="Q24" s="219">
        <f t="shared" si="33"/>
        <v>27</v>
      </c>
      <c r="R24" s="219">
        <f t="shared" si="34"/>
        <v>684</v>
      </c>
      <c r="T24">
        <v>524</v>
      </c>
      <c r="U24">
        <v>3718</v>
      </c>
      <c r="V24" t="s">
        <v>254</v>
      </c>
      <c r="W24">
        <v>2251.2600000000002</v>
      </c>
      <c r="X24">
        <v>1096.636</v>
      </c>
      <c r="Y24">
        <v>2.0529999999999999</v>
      </c>
      <c r="Z24">
        <v>13.911</v>
      </c>
      <c r="AA24">
        <v>141.528291</v>
      </c>
      <c r="AB24">
        <v>4.1907969999999999</v>
      </c>
      <c r="AC24">
        <v>50.143014999999998</v>
      </c>
      <c r="AD24" s="1">
        <v>341</v>
      </c>
      <c r="AE24">
        <v>27</v>
      </c>
      <c r="AF24">
        <v>684</v>
      </c>
      <c r="AG24">
        <v>91</v>
      </c>
      <c r="AH24">
        <v>15.906784</v>
      </c>
      <c r="AI24">
        <v>1745.3</v>
      </c>
      <c r="AJ24">
        <v>38</v>
      </c>
      <c r="AK24">
        <v>17</v>
      </c>
      <c r="AL24">
        <v>5020</v>
      </c>
      <c r="AM24" t="s">
        <v>255</v>
      </c>
      <c r="AN24" t="s">
        <v>508</v>
      </c>
      <c r="AO24">
        <v>526.64300000000003</v>
      </c>
      <c r="AR24" t="s">
        <v>116</v>
      </c>
      <c r="AS24" t="s">
        <v>117</v>
      </c>
      <c r="AT24" t="s">
        <v>206</v>
      </c>
      <c r="AU24" t="s">
        <v>254</v>
      </c>
      <c r="AV24" t="s">
        <v>48</v>
      </c>
      <c r="AW24">
        <v>9</v>
      </c>
      <c r="BB24">
        <v>0.79449094873440762</v>
      </c>
      <c r="BC24" t="s">
        <v>70</v>
      </c>
      <c r="BF24" t="s">
        <v>116</v>
      </c>
      <c r="BG24" t="s">
        <v>117</v>
      </c>
      <c r="BH24" t="s">
        <v>254</v>
      </c>
      <c r="BI24">
        <v>3718</v>
      </c>
      <c r="BJ24">
        <v>9</v>
      </c>
      <c r="BK24" t="s">
        <v>206</v>
      </c>
      <c r="BL24" t="s">
        <v>199</v>
      </c>
      <c r="BM24">
        <v>0.79449094873440762</v>
      </c>
      <c r="BN24" t="s">
        <v>70</v>
      </c>
      <c r="BO24" t="s">
        <v>372</v>
      </c>
      <c r="BP24">
        <v>2218.4080000000004</v>
      </c>
    </row>
    <row r="25" spans="1:68" ht="16.5">
      <c r="A25" s="222" t="str">
        <f t="shared" si="18"/>
        <v>신화여객</v>
      </c>
      <c r="B25" s="125" t="str">
        <f t="shared" si="1"/>
        <v>김영현</v>
      </c>
      <c r="C25" s="126" t="str">
        <f t="shared" si="19"/>
        <v>D</v>
      </c>
      <c r="D25" s="127">
        <f t="shared" si="20"/>
        <v>0.81533533729542929</v>
      </c>
      <c r="E25" s="128">
        <f t="shared" si="21"/>
        <v>4859</v>
      </c>
      <c r="F25" s="129" t="str">
        <f t="shared" si="22"/>
        <v>526</v>
      </c>
      <c r="G25" s="130" t="str">
        <f t="shared" si="23"/>
        <v>71바5101</v>
      </c>
      <c r="H25" s="131">
        <f t="shared" si="24"/>
        <v>13</v>
      </c>
      <c r="I25" s="132">
        <f t="shared" si="25"/>
        <v>6385.5479999999998</v>
      </c>
      <c r="J25" s="133">
        <f t="shared" si="26"/>
        <v>2.82315501523508E-2</v>
      </c>
      <c r="K25" s="133">
        <f t="shared" si="27"/>
        <v>0.35172697065757957</v>
      </c>
      <c r="L25" s="133">
        <f t="shared" si="28"/>
        <v>0.1995130253503693</v>
      </c>
      <c r="M25" s="134">
        <f t="shared" si="29"/>
        <v>10.907</v>
      </c>
      <c r="N25" s="135">
        <f t="shared" si="30"/>
        <v>0.65773524840781095</v>
      </c>
      <c r="O25" s="135">
        <f t="shared" si="31"/>
        <v>28.815068025485051</v>
      </c>
      <c r="P25" s="216">
        <f t="shared" si="32"/>
        <v>27</v>
      </c>
      <c r="Q25" s="217">
        <f t="shared" si="33"/>
        <v>42</v>
      </c>
      <c r="R25" s="217">
        <f t="shared" si="34"/>
        <v>1840</v>
      </c>
      <c r="T25">
        <v>524</v>
      </c>
      <c r="U25">
        <v>4859</v>
      </c>
      <c r="V25" t="s">
        <v>429</v>
      </c>
      <c r="W25">
        <v>6385.5479999999998</v>
      </c>
      <c r="X25">
        <v>2549.826</v>
      </c>
      <c r="Y25">
        <v>2.504</v>
      </c>
      <c r="Z25">
        <v>10.907</v>
      </c>
      <c r="AA25">
        <v>422.48317700000001</v>
      </c>
      <c r="AB25">
        <v>11.927355</v>
      </c>
      <c r="AC25">
        <v>148.59872799999999</v>
      </c>
      <c r="AD25" s="1">
        <v>1274</v>
      </c>
      <c r="AE25">
        <v>42</v>
      </c>
      <c r="AF25">
        <v>1840</v>
      </c>
      <c r="AG25">
        <v>87</v>
      </c>
      <c r="AH25">
        <v>15.114324</v>
      </c>
      <c r="AI25">
        <v>1015.3</v>
      </c>
      <c r="AJ25">
        <v>15.2</v>
      </c>
      <c r="AK25">
        <v>27</v>
      </c>
      <c r="AL25">
        <v>5799</v>
      </c>
      <c r="AM25" t="s">
        <v>430</v>
      </c>
      <c r="AN25" t="s">
        <v>509</v>
      </c>
      <c r="AO25">
        <v>4442.2330000000002</v>
      </c>
      <c r="AR25" t="s">
        <v>116</v>
      </c>
      <c r="AS25" t="s">
        <v>119</v>
      </c>
      <c r="AT25" t="s">
        <v>216</v>
      </c>
      <c r="AU25" t="s">
        <v>429</v>
      </c>
      <c r="AV25" t="s">
        <v>48</v>
      </c>
      <c r="AW25">
        <v>13</v>
      </c>
      <c r="BB25">
        <v>0.81533533729542929</v>
      </c>
      <c r="BC25" t="s">
        <v>67</v>
      </c>
      <c r="BF25" t="s">
        <v>116</v>
      </c>
      <c r="BG25" t="s">
        <v>119</v>
      </c>
      <c r="BH25" t="s">
        <v>429</v>
      </c>
      <c r="BI25">
        <v>4859</v>
      </c>
      <c r="BJ25">
        <v>13</v>
      </c>
      <c r="BK25" t="s">
        <v>216</v>
      </c>
      <c r="BL25" t="s">
        <v>220</v>
      </c>
      <c r="BM25">
        <v>0.81533533729542929</v>
      </c>
      <c r="BN25" t="s">
        <v>67</v>
      </c>
      <c r="BO25" t="s">
        <v>177</v>
      </c>
      <c r="BP25">
        <v>6385.5479999999998</v>
      </c>
    </row>
    <row r="26" spans="1:68" ht="16.5">
      <c r="A26" s="223" t="str">
        <f t="shared" si="18"/>
        <v>신화여객</v>
      </c>
      <c r="B26" s="109" t="str">
        <f t="shared" si="1"/>
        <v>김웅철</v>
      </c>
      <c r="C26" s="110" t="str">
        <f t="shared" si="19"/>
        <v>F</v>
      </c>
      <c r="D26" s="111">
        <f t="shared" si="20"/>
        <v>0.79563115025588904</v>
      </c>
      <c r="E26" s="112">
        <f t="shared" si="21"/>
        <v>3182</v>
      </c>
      <c r="F26" s="113" t="str">
        <f t="shared" si="22"/>
        <v>34</v>
      </c>
      <c r="G26" s="114" t="str">
        <f t="shared" si="23"/>
        <v>72바1097</v>
      </c>
      <c r="H26" s="115">
        <f t="shared" si="24"/>
        <v>10</v>
      </c>
      <c r="I26" s="116">
        <f t="shared" si="25"/>
        <v>2272.1699999999996</v>
      </c>
      <c r="J26" s="117">
        <f t="shared" si="26"/>
        <v>1.5417008195711705E-2</v>
      </c>
      <c r="K26" s="117">
        <f t="shared" si="27"/>
        <v>0.39170291925454942</v>
      </c>
      <c r="L26" s="117">
        <f t="shared" si="28"/>
        <v>4.8851978505129463E-2</v>
      </c>
      <c r="M26" s="118">
        <f t="shared" si="29"/>
        <v>14.73</v>
      </c>
      <c r="N26" s="119">
        <f t="shared" si="30"/>
        <v>8.8021582892125153E-2</v>
      </c>
      <c r="O26" s="119">
        <f t="shared" si="31"/>
        <v>18.440521615900217</v>
      </c>
      <c r="P26" s="218">
        <f t="shared" si="32"/>
        <v>1</v>
      </c>
      <c r="Q26" s="219">
        <f t="shared" si="33"/>
        <v>2</v>
      </c>
      <c r="R26" s="219">
        <f t="shared" si="34"/>
        <v>419</v>
      </c>
      <c r="T26">
        <v>524</v>
      </c>
      <c r="U26">
        <v>3182</v>
      </c>
      <c r="V26" t="s">
        <v>431</v>
      </c>
      <c r="W26">
        <v>2272.17</v>
      </c>
      <c r="X26">
        <v>1119.8230000000001</v>
      </c>
      <c r="Y26">
        <v>2.0289999999999999</v>
      </c>
      <c r="Z26">
        <v>14.73</v>
      </c>
      <c r="AA26">
        <v>143.09300300000001</v>
      </c>
      <c r="AB26">
        <v>2.2060659999999999</v>
      </c>
      <c r="AC26">
        <v>56.049947000000003</v>
      </c>
      <c r="AD26" s="1">
        <v>111</v>
      </c>
      <c r="AE26">
        <v>2</v>
      </c>
      <c r="AF26">
        <v>419</v>
      </c>
      <c r="AG26">
        <v>83</v>
      </c>
      <c r="AH26">
        <v>15.878973</v>
      </c>
      <c r="AI26">
        <v>1379.5</v>
      </c>
      <c r="AJ26">
        <v>0</v>
      </c>
      <c r="AK26">
        <v>1</v>
      </c>
      <c r="AL26">
        <v>71</v>
      </c>
      <c r="AM26" t="s">
        <v>432</v>
      </c>
      <c r="AN26" t="s">
        <v>510</v>
      </c>
      <c r="AO26">
        <v>485.815</v>
      </c>
      <c r="AR26" t="s">
        <v>116</v>
      </c>
      <c r="AS26" t="s">
        <v>117</v>
      </c>
      <c r="AT26" t="s">
        <v>202</v>
      </c>
      <c r="AU26" t="s">
        <v>431</v>
      </c>
      <c r="AV26" t="s">
        <v>48</v>
      </c>
      <c r="AW26">
        <v>10</v>
      </c>
      <c r="BB26">
        <v>0.79563115025588904</v>
      </c>
      <c r="BC26" t="s">
        <v>70</v>
      </c>
      <c r="BF26" t="s">
        <v>116</v>
      </c>
      <c r="BG26" t="s">
        <v>117</v>
      </c>
      <c r="BH26" t="s">
        <v>431</v>
      </c>
      <c r="BI26">
        <v>3182</v>
      </c>
      <c r="BJ26">
        <v>10</v>
      </c>
      <c r="BK26" t="s">
        <v>202</v>
      </c>
      <c r="BL26" t="s">
        <v>209</v>
      </c>
      <c r="BM26">
        <v>0.79563115025588904</v>
      </c>
      <c r="BN26" t="s">
        <v>70</v>
      </c>
      <c r="BO26" t="s">
        <v>372</v>
      </c>
      <c r="BP26">
        <v>2272.1699999999996</v>
      </c>
    </row>
    <row r="27" spans="1:68" ht="16.5">
      <c r="A27" s="222" t="str">
        <f t="shared" si="18"/>
        <v>신화여객</v>
      </c>
      <c r="B27" s="125" t="str">
        <f t="shared" si="1"/>
        <v>김정철</v>
      </c>
      <c r="C27" s="126" t="str">
        <f t="shared" si="19"/>
        <v>D</v>
      </c>
      <c r="D27" s="127">
        <f t="shared" si="20"/>
        <v>0.8171533829981632</v>
      </c>
      <c r="E27" s="128">
        <f t="shared" si="21"/>
        <v>8220</v>
      </c>
      <c r="F27" s="129" t="str">
        <f t="shared" si="22"/>
        <v>37</v>
      </c>
      <c r="G27" s="130" t="str">
        <f t="shared" si="23"/>
        <v>71바6167</v>
      </c>
      <c r="H27" s="131">
        <f t="shared" si="24"/>
        <v>2</v>
      </c>
      <c r="I27" s="132">
        <f t="shared" si="25"/>
        <v>1388.136</v>
      </c>
      <c r="J27" s="133">
        <f t="shared" si="26"/>
        <v>4.5543431975780709E-2</v>
      </c>
      <c r="K27" s="133">
        <f t="shared" si="27"/>
        <v>0.32392566567273728</v>
      </c>
      <c r="L27" s="133">
        <f t="shared" si="28"/>
        <v>0.21467637176760779</v>
      </c>
      <c r="M27" s="134">
        <f t="shared" si="29"/>
        <v>13.298</v>
      </c>
      <c r="N27" s="135">
        <f t="shared" si="30"/>
        <v>0.4322343055723647</v>
      </c>
      <c r="O27" s="135">
        <f t="shared" si="31"/>
        <v>12.606833912527303</v>
      </c>
      <c r="P27" s="216">
        <f t="shared" si="32"/>
        <v>2</v>
      </c>
      <c r="Q27" s="217">
        <f t="shared" si="33"/>
        <v>6</v>
      </c>
      <c r="R27" s="217">
        <f t="shared" si="34"/>
        <v>175</v>
      </c>
      <c r="T27">
        <v>524</v>
      </c>
      <c r="U27">
        <v>8220</v>
      </c>
      <c r="V27" t="s">
        <v>256</v>
      </c>
      <c r="W27">
        <v>1388.136</v>
      </c>
      <c r="X27">
        <v>653.42600000000004</v>
      </c>
      <c r="Y27">
        <v>2.1240000000000001</v>
      </c>
      <c r="Z27">
        <v>13.298</v>
      </c>
      <c r="AA27">
        <v>85.570802</v>
      </c>
      <c r="AB27">
        <v>3.8971879999999999</v>
      </c>
      <c r="AC27">
        <v>27.718578999999998</v>
      </c>
      <c r="AD27" s="1">
        <v>298</v>
      </c>
      <c r="AE27">
        <v>6</v>
      </c>
      <c r="AF27">
        <v>175</v>
      </c>
      <c r="AG27">
        <v>69</v>
      </c>
      <c r="AH27">
        <v>16.222075</v>
      </c>
      <c r="AI27">
        <v>90.5</v>
      </c>
      <c r="AJ27">
        <v>0</v>
      </c>
      <c r="AK27">
        <v>2</v>
      </c>
      <c r="AL27">
        <v>809</v>
      </c>
      <c r="AM27" t="s">
        <v>257</v>
      </c>
      <c r="AN27" t="s">
        <v>511</v>
      </c>
      <c r="AO27">
        <v>1301.135</v>
      </c>
      <c r="AR27" t="s">
        <v>116</v>
      </c>
      <c r="AS27" t="s">
        <v>118</v>
      </c>
      <c r="AT27" t="s">
        <v>211</v>
      </c>
      <c r="AU27" t="s">
        <v>256</v>
      </c>
      <c r="AV27" t="s">
        <v>48</v>
      </c>
      <c r="AW27">
        <v>2</v>
      </c>
      <c r="BB27">
        <v>0.8171533829981632</v>
      </c>
      <c r="BC27" t="s">
        <v>67</v>
      </c>
      <c r="BF27" t="s">
        <v>116</v>
      </c>
      <c r="BG27" t="s">
        <v>118</v>
      </c>
      <c r="BH27" t="s">
        <v>256</v>
      </c>
      <c r="BI27">
        <v>8220</v>
      </c>
      <c r="BJ27">
        <v>2</v>
      </c>
      <c r="BK27" t="s">
        <v>211</v>
      </c>
      <c r="BL27" t="s">
        <v>215</v>
      </c>
      <c r="BM27">
        <v>0.8171533829981632</v>
      </c>
      <c r="BN27" t="s">
        <v>67</v>
      </c>
      <c r="BO27" t="s">
        <v>177</v>
      </c>
      <c r="BP27">
        <v>1388.136</v>
      </c>
    </row>
    <row r="28" spans="1:68" ht="16.5">
      <c r="A28" s="223" t="str">
        <f t="shared" si="18"/>
        <v>신화여객</v>
      </c>
      <c r="B28" s="109" t="str">
        <f t="shared" si="1"/>
        <v>김정현</v>
      </c>
      <c r="C28" s="110" t="str">
        <f t="shared" si="19"/>
        <v>B</v>
      </c>
      <c r="D28" s="111">
        <f t="shared" si="20"/>
        <v>0.9163583404448572</v>
      </c>
      <c r="E28" s="112">
        <f t="shared" si="21"/>
        <v>7379</v>
      </c>
      <c r="F28" s="113" t="str">
        <f t="shared" si="22"/>
        <v>34</v>
      </c>
      <c r="G28" s="114" t="str">
        <f t="shared" si="23"/>
        <v>71바6152</v>
      </c>
      <c r="H28" s="115">
        <f t="shared" si="24"/>
        <v>10</v>
      </c>
      <c r="I28" s="116">
        <f t="shared" si="25"/>
        <v>2296.2909999999997</v>
      </c>
      <c r="J28" s="117">
        <f t="shared" si="26"/>
        <v>3.5734930363052536E-3</v>
      </c>
      <c r="K28" s="117">
        <f t="shared" si="27"/>
        <v>0.35388491579882281</v>
      </c>
      <c r="L28" s="117">
        <f t="shared" si="28"/>
        <v>0.20467789143449155</v>
      </c>
      <c r="M28" s="118">
        <f t="shared" si="29"/>
        <v>10.71</v>
      </c>
      <c r="N28" s="119">
        <f t="shared" si="30"/>
        <v>0.21774243769626758</v>
      </c>
      <c r="O28" s="119">
        <f t="shared" si="31"/>
        <v>17.332298040622899</v>
      </c>
      <c r="P28" s="218">
        <f t="shared" si="32"/>
        <v>1</v>
      </c>
      <c r="Q28" s="219">
        <f t="shared" si="33"/>
        <v>5</v>
      </c>
      <c r="R28" s="219">
        <f t="shared" si="34"/>
        <v>398</v>
      </c>
      <c r="T28">
        <v>524</v>
      </c>
      <c r="U28">
        <v>7379</v>
      </c>
      <c r="V28" t="s">
        <v>433</v>
      </c>
      <c r="W28">
        <v>2296.2910000000002</v>
      </c>
      <c r="X28">
        <v>981.327</v>
      </c>
      <c r="Y28">
        <v>2.34</v>
      </c>
      <c r="Z28">
        <v>10.71</v>
      </c>
      <c r="AA28">
        <v>140.295782</v>
      </c>
      <c r="AB28">
        <v>0.50134599999999996</v>
      </c>
      <c r="AC28">
        <v>49.648561000000001</v>
      </c>
      <c r="AD28" s="1">
        <v>470</v>
      </c>
      <c r="AE28">
        <v>5</v>
      </c>
      <c r="AF28">
        <v>398</v>
      </c>
      <c r="AG28">
        <v>72</v>
      </c>
      <c r="AH28">
        <v>16.367498000000001</v>
      </c>
      <c r="AI28">
        <v>639.79999999999995</v>
      </c>
      <c r="AJ28">
        <v>0</v>
      </c>
      <c r="AK28">
        <v>1</v>
      </c>
      <c r="AL28">
        <v>179</v>
      </c>
      <c r="AM28" t="s">
        <v>434</v>
      </c>
      <c r="AN28" t="s">
        <v>512</v>
      </c>
      <c r="AO28">
        <v>379.39400000000001</v>
      </c>
      <c r="AR28" t="s">
        <v>116</v>
      </c>
      <c r="AS28" t="s">
        <v>117</v>
      </c>
      <c r="AT28" t="s">
        <v>193</v>
      </c>
      <c r="AU28" t="s">
        <v>433</v>
      </c>
      <c r="AV28" t="s">
        <v>48</v>
      </c>
      <c r="AW28">
        <v>10</v>
      </c>
      <c r="BB28">
        <v>0.9163583404448572</v>
      </c>
      <c r="BC28" t="s">
        <v>68</v>
      </c>
      <c r="BF28" t="s">
        <v>116</v>
      </c>
      <c r="BG28" t="s">
        <v>117</v>
      </c>
      <c r="BH28" t="s">
        <v>433</v>
      </c>
      <c r="BI28">
        <v>7379</v>
      </c>
      <c r="BJ28">
        <v>10</v>
      </c>
      <c r="BK28" t="s">
        <v>193</v>
      </c>
      <c r="BL28" t="s">
        <v>385</v>
      </c>
      <c r="BM28">
        <v>0.9163583404448572</v>
      </c>
      <c r="BN28" t="s">
        <v>68</v>
      </c>
      <c r="BO28" t="s">
        <v>173</v>
      </c>
      <c r="BP28">
        <v>2296.2909999999997</v>
      </c>
    </row>
    <row r="29" spans="1:68" ht="16.5">
      <c r="A29" s="222" t="str">
        <f t="shared" si="18"/>
        <v>신화여객</v>
      </c>
      <c r="B29" s="125" t="str">
        <f t="shared" si="1"/>
        <v>김지훈</v>
      </c>
      <c r="C29" s="126" t="str">
        <f t="shared" si="19"/>
        <v>A</v>
      </c>
      <c r="D29" s="127">
        <f t="shared" si="20"/>
        <v>0.95709078129979153</v>
      </c>
      <c r="E29" s="128">
        <f t="shared" si="21"/>
        <v>7466</v>
      </c>
      <c r="F29" s="129" t="str">
        <f t="shared" si="22"/>
        <v>37</v>
      </c>
      <c r="G29" s="130" t="str">
        <f t="shared" si="23"/>
        <v>71바6169</v>
      </c>
      <c r="H29" s="131">
        <f t="shared" si="24"/>
        <v>2</v>
      </c>
      <c r="I29" s="132">
        <f t="shared" si="25"/>
        <v>2127.3789999999999</v>
      </c>
      <c r="J29" s="133">
        <f t="shared" si="26"/>
        <v>9.1432706477295265E-3</v>
      </c>
      <c r="K29" s="133">
        <f t="shared" si="27"/>
        <v>0.32233198970507937</v>
      </c>
      <c r="L29" s="133">
        <f t="shared" si="28"/>
        <v>0.1071741330529257</v>
      </c>
      <c r="M29" s="134">
        <f t="shared" si="29"/>
        <v>8.7210000000000001</v>
      </c>
      <c r="N29" s="135">
        <f t="shared" si="30"/>
        <v>0</v>
      </c>
      <c r="O29" s="135">
        <f t="shared" si="31"/>
        <v>4.413864606111888</v>
      </c>
      <c r="P29" s="216">
        <f t="shared" si="32"/>
        <v>0</v>
      </c>
      <c r="Q29" s="217">
        <f t="shared" si="33"/>
        <v>0</v>
      </c>
      <c r="R29" s="217">
        <f t="shared" si="34"/>
        <v>94</v>
      </c>
      <c r="T29">
        <v>524</v>
      </c>
      <c r="U29">
        <v>7466</v>
      </c>
      <c r="V29" t="s">
        <v>258</v>
      </c>
      <c r="W29">
        <v>2129.6529999999998</v>
      </c>
      <c r="X29">
        <v>856.46299999999997</v>
      </c>
      <c r="Y29">
        <v>2.4870000000000001</v>
      </c>
      <c r="Z29">
        <v>8.7210000000000001</v>
      </c>
      <c r="AA29">
        <v>136.73772199999999</v>
      </c>
      <c r="AB29">
        <v>1.25023</v>
      </c>
      <c r="AC29">
        <v>44.074942</v>
      </c>
      <c r="AD29" s="1">
        <v>228</v>
      </c>
      <c r="AE29">
        <v>0</v>
      </c>
      <c r="AF29">
        <v>94</v>
      </c>
      <c r="AG29">
        <v>70</v>
      </c>
      <c r="AH29">
        <v>15.574729</v>
      </c>
      <c r="AI29">
        <v>197.3</v>
      </c>
      <c r="AJ29">
        <v>0</v>
      </c>
      <c r="AK29">
        <v>0</v>
      </c>
      <c r="AL29">
        <v>0</v>
      </c>
      <c r="AM29" t="s">
        <v>259</v>
      </c>
      <c r="AN29" t="s">
        <v>513</v>
      </c>
      <c r="AO29">
        <v>2039.2719999999999</v>
      </c>
      <c r="AR29" t="s">
        <v>116</v>
      </c>
      <c r="AS29" t="s">
        <v>118</v>
      </c>
      <c r="AT29" t="s">
        <v>213</v>
      </c>
      <c r="AU29" t="s">
        <v>258</v>
      </c>
      <c r="AV29" t="s">
        <v>48</v>
      </c>
      <c r="AW29">
        <v>2</v>
      </c>
      <c r="BB29">
        <v>0.95709078129979153</v>
      </c>
      <c r="BC29" t="s">
        <v>66</v>
      </c>
      <c r="BF29" t="s">
        <v>116</v>
      </c>
      <c r="BG29" t="s">
        <v>118</v>
      </c>
      <c r="BH29" t="s">
        <v>258</v>
      </c>
      <c r="BI29">
        <v>7466</v>
      </c>
      <c r="BJ29">
        <v>2</v>
      </c>
      <c r="BK29" t="s">
        <v>213</v>
      </c>
      <c r="BL29" t="s">
        <v>215</v>
      </c>
      <c r="BM29">
        <v>0.95709078129979153</v>
      </c>
      <c r="BN29" t="s">
        <v>66</v>
      </c>
      <c r="BO29" t="s">
        <v>176</v>
      </c>
      <c r="BP29">
        <v>2127.3789999999999</v>
      </c>
    </row>
    <row r="30" spans="1:68" ht="16.5">
      <c r="A30" s="223" t="str">
        <f t="shared" si="18"/>
        <v>신화여객</v>
      </c>
      <c r="B30" s="109" t="str">
        <f t="shared" si="1"/>
        <v>김진수B</v>
      </c>
      <c r="C30" s="110" t="str">
        <f t="shared" si="19"/>
        <v>A</v>
      </c>
      <c r="D30" s="111">
        <f t="shared" si="20"/>
        <v>0.97115384615384603</v>
      </c>
      <c r="E30" s="112">
        <f t="shared" si="21"/>
        <v>6853</v>
      </c>
      <c r="F30" s="113" t="str">
        <f t="shared" si="22"/>
        <v>34</v>
      </c>
      <c r="G30" s="114" t="str">
        <f t="shared" si="23"/>
        <v>72바1113</v>
      </c>
      <c r="H30" s="115">
        <f t="shared" si="24"/>
        <v>1</v>
      </c>
      <c r="I30" s="116">
        <f t="shared" si="25"/>
        <v>2467.8339999999998</v>
      </c>
      <c r="J30" s="117">
        <f t="shared" si="26"/>
        <v>9.6017133094570186E-3</v>
      </c>
      <c r="K30" s="117">
        <f t="shared" si="27"/>
        <v>0.31386752806606061</v>
      </c>
      <c r="L30" s="117">
        <f t="shared" si="28"/>
        <v>1.9450254757815963E-2</v>
      </c>
      <c r="M30" s="118">
        <f t="shared" si="29"/>
        <v>9.0649999999999995</v>
      </c>
      <c r="N30" s="119">
        <f t="shared" si="30"/>
        <v>8.1042728157566524E-2</v>
      </c>
      <c r="O30" s="119">
        <f t="shared" si="31"/>
        <v>29.337467593039079</v>
      </c>
      <c r="P30" s="218">
        <f t="shared" si="32"/>
        <v>1</v>
      </c>
      <c r="Q30" s="219">
        <f t="shared" si="33"/>
        <v>2</v>
      </c>
      <c r="R30" s="219">
        <f t="shared" si="34"/>
        <v>724</v>
      </c>
      <c r="T30">
        <v>524</v>
      </c>
      <c r="U30">
        <v>6853</v>
      </c>
      <c r="V30" t="s">
        <v>260</v>
      </c>
      <c r="W30">
        <v>2467.8339999999998</v>
      </c>
      <c r="X30">
        <v>977.30700000000002</v>
      </c>
      <c r="Y30">
        <v>2.5249999999999999</v>
      </c>
      <c r="Z30">
        <v>9.0649999999999995</v>
      </c>
      <c r="AA30">
        <v>148.37716499999999</v>
      </c>
      <c r="AB30">
        <v>1.4246749999999999</v>
      </c>
      <c r="AC30">
        <v>46.570774</v>
      </c>
      <c r="AD30" s="1">
        <v>48</v>
      </c>
      <c r="AE30">
        <v>2</v>
      </c>
      <c r="AF30">
        <v>724</v>
      </c>
      <c r="AG30">
        <v>81</v>
      </c>
      <c r="AH30">
        <v>16.632168</v>
      </c>
      <c r="AI30">
        <v>1206.4000000000001</v>
      </c>
      <c r="AJ30">
        <v>0</v>
      </c>
      <c r="AK30">
        <v>1</v>
      </c>
      <c r="AL30">
        <v>158</v>
      </c>
      <c r="AM30" t="s">
        <v>261</v>
      </c>
      <c r="AN30" t="s">
        <v>514</v>
      </c>
      <c r="AO30">
        <v>2467.8339999999998</v>
      </c>
      <c r="AR30" t="s">
        <v>116</v>
      </c>
      <c r="AS30" t="s">
        <v>117</v>
      </c>
      <c r="AT30" t="s">
        <v>206</v>
      </c>
      <c r="AU30" t="s">
        <v>260</v>
      </c>
      <c r="AV30" t="s">
        <v>48</v>
      </c>
      <c r="AW30">
        <v>1</v>
      </c>
      <c r="BB30">
        <v>0.97115384615384603</v>
      </c>
      <c r="BC30" t="s">
        <v>66</v>
      </c>
      <c r="BF30" t="s">
        <v>116</v>
      </c>
      <c r="BG30" t="s">
        <v>117</v>
      </c>
      <c r="BH30" t="s">
        <v>260</v>
      </c>
      <c r="BI30">
        <v>6853</v>
      </c>
      <c r="BJ30">
        <v>1</v>
      </c>
      <c r="BK30" t="s">
        <v>206</v>
      </c>
      <c r="BL30" t="s">
        <v>172</v>
      </c>
      <c r="BM30">
        <v>0.97115384615384603</v>
      </c>
      <c r="BN30" t="s">
        <v>66</v>
      </c>
      <c r="BO30" t="s">
        <v>176</v>
      </c>
      <c r="BP30">
        <v>2467.8339999999998</v>
      </c>
    </row>
    <row r="31" spans="1:68" ht="16.5">
      <c r="A31" s="222" t="str">
        <f t="shared" si="18"/>
        <v>신화여객</v>
      </c>
      <c r="B31" s="125" t="str">
        <f t="shared" si="1"/>
        <v>김창일</v>
      </c>
      <c r="C31" s="126" t="str">
        <f t="shared" si="19"/>
        <v>D</v>
      </c>
      <c r="D31" s="127">
        <f t="shared" si="20"/>
        <v>0.81906249999999992</v>
      </c>
      <c r="E31" s="128">
        <f t="shared" si="21"/>
        <v>7670</v>
      </c>
      <c r="F31" s="129" t="str">
        <f t="shared" si="22"/>
        <v>526</v>
      </c>
      <c r="G31" s="130" t="str">
        <f t="shared" si="23"/>
        <v>72바1112</v>
      </c>
      <c r="H31" s="131">
        <f t="shared" si="24"/>
        <v>1</v>
      </c>
      <c r="I31" s="132">
        <f t="shared" si="25"/>
        <v>1987.903</v>
      </c>
      <c r="J31" s="133">
        <f t="shared" si="26"/>
        <v>5.0421361758042474E-2</v>
      </c>
      <c r="K31" s="133">
        <f t="shared" si="27"/>
        <v>0.34378466804033531</v>
      </c>
      <c r="L31" s="133">
        <f t="shared" si="28"/>
        <v>0.20071401874236319</v>
      </c>
      <c r="M31" s="134">
        <f t="shared" si="29"/>
        <v>12.672000000000001</v>
      </c>
      <c r="N31" s="135">
        <f t="shared" si="30"/>
        <v>5.0304265348963206E-2</v>
      </c>
      <c r="O31" s="135">
        <f t="shared" si="31"/>
        <v>36.873026500790026</v>
      </c>
      <c r="P31" s="216">
        <f t="shared" si="32"/>
        <v>3</v>
      </c>
      <c r="Q31" s="217">
        <f t="shared" si="33"/>
        <v>1</v>
      </c>
      <c r="R31" s="217">
        <f t="shared" si="34"/>
        <v>733</v>
      </c>
      <c r="T31">
        <v>524</v>
      </c>
      <c r="U31">
        <v>7670</v>
      </c>
      <c r="V31" t="s">
        <v>262</v>
      </c>
      <c r="W31">
        <v>1987.903</v>
      </c>
      <c r="X31">
        <v>758.32600000000002</v>
      </c>
      <c r="Y31">
        <v>2.621</v>
      </c>
      <c r="Z31">
        <v>12.672000000000001</v>
      </c>
      <c r="AA31">
        <v>133.62271000000001</v>
      </c>
      <c r="AB31">
        <v>6.7374390000000002</v>
      </c>
      <c r="AC31">
        <v>45.937438999999998</v>
      </c>
      <c r="AD31" s="1">
        <v>399</v>
      </c>
      <c r="AE31">
        <v>1</v>
      </c>
      <c r="AF31">
        <v>733</v>
      </c>
      <c r="AG31">
        <v>66</v>
      </c>
      <c r="AH31">
        <v>14.876984</v>
      </c>
      <c r="AI31">
        <v>7.8</v>
      </c>
      <c r="AJ31">
        <v>0</v>
      </c>
      <c r="AK31">
        <v>3</v>
      </c>
      <c r="AL31">
        <v>171</v>
      </c>
      <c r="AM31" t="s">
        <v>263</v>
      </c>
      <c r="AN31" t="s">
        <v>515</v>
      </c>
      <c r="AO31">
        <v>1987.903</v>
      </c>
      <c r="AR31" t="s">
        <v>116</v>
      </c>
      <c r="AS31" t="s">
        <v>119</v>
      </c>
      <c r="AT31" t="s">
        <v>222</v>
      </c>
      <c r="AU31" t="s">
        <v>262</v>
      </c>
      <c r="AV31" t="s">
        <v>48</v>
      </c>
      <c r="AW31">
        <v>1</v>
      </c>
      <c r="BB31">
        <v>0.81906249999999992</v>
      </c>
      <c r="BC31" t="s">
        <v>67</v>
      </c>
      <c r="BF31" t="s">
        <v>116</v>
      </c>
      <c r="BG31" t="s">
        <v>119</v>
      </c>
      <c r="BH31" t="s">
        <v>262</v>
      </c>
      <c r="BI31">
        <v>7670</v>
      </c>
      <c r="BJ31">
        <v>1</v>
      </c>
      <c r="BK31" t="s">
        <v>222</v>
      </c>
      <c r="BL31" t="s">
        <v>172</v>
      </c>
      <c r="BM31">
        <v>0.81906249999999992</v>
      </c>
      <c r="BN31" t="s">
        <v>67</v>
      </c>
      <c r="BO31" t="s">
        <v>177</v>
      </c>
      <c r="BP31">
        <v>1987.903</v>
      </c>
    </row>
    <row r="32" spans="1:68" ht="16.5">
      <c r="A32" s="223" t="str">
        <f t="shared" si="18"/>
        <v>신화여객</v>
      </c>
      <c r="B32" s="109" t="str">
        <f t="shared" si="1"/>
        <v>김춘길</v>
      </c>
      <c r="C32" s="110" t="str">
        <f t="shared" si="19"/>
        <v>C</v>
      </c>
      <c r="D32" s="111">
        <f t="shared" si="20"/>
        <v>0.87283035840043544</v>
      </c>
      <c r="E32" s="112">
        <f t="shared" si="21"/>
        <v>3287</v>
      </c>
      <c r="F32" s="113" t="str">
        <f t="shared" si="22"/>
        <v>526</v>
      </c>
      <c r="G32" s="114" t="str">
        <f t="shared" si="23"/>
        <v>71바6155</v>
      </c>
      <c r="H32" s="115">
        <f t="shared" si="24"/>
        <v>5</v>
      </c>
      <c r="I32" s="116">
        <f t="shared" si="25"/>
        <v>795.17900000000009</v>
      </c>
      <c r="J32" s="117">
        <f t="shared" si="26"/>
        <v>2.6328635893374735E-2</v>
      </c>
      <c r="K32" s="117">
        <f t="shared" si="27"/>
        <v>0.33568565606820233</v>
      </c>
      <c r="L32" s="117">
        <f t="shared" si="28"/>
        <v>0.20875802806663654</v>
      </c>
      <c r="M32" s="118">
        <f t="shared" si="29"/>
        <v>10.43</v>
      </c>
      <c r="N32" s="119">
        <f t="shared" si="30"/>
        <v>0.62878924116456802</v>
      </c>
      <c r="O32" s="119">
        <f t="shared" si="31"/>
        <v>19.115192931402866</v>
      </c>
      <c r="P32" s="218">
        <f t="shared" si="32"/>
        <v>1</v>
      </c>
      <c r="Q32" s="219">
        <f t="shared" si="33"/>
        <v>5</v>
      </c>
      <c r="R32" s="219">
        <f t="shared" si="34"/>
        <v>152</v>
      </c>
      <c r="T32">
        <v>524</v>
      </c>
      <c r="U32">
        <v>3287</v>
      </c>
      <c r="V32" t="s">
        <v>264</v>
      </c>
      <c r="W32">
        <v>795.17899999999997</v>
      </c>
      <c r="X32">
        <v>298.14999999999998</v>
      </c>
      <c r="Y32">
        <v>2.6669999999999998</v>
      </c>
      <c r="Z32">
        <v>10.43</v>
      </c>
      <c r="AA32">
        <v>53.014975999999997</v>
      </c>
      <c r="AB32">
        <v>1.3958120000000001</v>
      </c>
      <c r="AC32">
        <v>17.796367</v>
      </c>
      <c r="AD32" s="1">
        <v>166</v>
      </c>
      <c r="AE32">
        <v>5</v>
      </c>
      <c r="AF32">
        <v>152</v>
      </c>
      <c r="AG32">
        <v>83</v>
      </c>
      <c r="AH32">
        <v>14.999139</v>
      </c>
      <c r="AI32">
        <v>24.7</v>
      </c>
      <c r="AJ32">
        <v>0</v>
      </c>
      <c r="AK32">
        <v>1</v>
      </c>
      <c r="AL32">
        <v>178</v>
      </c>
      <c r="AM32" t="s">
        <v>265</v>
      </c>
      <c r="AN32" t="s">
        <v>516</v>
      </c>
      <c r="AO32">
        <v>325.88499999999999</v>
      </c>
      <c r="AR32" t="s">
        <v>116</v>
      </c>
      <c r="AS32" t="s">
        <v>119</v>
      </c>
      <c r="AT32" t="s">
        <v>451</v>
      </c>
      <c r="AU32" t="s">
        <v>264</v>
      </c>
      <c r="AV32" t="s">
        <v>48</v>
      </c>
      <c r="AW32">
        <v>5</v>
      </c>
      <c r="BB32">
        <v>0.87283035840043544</v>
      </c>
      <c r="BC32" t="s">
        <v>69</v>
      </c>
      <c r="BF32" t="s">
        <v>116</v>
      </c>
      <c r="BG32" t="s">
        <v>119</v>
      </c>
      <c r="BH32" t="s">
        <v>264</v>
      </c>
      <c r="BI32">
        <v>3287</v>
      </c>
      <c r="BJ32">
        <v>5</v>
      </c>
      <c r="BK32" t="s">
        <v>451</v>
      </c>
      <c r="BL32" t="s">
        <v>225</v>
      </c>
      <c r="BM32">
        <v>0.87283035840043544</v>
      </c>
      <c r="BN32" t="s">
        <v>69</v>
      </c>
      <c r="BO32" t="s">
        <v>175</v>
      </c>
      <c r="BP32">
        <v>795.17900000000009</v>
      </c>
    </row>
    <row r="33" spans="1:68" ht="16.5">
      <c r="A33" s="222" t="str">
        <f t="shared" si="18"/>
        <v>신화여객</v>
      </c>
      <c r="B33" s="125" t="str">
        <f t="shared" si="1"/>
        <v>김태완</v>
      </c>
      <c r="C33" s="126" t="str">
        <f t="shared" si="19"/>
        <v>F</v>
      </c>
      <c r="D33" s="127">
        <f t="shared" si="20"/>
        <v>0.79935423221372437</v>
      </c>
      <c r="E33" s="128">
        <f t="shared" si="21"/>
        <v>3370</v>
      </c>
      <c r="F33" s="129" t="str">
        <f t="shared" si="22"/>
        <v>555</v>
      </c>
      <c r="G33" s="130" t="str">
        <f t="shared" si="23"/>
        <v>71바6153</v>
      </c>
      <c r="H33" s="131">
        <f t="shared" si="24"/>
        <v>8</v>
      </c>
      <c r="I33" s="132">
        <f t="shared" si="25"/>
        <v>1413.6769999999997</v>
      </c>
      <c r="J33" s="133">
        <f t="shared" si="26"/>
        <v>3.0188565091411504E-2</v>
      </c>
      <c r="K33" s="133">
        <f t="shared" si="27"/>
        <v>0.36994665706963115</v>
      </c>
      <c r="L33" s="133">
        <f t="shared" si="28"/>
        <v>0.24333705648461429</v>
      </c>
      <c r="M33" s="134">
        <f t="shared" si="29"/>
        <v>13.071</v>
      </c>
      <c r="N33" s="135">
        <f t="shared" si="30"/>
        <v>1.6121107365874139</v>
      </c>
      <c r="O33" s="135">
        <f t="shared" si="31"/>
        <v>19.41542061020494</v>
      </c>
      <c r="P33" s="216">
        <f t="shared" si="32"/>
        <v>21</v>
      </c>
      <c r="Q33" s="217">
        <f t="shared" si="33"/>
        <v>23</v>
      </c>
      <c r="R33" s="217">
        <f t="shared" si="34"/>
        <v>277</v>
      </c>
      <c r="T33">
        <v>524</v>
      </c>
      <c r="U33">
        <v>3370</v>
      </c>
      <c r="V33" t="s">
        <v>435</v>
      </c>
      <c r="W33">
        <v>1426.701</v>
      </c>
      <c r="X33">
        <v>603.92899999999997</v>
      </c>
      <c r="Y33">
        <v>2.3620000000000001</v>
      </c>
      <c r="Z33">
        <v>13.071</v>
      </c>
      <c r="AA33">
        <v>100.625518</v>
      </c>
      <c r="AB33">
        <v>3.0377399999999999</v>
      </c>
      <c r="AC33">
        <v>37.226073999999997</v>
      </c>
      <c r="AD33" s="1">
        <v>344</v>
      </c>
      <c r="AE33">
        <v>23</v>
      </c>
      <c r="AF33">
        <v>277</v>
      </c>
      <c r="AG33">
        <v>85</v>
      </c>
      <c r="AH33">
        <v>14.178322</v>
      </c>
      <c r="AI33">
        <v>125.1</v>
      </c>
      <c r="AJ33">
        <v>5.5</v>
      </c>
      <c r="AK33">
        <v>21</v>
      </c>
      <c r="AL33">
        <v>5104</v>
      </c>
      <c r="AM33" t="s">
        <v>436</v>
      </c>
      <c r="AN33" t="s">
        <v>517</v>
      </c>
      <c r="AO33">
        <v>309.34199999999998</v>
      </c>
      <c r="AR33" t="s">
        <v>116</v>
      </c>
      <c r="AS33" t="s">
        <v>120</v>
      </c>
      <c r="AT33" t="s">
        <v>224</v>
      </c>
      <c r="AU33" t="s">
        <v>435</v>
      </c>
      <c r="AV33" t="s">
        <v>48</v>
      </c>
      <c r="AW33">
        <v>8</v>
      </c>
      <c r="BB33">
        <v>0.79935423221372437</v>
      </c>
      <c r="BC33" t="s">
        <v>70</v>
      </c>
      <c r="BF33" t="s">
        <v>116</v>
      </c>
      <c r="BG33" t="s">
        <v>120</v>
      </c>
      <c r="BH33" t="s">
        <v>435</v>
      </c>
      <c r="BI33">
        <v>3370</v>
      </c>
      <c r="BJ33">
        <v>8</v>
      </c>
      <c r="BK33" t="s">
        <v>224</v>
      </c>
      <c r="BL33" t="s">
        <v>220</v>
      </c>
      <c r="BM33">
        <v>0.79935423221372437</v>
      </c>
      <c r="BN33" t="s">
        <v>70</v>
      </c>
      <c r="BO33" t="s">
        <v>372</v>
      </c>
      <c r="BP33">
        <v>1413.6769999999997</v>
      </c>
    </row>
    <row r="34" spans="1:68" ht="16.5">
      <c r="A34" s="223" t="str">
        <f t="shared" si="18"/>
        <v>신화여객</v>
      </c>
      <c r="B34" s="109" t="str">
        <f t="shared" si="1"/>
        <v>김학광</v>
      </c>
      <c r="C34" s="110" t="str">
        <f t="shared" si="19"/>
        <v>D</v>
      </c>
      <c r="D34" s="111">
        <f t="shared" si="20"/>
        <v>0.82042417033138659</v>
      </c>
      <c r="E34" s="112">
        <f t="shared" si="21"/>
        <v>9732</v>
      </c>
      <c r="F34" s="113" t="str">
        <f t="shared" si="22"/>
        <v>37</v>
      </c>
      <c r="G34" s="114" t="str">
        <f t="shared" si="23"/>
        <v>71바6167</v>
      </c>
      <c r="H34" s="115">
        <f t="shared" si="24"/>
        <v>10</v>
      </c>
      <c r="I34" s="116">
        <f t="shared" si="25"/>
        <v>1824.5700000000002</v>
      </c>
      <c r="J34" s="117">
        <f t="shared" si="26"/>
        <v>4.8338477377561709E-2</v>
      </c>
      <c r="K34" s="117">
        <f t="shared" si="27"/>
        <v>0.33716974554674944</v>
      </c>
      <c r="L34" s="117">
        <f t="shared" si="28"/>
        <v>0.22635470275188124</v>
      </c>
      <c r="M34" s="118">
        <f t="shared" si="29"/>
        <v>13.263</v>
      </c>
      <c r="N34" s="119">
        <f t="shared" si="30"/>
        <v>0.49326690672322798</v>
      </c>
      <c r="O34" s="119">
        <f t="shared" si="31"/>
        <v>14.35954772905397</v>
      </c>
      <c r="P34" s="218">
        <f t="shared" si="32"/>
        <v>4</v>
      </c>
      <c r="Q34" s="219">
        <f t="shared" si="33"/>
        <v>9</v>
      </c>
      <c r="R34" s="219">
        <f t="shared" si="34"/>
        <v>262</v>
      </c>
      <c r="T34">
        <v>524</v>
      </c>
      <c r="U34">
        <v>9732</v>
      </c>
      <c r="V34" t="s">
        <v>266</v>
      </c>
      <c r="W34">
        <v>1824.57</v>
      </c>
      <c r="X34">
        <v>858.15899999999999</v>
      </c>
      <c r="Y34">
        <v>2.1259999999999999</v>
      </c>
      <c r="Z34">
        <v>13.263</v>
      </c>
      <c r="AA34">
        <v>113.73994999999999</v>
      </c>
      <c r="AB34">
        <v>5.4980159999999998</v>
      </c>
      <c r="AC34">
        <v>38.349670000000003</v>
      </c>
      <c r="AD34" s="1">
        <v>413</v>
      </c>
      <c r="AE34">
        <v>9</v>
      </c>
      <c r="AF34">
        <v>262</v>
      </c>
      <c r="AG34">
        <v>84</v>
      </c>
      <c r="AH34">
        <v>16.041592999999999</v>
      </c>
      <c r="AI34">
        <v>273.5</v>
      </c>
      <c r="AJ34">
        <v>5.4</v>
      </c>
      <c r="AK34">
        <v>4</v>
      </c>
      <c r="AL34">
        <v>1299</v>
      </c>
      <c r="AM34" t="s">
        <v>267</v>
      </c>
      <c r="AN34" t="s">
        <v>518</v>
      </c>
      <c r="AO34">
        <v>278.38</v>
      </c>
      <c r="AR34" t="s">
        <v>116</v>
      </c>
      <c r="AS34" t="s">
        <v>118</v>
      </c>
      <c r="AT34" t="s">
        <v>211</v>
      </c>
      <c r="AU34" t="s">
        <v>266</v>
      </c>
      <c r="AV34" t="s">
        <v>48</v>
      </c>
      <c r="AW34">
        <v>10</v>
      </c>
      <c r="BB34">
        <v>0.82042417033138659</v>
      </c>
      <c r="BC34" t="s">
        <v>67</v>
      </c>
      <c r="BF34" t="s">
        <v>116</v>
      </c>
      <c r="BG34" t="s">
        <v>118</v>
      </c>
      <c r="BH34" t="s">
        <v>266</v>
      </c>
      <c r="BI34">
        <v>9732</v>
      </c>
      <c r="BJ34">
        <v>10</v>
      </c>
      <c r="BK34" t="s">
        <v>211</v>
      </c>
      <c r="BL34" t="s">
        <v>210</v>
      </c>
      <c r="BM34">
        <v>0.82042417033138659</v>
      </c>
      <c r="BN34" t="s">
        <v>67</v>
      </c>
      <c r="BO34" t="s">
        <v>177</v>
      </c>
      <c r="BP34">
        <v>1824.5700000000002</v>
      </c>
    </row>
    <row r="35" spans="1:68" ht="16.5">
      <c r="A35" s="222" t="str">
        <f t="shared" si="18"/>
        <v>신화여객</v>
      </c>
      <c r="B35" s="125" t="str">
        <f t="shared" si="1"/>
        <v>김학순</v>
      </c>
      <c r="C35" s="126" t="str">
        <f t="shared" si="19"/>
        <v>B</v>
      </c>
      <c r="D35" s="127">
        <f t="shared" si="20"/>
        <v>0.91964285714285732</v>
      </c>
      <c r="E35" s="128">
        <f t="shared" si="21"/>
        <v>6753</v>
      </c>
      <c r="F35" s="129" t="str">
        <f t="shared" si="22"/>
        <v>555</v>
      </c>
      <c r="G35" s="130" t="str">
        <f t="shared" si="23"/>
        <v>72바1104</v>
      </c>
      <c r="H35" s="131">
        <f t="shared" si="24"/>
        <v>1</v>
      </c>
      <c r="I35" s="132">
        <f t="shared" si="25"/>
        <v>2273.2730000000001</v>
      </c>
      <c r="J35" s="133">
        <f t="shared" si="26"/>
        <v>1.2741561438359751E-2</v>
      </c>
      <c r="K35" s="133">
        <f t="shared" si="27"/>
        <v>0.36804442138861065</v>
      </c>
      <c r="L35" s="133">
        <f t="shared" si="28"/>
        <v>0.20103172826140986</v>
      </c>
      <c r="M35" s="134">
        <f t="shared" si="29"/>
        <v>11.077999999999999</v>
      </c>
      <c r="N35" s="135">
        <f t="shared" si="30"/>
        <v>0.13196831176897802</v>
      </c>
      <c r="O35" s="135">
        <f t="shared" si="31"/>
        <v>13.944651610255345</v>
      </c>
      <c r="P35" s="216">
        <f t="shared" si="32"/>
        <v>3</v>
      </c>
      <c r="Q35" s="217">
        <f t="shared" si="33"/>
        <v>3</v>
      </c>
      <c r="R35" s="217">
        <f t="shared" si="34"/>
        <v>317</v>
      </c>
      <c r="T35">
        <v>524</v>
      </c>
      <c r="U35">
        <v>6753</v>
      </c>
      <c r="V35" t="s">
        <v>268</v>
      </c>
      <c r="W35">
        <v>2273.2730000000001</v>
      </c>
      <c r="X35">
        <v>882.76300000000003</v>
      </c>
      <c r="Y35">
        <v>2.5750000000000002</v>
      </c>
      <c r="Z35">
        <v>11.077999999999999</v>
      </c>
      <c r="AA35">
        <v>158.50796700000001</v>
      </c>
      <c r="AB35">
        <v>2.0196390000000002</v>
      </c>
      <c r="AC35">
        <v>58.337972999999998</v>
      </c>
      <c r="AD35" s="1">
        <v>457</v>
      </c>
      <c r="AE35">
        <v>3</v>
      </c>
      <c r="AF35">
        <v>317</v>
      </c>
      <c r="AG35">
        <v>75</v>
      </c>
      <c r="AH35">
        <v>14.341695</v>
      </c>
      <c r="AI35">
        <v>113.1</v>
      </c>
      <c r="AJ35">
        <v>0</v>
      </c>
      <c r="AK35">
        <v>3</v>
      </c>
      <c r="AL35">
        <v>192</v>
      </c>
      <c r="AM35" t="s">
        <v>269</v>
      </c>
      <c r="AN35" t="s">
        <v>519</v>
      </c>
      <c r="AO35">
        <v>2273.2730000000001</v>
      </c>
      <c r="AR35" t="s">
        <v>116</v>
      </c>
      <c r="AS35" t="s">
        <v>120</v>
      </c>
      <c r="AT35" t="s">
        <v>227</v>
      </c>
      <c r="AU35" t="s">
        <v>268</v>
      </c>
      <c r="AV35" t="s">
        <v>48</v>
      </c>
      <c r="AW35">
        <v>1</v>
      </c>
      <c r="BB35">
        <v>0.91964285714285732</v>
      </c>
      <c r="BC35" t="s">
        <v>68</v>
      </c>
      <c r="BF35" t="s">
        <v>116</v>
      </c>
      <c r="BG35" t="s">
        <v>120</v>
      </c>
      <c r="BH35" t="s">
        <v>268</v>
      </c>
      <c r="BI35">
        <v>6753</v>
      </c>
      <c r="BJ35">
        <v>1</v>
      </c>
      <c r="BK35" t="s">
        <v>227</v>
      </c>
      <c r="BL35" t="s">
        <v>172</v>
      </c>
      <c r="BM35">
        <v>0.91964285714285732</v>
      </c>
      <c r="BN35" t="s">
        <v>68</v>
      </c>
      <c r="BO35" t="s">
        <v>173</v>
      </c>
      <c r="BP35">
        <v>2273.2730000000001</v>
      </c>
    </row>
    <row r="36" spans="1:68" ht="16.5">
      <c r="A36" s="223" t="str">
        <f t="shared" si="18"/>
        <v>신화여객</v>
      </c>
      <c r="B36" s="109" t="str">
        <f t="shared" si="1"/>
        <v>김현배</v>
      </c>
      <c r="C36" s="110" t="str">
        <f t="shared" si="19"/>
        <v>B</v>
      </c>
      <c r="D36" s="111">
        <f t="shared" si="20"/>
        <v>0.91668949872387517</v>
      </c>
      <c r="E36" s="112">
        <f t="shared" si="21"/>
        <v>715</v>
      </c>
      <c r="F36" s="113" t="str">
        <f t="shared" si="22"/>
        <v>34</v>
      </c>
      <c r="G36" s="114" t="str">
        <f t="shared" si="23"/>
        <v>71바6152</v>
      </c>
      <c r="H36" s="115">
        <f t="shared" si="24"/>
        <v>2</v>
      </c>
      <c r="I36" s="116">
        <f t="shared" si="25"/>
        <v>2482.636</v>
      </c>
      <c r="J36" s="117">
        <f t="shared" si="26"/>
        <v>1.1445189643790975E-2</v>
      </c>
      <c r="K36" s="117">
        <f t="shared" si="27"/>
        <v>0.33448989523269534</v>
      </c>
      <c r="L36" s="117">
        <f t="shared" si="28"/>
        <v>0.13252043392587556</v>
      </c>
      <c r="M36" s="118">
        <f t="shared" si="29"/>
        <v>9.8800000000000008</v>
      </c>
      <c r="N36" s="119">
        <f t="shared" si="30"/>
        <v>0.12083930145216616</v>
      </c>
      <c r="O36" s="119">
        <f t="shared" si="31"/>
        <v>1.3292323159738277</v>
      </c>
      <c r="P36" s="218">
        <f t="shared" si="32"/>
        <v>1</v>
      </c>
      <c r="Q36" s="219">
        <f t="shared" si="33"/>
        <v>3</v>
      </c>
      <c r="R36" s="219">
        <f t="shared" si="34"/>
        <v>33</v>
      </c>
      <c r="T36">
        <v>524</v>
      </c>
      <c r="U36">
        <v>715</v>
      </c>
      <c r="V36" t="s">
        <v>270</v>
      </c>
      <c r="W36">
        <v>2482.636</v>
      </c>
      <c r="X36">
        <v>1081.5360000000001</v>
      </c>
      <c r="Y36">
        <v>2.2949999999999999</v>
      </c>
      <c r="Z36">
        <v>9.8800000000000008</v>
      </c>
      <c r="AA36">
        <v>147.679947</v>
      </c>
      <c r="AB36">
        <v>1.6902250000000001</v>
      </c>
      <c r="AC36">
        <v>49.397449999999999</v>
      </c>
      <c r="AD36" s="1">
        <v>329</v>
      </c>
      <c r="AE36">
        <v>3</v>
      </c>
      <c r="AF36">
        <v>33</v>
      </c>
      <c r="AG36">
        <v>85</v>
      </c>
      <c r="AH36">
        <v>16.810921</v>
      </c>
      <c r="AI36">
        <v>1198</v>
      </c>
      <c r="AJ36">
        <v>6.2</v>
      </c>
      <c r="AK36">
        <v>1</v>
      </c>
      <c r="AL36">
        <v>264</v>
      </c>
      <c r="AM36" t="s">
        <v>271</v>
      </c>
      <c r="AN36" t="s">
        <v>520</v>
      </c>
      <c r="AO36">
        <v>2370.0070000000001</v>
      </c>
      <c r="AR36" t="s">
        <v>116</v>
      </c>
      <c r="AS36" t="s">
        <v>117</v>
      </c>
      <c r="AT36" t="s">
        <v>193</v>
      </c>
      <c r="AU36" t="s">
        <v>270</v>
      </c>
      <c r="AV36" t="s">
        <v>48</v>
      </c>
      <c r="AW36">
        <v>2</v>
      </c>
      <c r="BB36">
        <v>0.91668949872387517</v>
      </c>
      <c r="BC36" t="s">
        <v>68</v>
      </c>
      <c r="BF36" t="s">
        <v>116</v>
      </c>
      <c r="BG36" t="s">
        <v>117</v>
      </c>
      <c r="BH36" t="s">
        <v>270</v>
      </c>
      <c r="BI36">
        <v>715</v>
      </c>
      <c r="BJ36">
        <v>2</v>
      </c>
      <c r="BK36" t="s">
        <v>193</v>
      </c>
      <c r="BL36" t="s">
        <v>203</v>
      </c>
      <c r="BM36">
        <v>0.91668949872387517</v>
      </c>
      <c r="BN36" t="s">
        <v>68</v>
      </c>
      <c r="BO36" t="s">
        <v>173</v>
      </c>
      <c r="BP36">
        <v>2482.636</v>
      </c>
    </row>
    <row r="37" spans="1:68" ht="16.5">
      <c r="A37" s="222" t="str">
        <f t="shared" si="18"/>
        <v>신화여객</v>
      </c>
      <c r="B37" s="125" t="str">
        <f t="shared" si="1"/>
        <v>김형기</v>
      </c>
      <c r="C37" s="126" t="str">
        <f t="shared" si="19"/>
        <v>D</v>
      </c>
      <c r="D37" s="127">
        <f t="shared" si="20"/>
        <v>0.82038461538461538</v>
      </c>
      <c r="E37" s="128">
        <f t="shared" si="21"/>
        <v>3435</v>
      </c>
      <c r="F37" s="129" t="str">
        <f t="shared" si="22"/>
        <v>34</v>
      </c>
      <c r="G37" s="130" t="str">
        <f t="shared" si="23"/>
        <v>71바5106</v>
      </c>
      <c r="H37" s="131">
        <f t="shared" si="24"/>
        <v>1</v>
      </c>
      <c r="I37" s="132">
        <f t="shared" si="25"/>
        <v>2418.4560000000001</v>
      </c>
      <c r="J37" s="133">
        <f t="shared" si="26"/>
        <v>5.8558887137496653E-3</v>
      </c>
      <c r="K37" s="133">
        <f t="shared" si="27"/>
        <v>0.34903161585016779</v>
      </c>
      <c r="L37" s="133">
        <f t="shared" si="28"/>
        <v>0.21377275418696887</v>
      </c>
      <c r="M37" s="134">
        <f t="shared" si="29"/>
        <v>12.231999999999999</v>
      </c>
      <c r="N37" s="135">
        <f t="shared" si="30"/>
        <v>8.2697390401148499E-2</v>
      </c>
      <c r="O37" s="135">
        <f t="shared" si="31"/>
        <v>21.914808456304353</v>
      </c>
      <c r="P37" s="216">
        <f t="shared" si="32"/>
        <v>0</v>
      </c>
      <c r="Q37" s="217">
        <f t="shared" si="33"/>
        <v>2</v>
      </c>
      <c r="R37" s="217">
        <f t="shared" si="34"/>
        <v>530</v>
      </c>
      <c r="T37">
        <v>524</v>
      </c>
      <c r="U37">
        <v>3435</v>
      </c>
      <c r="V37" t="s">
        <v>272</v>
      </c>
      <c r="W37">
        <v>2418.4560000000001</v>
      </c>
      <c r="X37">
        <v>1133.864</v>
      </c>
      <c r="Y37">
        <v>2.133</v>
      </c>
      <c r="Z37">
        <v>12.231999999999999</v>
      </c>
      <c r="AA37">
        <v>153.54133999999999</v>
      </c>
      <c r="AB37">
        <v>0.89912099999999995</v>
      </c>
      <c r="AC37">
        <v>53.590781999999997</v>
      </c>
      <c r="AD37" s="1">
        <v>517</v>
      </c>
      <c r="AE37">
        <v>2</v>
      </c>
      <c r="AF37">
        <v>530</v>
      </c>
      <c r="AG37">
        <v>82</v>
      </c>
      <c r="AH37">
        <v>15.751170999999999</v>
      </c>
      <c r="AI37">
        <v>1333</v>
      </c>
      <c r="AJ37">
        <v>5.9</v>
      </c>
      <c r="AK37">
        <v>0</v>
      </c>
      <c r="AL37">
        <v>0</v>
      </c>
      <c r="AM37" t="s">
        <v>273</v>
      </c>
      <c r="AN37" t="s">
        <v>521</v>
      </c>
      <c r="AO37">
        <v>2418.4560000000001</v>
      </c>
      <c r="AR37" t="s">
        <v>116</v>
      </c>
      <c r="AS37" t="s">
        <v>117</v>
      </c>
      <c r="AT37" t="s">
        <v>192</v>
      </c>
      <c r="AU37" t="s">
        <v>272</v>
      </c>
      <c r="AV37" t="s">
        <v>48</v>
      </c>
      <c r="AW37">
        <v>1</v>
      </c>
      <c r="BB37">
        <v>0.82038461538461538</v>
      </c>
      <c r="BC37" t="s">
        <v>67</v>
      </c>
      <c r="BF37" t="s">
        <v>116</v>
      </c>
      <c r="BG37" t="s">
        <v>117</v>
      </c>
      <c r="BH37" t="s">
        <v>272</v>
      </c>
      <c r="BI37">
        <v>3435</v>
      </c>
      <c r="BJ37">
        <v>1</v>
      </c>
      <c r="BK37" t="s">
        <v>192</v>
      </c>
      <c r="BL37" t="s">
        <v>172</v>
      </c>
      <c r="BM37">
        <v>0.82038461538461538</v>
      </c>
      <c r="BN37" t="s">
        <v>67</v>
      </c>
      <c r="BO37" t="s">
        <v>177</v>
      </c>
      <c r="BP37">
        <v>2418.4560000000001</v>
      </c>
    </row>
    <row r="38" spans="1:68" ht="16.5">
      <c r="A38" s="223" t="str">
        <f t="shared" si="18"/>
        <v>신화여객</v>
      </c>
      <c r="B38" s="109" t="str">
        <f t="shared" si="1"/>
        <v>김형석</v>
      </c>
      <c r="C38" s="110" t="str">
        <f t="shared" si="19"/>
        <v>F</v>
      </c>
      <c r="D38" s="111">
        <f t="shared" si="20"/>
        <v>0.71315717708787651</v>
      </c>
      <c r="E38" s="112">
        <f t="shared" si="21"/>
        <v>3437</v>
      </c>
      <c r="F38" s="113" t="str">
        <f t="shared" si="22"/>
        <v>37</v>
      </c>
      <c r="G38" s="114" t="str">
        <f t="shared" si="23"/>
        <v>71바6165</v>
      </c>
      <c r="H38" s="115">
        <f t="shared" si="24"/>
        <v>2</v>
      </c>
      <c r="I38" s="116">
        <f t="shared" si="25"/>
        <v>2245.5239999999999</v>
      </c>
      <c r="J38" s="117">
        <f t="shared" si="26"/>
        <v>2.4205306037564257E-2</v>
      </c>
      <c r="K38" s="117">
        <f t="shared" si="27"/>
        <v>0.45364827148588066</v>
      </c>
      <c r="L38" s="117">
        <f t="shared" si="28"/>
        <v>0.17768681163060382</v>
      </c>
      <c r="M38" s="118">
        <f t="shared" si="29"/>
        <v>16.125</v>
      </c>
      <c r="N38" s="119">
        <f t="shared" si="30"/>
        <v>4.4533035496391933E-2</v>
      </c>
      <c r="O38" s="119">
        <f t="shared" si="31"/>
        <v>19.594535618412451</v>
      </c>
      <c r="P38" s="218">
        <f t="shared" si="32"/>
        <v>117</v>
      </c>
      <c r="Q38" s="219">
        <f t="shared" si="33"/>
        <v>1</v>
      </c>
      <c r="R38" s="219">
        <f t="shared" si="34"/>
        <v>440</v>
      </c>
      <c r="T38">
        <v>524</v>
      </c>
      <c r="U38">
        <v>3437</v>
      </c>
      <c r="V38" t="s">
        <v>274</v>
      </c>
      <c r="W38">
        <v>2245.5239999999999</v>
      </c>
      <c r="X38">
        <v>1211.0360000000001</v>
      </c>
      <c r="Y38">
        <v>1.8540000000000001</v>
      </c>
      <c r="Z38">
        <v>16.125</v>
      </c>
      <c r="AA38">
        <v>170.97858600000001</v>
      </c>
      <c r="AB38">
        <v>4.1385889999999996</v>
      </c>
      <c r="AC38">
        <v>77.564139999999995</v>
      </c>
      <c r="AD38" s="1">
        <v>399</v>
      </c>
      <c r="AE38">
        <v>1</v>
      </c>
      <c r="AF38">
        <v>440</v>
      </c>
      <c r="AG38">
        <v>76</v>
      </c>
      <c r="AH38">
        <v>13.133362999999999</v>
      </c>
      <c r="AI38">
        <v>321</v>
      </c>
      <c r="AJ38">
        <v>0</v>
      </c>
      <c r="AK38">
        <v>117</v>
      </c>
      <c r="AL38">
        <v>63616</v>
      </c>
      <c r="AM38" t="s">
        <v>275</v>
      </c>
      <c r="AN38" t="s">
        <v>522</v>
      </c>
      <c r="AO38">
        <v>2119.8209999999999</v>
      </c>
      <c r="AR38" t="s">
        <v>116</v>
      </c>
      <c r="AS38" t="s">
        <v>118</v>
      </c>
      <c r="AT38" t="s">
        <v>210</v>
      </c>
      <c r="AU38" t="s">
        <v>274</v>
      </c>
      <c r="AV38" t="s">
        <v>48</v>
      </c>
      <c r="AW38">
        <v>2</v>
      </c>
      <c r="BB38">
        <v>0.71315717708787651</v>
      </c>
      <c r="BC38" t="s">
        <v>70</v>
      </c>
      <c r="BF38" t="s">
        <v>116</v>
      </c>
      <c r="BG38" t="s">
        <v>118</v>
      </c>
      <c r="BH38" t="s">
        <v>274</v>
      </c>
      <c r="BI38">
        <v>3437</v>
      </c>
      <c r="BJ38">
        <v>2</v>
      </c>
      <c r="BK38" t="s">
        <v>210</v>
      </c>
      <c r="BL38" t="s">
        <v>215</v>
      </c>
      <c r="BM38">
        <v>0.71315717708787651</v>
      </c>
      <c r="BN38" t="s">
        <v>70</v>
      </c>
      <c r="BO38" t="s">
        <v>372</v>
      </c>
      <c r="BP38">
        <v>2245.5239999999999</v>
      </c>
    </row>
    <row r="39" spans="1:68" ht="16.5">
      <c r="A39" s="222" t="str">
        <f t="shared" si="18"/>
        <v>신화여객</v>
      </c>
      <c r="B39" s="125" t="str">
        <f t="shared" si="1"/>
        <v>남윤기</v>
      </c>
      <c r="C39" s="126" t="str">
        <f t="shared" si="19"/>
        <v>F</v>
      </c>
      <c r="D39" s="127">
        <f t="shared" si="20"/>
        <v>0.7353846153846153</v>
      </c>
      <c r="E39" s="128">
        <f t="shared" si="21"/>
        <v>5383</v>
      </c>
      <c r="F39" s="129" t="str">
        <f t="shared" si="22"/>
        <v>34</v>
      </c>
      <c r="G39" s="130" t="str">
        <f t="shared" si="23"/>
        <v>72바1110</v>
      </c>
      <c r="H39" s="131">
        <f t="shared" si="24"/>
        <v>1</v>
      </c>
      <c r="I39" s="132">
        <f t="shared" si="25"/>
        <v>2178.46</v>
      </c>
      <c r="J39" s="133">
        <f t="shared" si="26"/>
        <v>9.3585391064419307E-3</v>
      </c>
      <c r="K39" s="133">
        <f t="shared" si="27"/>
        <v>0.38158949177710338</v>
      </c>
      <c r="L39" s="133">
        <f t="shared" si="28"/>
        <v>0.10695629022336881</v>
      </c>
      <c r="M39" s="134">
        <f t="shared" si="29"/>
        <v>16.337</v>
      </c>
      <c r="N39" s="135">
        <f t="shared" si="30"/>
        <v>0.32132791054230969</v>
      </c>
      <c r="O39" s="135">
        <f t="shared" si="31"/>
        <v>46.454835066973914</v>
      </c>
      <c r="P39" s="216">
        <f t="shared" si="32"/>
        <v>6</v>
      </c>
      <c r="Q39" s="217">
        <f t="shared" si="33"/>
        <v>7</v>
      </c>
      <c r="R39" s="217">
        <f t="shared" si="34"/>
        <v>1012</v>
      </c>
      <c r="T39">
        <v>524</v>
      </c>
      <c r="U39">
        <v>5383</v>
      </c>
      <c r="V39" t="s">
        <v>276</v>
      </c>
      <c r="W39">
        <v>2178.46</v>
      </c>
      <c r="X39">
        <v>1139.4739999999999</v>
      </c>
      <c r="Y39">
        <v>1.9119999999999999</v>
      </c>
      <c r="Z39">
        <v>16.337</v>
      </c>
      <c r="AA39">
        <v>137.06690599999999</v>
      </c>
      <c r="AB39">
        <v>1.2827459999999999</v>
      </c>
      <c r="AC39">
        <v>52.303291000000002</v>
      </c>
      <c r="AD39" s="1">
        <v>233</v>
      </c>
      <c r="AE39">
        <v>7</v>
      </c>
      <c r="AF39">
        <v>1012</v>
      </c>
      <c r="AG39">
        <v>78</v>
      </c>
      <c r="AH39">
        <v>15.893406000000001</v>
      </c>
      <c r="AI39">
        <v>2039.2</v>
      </c>
      <c r="AJ39">
        <v>0</v>
      </c>
      <c r="AK39">
        <v>6</v>
      </c>
      <c r="AL39">
        <v>768</v>
      </c>
      <c r="AM39" t="s">
        <v>277</v>
      </c>
      <c r="AN39" t="s">
        <v>523</v>
      </c>
      <c r="AO39">
        <v>2178.46</v>
      </c>
      <c r="AR39" t="s">
        <v>116</v>
      </c>
      <c r="AS39" t="s">
        <v>117</v>
      </c>
      <c r="AT39" t="s">
        <v>205</v>
      </c>
      <c r="AU39" t="s">
        <v>276</v>
      </c>
      <c r="AV39" t="s">
        <v>48</v>
      </c>
      <c r="AW39">
        <v>1</v>
      </c>
      <c r="BB39">
        <v>0.7353846153846153</v>
      </c>
      <c r="BC39" t="s">
        <v>70</v>
      </c>
      <c r="BF39" t="s">
        <v>116</v>
      </c>
      <c r="BG39" t="s">
        <v>117</v>
      </c>
      <c r="BH39" t="s">
        <v>276</v>
      </c>
      <c r="BI39">
        <v>5383</v>
      </c>
      <c r="BJ39">
        <v>1</v>
      </c>
      <c r="BK39" t="s">
        <v>205</v>
      </c>
      <c r="BL39" t="s">
        <v>172</v>
      </c>
      <c r="BM39">
        <v>0.7353846153846153</v>
      </c>
      <c r="BN39" t="s">
        <v>70</v>
      </c>
      <c r="BO39" t="s">
        <v>372</v>
      </c>
      <c r="BP39">
        <v>2178.46</v>
      </c>
    </row>
    <row r="40" spans="1:68" ht="16.5">
      <c r="A40" s="223" t="str">
        <f t="shared" si="18"/>
        <v>신화여객</v>
      </c>
      <c r="B40" s="109" t="str">
        <f t="shared" si="1"/>
        <v>모환경</v>
      </c>
      <c r="C40" s="110" t="str">
        <f t="shared" si="19"/>
        <v>F</v>
      </c>
      <c r="D40" s="111">
        <f t="shared" si="20"/>
        <v>0.7926923076923077</v>
      </c>
      <c r="E40" s="112">
        <f t="shared" si="21"/>
        <v>2135</v>
      </c>
      <c r="F40" s="113" t="str">
        <f t="shared" si="22"/>
        <v>37</v>
      </c>
      <c r="G40" s="114" t="str">
        <f t="shared" si="23"/>
        <v>71바6169</v>
      </c>
      <c r="H40" s="115">
        <f t="shared" si="24"/>
        <v>1</v>
      </c>
      <c r="I40" s="116">
        <f t="shared" si="25"/>
        <v>1969.4359999999999</v>
      </c>
      <c r="J40" s="117">
        <f t="shared" si="26"/>
        <v>5.1230913697286044E-2</v>
      </c>
      <c r="K40" s="117">
        <f t="shared" si="27"/>
        <v>0.33108281422863817</v>
      </c>
      <c r="L40" s="117">
        <f t="shared" si="28"/>
        <v>0.20462711151822147</v>
      </c>
      <c r="M40" s="118">
        <f t="shared" si="29"/>
        <v>12.223000000000001</v>
      </c>
      <c r="N40" s="119">
        <f t="shared" si="30"/>
        <v>0.10155191638621412</v>
      </c>
      <c r="O40" s="119">
        <f t="shared" si="31"/>
        <v>11.526142509835303</v>
      </c>
      <c r="P40" s="218">
        <f t="shared" si="32"/>
        <v>17</v>
      </c>
      <c r="Q40" s="219">
        <f t="shared" si="33"/>
        <v>2</v>
      </c>
      <c r="R40" s="219">
        <f t="shared" si="34"/>
        <v>227</v>
      </c>
      <c r="T40">
        <v>524</v>
      </c>
      <c r="U40">
        <v>2135</v>
      </c>
      <c r="V40" t="s">
        <v>278</v>
      </c>
      <c r="W40">
        <v>1969.4359999999999</v>
      </c>
      <c r="X40">
        <v>955.6</v>
      </c>
      <c r="Y40">
        <v>2.0609999999999999</v>
      </c>
      <c r="Z40">
        <v>12.223000000000001</v>
      </c>
      <c r="AA40">
        <v>135.20939799999999</v>
      </c>
      <c r="AB40">
        <v>6.926901</v>
      </c>
      <c r="AC40">
        <v>44.765507999999997</v>
      </c>
      <c r="AD40" s="1">
        <v>403</v>
      </c>
      <c r="AE40">
        <v>2</v>
      </c>
      <c r="AF40">
        <v>227</v>
      </c>
      <c r="AG40">
        <v>69</v>
      </c>
      <c r="AH40">
        <v>14.565821</v>
      </c>
      <c r="AI40">
        <v>172.2</v>
      </c>
      <c r="AJ40">
        <v>0</v>
      </c>
      <c r="AK40">
        <v>17</v>
      </c>
      <c r="AL40">
        <v>6991</v>
      </c>
      <c r="AM40" t="s">
        <v>279</v>
      </c>
      <c r="AN40" t="s">
        <v>524</v>
      </c>
      <c r="AO40">
        <v>1969.4359999999999</v>
      </c>
      <c r="AR40" t="s">
        <v>116</v>
      </c>
      <c r="AS40" t="s">
        <v>118</v>
      </c>
      <c r="AT40" t="s">
        <v>213</v>
      </c>
      <c r="AU40" t="s">
        <v>278</v>
      </c>
      <c r="AV40" t="s">
        <v>48</v>
      </c>
      <c r="AW40">
        <v>1</v>
      </c>
      <c r="BB40">
        <v>0.7926923076923077</v>
      </c>
      <c r="BC40" t="s">
        <v>70</v>
      </c>
      <c r="BF40" t="s">
        <v>116</v>
      </c>
      <c r="BG40" t="s">
        <v>118</v>
      </c>
      <c r="BH40" t="s">
        <v>278</v>
      </c>
      <c r="BI40">
        <v>2135</v>
      </c>
      <c r="BJ40">
        <v>1</v>
      </c>
      <c r="BK40" t="s">
        <v>213</v>
      </c>
      <c r="BL40" t="s">
        <v>172</v>
      </c>
      <c r="BM40">
        <v>0.7926923076923077</v>
      </c>
      <c r="BN40" t="s">
        <v>70</v>
      </c>
      <c r="BO40" t="s">
        <v>372</v>
      </c>
      <c r="BP40">
        <v>1969.4359999999999</v>
      </c>
    </row>
    <row r="41" spans="1:68" ht="16.5">
      <c r="A41" s="222" t="str">
        <f t="shared" si="18"/>
        <v>신화여객</v>
      </c>
      <c r="B41" s="125" t="str">
        <f t="shared" si="1"/>
        <v>문태철</v>
      </c>
      <c r="C41" s="126" t="str">
        <f t="shared" si="19"/>
        <v>D</v>
      </c>
      <c r="D41" s="127">
        <f t="shared" si="20"/>
        <v>0.81399689297405653</v>
      </c>
      <c r="E41" s="128">
        <f t="shared" si="21"/>
        <v>3411</v>
      </c>
      <c r="F41" s="129" t="str">
        <f t="shared" si="22"/>
        <v>34</v>
      </c>
      <c r="G41" s="130" t="str">
        <f t="shared" si="23"/>
        <v>71바6152</v>
      </c>
      <c r="H41" s="131">
        <f t="shared" si="24"/>
        <v>10</v>
      </c>
      <c r="I41" s="132">
        <f t="shared" si="25"/>
        <v>2424.9159999999997</v>
      </c>
      <c r="J41" s="133">
        <f t="shared" si="26"/>
        <v>1.8556652965748214E-2</v>
      </c>
      <c r="K41" s="133">
        <f t="shared" si="27"/>
        <v>0.36449531995844781</v>
      </c>
      <c r="L41" s="133">
        <f t="shared" si="28"/>
        <v>0.20248124058730285</v>
      </c>
      <c r="M41" s="134">
        <f t="shared" si="29"/>
        <v>14.435</v>
      </c>
      <c r="N41" s="135">
        <f t="shared" si="30"/>
        <v>1.1430871599877037</v>
      </c>
      <c r="O41" s="135">
        <f t="shared" si="31"/>
        <v>56.297042629394404</v>
      </c>
      <c r="P41" s="216">
        <f t="shared" si="32"/>
        <v>6</v>
      </c>
      <c r="Q41" s="217">
        <f t="shared" si="33"/>
        <v>28</v>
      </c>
      <c r="R41" s="217">
        <f t="shared" si="34"/>
        <v>1379</v>
      </c>
      <c r="T41">
        <v>524</v>
      </c>
      <c r="U41">
        <v>3411</v>
      </c>
      <c r="V41" t="s">
        <v>398</v>
      </c>
      <c r="W41">
        <v>2449.5070000000001</v>
      </c>
      <c r="X41">
        <v>1174.4590000000001</v>
      </c>
      <c r="Y41">
        <v>2.0859999999999999</v>
      </c>
      <c r="Z41">
        <v>14.435</v>
      </c>
      <c r="AA41">
        <v>147.60883899999999</v>
      </c>
      <c r="AB41">
        <v>2.7391260000000002</v>
      </c>
      <c r="AC41">
        <v>53.802731000000001</v>
      </c>
      <c r="AD41" s="1">
        <v>491</v>
      </c>
      <c r="AE41">
        <v>28</v>
      </c>
      <c r="AF41">
        <v>1379</v>
      </c>
      <c r="AG41">
        <v>89</v>
      </c>
      <c r="AH41">
        <v>16.594581999999999</v>
      </c>
      <c r="AI41">
        <v>2330.9</v>
      </c>
      <c r="AJ41">
        <v>26</v>
      </c>
      <c r="AK41">
        <v>6</v>
      </c>
      <c r="AL41">
        <v>644</v>
      </c>
      <c r="AM41" t="s">
        <v>399</v>
      </c>
      <c r="AN41" t="s">
        <v>525</v>
      </c>
      <c r="AO41">
        <v>424.09800000000001</v>
      </c>
      <c r="AR41" t="s">
        <v>116</v>
      </c>
      <c r="AS41" t="s">
        <v>117</v>
      </c>
      <c r="AT41" t="s">
        <v>193</v>
      </c>
      <c r="AU41" t="s">
        <v>398</v>
      </c>
      <c r="AV41" t="s">
        <v>48</v>
      </c>
      <c r="AW41">
        <v>10</v>
      </c>
      <c r="BB41">
        <v>0.81399689297405653</v>
      </c>
      <c r="BC41" t="s">
        <v>67</v>
      </c>
      <c r="BF41" t="s">
        <v>116</v>
      </c>
      <c r="BG41" t="s">
        <v>117</v>
      </c>
      <c r="BH41" t="s">
        <v>398</v>
      </c>
      <c r="BI41">
        <v>3411</v>
      </c>
      <c r="BJ41">
        <v>10</v>
      </c>
      <c r="BK41" t="s">
        <v>193</v>
      </c>
      <c r="BL41" t="s">
        <v>203</v>
      </c>
      <c r="BM41">
        <v>0.81399689297405653</v>
      </c>
      <c r="BN41" t="s">
        <v>67</v>
      </c>
      <c r="BO41" t="s">
        <v>177</v>
      </c>
      <c r="BP41">
        <v>2424.9159999999997</v>
      </c>
    </row>
    <row r="42" spans="1:68" ht="16.5">
      <c r="A42" s="223" t="str">
        <f t="shared" si="18"/>
        <v>신화여객</v>
      </c>
      <c r="B42" s="109" t="str">
        <f t="shared" si="1"/>
        <v>박상기</v>
      </c>
      <c r="C42" s="110" t="str">
        <f t="shared" si="19"/>
        <v>C</v>
      </c>
      <c r="D42" s="111">
        <f t="shared" si="20"/>
        <v>0.87452270501127394</v>
      </c>
      <c r="E42" s="112">
        <f t="shared" si="21"/>
        <v>3129</v>
      </c>
      <c r="F42" s="113" t="str">
        <f t="shared" si="22"/>
        <v>37</v>
      </c>
      <c r="G42" s="114" t="str">
        <f t="shared" si="23"/>
        <v>71바6167</v>
      </c>
      <c r="H42" s="115">
        <f t="shared" si="24"/>
        <v>8</v>
      </c>
      <c r="I42" s="116">
        <f t="shared" si="25"/>
        <v>1991.7460000000001</v>
      </c>
      <c r="J42" s="117">
        <f t="shared" si="26"/>
        <v>7.2339137303766801E-2</v>
      </c>
      <c r="K42" s="117">
        <f t="shared" si="27"/>
        <v>0.33171830265111335</v>
      </c>
      <c r="L42" s="117">
        <f t="shared" si="28"/>
        <v>0.27312719593763463</v>
      </c>
      <c r="M42" s="118">
        <f t="shared" si="29"/>
        <v>11.321</v>
      </c>
      <c r="N42" s="119">
        <f t="shared" si="30"/>
        <v>0.20082882054237838</v>
      </c>
      <c r="O42" s="119">
        <f t="shared" si="31"/>
        <v>5.8240357957289728</v>
      </c>
      <c r="P42" s="218">
        <f t="shared" si="32"/>
        <v>10</v>
      </c>
      <c r="Q42" s="219">
        <f t="shared" si="33"/>
        <v>4</v>
      </c>
      <c r="R42" s="219">
        <f t="shared" si="34"/>
        <v>116</v>
      </c>
      <c r="T42">
        <v>524</v>
      </c>
      <c r="U42">
        <v>3129</v>
      </c>
      <c r="V42" t="s">
        <v>280</v>
      </c>
      <c r="W42">
        <v>1991.7460000000001</v>
      </c>
      <c r="X42">
        <v>878.53499999999997</v>
      </c>
      <c r="Y42">
        <v>2.2669999999999999</v>
      </c>
      <c r="Z42">
        <v>11.321</v>
      </c>
      <c r="AA42">
        <v>132.918837</v>
      </c>
      <c r="AB42">
        <v>9.6152339999999992</v>
      </c>
      <c r="AC42">
        <v>44.091611</v>
      </c>
      <c r="AD42" s="1">
        <v>544</v>
      </c>
      <c r="AE42">
        <v>4</v>
      </c>
      <c r="AF42">
        <v>116</v>
      </c>
      <c r="AG42">
        <v>69</v>
      </c>
      <c r="AH42">
        <v>14.984678000000001</v>
      </c>
      <c r="AI42">
        <v>211.9</v>
      </c>
      <c r="AJ42">
        <v>0</v>
      </c>
      <c r="AK42">
        <v>10</v>
      </c>
      <c r="AL42">
        <v>3469</v>
      </c>
      <c r="AM42" t="s">
        <v>281</v>
      </c>
      <c r="AN42" t="s">
        <v>526</v>
      </c>
      <c r="AO42">
        <v>419.74200000000002</v>
      </c>
      <c r="AR42" t="s">
        <v>116</v>
      </c>
      <c r="AS42" t="s">
        <v>118</v>
      </c>
      <c r="AT42" t="s">
        <v>211</v>
      </c>
      <c r="AU42" t="s">
        <v>280</v>
      </c>
      <c r="AV42" t="s">
        <v>48</v>
      </c>
      <c r="AW42">
        <v>8</v>
      </c>
      <c r="BB42">
        <v>0.87452270501127394</v>
      </c>
      <c r="BC42" t="s">
        <v>69</v>
      </c>
      <c r="BF42" t="s">
        <v>116</v>
      </c>
      <c r="BG42" t="s">
        <v>118</v>
      </c>
      <c r="BH42" t="s">
        <v>280</v>
      </c>
      <c r="BI42">
        <v>3129</v>
      </c>
      <c r="BJ42">
        <v>8</v>
      </c>
      <c r="BK42" t="s">
        <v>211</v>
      </c>
      <c r="BL42" t="s">
        <v>210</v>
      </c>
      <c r="BM42">
        <v>0.87452270501127394</v>
      </c>
      <c r="BN42" t="s">
        <v>69</v>
      </c>
      <c r="BO42" t="s">
        <v>175</v>
      </c>
      <c r="BP42">
        <v>1991.7460000000001</v>
      </c>
    </row>
    <row r="43" spans="1:68" ht="16.5">
      <c r="A43" s="222" t="str">
        <f t="shared" si="18"/>
        <v>신화여객</v>
      </c>
      <c r="B43" s="125" t="str">
        <f t="shared" si="1"/>
        <v>박상수</v>
      </c>
      <c r="C43" s="126" t="str">
        <f t="shared" si="19"/>
        <v>B</v>
      </c>
      <c r="D43" s="127">
        <f t="shared" si="20"/>
        <v>0.90642857142857147</v>
      </c>
      <c r="E43" s="128">
        <f t="shared" si="21"/>
        <v>1132</v>
      </c>
      <c r="F43" s="129" t="str">
        <f t="shared" si="22"/>
        <v>555</v>
      </c>
      <c r="G43" s="130" t="str">
        <f t="shared" si="23"/>
        <v>72바1104</v>
      </c>
      <c r="H43" s="131">
        <f t="shared" si="24"/>
        <v>1</v>
      </c>
      <c r="I43" s="132">
        <f t="shared" si="25"/>
        <v>1711.7439999999999</v>
      </c>
      <c r="J43" s="133">
        <f t="shared" si="26"/>
        <v>1.4275250555820206E-2</v>
      </c>
      <c r="K43" s="133">
        <f t="shared" si="27"/>
        <v>0.38523151189889077</v>
      </c>
      <c r="L43" s="133">
        <f t="shared" si="28"/>
        <v>0.18519124355043745</v>
      </c>
      <c r="M43" s="134">
        <f t="shared" si="29"/>
        <v>11.928000000000001</v>
      </c>
      <c r="N43" s="135">
        <f t="shared" si="30"/>
        <v>0.52577955582143132</v>
      </c>
      <c r="O43" s="135">
        <f t="shared" si="31"/>
        <v>25.412678531369178</v>
      </c>
      <c r="P43" s="216">
        <f t="shared" si="32"/>
        <v>4</v>
      </c>
      <c r="Q43" s="217">
        <f t="shared" si="33"/>
        <v>9</v>
      </c>
      <c r="R43" s="217">
        <f t="shared" si="34"/>
        <v>435</v>
      </c>
      <c r="T43">
        <v>524</v>
      </c>
      <c r="U43">
        <v>1132</v>
      </c>
      <c r="V43" t="s">
        <v>282</v>
      </c>
      <c r="W43">
        <v>1711.7439999999999</v>
      </c>
      <c r="X43">
        <v>674.33799999999997</v>
      </c>
      <c r="Y43">
        <v>2.5379999999999998</v>
      </c>
      <c r="Z43">
        <v>11.928000000000001</v>
      </c>
      <c r="AA43">
        <v>119.239098</v>
      </c>
      <c r="AB43">
        <v>1.7021679999999999</v>
      </c>
      <c r="AC43">
        <v>45.934657999999999</v>
      </c>
      <c r="AD43" s="1">
        <v>317</v>
      </c>
      <c r="AE43">
        <v>9</v>
      </c>
      <c r="AF43">
        <v>435</v>
      </c>
      <c r="AG43">
        <v>68</v>
      </c>
      <c r="AH43">
        <v>14.355559</v>
      </c>
      <c r="AI43">
        <v>22</v>
      </c>
      <c r="AJ43">
        <v>0</v>
      </c>
      <c r="AK43">
        <v>4</v>
      </c>
      <c r="AL43">
        <v>670</v>
      </c>
      <c r="AM43" t="s">
        <v>283</v>
      </c>
      <c r="AN43" t="s">
        <v>527</v>
      </c>
      <c r="AO43">
        <v>1711.7439999999999</v>
      </c>
      <c r="AR43" t="s">
        <v>116</v>
      </c>
      <c r="AS43" t="s">
        <v>120</v>
      </c>
      <c r="AT43" t="s">
        <v>227</v>
      </c>
      <c r="AU43" t="s">
        <v>282</v>
      </c>
      <c r="AV43" t="s">
        <v>48</v>
      </c>
      <c r="AW43">
        <v>1</v>
      </c>
      <c r="BB43">
        <v>0.90642857142857147</v>
      </c>
      <c r="BC43" t="s">
        <v>68</v>
      </c>
      <c r="BF43" t="s">
        <v>116</v>
      </c>
      <c r="BG43" t="s">
        <v>120</v>
      </c>
      <c r="BH43" t="s">
        <v>282</v>
      </c>
      <c r="BI43">
        <v>1132</v>
      </c>
      <c r="BJ43">
        <v>1</v>
      </c>
      <c r="BK43" t="s">
        <v>227</v>
      </c>
      <c r="BL43" t="s">
        <v>172</v>
      </c>
      <c r="BM43">
        <v>0.90642857142857147</v>
      </c>
      <c r="BN43" t="s">
        <v>68</v>
      </c>
      <c r="BO43" t="s">
        <v>173</v>
      </c>
      <c r="BP43">
        <v>1711.7439999999999</v>
      </c>
    </row>
    <row r="44" spans="1:68" ht="16.5">
      <c r="A44" s="223" t="str">
        <f t="shared" si="18"/>
        <v>신화여객</v>
      </c>
      <c r="B44" s="109" t="str">
        <f t="shared" si="1"/>
        <v>박영석</v>
      </c>
      <c r="C44" s="110" t="str">
        <f t="shared" si="19"/>
        <v>C</v>
      </c>
      <c r="D44" s="111">
        <f t="shared" si="20"/>
        <v>0.87277002873069265</v>
      </c>
      <c r="E44" s="112">
        <f t="shared" si="21"/>
        <v>8946</v>
      </c>
      <c r="F44" s="113" t="str">
        <f t="shared" si="22"/>
        <v>555</v>
      </c>
      <c r="G44" s="114" t="str">
        <f t="shared" si="23"/>
        <v>71바6159</v>
      </c>
      <c r="H44" s="115">
        <f t="shared" si="24"/>
        <v>2</v>
      </c>
      <c r="I44" s="116">
        <f t="shared" si="25"/>
        <v>1857.192</v>
      </c>
      <c r="J44" s="117">
        <f t="shared" si="26"/>
        <v>3.5334427776212256E-2</v>
      </c>
      <c r="K44" s="117">
        <f t="shared" si="27"/>
        <v>0.35537367443085577</v>
      </c>
      <c r="L44" s="117">
        <f t="shared" si="28"/>
        <v>0.20568686490142107</v>
      </c>
      <c r="M44" s="118">
        <f t="shared" si="29"/>
        <v>11.436</v>
      </c>
      <c r="N44" s="119">
        <f t="shared" si="30"/>
        <v>0.2692236451589281</v>
      </c>
      <c r="O44" s="119">
        <f t="shared" si="31"/>
        <v>12.007374574088193</v>
      </c>
      <c r="P44" s="218">
        <f t="shared" si="32"/>
        <v>4</v>
      </c>
      <c r="Q44" s="219">
        <f t="shared" si="33"/>
        <v>5</v>
      </c>
      <c r="R44" s="219">
        <f t="shared" si="34"/>
        <v>223</v>
      </c>
      <c r="T44">
        <v>524</v>
      </c>
      <c r="U44">
        <v>8946</v>
      </c>
      <c r="V44" t="s">
        <v>284</v>
      </c>
      <c r="W44">
        <v>1857.192</v>
      </c>
      <c r="X44">
        <v>761.95899999999995</v>
      </c>
      <c r="Y44">
        <v>2.4369999999999998</v>
      </c>
      <c r="Z44">
        <v>11.436</v>
      </c>
      <c r="AA44">
        <v>130.15937400000001</v>
      </c>
      <c r="AB44">
        <v>4.5991070000000001</v>
      </c>
      <c r="AC44">
        <v>46.255215</v>
      </c>
      <c r="AD44" s="1">
        <v>382</v>
      </c>
      <c r="AE44">
        <v>5</v>
      </c>
      <c r="AF44">
        <v>223</v>
      </c>
      <c r="AG44">
        <v>68</v>
      </c>
      <c r="AH44">
        <v>14.268599</v>
      </c>
      <c r="AI44">
        <v>49.8</v>
      </c>
      <c r="AJ44">
        <v>0</v>
      </c>
      <c r="AK44">
        <v>4</v>
      </c>
      <c r="AL44">
        <v>650</v>
      </c>
      <c r="AM44" t="s">
        <v>285</v>
      </c>
      <c r="AN44" t="s">
        <v>528</v>
      </c>
      <c r="AO44">
        <v>1762.7349999999999</v>
      </c>
      <c r="AR44" t="s">
        <v>116</v>
      </c>
      <c r="AS44" t="s">
        <v>120</v>
      </c>
      <c r="AT44" t="s">
        <v>226</v>
      </c>
      <c r="AU44" t="s">
        <v>284</v>
      </c>
      <c r="AV44" t="s">
        <v>48</v>
      </c>
      <c r="AW44">
        <v>2</v>
      </c>
      <c r="BB44">
        <v>0.87277002873069265</v>
      </c>
      <c r="BC44" t="s">
        <v>69</v>
      </c>
      <c r="BF44" t="s">
        <v>116</v>
      </c>
      <c r="BG44" t="s">
        <v>120</v>
      </c>
      <c r="BH44" t="s">
        <v>284</v>
      </c>
      <c r="BI44">
        <v>8946</v>
      </c>
      <c r="BJ44">
        <v>2</v>
      </c>
      <c r="BK44" t="s">
        <v>226</v>
      </c>
      <c r="BL44" t="s">
        <v>229</v>
      </c>
      <c r="BM44">
        <v>0.87277002873069265</v>
      </c>
      <c r="BN44" t="s">
        <v>69</v>
      </c>
      <c r="BO44" t="s">
        <v>175</v>
      </c>
      <c r="BP44">
        <v>1857.192</v>
      </c>
    </row>
    <row r="45" spans="1:68" ht="16.5">
      <c r="A45" s="222" t="str">
        <f t="shared" si="18"/>
        <v>신화여객</v>
      </c>
      <c r="B45" s="125" t="str">
        <f t="shared" si="1"/>
        <v>박우열</v>
      </c>
      <c r="C45" s="126" t="str">
        <f t="shared" si="19"/>
        <v>B</v>
      </c>
      <c r="D45" s="127">
        <f t="shared" si="20"/>
        <v>0.91153846153846152</v>
      </c>
      <c r="E45" s="128">
        <f t="shared" si="21"/>
        <v>9887</v>
      </c>
      <c r="F45" s="129" t="str">
        <f t="shared" si="22"/>
        <v>34</v>
      </c>
      <c r="G45" s="130" t="str">
        <f t="shared" si="23"/>
        <v>72바1098</v>
      </c>
      <c r="H45" s="131">
        <f t="shared" si="24"/>
        <v>1</v>
      </c>
      <c r="I45" s="132">
        <f t="shared" si="25"/>
        <v>2659.8960000000002</v>
      </c>
      <c r="J45" s="133">
        <f t="shared" si="26"/>
        <v>1.5670971261335508E-2</v>
      </c>
      <c r="K45" s="133">
        <f t="shared" si="27"/>
        <v>0.36212053498444041</v>
      </c>
      <c r="L45" s="133">
        <f t="shared" si="28"/>
        <v>0.13534363749560133</v>
      </c>
      <c r="M45" s="134">
        <f t="shared" si="29"/>
        <v>11.237</v>
      </c>
      <c r="N45" s="135">
        <f t="shared" si="30"/>
        <v>1.8045818332746844</v>
      </c>
      <c r="O45" s="135">
        <f t="shared" si="31"/>
        <v>15.414136492554595</v>
      </c>
      <c r="P45" s="216">
        <f t="shared" si="32"/>
        <v>31</v>
      </c>
      <c r="Q45" s="217">
        <f t="shared" si="33"/>
        <v>48</v>
      </c>
      <c r="R45" s="217">
        <f t="shared" si="34"/>
        <v>410</v>
      </c>
      <c r="T45">
        <v>524</v>
      </c>
      <c r="U45">
        <v>9887</v>
      </c>
      <c r="V45" t="s">
        <v>390</v>
      </c>
      <c r="W45">
        <v>2659.8960000000002</v>
      </c>
      <c r="X45">
        <v>1122.3579999999999</v>
      </c>
      <c r="Y45">
        <v>2.37</v>
      </c>
      <c r="Z45">
        <v>11.237</v>
      </c>
      <c r="AA45">
        <v>172.09494900000001</v>
      </c>
      <c r="AB45">
        <v>2.696895</v>
      </c>
      <c r="AC45">
        <v>62.319114999999996</v>
      </c>
      <c r="AD45" s="1">
        <v>360</v>
      </c>
      <c r="AE45">
        <v>48</v>
      </c>
      <c r="AF45">
        <v>410</v>
      </c>
      <c r="AG45">
        <v>87</v>
      </c>
      <c r="AH45">
        <v>15.455978999999999</v>
      </c>
      <c r="AI45">
        <v>1623.6</v>
      </c>
      <c r="AJ45">
        <v>23.3</v>
      </c>
      <c r="AK45">
        <v>31</v>
      </c>
      <c r="AL45">
        <v>6833</v>
      </c>
      <c r="AM45" t="s">
        <v>391</v>
      </c>
      <c r="AN45" t="s">
        <v>529</v>
      </c>
      <c r="AO45">
        <v>2659.8960000000002</v>
      </c>
      <c r="AR45" t="s">
        <v>116</v>
      </c>
      <c r="AS45" t="s">
        <v>117</v>
      </c>
      <c r="AT45" t="s">
        <v>385</v>
      </c>
      <c r="AU45" t="s">
        <v>390</v>
      </c>
      <c r="AV45" t="s">
        <v>48</v>
      </c>
      <c r="AW45">
        <v>1</v>
      </c>
      <c r="BB45">
        <v>0.91153846153846152</v>
      </c>
      <c r="BC45" t="s">
        <v>68</v>
      </c>
      <c r="BF45" t="s">
        <v>116</v>
      </c>
      <c r="BG45" t="s">
        <v>117</v>
      </c>
      <c r="BH45" t="s">
        <v>390</v>
      </c>
      <c r="BI45">
        <v>9887</v>
      </c>
      <c r="BJ45">
        <v>1</v>
      </c>
      <c r="BK45" t="s">
        <v>385</v>
      </c>
      <c r="BL45" t="s">
        <v>172</v>
      </c>
      <c r="BM45">
        <v>0.91153846153846152</v>
      </c>
      <c r="BN45" t="s">
        <v>68</v>
      </c>
      <c r="BO45" t="s">
        <v>173</v>
      </c>
      <c r="BP45">
        <v>2659.8960000000002</v>
      </c>
    </row>
    <row r="46" spans="1:68" ht="16.5">
      <c r="A46" s="223" t="str">
        <f t="shared" si="18"/>
        <v>신화여객</v>
      </c>
      <c r="B46" s="109" t="str">
        <f t="shared" si="1"/>
        <v>박종진</v>
      </c>
      <c r="C46" s="110" t="str">
        <f t="shared" si="19"/>
        <v>C</v>
      </c>
      <c r="D46" s="111">
        <f t="shared" si="20"/>
        <v>0.86088623023074951</v>
      </c>
      <c r="E46" s="112">
        <f t="shared" si="21"/>
        <v>8248</v>
      </c>
      <c r="F46" s="113" t="str">
        <f t="shared" si="22"/>
        <v>37</v>
      </c>
      <c r="G46" s="114" t="str">
        <f t="shared" si="23"/>
        <v>71바6162</v>
      </c>
      <c r="H46" s="115">
        <f t="shared" si="24"/>
        <v>11</v>
      </c>
      <c r="I46" s="116">
        <f t="shared" si="25"/>
        <v>1453.4519999999998</v>
      </c>
      <c r="J46" s="117">
        <f t="shared" si="26"/>
        <v>2.3067543081741575E-2</v>
      </c>
      <c r="K46" s="117">
        <f t="shared" si="27"/>
        <v>0.34698490169961194</v>
      </c>
      <c r="L46" s="117">
        <f t="shared" si="28"/>
        <v>0.23942999149610725</v>
      </c>
      <c r="M46" s="118">
        <f t="shared" si="29"/>
        <v>11.958</v>
      </c>
      <c r="N46" s="119">
        <f t="shared" si="30"/>
        <v>0.55041377355426946</v>
      </c>
      <c r="O46" s="119">
        <f t="shared" si="31"/>
        <v>16.306008041545233</v>
      </c>
      <c r="P46" s="218">
        <f t="shared" si="32"/>
        <v>2</v>
      </c>
      <c r="Q46" s="219">
        <f t="shared" si="33"/>
        <v>8</v>
      </c>
      <c r="R46" s="219">
        <f t="shared" si="34"/>
        <v>237</v>
      </c>
      <c r="T46">
        <v>524</v>
      </c>
      <c r="U46">
        <v>8248</v>
      </c>
      <c r="V46" t="s">
        <v>373</v>
      </c>
      <c r="W46">
        <v>1453.452</v>
      </c>
      <c r="X46">
        <v>643.64400000000001</v>
      </c>
      <c r="Y46">
        <v>2.258</v>
      </c>
      <c r="Z46">
        <v>11.958</v>
      </c>
      <c r="AA46">
        <v>93.888846000000001</v>
      </c>
      <c r="AB46">
        <v>2.1657850000000001</v>
      </c>
      <c r="AC46">
        <v>32.578012000000001</v>
      </c>
      <c r="AD46" s="1">
        <v>348</v>
      </c>
      <c r="AE46">
        <v>8</v>
      </c>
      <c r="AF46">
        <v>237</v>
      </c>
      <c r="AG46">
        <v>83</v>
      </c>
      <c r="AH46">
        <v>15.480560000000001</v>
      </c>
      <c r="AI46">
        <v>82.8</v>
      </c>
      <c r="AJ46">
        <v>2.2999999999999998</v>
      </c>
      <c r="AK46">
        <v>2</v>
      </c>
      <c r="AL46">
        <v>750</v>
      </c>
      <c r="AM46" t="s">
        <v>374</v>
      </c>
      <c r="AN46" t="s">
        <v>530</v>
      </c>
      <c r="AO46">
        <v>231.065</v>
      </c>
      <c r="AR46" t="s">
        <v>116</v>
      </c>
      <c r="AS46" t="s">
        <v>118</v>
      </c>
      <c r="AT46" t="s">
        <v>481</v>
      </c>
      <c r="AU46" t="s">
        <v>373</v>
      </c>
      <c r="AV46" t="s">
        <v>48</v>
      </c>
      <c r="AW46">
        <v>11</v>
      </c>
      <c r="BB46">
        <v>0.86088623023074951</v>
      </c>
      <c r="BC46" t="s">
        <v>69</v>
      </c>
      <c r="BF46" t="s">
        <v>116</v>
      </c>
      <c r="BG46" t="s">
        <v>118</v>
      </c>
      <c r="BH46" t="s">
        <v>373</v>
      </c>
      <c r="BI46">
        <v>8248</v>
      </c>
      <c r="BJ46">
        <v>11</v>
      </c>
      <c r="BK46" t="s">
        <v>481</v>
      </c>
      <c r="BL46" t="s">
        <v>484</v>
      </c>
      <c r="BM46">
        <v>0.86088623023074951</v>
      </c>
      <c r="BN46" t="s">
        <v>69</v>
      </c>
      <c r="BO46" t="s">
        <v>175</v>
      </c>
      <c r="BP46">
        <v>1453.4519999999998</v>
      </c>
    </row>
    <row r="47" spans="1:68" ht="16.5">
      <c r="A47" s="222" t="str">
        <f t="shared" si="18"/>
        <v>신화여객</v>
      </c>
      <c r="B47" s="125" t="str">
        <f t="shared" si="1"/>
        <v>박준수</v>
      </c>
      <c r="C47" s="126" t="str">
        <f t="shared" si="19"/>
        <v>B</v>
      </c>
      <c r="D47" s="127">
        <f t="shared" si="20"/>
        <v>0.92949886648336433</v>
      </c>
      <c r="E47" s="128">
        <f t="shared" si="21"/>
        <v>4764</v>
      </c>
      <c r="F47" s="129" t="str">
        <f t="shared" si="22"/>
        <v>37</v>
      </c>
      <c r="G47" s="130" t="str">
        <f t="shared" si="23"/>
        <v>71바6165</v>
      </c>
      <c r="H47" s="131">
        <f t="shared" si="24"/>
        <v>2</v>
      </c>
      <c r="I47" s="132">
        <f t="shared" si="25"/>
        <v>2237.3870000000002</v>
      </c>
      <c r="J47" s="133">
        <f t="shared" si="26"/>
        <v>2.2166739081387742E-2</v>
      </c>
      <c r="K47" s="133">
        <f t="shared" si="27"/>
        <v>0.35085090923030005</v>
      </c>
      <c r="L47" s="133">
        <f t="shared" si="28"/>
        <v>0.12246428534714825</v>
      </c>
      <c r="M47" s="134">
        <f t="shared" si="29"/>
        <v>10.488</v>
      </c>
      <c r="N47" s="135">
        <f t="shared" si="30"/>
        <v>4.4694994652243886E-2</v>
      </c>
      <c r="O47" s="135">
        <f t="shared" si="31"/>
        <v>10.056373796754874</v>
      </c>
      <c r="P47" s="216">
        <f t="shared" si="32"/>
        <v>2</v>
      </c>
      <c r="Q47" s="217">
        <f t="shared" si="33"/>
        <v>1</v>
      </c>
      <c r="R47" s="217">
        <f t="shared" si="34"/>
        <v>225</v>
      </c>
      <c r="T47">
        <v>524</v>
      </c>
      <c r="U47">
        <v>4764</v>
      </c>
      <c r="V47" t="s">
        <v>286</v>
      </c>
      <c r="W47">
        <v>2237.3870000000002</v>
      </c>
      <c r="X47">
        <v>925.96500000000003</v>
      </c>
      <c r="Y47">
        <v>2.4159999999999999</v>
      </c>
      <c r="Z47">
        <v>10.488</v>
      </c>
      <c r="AA47">
        <v>144.107439</v>
      </c>
      <c r="AB47">
        <v>3.1943920000000001</v>
      </c>
      <c r="AC47">
        <v>50.560226</v>
      </c>
      <c r="AD47" s="1">
        <v>274</v>
      </c>
      <c r="AE47">
        <v>1</v>
      </c>
      <c r="AF47">
        <v>225</v>
      </c>
      <c r="AG47">
        <v>80</v>
      </c>
      <c r="AH47">
        <v>15.525824999999999</v>
      </c>
      <c r="AI47">
        <v>146.80000000000001</v>
      </c>
      <c r="AJ47">
        <v>0</v>
      </c>
      <c r="AK47">
        <v>2</v>
      </c>
      <c r="AL47">
        <v>91</v>
      </c>
      <c r="AM47" t="s">
        <v>287</v>
      </c>
      <c r="AN47" t="s">
        <v>531</v>
      </c>
      <c r="AO47">
        <v>2149.5</v>
      </c>
      <c r="AR47" t="s">
        <v>116</v>
      </c>
      <c r="AS47" t="s">
        <v>118</v>
      </c>
      <c r="AT47" t="s">
        <v>210</v>
      </c>
      <c r="AU47" t="s">
        <v>286</v>
      </c>
      <c r="AV47" t="s">
        <v>48</v>
      </c>
      <c r="AW47">
        <v>2</v>
      </c>
      <c r="BB47">
        <v>0.92949886648336433</v>
      </c>
      <c r="BC47" t="s">
        <v>68</v>
      </c>
      <c r="BF47" t="s">
        <v>116</v>
      </c>
      <c r="BG47" t="s">
        <v>118</v>
      </c>
      <c r="BH47" t="s">
        <v>286</v>
      </c>
      <c r="BI47">
        <v>4764</v>
      </c>
      <c r="BJ47">
        <v>2</v>
      </c>
      <c r="BK47" t="s">
        <v>210</v>
      </c>
      <c r="BL47" t="s">
        <v>215</v>
      </c>
      <c r="BM47">
        <v>0.92949886648336433</v>
      </c>
      <c r="BN47" t="s">
        <v>68</v>
      </c>
      <c r="BO47" t="s">
        <v>173</v>
      </c>
      <c r="BP47">
        <v>2237.3870000000002</v>
      </c>
    </row>
    <row r="48" spans="1:68" ht="16.5">
      <c r="A48" s="223" t="str">
        <f t="shared" si="18"/>
        <v>신화여객</v>
      </c>
      <c r="B48" s="109" t="str">
        <f t="shared" si="1"/>
        <v>박창수</v>
      </c>
      <c r="C48" s="110" t="str">
        <f t="shared" si="19"/>
        <v>B</v>
      </c>
      <c r="D48" s="111">
        <f t="shared" si="20"/>
        <v>0.94624876250571777</v>
      </c>
      <c r="E48" s="112">
        <f t="shared" si="21"/>
        <v>7268</v>
      </c>
      <c r="F48" s="113" t="str">
        <f t="shared" si="22"/>
        <v>555</v>
      </c>
      <c r="G48" s="114" t="str">
        <f t="shared" si="23"/>
        <v>73아2101</v>
      </c>
      <c r="H48" s="115">
        <f t="shared" si="24"/>
        <v>3</v>
      </c>
      <c r="I48" s="116">
        <f t="shared" si="25"/>
        <v>1638.835</v>
      </c>
      <c r="J48" s="117">
        <f t="shared" si="26"/>
        <v>4.1974884080921405E-2</v>
      </c>
      <c r="K48" s="117">
        <f t="shared" si="27"/>
        <v>0.37612490993287317</v>
      </c>
      <c r="L48" s="117">
        <f t="shared" si="28"/>
        <v>0.30692534635884638</v>
      </c>
      <c r="M48" s="118">
        <f t="shared" si="29"/>
        <v>11.226000000000001</v>
      </c>
      <c r="N48" s="119">
        <f t="shared" si="30"/>
        <v>0</v>
      </c>
      <c r="O48" s="119">
        <f t="shared" si="31"/>
        <v>10.739336174782697</v>
      </c>
      <c r="P48" s="218">
        <f t="shared" si="32"/>
        <v>9</v>
      </c>
      <c r="Q48" s="219">
        <f t="shared" si="33"/>
        <v>0</v>
      </c>
      <c r="R48" s="219">
        <f t="shared" si="34"/>
        <v>176</v>
      </c>
      <c r="T48">
        <v>524</v>
      </c>
      <c r="U48">
        <v>7268</v>
      </c>
      <c r="V48" t="s">
        <v>288</v>
      </c>
      <c r="W48">
        <v>1638.835</v>
      </c>
      <c r="X48">
        <v>638.93899999999996</v>
      </c>
      <c r="Y48">
        <v>2.5649999999999999</v>
      </c>
      <c r="Z48">
        <v>11.226000000000001</v>
      </c>
      <c r="AA48">
        <v>114.41882699999999</v>
      </c>
      <c r="AB48">
        <v>4.8027170000000003</v>
      </c>
      <c r="AC48">
        <v>43.035770999999997</v>
      </c>
      <c r="AD48" s="1">
        <v>503</v>
      </c>
      <c r="AE48">
        <v>0</v>
      </c>
      <c r="AF48">
        <v>176</v>
      </c>
      <c r="AG48">
        <v>70</v>
      </c>
      <c r="AH48">
        <v>14.323123000000001</v>
      </c>
      <c r="AI48">
        <v>53.8</v>
      </c>
      <c r="AJ48">
        <v>0</v>
      </c>
      <c r="AK48">
        <v>9</v>
      </c>
      <c r="AL48">
        <v>1820</v>
      </c>
      <c r="AM48" t="s">
        <v>289</v>
      </c>
      <c r="AN48" t="s">
        <v>532</v>
      </c>
      <c r="AO48">
        <v>1434.6369999999999</v>
      </c>
      <c r="AR48" t="s">
        <v>116</v>
      </c>
      <c r="AS48" t="s">
        <v>120</v>
      </c>
      <c r="AT48" t="s">
        <v>229</v>
      </c>
      <c r="AU48" t="s">
        <v>288</v>
      </c>
      <c r="AV48" t="s">
        <v>48</v>
      </c>
      <c r="AW48">
        <v>3</v>
      </c>
      <c r="BB48">
        <v>0.94624876250571777</v>
      </c>
      <c r="BC48" t="s">
        <v>68</v>
      </c>
      <c r="BF48" t="s">
        <v>116</v>
      </c>
      <c r="BG48" t="s">
        <v>120</v>
      </c>
      <c r="BH48" t="s">
        <v>288</v>
      </c>
      <c r="BI48">
        <v>7268</v>
      </c>
      <c r="BJ48">
        <v>3</v>
      </c>
      <c r="BK48" t="s">
        <v>229</v>
      </c>
      <c r="BL48" t="s">
        <v>226</v>
      </c>
      <c r="BM48">
        <v>0.94624876250571777</v>
      </c>
      <c r="BN48" t="s">
        <v>68</v>
      </c>
      <c r="BO48" t="s">
        <v>173</v>
      </c>
      <c r="BP48">
        <v>1638.835</v>
      </c>
    </row>
    <row r="49" spans="1:68" ht="16.5">
      <c r="A49" s="222" t="str">
        <f t="shared" si="18"/>
        <v>신화여객</v>
      </c>
      <c r="B49" s="125" t="str">
        <f t="shared" si="1"/>
        <v>배수민</v>
      </c>
      <c r="C49" s="126" t="str">
        <f t="shared" si="19"/>
        <v>D</v>
      </c>
      <c r="D49" s="127">
        <f t="shared" si="20"/>
        <v>0.82633870104932849</v>
      </c>
      <c r="E49" s="128">
        <f t="shared" si="21"/>
        <v>8503</v>
      </c>
      <c r="F49" s="129" t="str">
        <f t="shared" si="22"/>
        <v>526</v>
      </c>
      <c r="G49" s="130" t="str">
        <f t="shared" si="23"/>
        <v>72바1109</v>
      </c>
      <c r="H49" s="131">
        <f t="shared" si="24"/>
        <v>3</v>
      </c>
      <c r="I49" s="132">
        <f t="shared" si="25"/>
        <v>1690.605</v>
      </c>
      <c r="J49" s="133">
        <f t="shared" si="26"/>
        <v>1.8174654391217068E-2</v>
      </c>
      <c r="K49" s="133">
        <f t="shared" si="27"/>
        <v>0.34878576547913825</v>
      </c>
      <c r="L49" s="133">
        <f t="shared" si="28"/>
        <v>0.20939249558589973</v>
      </c>
      <c r="M49" s="134">
        <f t="shared" si="29"/>
        <v>11.792</v>
      </c>
      <c r="N49" s="135">
        <f t="shared" si="30"/>
        <v>0.29575211240946286</v>
      </c>
      <c r="O49" s="135">
        <f t="shared" si="31"/>
        <v>33.893192082124443</v>
      </c>
      <c r="P49" s="216">
        <f t="shared" si="32"/>
        <v>3</v>
      </c>
      <c r="Q49" s="217">
        <f t="shared" si="33"/>
        <v>5</v>
      </c>
      <c r="R49" s="217">
        <f t="shared" si="34"/>
        <v>573</v>
      </c>
      <c r="T49">
        <v>524</v>
      </c>
      <c r="U49">
        <v>8503</v>
      </c>
      <c r="V49" t="s">
        <v>290</v>
      </c>
      <c r="W49">
        <v>1690.605</v>
      </c>
      <c r="X49">
        <v>640.09900000000005</v>
      </c>
      <c r="Y49">
        <v>2.641</v>
      </c>
      <c r="Z49">
        <v>11.792</v>
      </c>
      <c r="AA49">
        <v>114.992448</v>
      </c>
      <c r="AB49">
        <v>2.0899480000000001</v>
      </c>
      <c r="AC49">
        <v>40.107728999999999</v>
      </c>
      <c r="AD49" s="1">
        <v>354</v>
      </c>
      <c r="AE49">
        <v>5</v>
      </c>
      <c r="AF49">
        <v>573</v>
      </c>
      <c r="AG49">
        <v>69</v>
      </c>
      <c r="AH49">
        <v>14.701878000000001</v>
      </c>
      <c r="AI49">
        <v>145.5</v>
      </c>
      <c r="AJ49">
        <v>0</v>
      </c>
      <c r="AK49">
        <v>3</v>
      </c>
      <c r="AL49">
        <v>2078</v>
      </c>
      <c r="AM49" t="s">
        <v>291</v>
      </c>
      <c r="AN49" t="s">
        <v>533</v>
      </c>
      <c r="AO49">
        <v>1495.079</v>
      </c>
      <c r="AR49" t="s">
        <v>116</v>
      </c>
      <c r="AS49" t="s">
        <v>119</v>
      </c>
      <c r="AT49" t="s">
        <v>221</v>
      </c>
      <c r="AU49" t="s">
        <v>290</v>
      </c>
      <c r="AV49" t="s">
        <v>48</v>
      </c>
      <c r="AW49">
        <v>3</v>
      </c>
      <c r="BB49">
        <v>0.82633870104932849</v>
      </c>
      <c r="BC49" t="s">
        <v>67</v>
      </c>
      <c r="BF49" t="s">
        <v>116</v>
      </c>
      <c r="BG49" t="s">
        <v>119</v>
      </c>
      <c r="BH49" t="s">
        <v>290</v>
      </c>
      <c r="BI49">
        <v>8503</v>
      </c>
      <c r="BJ49">
        <v>3</v>
      </c>
      <c r="BK49" t="s">
        <v>221</v>
      </c>
      <c r="BL49" t="s">
        <v>451</v>
      </c>
      <c r="BM49">
        <v>0.82633870104932849</v>
      </c>
      <c r="BN49" t="s">
        <v>67</v>
      </c>
      <c r="BO49" t="s">
        <v>177</v>
      </c>
      <c r="BP49">
        <v>1690.605</v>
      </c>
    </row>
    <row r="50" spans="1:68" ht="16.5">
      <c r="A50" s="223" t="str">
        <f t="shared" si="18"/>
        <v>신화여객</v>
      </c>
      <c r="B50" s="109" t="str">
        <f t="shared" si="1"/>
        <v>배태용</v>
      </c>
      <c r="C50" s="110" t="str">
        <f t="shared" si="19"/>
        <v>F</v>
      </c>
      <c r="D50" s="111">
        <f t="shared" si="20"/>
        <v>0.76423076923076927</v>
      </c>
      <c r="E50" s="112">
        <f t="shared" si="21"/>
        <v>8596</v>
      </c>
      <c r="F50" s="113" t="str">
        <f t="shared" si="22"/>
        <v>34</v>
      </c>
      <c r="G50" s="114" t="str">
        <f t="shared" si="23"/>
        <v>71바1115</v>
      </c>
      <c r="H50" s="115">
        <f t="shared" si="24"/>
        <v>1</v>
      </c>
      <c r="I50" s="116">
        <f t="shared" si="25"/>
        <v>2029.2670000000001</v>
      </c>
      <c r="J50" s="117">
        <f t="shared" si="26"/>
        <v>2.9904480890093382E-2</v>
      </c>
      <c r="K50" s="117">
        <f t="shared" si="27"/>
        <v>0.34394548621528898</v>
      </c>
      <c r="L50" s="117">
        <f t="shared" si="28"/>
        <v>0.27645450302991176</v>
      </c>
      <c r="M50" s="118">
        <f t="shared" si="29"/>
        <v>11.914</v>
      </c>
      <c r="N50" s="119">
        <f t="shared" si="30"/>
        <v>0</v>
      </c>
      <c r="O50" s="119">
        <f t="shared" si="31"/>
        <v>17.444722651085343</v>
      </c>
      <c r="P50" s="218">
        <f t="shared" si="32"/>
        <v>19</v>
      </c>
      <c r="Q50" s="219">
        <f t="shared" si="33"/>
        <v>0</v>
      </c>
      <c r="R50" s="219">
        <f t="shared" si="34"/>
        <v>354</v>
      </c>
      <c r="T50">
        <v>524</v>
      </c>
      <c r="U50">
        <v>8596</v>
      </c>
      <c r="V50" t="s">
        <v>292</v>
      </c>
      <c r="W50">
        <v>2029.2670000000001</v>
      </c>
      <c r="X50">
        <v>1021.341</v>
      </c>
      <c r="Y50">
        <v>1.9870000000000001</v>
      </c>
      <c r="Z50">
        <v>11.914</v>
      </c>
      <c r="AA50">
        <v>137.14857699999999</v>
      </c>
      <c r="AB50">
        <v>4.1013570000000001</v>
      </c>
      <c r="AC50">
        <v>47.171633999999997</v>
      </c>
      <c r="AD50" s="1">
        <v>561</v>
      </c>
      <c r="AE50">
        <v>0</v>
      </c>
      <c r="AF50">
        <v>354</v>
      </c>
      <c r="AG50">
        <v>70</v>
      </c>
      <c r="AH50">
        <v>14.796120999999999</v>
      </c>
      <c r="AI50">
        <v>279.60000000000002</v>
      </c>
      <c r="AJ50">
        <v>0</v>
      </c>
      <c r="AK50">
        <v>19</v>
      </c>
      <c r="AL50">
        <v>5850</v>
      </c>
      <c r="AM50" t="s">
        <v>293</v>
      </c>
      <c r="AN50" t="s">
        <v>534</v>
      </c>
      <c r="AO50">
        <v>2029.2670000000001</v>
      </c>
      <c r="AR50" t="s">
        <v>116</v>
      </c>
      <c r="AS50" t="s">
        <v>117</v>
      </c>
      <c r="AT50" t="s">
        <v>190</v>
      </c>
      <c r="AU50" t="s">
        <v>292</v>
      </c>
      <c r="AV50" t="s">
        <v>48</v>
      </c>
      <c r="AW50">
        <v>1</v>
      </c>
      <c r="BB50">
        <v>0.76423076923076927</v>
      </c>
      <c r="BC50" t="s">
        <v>70</v>
      </c>
      <c r="BF50" t="s">
        <v>116</v>
      </c>
      <c r="BG50" t="s">
        <v>117</v>
      </c>
      <c r="BH50" t="s">
        <v>292</v>
      </c>
      <c r="BI50">
        <v>8596</v>
      </c>
      <c r="BJ50">
        <v>1</v>
      </c>
      <c r="BK50" t="s">
        <v>190</v>
      </c>
      <c r="BL50" t="s">
        <v>172</v>
      </c>
      <c r="BM50">
        <v>0.76423076923076927</v>
      </c>
      <c r="BN50" t="s">
        <v>70</v>
      </c>
      <c r="BO50" t="s">
        <v>372</v>
      </c>
      <c r="BP50">
        <v>2029.2670000000001</v>
      </c>
    </row>
    <row r="51" spans="1:68" ht="16.5">
      <c r="A51" s="222" t="str">
        <f t="shared" si="18"/>
        <v>신화여객</v>
      </c>
      <c r="B51" s="125" t="str">
        <f t="shared" si="1"/>
        <v>변장균</v>
      </c>
      <c r="C51" s="126" t="str">
        <f t="shared" si="19"/>
        <v>B</v>
      </c>
      <c r="D51" s="127">
        <f t="shared" si="20"/>
        <v>0.9054031944388794</v>
      </c>
      <c r="E51" s="128">
        <f t="shared" si="21"/>
        <v>7114</v>
      </c>
      <c r="F51" s="129" t="str">
        <f t="shared" si="22"/>
        <v>34</v>
      </c>
      <c r="G51" s="130" t="str">
        <f t="shared" si="23"/>
        <v>71바6158</v>
      </c>
      <c r="H51" s="131">
        <f t="shared" si="24"/>
        <v>2</v>
      </c>
      <c r="I51" s="132">
        <f t="shared" si="25"/>
        <v>2453.5619999999999</v>
      </c>
      <c r="J51" s="133">
        <f t="shared" si="26"/>
        <v>2.98399514810304E-3</v>
      </c>
      <c r="K51" s="133">
        <f t="shared" si="27"/>
        <v>0.35117232999220155</v>
      </c>
      <c r="L51" s="133">
        <f t="shared" si="28"/>
        <v>0.1834068183318783</v>
      </c>
      <c r="M51" s="134">
        <f t="shared" si="29"/>
        <v>13.534000000000001</v>
      </c>
      <c r="N51" s="135">
        <f t="shared" si="30"/>
        <v>0.3635121085883371</v>
      </c>
      <c r="O51" s="135">
        <f t="shared" si="31"/>
        <v>15.994532777886832</v>
      </c>
      <c r="P51" s="216">
        <f t="shared" si="32"/>
        <v>0</v>
      </c>
      <c r="Q51" s="217">
        <f t="shared" si="33"/>
        <v>9</v>
      </c>
      <c r="R51" s="217">
        <f t="shared" si="34"/>
        <v>396</v>
      </c>
      <c r="T51">
        <v>524</v>
      </c>
      <c r="U51">
        <v>7114</v>
      </c>
      <c r="V51" t="s">
        <v>535</v>
      </c>
      <c r="W51">
        <v>2475.846</v>
      </c>
      <c r="X51">
        <v>1055.587</v>
      </c>
      <c r="Y51">
        <v>2.3450000000000002</v>
      </c>
      <c r="Z51">
        <v>13.534000000000001</v>
      </c>
      <c r="AA51">
        <v>142.133274</v>
      </c>
      <c r="AB51">
        <v>0.42412499999999997</v>
      </c>
      <c r="AC51">
        <v>49.913272999999997</v>
      </c>
      <c r="AD51" s="1">
        <v>450</v>
      </c>
      <c r="AE51">
        <v>9</v>
      </c>
      <c r="AF51">
        <v>396</v>
      </c>
      <c r="AG51">
        <v>90</v>
      </c>
      <c r="AH51">
        <v>17.419186</v>
      </c>
      <c r="AI51">
        <v>2708.4</v>
      </c>
      <c r="AJ51">
        <v>43.7</v>
      </c>
      <c r="AK51">
        <v>0</v>
      </c>
      <c r="AL51">
        <v>0</v>
      </c>
      <c r="AM51" t="s">
        <v>536</v>
      </c>
      <c r="AN51" t="s">
        <v>537</v>
      </c>
      <c r="AO51">
        <v>2297.511</v>
      </c>
      <c r="AR51" t="s">
        <v>116</v>
      </c>
      <c r="AS51" t="s">
        <v>117</v>
      </c>
      <c r="AT51" t="s">
        <v>196</v>
      </c>
      <c r="AU51" t="s">
        <v>535</v>
      </c>
      <c r="AV51" t="s">
        <v>48</v>
      </c>
      <c r="AW51">
        <v>2</v>
      </c>
      <c r="BB51">
        <v>0.9054031944388794</v>
      </c>
      <c r="BC51" t="s">
        <v>68</v>
      </c>
      <c r="BF51" t="s">
        <v>116</v>
      </c>
      <c r="BG51" t="s">
        <v>117</v>
      </c>
      <c r="BH51" t="s">
        <v>535</v>
      </c>
      <c r="BI51">
        <v>7114</v>
      </c>
      <c r="BJ51">
        <v>2</v>
      </c>
      <c r="BK51" t="s">
        <v>196</v>
      </c>
      <c r="BL51" t="s">
        <v>209</v>
      </c>
      <c r="BM51">
        <v>0.9054031944388794</v>
      </c>
      <c r="BN51" t="s">
        <v>68</v>
      </c>
      <c r="BO51" t="s">
        <v>173</v>
      </c>
      <c r="BP51">
        <v>2453.5619999999999</v>
      </c>
    </row>
    <row r="52" spans="1:68" ht="16.5">
      <c r="A52" s="223" t="str">
        <f t="shared" si="18"/>
        <v>신화여객</v>
      </c>
      <c r="B52" s="109" t="str">
        <f t="shared" si="1"/>
        <v>서낙준</v>
      </c>
      <c r="C52" s="110" t="str">
        <f t="shared" si="19"/>
        <v>D</v>
      </c>
      <c r="D52" s="111">
        <f t="shared" si="20"/>
        <v>0.84523612462482367</v>
      </c>
      <c r="E52" s="112">
        <f t="shared" si="21"/>
        <v>1859</v>
      </c>
      <c r="F52" s="113" t="str">
        <f t="shared" si="22"/>
        <v>37</v>
      </c>
      <c r="G52" s="114" t="str">
        <f t="shared" si="23"/>
        <v>71바6168</v>
      </c>
      <c r="H52" s="115">
        <f t="shared" si="24"/>
        <v>2</v>
      </c>
      <c r="I52" s="116">
        <f t="shared" si="25"/>
        <v>2183.2049999999999</v>
      </c>
      <c r="J52" s="117">
        <f t="shared" si="26"/>
        <v>2.1250098442960622E-2</v>
      </c>
      <c r="K52" s="117">
        <f t="shared" si="27"/>
        <v>0.33623611932800124</v>
      </c>
      <c r="L52" s="117">
        <f t="shared" si="28"/>
        <v>0.27986377825261488</v>
      </c>
      <c r="M52" s="118">
        <f t="shared" si="29"/>
        <v>10.913</v>
      </c>
      <c r="N52" s="119">
        <f t="shared" si="30"/>
        <v>4.5804219026614544E-2</v>
      </c>
      <c r="O52" s="119">
        <f t="shared" si="31"/>
        <v>7.0996539491252539</v>
      </c>
      <c r="P52" s="218">
        <f t="shared" si="32"/>
        <v>3</v>
      </c>
      <c r="Q52" s="219">
        <f t="shared" si="33"/>
        <v>1</v>
      </c>
      <c r="R52" s="219">
        <f t="shared" si="34"/>
        <v>155</v>
      </c>
      <c r="T52">
        <v>524</v>
      </c>
      <c r="U52">
        <v>1859</v>
      </c>
      <c r="V52" t="s">
        <v>294</v>
      </c>
      <c r="W52">
        <v>2183.2049999999999</v>
      </c>
      <c r="X52">
        <v>993.38699999999994</v>
      </c>
      <c r="Y52">
        <v>2.198</v>
      </c>
      <c r="Z52">
        <v>10.913</v>
      </c>
      <c r="AA52">
        <v>139.82716400000001</v>
      </c>
      <c r="AB52">
        <v>2.9713409999999998</v>
      </c>
      <c r="AC52">
        <v>47.014943000000002</v>
      </c>
      <c r="AD52" s="1">
        <v>611</v>
      </c>
      <c r="AE52">
        <v>1</v>
      </c>
      <c r="AF52">
        <v>155</v>
      </c>
      <c r="AG52">
        <v>70</v>
      </c>
      <c r="AH52">
        <v>15.613597</v>
      </c>
      <c r="AI52">
        <v>126.5</v>
      </c>
      <c r="AJ52">
        <v>0</v>
      </c>
      <c r="AK52">
        <v>3</v>
      </c>
      <c r="AL52">
        <v>2117</v>
      </c>
      <c r="AM52" t="s">
        <v>295</v>
      </c>
      <c r="AN52" t="s">
        <v>538</v>
      </c>
      <c r="AO52">
        <v>2057.1179999999999</v>
      </c>
      <c r="AR52" t="s">
        <v>116</v>
      </c>
      <c r="AS52" t="s">
        <v>118</v>
      </c>
      <c r="AT52" t="s">
        <v>212</v>
      </c>
      <c r="AU52" t="s">
        <v>294</v>
      </c>
      <c r="AV52" t="s">
        <v>48</v>
      </c>
      <c r="AW52">
        <v>2</v>
      </c>
      <c r="BB52">
        <v>0.84523612462482367</v>
      </c>
      <c r="BC52" t="s">
        <v>67</v>
      </c>
      <c r="BF52" t="s">
        <v>116</v>
      </c>
      <c r="BG52" t="s">
        <v>118</v>
      </c>
      <c r="BH52" t="s">
        <v>294</v>
      </c>
      <c r="BI52">
        <v>1859</v>
      </c>
      <c r="BJ52">
        <v>2</v>
      </c>
      <c r="BK52" t="s">
        <v>212</v>
      </c>
      <c r="BL52" t="s">
        <v>215</v>
      </c>
      <c r="BM52">
        <v>0.84523612462482367</v>
      </c>
      <c r="BN52" t="s">
        <v>67</v>
      </c>
      <c r="BO52" t="s">
        <v>177</v>
      </c>
      <c r="BP52">
        <v>2183.2049999999999</v>
      </c>
    </row>
    <row r="53" spans="1:68" ht="16.5">
      <c r="A53" s="222" t="str">
        <f t="shared" si="18"/>
        <v>신화여객</v>
      </c>
      <c r="B53" s="125" t="str">
        <f t="shared" si="1"/>
        <v>서동욱</v>
      </c>
      <c r="C53" s="126" t="str">
        <f t="shared" si="19"/>
        <v>B</v>
      </c>
      <c r="D53" s="127">
        <f t="shared" si="20"/>
        <v>0.90807692307692311</v>
      </c>
      <c r="E53" s="128">
        <f t="shared" si="21"/>
        <v>5217</v>
      </c>
      <c r="F53" s="129" t="str">
        <f t="shared" si="22"/>
        <v>34</v>
      </c>
      <c r="G53" s="130" t="str">
        <f t="shared" si="23"/>
        <v>72바1097</v>
      </c>
      <c r="H53" s="131">
        <f t="shared" si="24"/>
        <v>1</v>
      </c>
      <c r="I53" s="132">
        <f t="shared" si="25"/>
        <v>2152.41</v>
      </c>
      <c r="J53" s="133">
        <f t="shared" si="26"/>
        <v>1.4154504096779723E-2</v>
      </c>
      <c r="K53" s="133">
        <f t="shared" si="27"/>
        <v>0.3538898354675396</v>
      </c>
      <c r="L53" s="133">
        <f t="shared" si="28"/>
        <v>0.18630279547112308</v>
      </c>
      <c r="M53" s="134">
        <f t="shared" si="29"/>
        <v>11.01</v>
      </c>
      <c r="N53" s="135">
        <f t="shared" si="30"/>
        <v>0</v>
      </c>
      <c r="O53" s="135">
        <f t="shared" si="31"/>
        <v>4.4601167993086825</v>
      </c>
      <c r="P53" s="216">
        <f t="shared" si="32"/>
        <v>12</v>
      </c>
      <c r="Q53" s="217">
        <f t="shared" si="33"/>
        <v>0</v>
      </c>
      <c r="R53" s="217">
        <f t="shared" si="34"/>
        <v>96</v>
      </c>
      <c r="T53">
        <v>524</v>
      </c>
      <c r="U53">
        <v>5217</v>
      </c>
      <c r="V53" t="s">
        <v>296</v>
      </c>
      <c r="W53">
        <v>2152.41</v>
      </c>
      <c r="X53">
        <v>911.6</v>
      </c>
      <c r="Y53">
        <v>2.3610000000000002</v>
      </c>
      <c r="Z53">
        <v>11.01</v>
      </c>
      <c r="AA53">
        <v>139.352745</v>
      </c>
      <c r="AB53">
        <v>1.972469</v>
      </c>
      <c r="AC53">
        <v>49.315519999999999</v>
      </c>
      <c r="AD53" s="1">
        <v>401</v>
      </c>
      <c r="AE53">
        <v>0</v>
      </c>
      <c r="AF53">
        <v>96</v>
      </c>
      <c r="AG53">
        <v>75</v>
      </c>
      <c r="AH53">
        <v>15.445766000000001</v>
      </c>
      <c r="AI53">
        <v>1413.8</v>
      </c>
      <c r="AJ53">
        <v>0</v>
      </c>
      <c r="AK53">
        <v>12</v>
      </c>
      <c r="AL53">
        <v>1243</v>
      </c>
      <c r="AM53" t="s">
        <v>297</v>
      </c>
      <c r="AN53" t="s">
        <v>539</v>
      </c>
      <c r="AO53">
        <v>2152.41</v>
      </c>
      <c r="AR53" t="s">
        <v>116</v>
      </c>
      <c r="AS53" t="s">
        <v>117</v>
      </c>
      <c r="AT53" t="s">
        <v>202</v>
      </c>
      <c r="AU53" t="s">
        <v>296</v>
      </c>
      <c r="AV53" t="s">
        <v>48</v>
      </c>
      <c r="AW53">
        <v>1</v>
      </c>
      <c r="BB53">
        <v>0.90807692307692311</v>
      </c>
      <c r="BC53" t="s">
        <v>68</v>
      </c>
      <c r="BF53" t="s">
        <v>116</v>
      </c>
      <c r="BG53" t="s">
        <v>117</v>
      </c>
      <c r="BH53" t="s">
        <v>296</v>
      </c>
      <c r="BI53">
        <v>5217</v>
      </c>
      <c r="BJ53">
        <v>1</v>
      </c>
      <c r="BK53" t="s">
        <v>202</v>
      </c>
      <c r="BL53" t="s">
        <v>172</v>
      </c>
      <c r="BM53">
        <v>0.90807692307692311</v>
      </c>
      <c r="BN53" t="s">
        <v>68</v>
      </c>
      <c r="BO53" t="s">
        <v>173</v>
      </c>
      <c r="BP53">
        <v>2152.41</v>
      </c>
    </row>
    <row r="54" spans="1:68" ht="16.5">
      <c r="A54" s="223" t="str">
        <f t="shared" si="18"/>
        <v>신화여객</v>
      </c>
      <c r="B54" s="109" t="str">
        <f t="shared" si="1"/>
        <v>석응규</v>
      </c>
      <c r="C54" s="110" t="str">
        <f t="shared" si="19"/>
        <v>F</v>
      </c>
      <c r="D54" s="111">
        <f t="shared" si="20"/>
        <v>0.78813429890750253</v>
      </c>
      <c r="E54" s="112">
        <f t="shared" si="21"/>
        <v>6767</v>
      </c>
      <c r="F54" s="113" t="str">
        <f t="shared" si="22"/>
        <v>526</v>
      </c>
      <c r="G54" s="114" t="str">
        <f t="shared" si="23"/>
        <v>71바5105</v>
      </c>
      <c r="H54" s="115">
        <f t="shared" si="24"/>
        <v>3</v>
      </c>
      <c r="I54" s="116">
        <f t="shared" si="25"/>
        <v>944.5329999999999</v>
      </c>
      <c r="J54" s="117">
        <f t="shared" si="26"/>
        <v>0.10715593370818685</v>
      </c>
      <c r="K54" s="117">
        <f t="shared" si="27"/>
        <v>0.34602456965710032</v>
      </c>
      <c r="L54" s="117">
        <f t="shared" si="28"/>
        <v>0.11540094417029369</v>
      </c>
      <c r="M54" s="118">
        <f t="shared" si="29"/>
        <v>12.802</v>
      </c>
      <c r="N54" s="119">
        <f t="shared" si="30"/>
        <v>0.21174485168861226</v>
      </c>
      <c r="O54" s="119">
        <f t="shared" si="31"/>
        <v>17.680695115999121</v>
      </c>
      <c r="P54" s="218">
        <f t="shared" si="32"/>
        <v>9</v>
      </c>
      <c r="Q54" s="219">
        <f t="shared" si="33"/>
        <v>2</v>
      </c>
      <c r="R54" s="219">
        <f t="shared" si="34"/>
        <v>167</v>
      </c>
      <c r="T54">
        <v>524</v>
      </c>
      <c r="U54">
        <v>6767</v>
      </c>
      <c r="V54" t="s">
        <v>437</v>
      </c>
      <c r="W54">
        <v>944.53300000000002</v>
      </c>
      <c r="X54">
        <v>374.98399999999998</v>
      </c>
      <c r="Y54">
        <v>2.5190000000000001</v>
      </c>
      <c r="Z54">
        <v>12.802</v>
      </c>
      <c r="AA54">
        <v>68.199974999999995</v>
      </c>
      <c r="AB54">
        <v>7.3080319999999999</v>
      </c>
      <c r="AC54">
        <v>23.598866999999998</v>
      </c>
      <c r="AD54" s="1">
        <v>109</v>
      </c>
      <c r="AE54">
        <v>2</v>
      </c>
      <c r="AF54">
        <v>167</v>
      </c>
      <c r="AG54">
        <v>66</v>
      </c>
      <c r="AH54">
        <v>13.849462000000001</v>
      </c>
      <c r="AI54">
        <v>4.2</v>
      </c>
      <c r="AJ54">
        <v>0</v>
      </c>
      <c r="AK54">
        <v>9</v>
      </c>
      <c r="AL54">
        <v>2682</v>
      </c>
      <c r="AM54" t="s">
        <v>438</v>
      </c>
      <c r="AN54" t="s">
        <v>540</v>
      </c>
      <c r="AO54">
        <v>419.88200000000001</v>
      </c>
      <c r="AR54" t="s">
        <v>116</v>
      </c>
      <c r="AS54" t="s">
        <v>119</v>
      </c>
      <c r="AT54" t="s">
        <v>217</v>
      </c>
      <c r="AU54" t="s">
        <v>437</v>
      </c>
      <c r="AV54" t="s">
        <v>48</v>
      </c>
      <c r="AW54">
        <v>3</v>
      </c>
      <c r="BB54">
        <v>0.78813429890750253</v>
      </c>
      <c r="BC54" t="s">
        <v>70</v>
      </c>
      <c r="BF54" t="s">
        <v>116</v>
      </c>
      <c r="BG54" t="s">
        <v>119</v>
      </c>
      <c r="BH54" t="s">
        <v>437</v>
      </c>
      <c r="BI54">
        <v>6767</v>
      </c>
      <c r="BJ54">
        <v>3</v>
      </c>
      <c r="BK54" t="s">
        <v>217</v>
      </c>
      <c r="BL54" t="s">
        <v>222</v>
      </c>
      <c r="BM54">
        <v>0.78813429890750253</v>
      </c>
      <c r="BN54" t="s">
        <v>70</v>
      </c>
      <c r="BO54" t="s">
        <v>372</v>
      </c>
      <c r="BP54">
        <v>944.5329999999999</v>
      </c>
    </row>
    <row r="55" spans="1:68" ht="16.5">
      <c r="A55" s="222" t="str">
        <f t="shared" si="18"/>
        <v>신화여객</v>
      </c>
      <c r="B55" s="125" t="str">
        <f t="shared" si="1"/>
        <v>손철종</v>
      </c>
      <c r="C55" s="126" t="str">
        <f t="shared" si="19"/>
        <v>C</v>
      </c>
      <c r="D55" s="127">
        <f t="shared" si="20"/>
        <v>0.87749999999999995</v>
      </c>
      <c r="E55" s="128">
        <f t="shared" si="21"/>
        <v>1035</v>
      </c>
      <c r="F55" s="129" t="str">
        <f t="shared" si="22"/>
        <v>526</v>
      </c>
      <c r="G55" s="130" t="str">
        <f t="shared" si="23"/>
        <v>72바1111</v>
      </c>
      <c r="H55" s="131">
        <f t="shared" si="24"/>
        <v>1</v>
      </c>
      <c r="I55" s="132">
        <f t="shared" si="25"/>
        <v>1730.4870000000001</v>
      </c>
      <c r="J55" s="133">
        <f t="shared" si="26"/>
        <v>3.4587353897597476E-3</v>
      </c>
      <c r="K55" s="133">
        <f t="shared" si="27"/>
        <v>0.32227189043288301</v>
      </c>
      <c r="L55" s="133">
        <f t="shared" si="28"/>
        <v>0.15891480259603222</v>
      </c>
      <c r="M55" s="134">
        <f t="shared" si="29"/>
        <v>9.0280000000000005</v>
      </c>
      <c r="N55" s="135">
        <f t="shared" si="30"/>
        <v>0.34672320566407028</v>
      </c>
      <c r="O55" s="135">
        <f t="shared" si="31"/>
        <v>5.5475712906251244</v>
      </c>
      <c r="P55" s="216">
        <f t="shared" si="32"/>
        <v>0</v>
      </c>
      <c r="Q55" s="217">
        <f t="shared" si="33"/>
        <v>6</v>
      </c>
      <c r="R55" s="217">
        <f t="shared" si="34"/>
        <v>96</v>
      </c>
      <c r="T55">
        <v>524</v>
      </c>
      <c r="U55">
        <v>1035</v>
      </c>
      <c r="V55" t="s">
        <v>400</v>
      </c>
      <c r="W55">
        <v>1730.4870000000001</v>
      </c>
      <c r="X55">
        <v>616.21400000000006</v>
      </c>
      <c r="Y55">
        <v>2.8079999999999998</v>
      </c>
      <c r="Z55">
        <v>9.0280000000000005</v>
      </c>
      <c r="AA55">
        <v>112.90745200000001</v>
      </c>
      <c r="AB55">
        <v>0.390517</v>
      </c>
      <c r="AC55">
        <v>36.386898000000002</v>
      </c>
      <c r="AD55" s="1">
        <v>275</v>
      </c>
      <c r="AE55">
        <v>6</v>
      </c>
      <c r="AF55">
        <v>96</v>
      </c>
      <c r="AG55">
        <v>61</v>
      </c>
      <c r="AH55">
        <v>15.326596</v>
      </c>
      <c r="AI55">
        <v>0</v>
      </c>
      <c r="AJ55">
        <v>0</v>
      </c>
      <c r="AK55">
        <v>0</v>
      </c>
      <c r="AL55">
        <v>0</v>
      </c>
      <c r="AM55" t="s">
        <v>401</v>
      </c>
      <c r="AN55" t="s">
        <v>541</v>
      </c>
      <c r="AO55">
        <v>1730.4870000000001</v>
      </c>
      <c r="AR55" t="s">
        <v>116</v>
      </c>
      <c r="AS55" t="s">
        <v>119</v>
      </c>
      <c r="AT55" t="s">
        <v>395</v>
      </c>
      <c r="AU55" t="s">
        <v>400</v>
      </c>
      <c r="AV55" t="s">
        <v>48</v>
      </c>
      <c r="AW55">
        <v>1</v>
      </c>
      <c r="BB55">
        <v>0.87749999999999995</v>
      </c>
      <c r="BC55" t="s">
        <v>69</v>
      </c>
      <c r="BF55" t="s">
        <v>116</v>
      </c>
      <c r="BG55" t="s">
        <v>119</v>
      </c>
      <c r="BH55" t="s">
        <v>400</v>
      </c>
      <c r="BI55">
        <v>1035</v>
      </c>
      <c r="BJ55">
        <v>1</v>
      </c>
      <c r="BK55" t="s">
        <v>395</v>
      </c>
      <c r="BL55" t="s">
        <v>172</v>
      </c>
      <c r="BM55">
        <v>0.87749999999999995</v>
      </c>
      <c r="BN55" t="s">
        <v>69</v>
      </c>
      <c r="BO55" t="s">
        <v>175</v>
      </c>
      <c r="BP55">
        <v>1730.4870000000001</v>
      </c>
    </row>
    <row r="56" spans="1:68" ht="16.5">
      <c r="A56" s="223" t="str">
        <f t="shared" si="18"/>
        <v>신화여객</v>
      </c>
      <c r="B56" s="109" t="str">
        <f t="shared" si="1"/>
        <v>송동규</v>
      </c>
      <c r="C56" s="110" t="str">
        <f t="shared" si="19"/>
        <v>C</v>
      </c>
      <c r="D56" s="111">
        <f t="shared" si="20"/>
        <v>0.8828125</v>
      </c>
      <c r="E56" s="112">
        <f t="shared" si="21"/>
        <v>5612</v>
      </c>
      <c r="F56" s="113" t="str">
        <f t="shared" si="22"/>
        <v>526</v>
      </c>
      <c r="G56" s="114" t="str">
        <f t="shared" si="23"/>
        <v>71바5107</v>
      </c>
      <c r="H56" s="115">
        <f t="shared" si="24"/>
        <v>1</v>
      </c>
      <c r="I56" s="116">
        <f t="shared" si="25"/>
        <v>1803.7739999999999</v>
      </c>
      <c r="J56" s="117">
        <f t="shared" si="26"/>
        <v>2.1744727363098043E-2</v>
      </c>
      <c r="K56" s="117">
        <f t="shared" si="27"/>
        <v>0.34417064726938496</v>
      </c>
      <c r="L56" s="117">
        <f t="shared" si="28"/>
        <v>0.21843091207656837</v>
      </c>
      <c r="M56" s="118">
        <f t="shared" si="29"/>
        <v>9.3789999999999996</v>
      </c>
      <c r="N56" s="119">
        <f t="shared" si="30"/>
        <v>0</v>
      </c>
      <c r="O56" s="119">
        <f t="shared" si="31"/>
        <v>9.5910019769660728</v>
      </c>
      <c r="P56" s="218">
        <f t="shared" si="32"/>
        <v>0</v>
      </c>
      <c r="Q56" s="219">
        <f t="shared" si="33"/>
        <v>0</v>
      </c>
      <c r="R56" s="219">
        <f t="shared" si="34"/>
        <v>173</v>
      </c>
      <c r="T56">
        <v>524</v>
      </c>
      <c r="U56">
        <v>5612</v>
      </c>
      <c r="V56" t="s">
        <v>298</v>
      </c>
      <c r="W56">
        <v>1803.7739999999999</v>
      </c>
      <c r="X56">
        <v>638.48299999999995</v>
      </c>
      <c r="Y56">
        <v>2.8250000000000002</v>
      </c>
      <c r="Z56">
        <v>9.3789999999999996</v>
      </c>
      <c r="AA56">
        <v>121.71272399999999</v>
      </c>
      <c r="AB56">
        <v>2.6466099999999999</v>
      </c>
      <c r="AC56">
        <v>41.889946999999999</v>
      </c>
      <c r="AD56" s="1">
        <v>394</v>
      </c>
      <c r="AE56">
        <v>0</v>
      </c>
      <c r="AF56">
        <v>173</v>
      </c>
      <c r="AG56">
        <v>60</v>
      </c>
      <c r="AH56">
        <v>14.819929</v>
      </c>
      <c r="AI56">
        <v>0</v>
      </c>
      <c r="AJ56">
        <v>0</v>
      </c>
      <c r="AK56">
        <v>0</v>
      </c>
      <c r="AL56">
        <v>0</v>
      </c>
      <c r="AM56" t="s">
        <v>299</v>
      </c>
      <c r="AN56" t="s">
        <v>542</v>
      </c>
      <c r="AO56">
        <v>1803.7739999999999</v>
      </c>
      <c r="AR56" t="s">
        <v>116</v>
      </c>
      <c r="AS56" t="s">
        <v>119</v>
      </c>
      <c r="AT56" t="s">
        <v>218</v>
      </c>
      <c r="AU56" t="s">
        <v>298</v>
      </c>
      <c r="AV56" t="s">
        <v>48</v>
      </c>
      <c r="AW56">
        <v>1</v>
      </c>
      <c r="BB56">
        <v>0.8828125</v>
      </c>
      <c r="BC56" t="s">
        <v>69</v>
      </c>
      <c r="BF56" t="s">
        <v>116</v>
      </c>
      <c r="BG56" t="s">
        <v>119</v>
      </c>
      <c r="BH56" t="s">
        <v>298</v>
      </c>
      <c r="BI56">
        <v>5612</v>
      </c>
      <c r="BJ56">
        <v>1</v>
      </c>
      <c r="BK56" t="s">
        <v>218</v>
      </c>
      <c r="BL56" t="s">
        <v>172</v>
      </c>
      <c r="BM56">
        <v>0.8828125</v>
      </c>
      <c r="BN56" t="s">
        <v>69</v>
      </c>
      <c r="BO56" t="s">
        <v>175</v>
      </c>
      <c r="BP56">
        <v>1803.7739999999999</v>
      </c>
    </row>
    <row r="57" spans="1:68" ht="16.5">
      <c r="A57" s="222" t="str">
        <f t="shared" si="18"/>
        <v>신화여객</v>
      </c>
      <c r="B57" s="125" t="str">
        <f t="shared" si="1"/>
        <v>신종민</v>
      </c>
      <c r="C57" s="126" t="str">
        <f t="shared" si="19"/>
        <v>S</v>
      </c>
      <c r="D57" s="127">
        <f t="shared" si="20"/>
        <v>1.0639285714285716</v>
      </c>
      <c r="E57" s="128">
        <f t="shared" si="21"/>
        <v>724</v>
      </c>
      <c r="F57" s="129" t="str">
        <f t="shared" si="22"/>
        <v>555</v>
      </c>
      <c r="G57" s="130" t="str">
        <f t="shared" si="23"/>
        <v>71바6153</v>
      </c>
      <c r="H57" s="131">
        <f t="shared" si="24"/>
        <v>1</v>
      </c>
      <c r="I57" s="132">
        <f t="shared" si="25"/>
        <v>783.77599999999995</v>
      </c>
      <c r="J57" s="133">
        <f t="shared" si="26"/>
        <v>7.9881397119703074E-3</v>
      </c>
      <c r="K57" s="133">
        <f t="shared" si="27"/>
        <v>0.3279128517345013</v>
      </c>
      <c r="L57" s="133">
        <f t="shared" si="28"/>
        <v>0.19903645939656228</v>
      </c>
      <c r="M57" s="134">
        <f t="shared" si="29"/>
        <v>10.913</v>
      </c>
      <c r="N57" s="135">
        <f t="shared" si="30"/>
        <v>1.2588925019103694</v>
      </c>
      <c r="O57" s="135">
        <f t="shared" si="31"/>
        <v>29.58397379489368</v>
      </c>
      <c r="P57" s="216">
        <f t="shared" si="32"/>
        <v>0</v>
      </c>
      <c r="Q57" s="217">
        <f t="shared" si="33"/>
        <v>10</v>
      </c>
      <c r="R57" s="217">
        <f t="shared" si="34"/>
        <v>235</v>
      </c>
      <c r="T57">
        <v>524</v>
      </c>
      <c r="U57">
        <v>724</v>
      </c>
      <c r="V57" t="s">
        <v>300</v>
      </c>
      <c r="W57">
        <v>794.34900000000005</v>
      </c>
      <c r="X57">
        <v>265.57499999999999</v>
      </c>
      <c r="Y57">
        <v>2.9910000000000001</v>
      </c>
      <c r="Z57">
        <v>10.913</v>
      </c>
      <c r="AA57">
        <v>48.158020999999998</v>
      </c>
      <c r="AB57">
        <v>0.38469300000000001</v>
      </c>
      <c r="AC57">
        <v>15.791634</v>
      </c>
      <c r="AD57" s="1">
        <v>156</v>
      </c>
      <c r="AE57">
        <v>10</v>
      </c>
      <c r="AF57">
        <v>235</v>
      </c>
      <c r="AG57">
        <v>83</v>
      </c>
      <c r="AH57">
        <v>16.494634999999999</v>
      </c>
      <c r="AI57">
        <v>66.7</v>
      </c>
      <c r="AJ57">
        <v>7.8</v>
      </c>
      <c r="AK57">
        <v>0</v>
      </c>
      <c r="AL57">
        <v>0</v>
      </c>
      <c r="AM57" t="s">
        <v>301</v>
      </c>
      <c r="AN57" t="s">
        <v>543</v>
      </c>
      <c r="AO57">
        <v>783.77599999999995</v>
      </c>
      <c r="AR57" t="s">
        <v>116</v>
      </c>
      <c r="AS57" t="s">
        <v>120</v>
      </c>
      <c r="AT57" t="s">
        <v>224</v>
      </c>
      <c r="AU57" t="s">
        <v>300</v>
      </c>
      <c r="AV57" t="s">
        <v>48</v>
      </c>
      <c r="AW57">
        <v>1</v>
      </c>
      <c r="BB57">
        <v>1.0639285714285716</v>
      </c>
      <c r="BC57" t="s">
        <v>71</v>
      </c>
      <c r="BF57" t="s">
        <v>116</v>
      </c>
      <c r="BG57" t="s">
        <v>120</v>
      </c>
      <c r="BH57" t="s">
        <v>300</v>
      </c>
      <c r="BI57">
        <v>724</v>
      </c>
      <c r="BJ57">
        <v>1</v>
      </c>
      <c r="BK57" t="s">
        <v>224</v>
      </c>
      <c r="BL57" t="s">
        <v>172</v>
      </c>
      <c r="BM57">
        <v>1.0639285714285716</v>
      </c>
      <c r="BN57" t="s">
        <v>71</v>
      </c>
      <c r="BO57" t="s">
        <v>174</v>
      </c>
      <c r="BP57">
        <v>783.77599999999995</v>
      </c>
    </row>
    <row r="58" spans="1:68" ht="16.5">
      <c r="A58" s="223" t="str">
        <f t="shared" si="18"/>
        <v>신화여객</v>
      </c>
      <c r="B58" s="109" t="str">
        <f t="shared" si="1"/>
        <v>신창균</v>
      </c>
      <c r="C58" s="110" t="str">
        <f t="shared" si="19"/>
        <v>C</v>
      </c>
      <c r="D58" s="111">
        <f t="shared" si="20"/>
        <v>0.87966440384856848</v>
      </c>
      <c r="E58" s="112">
        <f t="shared" si="21"/>
        <v>6653</v>
      </c>
      <c r="F58" s="113" t="str">
        <f t="shared" si="22"/>
        <v>37</v>
      </c>
      <c r="G58" s="114" t="str">
        <f t="shared" si="23"/>
        <v>71바6166</v>
      </c>
      <c r="H58" s="115">
        <f t="shared" si="24"/>
        <v>2</v>
      </c>
      <c r="I58" s="116">
        <f t="shared" si="25"/>
        <v>1831.73</v>
      </c>
      <c r="J58" s="117">
        <f t="shared" si="26"/>
        <v>2.5184255400724331E-2</v>
      </c>
      <c r="K58" s="117">
        <f t="shared" si="27"/>
        <v>0.33646690919623118</v>
      </c>
      <c r="L58" s="117">
        <f t="shared" si="28"/>
        <v>0.14139638483837683</v>
      </c>
      <c r="M58" s="118">
        <f t="shared" si="29"/>
        <v>9.9949999999999992</v>
      </c>
      <c r="N58" s="119">
        <f t="shared" si="30"/>
        <v>5.4593198779296075E-2</v>
      </c>
      <c r="O58" s="119">
        <f t="shared" si="31"/>
        <v>7.9706070217772274</v>
      </c>
      <c r="P58" s="218">
        <f t="shared" si="32"/>
        <v>3</v>
      </c>
      <c r="Q58" s="219">
        <f t="shared" si="33"/>
        <v>1</v>
      </c>
      <c r="R58" s="219">
        <f t="shared" si="34"/>
        <v>146</v>
      </c>
      <c r="T58">
        <v>524</v>
      </c>
      <c r="U58">
        <v>6653</v>
      </c>
      <c r="V58" t="s">
        <v>544</v>
      </c>
      <c r="W58">
        <v>1831.73</v>
      </c>
      <c r="X58">
        <v>801.86</v>
      </c>
      <c r="Y58">
        <v>2.2839999999999998</v>
      </c>
      <c r="Z58">
        <v>9.9949999999999992</v>
      </c>
      <c r="AA58">
        <v>115.96634299999999</v>
      </c>
      <c r="AB58">
        <v>2.9205260000000002</v>
      </c>
      <c r="AC58">
        <v>39.018836999999998</v>
      </c>
      <c r="AD58" s="1">
        <v>259</v>
      </c>
      <c r="AE58">
        <v>1</v>
      </c>
      <c r="AF58">
        <v>146</v>
      </c>
      <c r="AG58">
        <v>85</v>
      </c>
      <c r="AH58">
        <v>15.795358</v>
      </c>
      <c r="AI58">
        <v>218.6</v>
      </c>
      <c r="AJ58">
        <v>8.3000000000000007</v>
      </c>
      <c r="AK58">
        <v>3</v>
      </c>
      <c r="AL58">
        <v>1140</v>
      </c>
      <c r="AM58" t="s">
        <v>545</v>
      </c>
      <c r="AN58" t="s">
        <v>546</v>
      </c>
      <c r="AO58">
        <v>1708.222</v>
      </c>
      <c r="AR58" t="s">
        <v>116</v>
      </c>
      <c r="AS58" t="s">
        <v>118</v>
      </c>
      <c r="AT58" t="s">
        <v>479</v>
      </c>
      <c r="AU58" t="s">
        <v>544</v>
      </c>
      <c r="AV58" t="s">
        <v>48</v>
      </c>
      <c r="AW58">
        <v>2</v>
      </c>
      <c r="BB58">
        <v>0.87966440384856848</v>
      </c>
      <c r="BC58" t="s">
        <v>69</v>
      </c>
      <c r="BF58" t="s">
        <v>116</v>
      </c>
      <c r="BG58" t="s">
        <v>118</v>
      </c>
      <c r="BH58" t="s">
        <v>544</v>
      </c>
      <c r="BI58">
        <v>6653</v>
      </c>
      <c r="BJ58">
        <v>2</v>
      </c>
      <c r="BK58" t="s">
        <v>479</v>
      </c>
      <c r="BL58" t="s">
        <v>210</v>
      </c>
      <c r="BM58">
        <v>0.87966440384856848</v>
      </c>
      <c r="BN58" t="s">
        <v>69</v>
      </c>
      <c r="BO58" t="s">
        <v>175</v>
      </c>
      <c r="BP58">
        <v>1831.73</v>
      </c>
    </row>
    <row r="59" spans="1:68" ht="16.5">
      <c r="A59" s="222" t="str">
        <f t="shared" si="18"/>
        <v>신화여객</v>
      </c>
      <c r="B59" s="125" t="str">
        <f t="shared" si="1"/>
        <v>엄인호</v>
      </c>
      <c r="C59" s="126" t="str">
        <f t="shared" si="19"/>
        <v>F</v>
      </c>
      <c r="D59" s="127">
        <f t="shared" si="20"/>
        <v>0.79521746471651678</v>
      </c>
      <c r="E59" s="128">
        <f t="shared" si="21"/>
        <v>1313</v>
      </c>
      <c r="F59" s="129" t="str">
        <f t="shared" si="22"/>
        <v>34</v>
      </c>
      <c r="G59" s="130" t="str">
        <f t="shared" si="23"/>
        <v>71바6154</v>
      </c>
      <c r="H59" s="131">
        <f t="shared" si="24"/>
        <v>3</v>
      </c>
      <c r="I59" s="132">
        <f t="shared" si="25"/>
        <v>2523.4349999999999</v>
      </c>
      <c r="J59" s="133">
        <f t="shared" si="26"/>
        <v>8.2196890696584687E-3</v>
      </c>
      <c r="K59" s="133">
        <f t="shared" si="27"/>
        <v>0.35895628494384191</v>
      </c>
      <c r="L59" s="133">
        <f t="shared" si="28"/>
        <v>0.23182685506066136</v>
      </c>
      <c r="M59" s="134">
        <f t="shared" si="29"/>
        <v>14.521000000000001</v>
      </c>
      <c r="N59" s="135">
        <f t="shared" si="30"/>
        <v>3.9628522232591688E-2</v>
      </c>
      <c r="O59" s="135">
        <f t="shared" si="31"/>
        <v>23.024171417135769</v>
      </c>
      <c r="P59" s="216">
        <f t="shared" si="32"/>
        <v>4</v>
      </c>
      <c r="Q59" s="217">
        <f t="shared" si="33"/>
        <v>1</v>
      </c>
      <c r="R59" s="217">
        <f t="shared" si="34"/>
        <v>581</v>
      </c>
      <c r="T59">
        <v>524</v>
      </c>
      <c r="U59">
        <v>1313</v>
      </c>
      <c r="V59" t="s">
        <v>302</v>
      </c>
      <c r="W59">
        <v>2523.4349999999999</v>
      </c>
      <c r="X59">
        <v>1266.3689999999999</v>
      </c>
      <c r="Y59">
        <v>1.9930000000000001</v>
      </c>
      <c r="Z59">
        <v>14.521000000000001</v>
      </c>
      <c r="AA59">
        <v>151.69661400000001</v>
      </c>
      <c r="AB59">
        <v>1.246899</v>
      </c>
      <c r="AC59">
        <v>54.452452999999998</v>
      </c>
      <c r="AD59" s="1">
        <v>585</v>
      </c>
      <c r="AE59">
        <v>1</v>
      </c>
      <c r="AF59">
        <v>581</v>
      </c>
      <c r="AG59">
        <v>90</v>
      </c>
      <c r="AH59">
        <v>16.634747999999998</v>
      </c>
      <c r="AI59">
        <v>2521.6</v>
      </c>
      <c r="AJ59">
        <v>7.6</v>
      </c>
      <c r="AK59">
        <v>4</v>
      </c>
      <c r="AL59">
        <v>387</v>
      </c>
      <c r="AM59" t="s">
        <v>303</v>
      </c>
      <c r="AN59" t="s">
        <v>547</v>
      </c>
      <c r="AO59">
        <v>2211.3200000000002</v>
      </c>
      <c r="AR59" t="s">
        <v>116</v>
      </c>
      <c r="AS59" t="s">
        <v>117</v>
      </c>
      <c r="AT59" t="s">
        <v>194</v>
      </c>
      <c r="AU59" t="s">
        <v>302</v>
      </c>
      <c r="AV59" t="s">
        <v>48</v>
      </c>
      <c r="AW59">
        <v>3</v>
      </c>
      <c r="BB59">
        <v>0.79521746471651678</v>
      </c>
      <c r="BC59" t="s">
        <v>70</v>
      </c>
      <c r="BF59" t="s">
        <v>116</v>
      </c>
      <c r="BG59" t="s">
        <v>117</v>
      </c>
      <c r="BH59" t="s">
        <v>302</v>
      </c>
      <c r="BI59">
        <v>1313</v>
      </c>
      <c r="BJ59">
        <v>3</v>
      </c>
      <c r="BK59" t="s">
        <v>194</v>
      </c>
      <c r="BL59" t="s">
        <v>196</v>
      </c>
      <c r="BM59">
        <v>0.79521746471651678</v>
      </c>
      <c r="BN59" t="s">
        <v>70</v>
      </c>
      <c r="BO59" t="s">
        <v>372</v>
      </c>
      <c r="BP59">
        <v>2523.4349999999999</v>
      </c>
    </row>
    <row r="60" spans="1:68" ht="16.5">
      <c r="A60" s="223" t="str">
        <f t="shared" si="18"/>
        <v>신화여객</v>
      </c>
      <c r="B60" s="109" t="str">
        <f t="shared" si="1"/>
        <v>용일국</v>
      </c>
      <c r="C60" s="110" t="str">
        <f t="shared" si="19"/>
        <v>S</v>
      </c>
      <c r="D60" s="111">
        <f t="shared" si="20"/>
        <v>1.0614156588173931</v>
      </c>
      <c r="E60" s="112">
        <f t="shared" si="21"/>
        <v>5527</v>
      </c>
      <c r="F60" s="113" t="str">
        <f t="shared" si="22"/>
        <v>555</v>
      </c>
      <c r="G60" s="114" t="str">
        <f t="shared" si="23"/>
        <v>71바6159</v>
      </c>
      <c r="H60" s="115">
        <f t="shared" si="24"/>
        <v>2</v>
      </c>
      <c r="I60" s="116">
        <f t="shared" si="25"/>
        <v>1788.4119999999998</v>
      </c>
      <c r="J60" s="117">
        <f t="shared" si="26"/>
        <v>3.3603579912908992E-3</v>
      </c>
      <c r="K60" s="117">
        <f t="shared" si="27"/>
        <v>0.32305318532102806</v>
      </c>
      <c r="L60" s="117">
        <f t="shared" si="28"/>
        <v>0.20185505353352584</v>
      </c>
      <c r="M60" s="118">
        <f t="shared" si="29"/>
        <v>6.9260000000000002</v>
      </c>
      <c r="N60" s="119">
        <f t="shared" si="30"/>
        <v>0.39140869106223847</v>
      </c>
      <c r="O60" s="119">
        <f t="shared" si="31"/>
        <v>2.9635229466140913</v>
      </c>
      <c r="P60" s="218">
        <f t="shared" si="32"/>
        <v>0</v>
      </c>
      <c r="Q60" s="219">
        <f t="shared" si="33"/>
        <v>7</v>
      </c>
      <c r="R60" s="219">
        <f t="shared" si="34"/>
        <v>53</v>
      </c>
      <c r="T60">
        <v>524</v>
      </c>
      <c r="U60">
        <v>5527</v>
      </c>
      <c r="V60" t="s">
        <v>304</v>
      </c>
      <c r="W60">
        <v>1788.412</v>
      </c>
      <c r="X60">
        <v>603.36300000000006</v>
      </c>
      <c r="Y60">
        <v>2.964</v>
      </c>
      <c r="Z60">
        <v>6.9260000000000002</v>
      </c>
      <c r="AA60">
        <v>123.39964999999999</v>
      </c>
      <c r="AB60">
        <v>0.41466700000000001</v>
      </c>
      <c r="AC60">
        <v>39.864649999999997</v>
      </c>
      <c r="AD60" s="1">
        <v>361</v>
      </c>
      <c r="AE60">
        <v>7</v>
      </c>
      <c r="AF60">
        <v>53</v>
      </c>
      <c r="AG60">
        <v>67</v>
      </c>
      <c r="AH60">
        <v>14.492844</v>
      </c>
      <c r="AI60">
        <v>51.1</v>
      </c>
      <c r="AJ60">
        <v>0</v>
      </c>
      <c r="AK60">
        <v>0</v>
      </c>
      <c r="AL60">
        <v>0</v>
      </c>
      <c r="AM60" t="s">
        <v>305</v>
      </c>
      <c r="AN60" t="s">
        <v>548</v>
      </c>
      <c r="AO60">
        <v>1693.62</v>
      </c>
      <c r="AR60" t="s">
        <v>116</v>
      </c>
      <c r="AS60" t="s">
        <v>120</v>
      </c>
      <c r="AT60" t="s">
        <v>226</v>
      </c>
      <c r="AU60" t="s">
        <v>304</v>
      </c>
      <c r="AV60" t="s">
        <v>48</v>
      </c>
      <c r="AW60">
        <v>2</v>
      </c>
      <c r="BB60">
        <v>1.0614156588173931</v>
      </c>
      <c r="BC60" t="s">
        <v>71</v>
      </c>
      <c r="BF60" t="s">
        <v>116</v>
      </c>
      <c r="BG60" t="s">
        <v>120</v>
      </c>
      <c r="BH60" t="s">
        <v>304</v>
      </c>
      <c r="BI60">
        <v>5527</v>
      </c>
      <c r="BJ60">
        <v>2</v>
      </c>
      <c r="BK60" t="s">
        <v>226</v>
      </c>
      <c r="BL60" t="s">
        <v>229</v>
      </c>
      <c r="BM60">
        <v>1.0614156588173931</v>
      </c>
      <c r="BN60" t="s">
        <v>71</v>
      </c>
      <c r="BO60" t="s">
        <v>174</v>
      </c>
      <c r="BP60">
        <v>1788.4119999999998</v>
      </c>
    </row>
    <row r="61" spans="1:68" ht="16.5">
      <c r="A61" s="222" t="str">
        <f t="shared" si="18"/>
        <v>신화여객</v>
      </c>
      <c r="B61" s="125" t="str">
        <f t="shared" si="1"/>
        <v>우수한</v>
      </c>
      <c r="C61" s="126" t="str">
        <f t="shared" si="19"/>
        <v>F</v>
      </c>
      <c r="D61" s="127">
        <f t="shared" si="20"/>
        <v>0.71239999999999992</v>
      </c>
      <c r="E61" s="128">
        <f t="shared" si="21"/>
        <v>422</v>
      </c>
      <c r="F61" s="129" t="str">
        <f t="shared" si="22"/>
        <v>34</v>
      </c>
      <c r="G61" s="130" t="str">
        <f t="shared" si="23"/>
        <v>71바6160</v>
      </c>
      <c r="H61" s="131">
        <f t="shared" si="24"/>
        <v>1</v>
      </c>
      <c r="I61" s="132">
        <f t="shared" si="25"/>
        <v>1737.8889999999999</v>
      </c>
      <c r="J61" s="133">
        <f t="shared" si="26"/>
        <v>3.9668356796995603E-2</v>
      </c>
      <c r="K61" s="133">
        <f t="shared" si="27"/>
        <v>0.3780200602894111</v>
      </c>
      <c r="L61" s="133">
        <f t="shared" si="28"/>
        <v>6.6172235395931506E-2</v>
      </c>
      <c r="M61" s="134">
        <f t="shared" si="29"/>
        <v>18.856999999999999</v>
      </c>
      <c r="N61" s="135">
        <f t="shared" si="30"/>
        <v>0.34524644554399048</v>
      </c>
      <c r="O61" s="135">
        <f t="shared" si="31"/>
        <v>61.166161935543641</v>
      </c>
      <c r="P61" s="216">
        <f t="shared" si="32"/>
        <v>19</v>
      </c>
      <c r="Q61" s="217">
        <f t="shared" si="33"/>
        <v>6</v>
      </c>
      <c r="R61" s="217">
        <f t="shared" si="34"/>
        <v>1063</v>
      </c>
      <c r="T61">
        <v>524</v>
      </c>
      <c r="U61">
        <v>422</v>
      </c>
      <c r="V61" t="s">
        <v>448</v>
      </c>
      <c r="W61">
        <v>1737.8889999999999</v>
      </c>
      <c r="X61">
        <v>975.851</v>
      </c>
      <c r="Y61">
        <v>1.7809999999999999</v>
      </c>
      <c r="Z61">
        <v>18.856999999999999</v>
      </c>
      <c r="AA61">
        <v>108.86024399999999</v>
      </c>
      <c r="AB61">
        <v>4.3183069999999999</v>
      </c>
      <c r="AC61">
        <v>41.151356</v>
      </c>
      <c r="AD61" s="1">
        <v>115</v>
      </c>
      <c r="AE61">
        <v>6</v>
      </c>
      <c r="AF61">
        <v>1063</v>
      </c>
      <c r="AG61">
        <v>78</v>
      </c>
      <c r="AH61">
        <v>15.964404</v>
      </c>
      <c r="AI61">
        <v>1077.8</v>
      </c>
      <c r="AJ61">
        <v>0</v>
      </c>
      <c r="AK61">
        <v>19</v>
      </c>
      <c r="AL61">
        <v>5734</v>
      </c>
      <c r="AM61" t="s">
        <v>455</v>
      </c>
      <c r="AN61" t="s">
        <v>549</v>
      </c>
      <c r="AO61">
        <v>1737.8889999999999</v>
      </c>
      <c r="AR61" t="s">
        <v>116</v>
      </c>
      <c r="AS61" t="s">
        <v>117</v>
      </c>
      <c r="AT61" t="s">
        <v>197</v>
      </c>
      <c r="AU61" t="s">
        <v>448</v>
      </c>
      <c r="AV61" t="s">
        <v>48</v>
      </c>
      <c r="AW61">
        <v>1</v>
      </c>
      <c r="BB61">
        <v>0.71239999999999992</v>
      </c>
      <c r="BC61" t="s">
        <v>70</v>
      </c>
      <c r="BF61" t="s">
        <v>116</v>
      </c>
      <c r="BG61" t="s">
        <v>117</v>
      </c>
      <c r="BH61" t="s">
        <v>448</v>
      </c>
      <c r="BI61">
        <v>422</v>
      </c>
      <c r="BJ61">
        <v>1</v>
      </c>
      <c r="BK61" t="s">
        <v>197</v>
      </c>
      <c r="BL61" t="s">
        <v>172</v>
      </c>
      <c r="BM61">
        <v>0.71239999999999992</v>
      </c>
      <c r="BN61" t="s">
        <v>70</v>
      </c>
      <c r="BO61" t="s">
        <v>372</v>
      </c>
      <c r="BP61">
        <v>1737.8889999999999</v>
      </c>
    </row>
    <row r="62" spans="1:68" ht="16.5">
      <c r="A62" s="223" t="str">
        <f t="shared" si="18"/>
        <v>신화여객</v>
      </c>
      <c r="B62" s="109" t="str">
        <f t="shared" si="1"/>
        <v>우영삼</v>
      </c>
      <c r="C62" s="110" t="str">
        <f t="shared" si="19"/>
        <v>D</v>
      </c>
      <c r="D62" s="111">
        <f t="shared" si="20"/>
        <v>0.81687499999999991</v>
      </c>
      <c r="E62" s="112">
        <f t="shared" si="21"/>
        <v>939</v>
      </c>
      <c r="F62" s="113" t="str">
        <f t="shared" si="22"/>
        <v>526</v>
      </c>
      <c r="G62" s="114" t="str">
        <f t="shared" si="23"/>
        <v>72바1112</v>
      </c>
      <c r="H62" s="115">
        <f t="shared" si="24"/>
        <v>1</v>
      </c>
      <c r="I62" s="116">
        <f t="shared" si="25"/>
        <v>1741.0039999999999</v>
      </c>
      <c r="J62" s="117">
        <f t="shared" si="26"/>
        <v>3.4732524961672173E-2</v>
      </c>
      <c r="K62" s="117">
        <f t="shared" si="27"/>
        <v>0.36218993258468979</v>
      </c>
      <c r="L62" s="117">
        <f t="shared" si="28"/>
        <v>0.16599617232355585</v>
      </c>
      <c r="M62" s="118">
        <f t="shared" si="29"/>
        <v>13.154</v>
      </c>
      <c r="N62" s="119">
        <f t="shared" si="30"/>
        <v>0.22975248764505998</v>
      </c>
      <c r="O62" s="119">
        <f t="shared" si="31"/>
        <v>5.28430721583638</v>
      </c>
      <c r="P62" s="218">
        <f t="shared" si="32"/>
        <v>0</v>
      </c>
      <c r="Q62" s="219">
        <f t="shared" si="33"/>
        <v>4</v>
      </c>
      <c r="R62" s="219">
        <f t="shared" si="34"/>
        <v>92</v>
      </c>
      <c r="T62">
        <v>524</v>
      </c>
      <c r="U62">
        <v>939</v>
      </c>
      <c r="V62" t="s">
        <v>306</v>
      </c>
      <c r="W62">
        <v>1741.0039999999999</v>
      </c>
      <c r="X62">
        <v>666.14400000000001</v>
      </c>
      <c r="Y62">
        <v>2.6139999999999999</v>
      </c>
      <c r="Z62">
        <v>13.154</v>
      </c>
      <c r="AA62">
        <v>115.10827399999999</v>
      </c>
      <c r="AB62">
        <v>3.9980009999999999</v>
      </c>
      <c r="AC62">
        <v>41.691057999999998</v>
      </c>
      <c r="AD62" s="1">
        <v>289</v>
      </c>
      <c r="AE62">
        <v>4</v>
      </c>
      <c r="AF62">
        <v>92</v>
      </c>
      <c r="AG62">
        <v>68</v>
      </c>
      <c r="AH62">
        <v>15.124924</v>
      </c>
      <c r="AI62">
        <v>7.5</v>
      </c>
      <c r="AJ62">
        <v>0</v>
      </c>
      <c r="AK62">
        <v>0</v>
      </c>
      <c r="AL62">
        <v>0</v>
      </c>
      <c r="AM62" t="s">
        <v>307</v>
      </c>
      <c r="AN62" t="s">
        <v>550</v>
      </c>
      <c r="AO62">
        <v>1741.0039999999999</v>
      </c>
      <c r="AR62" t="s">
        <v>116</v>
      </c>
      <c r="AS62" t="s">
        <v>119</v>
      </c>
      <c r="AT62" t="s">
        <v>222</v>
      </c>
      <c r="AU62" t="s">
        <v>306</v>
      </c>
      <c r="AV62" t="s">
        <v>48</v>
      </c>
      <c r="AW62">
        <v>1</v>
      </c>
      <c r="BB62">
        <v>0.81687499999999991</v>
      </c>
      <c r="BC62" t="s">
        <v>67</v>
      </c>
      <c r="BF62" t="s">
        <v>116</v>
      </c>
      <c r="BG62" t="s">
        <v>119</v>
      </c>
      <c r="BH62" t="s">
        <v>306</v>
      </c>
      <c r="BI62">
        <v>939</v>
      </c>
      <c r="BJ62">
        <v>1</v>
      </c>
      <c r="BK62" t="s">
        <v>222</v>
      </c>
      <c r="BL62" t="s">
        <v>172</v>
      </c>
      <c r="BM62">
        <v>0.81687499999999991</v>
      </c>
      <c r="BN62" t="s">
        <v>67</v>
      </c>
      <c r="BO62" t="s">
        <v>177</v>
      </c>
      <c r="BP62">
        <v>1741.0039999999999</v>
      </c>
    </row>
    <row r="63" spans="1:68" ht="16.5">
      <c r="A63" s="222" t="str">
        <f t="shared" si="18"/>
        <v>신화여객</v>
      </c>
      <c r="B63" s="125" t="str">
        <f t="shared" si="1"/>
        <v>윤대영</v>
      </c>
      <c r="C63" s="126" t="str">
        <f t="shared" si="19"/>
        <v>B</v>
      </c>
      <c r="D63" s="127">
        <f t="shared" si="20"/>
        <v>0.90330622100213753</v>
      </c>
      <c r="E63" s="128">
        <f t="shared" si="21"/>
        <v>1006</v>
      </c>
      <c r="F63" s="129" t="str">
        <f t="shared" si="22"/>
        <v>555</v>
      </c>
      <c r="G63" s="130" t="str">
        <f t="shared" si="23"/>
        <v>71바6157</v>
      </c>
      <c r="H63" s="131">
        <f t="shared" si="24"/>
        <v>2</v>
      </c>
      <c r="I63" s="132">
        <f t="shared" si="25"/>
        <v>1678.5719999999999</v>
      </c>
      <c r="J63" s="133">
        <f t="shared" si="26"/>
        <v>2.6078394548532434E-3</v>
      </c>
      <c r="K63" s="133">
        <f t="shared" si="27"/>
        <v>0.36916265359150446</v>
      </c>
      <c r="L63" s="133">
        <f t="shared" si="28"/>
        <v>7.4468059755554136E-2</v>
      </c>
      <c r="M63" s="134">
        <f t="shared" si="29"/>
        <v>10.458</v>
      </c>
      <c r="N63" s="135">
        <f t="shared" si="30"/>
        <v>0.47659558243554645</v>
      </c>
      <c r="O63" s="135">
        <f t="shared" si="31"/>
        <v>22.936162404710672</v>
      </c>
      <c r="P63" s="216">
        <f t="shared" si="32"/>
        <v>1</v>
      </c>
      <c r="Q63" s="217">
        <f t="shared" si="33"/>
        <v>8</v>
      </c>
      <c r="R63" s="217">
        <f t="shared" si="34"/>
        <v>385</v>
      </c>
      <c r="T63">
        <v>524</v>
      </c>
      <c r="U63">
        <v>1006</v>
      </c>
      <c r="V63" t="s">
        <v>308</v>
      </c>
      <c r="W63">
        <v>1678.5719999999999</v>
      </c>
      <c r="X63">
        <v>664.625</v>
      </c>
      <c r="Y63">
        <v>2.5259999999999998</v>
      </c>
      <c r="Z63">
        <v>10.458</v>
      </c>
      <c r="AA63">
        <v>115.445757</v>
      </c>
      <c r="AB63">
        <v>0.301064</v>
      </c>
      <c r="AC63">
        <v>42.618262000000001</v>
      </c>
      <c r="AD63" s="1">
        <v>125</v>
      </c>
      <c r="AE63">
        <v>8</v>
      </c>
      <c r="AF63">
        <v>385</v>
      </c>
      <c r="AG63">
        <v>84</v>
      </c>
      <c r="AH63">
        <v>14.539918999999999</v>
      </c>
      <c r="AI63">
        <v>80.8</v>
      </c>
      <c r="AJ63">
        <v>0</v>
      </c>
      <c r="AK63">
        <v>1</v>
      </c>
      <c r="AL63">
        <v>373</v>
      </c>
      <c r="AM63" t="s">
        <v>309</v>
      </c>
      <c r="AN63" t="s">
        <v>551</v>
      </c>
      <c r="AO63">
        <v>1569.635</v>
      </c>
      <c r="AR63" t="s">
        <v>116</v>
      </c>
      <c r="AS63" t="s">
        <v>120</v>
      </c>
      <c r="AT63" t="s">
        <v>225</v>
      </c>
      <c r="AU63" t="s">
        <v>308</v>
      </c>
      <c r="AV63" t="s">
        <v>48</v>
      </c>
      <c r="AW63">
        <v>2</v>
      </c>
      <c r="BB63">
        <v>0.90330622100213753</v>
      </c>
      <c r="BC63" t="s">
        <v>68</v>
      </c>
      <c r="BF63" t="s">
        <v>116</v>
      </c>
      <c r="BG63" t="s">
        <v>120</v>
      </c>
      <c r="BH63" t="s">
        <v>308</v>
      </c>
      <c r="BI63">
        <v>1006</v>
      </c>
      <c r="BJ63">
        <v>2</v>
      </c>
      <c r="BK63" t="s">
        <v>225</v>
      </c>
      <c r="BL63" t="s">
        <v>224</v>
      </c>
      <c r="BM63">
        <v>0.90330622100213753</v>
      </c>
      <c r="BN63" t="s">
        <v>68</v>
      </c>
      <c r="BO63" t="s">
        <v>173</v>
      </c>
      <c r="BP63">
        <v>1678.5719999999999</v>
      </c>
    </row>
    <row r="64" spans="1:68" ht="16.5">
      <c r="A64" s="223" t="str">
        <f t="shared" si="18"/>
        <v>신화여객</v>
      </c>
      <c r="B64" s="109" t="str">
        <f t="shared" si="1"/>
        <v>윤부수</v>
      </c>
      <c r="C64" s="110" t="str">
        <f t="shared" si="19"/>
        <v>C</v>
      </c>
      <c r="D64" s="111">
        <f t="shared" si="20"/>
        <v>0.88384615384615384</v>
      </c>
      <c r="E64" s="112">
        <f t="shared" si="21"/>
        <v>5037</v>
      </c>
      <c r="F64" s="113" t="str">
        <f t="shared" si="22"/>
        <v>34</v>
      </c>
      <c r="G64" s="114" t="str">
        <f t="shared" si="23"/>
        <v>72바1114</v>
      </c>
      <c r="H64" s="115">
        <f t="shared" si="24"/>
        <v>1</v>
      </c>
      <c r="I64" s="116">
        <f t="shared" si="25"/>
        <v>2073.2179999999998</v>
      </c>
      <c r="J64" s="117">
        <f t="shared" si="26"/>
        <v>1.1020914341265882E-2</v>
      </c>
      <c r="K64" s="117">
        <f t="shared" si="27"/>
        <v>0.32139396328351738</v>
      </c>
      <c r="L64" s="117">
        <f t="shared" si="28"/>
        <v>0.14518492507782588</v>
      </c>
      <c r="M64" s="118">
        <f t="shared" si="29"/>
        <v>10.162000000000001</v>
      </c>
      <c r="N64" s="119">
        <f t="shared" si="30"/>
        <v>0.14470258313404574</v>
      </c>
      <c r="O64" s="119">
        <f t="shared" si="31"/>
        <v>41.722578136983188</v>
      </c>
      <c r="P64" s="218">
        <f t="shared" si="32"/>
        <v>1</v>
      </c>
      <c r="Q64" s="219">
        <f t="shared" si="33"/>
        <v>3</v>
      </c>
      <c r="R64" s="219">
        <f t="shared" si="34"/>
        <v>865</v>
      </c>
      <c r="T64">
        <v>524</v>
      </c>
      <c r="U64">
        <v>5037</v>
      </c>
      <c r="V64" t="s">
        <v>402</v>
      </c>
      <c r="W64">
        <v>2073.2179999999998</v>
      </c>
      <c r="X64">
        <v>902.13900000000001</v>
      </c>
      <c r="Y64">
        <v>2.298</v>
      </c>
      <c r="Z64">
        <v>10.162000000000001</v>
      </c>
      <c r="AA64">
        <v>129.926062</v>
      </c>
      <c r="AB64">
        <v>1.4319040000000001</v>
      </c>
      <c r="AC64">
        <v>41.757452000000001</v>
      </c>
      <c r="AD64" s="1">
        <v>301</v>
      </c>
      <c r="AE64">
        <v>3</v>
      </c>
      <c r="AF64">
        <v>865</v>
      </c>
      <c r="AG64">
        <v>75</v>
      </c>
      <c r="AH64">
        <v>15.956906</v>
      </c>
      <c r="AI64">
        <v>359.5</v>
      </c>
      <c r="AJ64">
        <v>0</v>
      </c>
      <c r="AK64">
        <v>1</v>
      </c>
      <c r="AL64">
        <v>42</v>
      </c>
      <c r="AM64" t="s">
        <v>403</v>
      </c>
      <c r="AN64" t="s">
        <v>552</v>
      </c>
      <c r="AO64">
        <v>2073.2179999999998</v>
      </c>
      <c r="AR64" t="s">
        <v>116</v>
      </c>
      <c r="AS64" t="s">
        <v>117</v>
      </c>
      <c r="AT64" t="s">
        <v>207</v>
      </c>
      <c r="AU64" t="s">
        <v>402</v>
      </c>
      <c r="AV64" t="s">
        <v>48</v>
      </c>
      <c r="AW64">
        <v>1</v>
      </c>
      <c r="BB64">
        <v>0.88384615384615384</v>
      </c>
      <c r="BC64" t="s">
        <v>69</v>
      </c>
      <c r="BF64" t="s">
        <v>116</v>
      </c>
      <c r="BG64" t="s">
        <v>117</v>
      </c>
      <c r="BH64" t="s">
        <v>402</v>
      </c>
      <c r="BI64">
        <v>5037</v>
      </c>
      <c r="BJ64">
        <v>1</v>
      </c>
      <c r="BK64" t="s">
        <v>207</v>
      </c>
      <c r="BL64" t="s">
        <v>172</v>
      </c>
      <c r="BM64">
        <v>0.88384615384615384</v>
      </c>
      <c r="BN64" t="s">
        <v>69</v>
      </c>
      <c r="BO64" t="s">
        <v>175</v>
      </c>
      <c r="BP64">
        <v>2073.2179999999998</v>
      </c>
    </row>
    <row r="65" spans="1:68" ht="16.5">
      <c r="A65" s="222" t="str">
        <f t="shared" si="18"/>
        <v>신화여객</v>
      </c>
      <c r="B65" s="125" t="str">
        <f t="shared" si="1"/>
        <v>윤영철</v>
      </c>
      <c r="C65" s="126" t="str">
        <f t="shared" si="19"/>
        <v>C</v>
      </c>
      <c r="D65" s="127">
        <f t="shared" si="20"/>
        <v>0.88451066430847658</v>
      </c>
      <c r="E65" s="128">
        <f t="shared" si="21"/>
        <v>9971</v>
      </c>
      <c r="F65" s="129" t="str">
        <f t="shared" si="22"/>
        <v>34</v>
      </c>
      <c r="G65" s="130" t="str">
        <f t="shared" si="23"/>
        <v>71바6156</v>
      </c>
      <c r="H65" s="131">
        <f t="shared" si="24"/>
        <v>2</v>
      </c>
      <c r="I65" s="132">
        <f t="shared" si="25"/>
        <v>2520.6639999999998</v>
      </c>
      <c r="J65" s="133">
        <f t="shared" si="26"/>
        <v>5.7475101856764672E-3</v>
      </c>
      <c r="K65" s="133">
        <f t="shared" si="27"/>
        <v>0.33995062749272986</v>
      </c>
      <c r="L65" s="133">
        <f t="shared" si="28"/>
        <v>0.18606208522833667</v>
      </c>
      <c r="M65" s="134">
        <f t="shared" si="29"/>
        <v>8.81</v>
      </c>
      <c r="N65" s="135">
        <f t="shared" si="30"/>
        <v>0</v>
      </c>
      <c r="O65" s="135">
        <f t="shared" si="31"/>
        <v>4.9986828867314319</v>
      </c>
      <c r="P65" s="216">
        <f t="shared" si="32"/>
        <v>4</v>
      </c>
      <c r="Q65" s="217">
        <f t="shared" si="33"/>
        <v>0</v>
      </c>
      <c r="R65" s="217">
        <f t="shared" si="34"/>
        <v>126</v>
      </c>
      <c r="T65">
        <v>524</v>
      </c>
      <c r="U65">
        <v>9971</v>
      </c>
      <c r="V65" t="s">
        <v>310</v>
      </c>
      <c r="W65">
        <v>2520.6640000000002</v>
      </c>
      <c r="X65">
        <v>1136.174</v>
      </c>
      <c r="Y65">
        <v>2.2189999999999999</v>
      </c>
      <c r="Z65">
        <v>8.81</v>
      </c>
      <c r="AA65">
        <v>156.92133999999999</v>
      </c>
      <c r="AB65">
        <v>0.90190700000000001</v>
      </c>
      <c r="AC65">
        <v>53.345508000000002</v>
      </c>
      <c r="AD65" s="1">
        <v>469</v>
      </c>
      <c r="AE65">
        <v>0</v>
      </c>
      <c r="AF65">
        <v>126</v>
      </c>
      <c r="AG65">
        <v>77</v>
      </c>
      <c r="AH65">
        <v>16.063231999999999</v>
      </c>
      <c r="AI65">
        <v>534.1</v>
      </c>
      <c r="AJ65">
        <v>0</v>
      </c>
      <c r="AK65">
        <v>4</v>
      </c>
      <c r="AL65">
        <v>444</v>
      </c>
      <c r="AM65" t="s">
        <v>311</v>
      </c>
      <c r="AN65" t="s">
        <v>553</v>
      </c>
      <c r="AO65">
        <v>2275.2139999999999</v>
      </c>
      <c r="AR65" t="s">
        <v>116</v>
      </c>
      <c r="AS65" t="s">
        <v>117</v>
      </c>
      <c r="AT65" t="s">
        <v>195</v>
      </c>
      <c r="AU65" t="s">
        <v>310</v>
      </c>
      <c r="AV65" t="s">
        <v>48</v>
      </c>
      <c r="AW65">
        <v>2</v>
      </c>
      <c r="BB65">
        <v>0.88451066430847658</v>
      </c>
      <c r="BC65" t="s">
        <v>69</v>
      </c>
      <c r="BF65" t="s">
        <v>116</v>
      </c>
      <c r="BG65" t="s">
        <v>117</v>
      </c>
      <c r="BH65" t="s">
        <v>310</v>
      </c>
      <c r="BI65">
        <v>9971</v>
      </c>
      <c r="BJ65">
        <v>2</v>
      </c>
      <c r="BK65" t="s">
        <v>195</v>
      </c>
      <c r="BL65" t="s">
        <v>208</v>
      </c>
      <c r="BM65">
        <v>0.88451066430847658</v>
      </c>
      <c r="BN65" t="s">
        <v>69</v>
      </c>
      <c r="BO65" t="s">
        <v>175</v>
      </c>
      <c r="BP65">
        <v>2520.6639999999998</v>
      </c>
    </row>
    <row r="66" spans="1:68" ht="16.5">
      <c r="A66" s="223" t="str">
        <f t="shared" si="18"/>
        <v>신화여객</v>
      </c>
      <c r="B66" s="109" t="str">
        <f t="shared" si="1"/>
        <v>윤완수</v>
      </c>
      <c r="C66" s="110" t="str">
        <f t="shared" si="19"/>
        <v>D</v>
      </c>
      <c r="D66" s="111">
        <f t="shared" si="20"/>
        <v>0.81038461538461548</v>
      </c>
      <c r="E66" s="112">
        <f t="shared" si="21"/>
        <v>487</v>
      </c>
      <c r="F66" s="113" t="str">
        <f t="shared" si="22"/>
        <v>34</v>
      </c>
      <c r="G66" s="114" t="str">
        <f t="shared" si="23"/>
        <v>72바1096</v>
      </c>
      <c r="H66" s="115">
        <f t="shared" si="24"/>
        <v>1</v>
      </c>
      <c r="I66" s="116">
        <f t="shared" si="25"/>
        <v>2514.1210000000001</v>
      </c>
      <c r="J66" s="117">
        <f t="shared" si="26"/>
        <v>2.3267389928880645E-2</v>
      </c>
      <c r="K66" s="117">
        <f t="shared" si="27"/>
        <v>0.37605904214955016</v>
      </c>
      <c r="L66" s="117">
        <f t="shared" si="28"/>
        <v>0.24859583130644863</v>
      </c>
      <c r="M66" s="118">
        <f t="shared" si="29"/>
        <v>15.476000000000001</v>
      </c>
      <c r="N66" s="119">
        <f t="shared" si="30"/>
        <v>0.31529789936715774</v>
      </c>
      <c r="O66" s="119">
        <f t="shared" si="31"/>
        <v>20.297302271760778</v>
      </c>
      <c r="P66" s="218">
        <f t="shared" si="32"/>
        <v>22</v>
      </c>
      <c r="Q66" s="219">
        <f t="shared" si="33"/>
        <v>8</v>
      </c>
      <c r="R66" s="219">
        <f t="shared" si="34"/>
        <v>515</v>
      </c>
      <c r="T66">
        <v>524</v>
      </c>
      <c r="U66">
        <v>487</v>
      </c>
      <c r="V66" t="s">
        <v>312</v>
      </c>
      <c r="W66">
        <v>2537.2829999999999</v>
      </c>
      <c r="X66">
        <v>1205.595</v>
      </c>
      <c r="Y66">
        <v>2.105</v>
      </c>
      <c r="Z66">
        <v>15.476000000000001</v>
      </c>
      <c r="AA66">
        <v>160.595237</v>
      </c>
      <c r="AB66">
        <v>3.7366320000000002</v>
      </c>
      <c r="AC66">
        <v>60.393290999999998</v>
      </c>
      <c r="AD66" s="1">
        <v>625</v>
      </c>
      <c r="AE66">
        <v>8</v>
      </c>
      <c r="AF66">
        <v>515</v>
      </c>
      <c r="AG66">
        <v>77</v>
      </c>
      <c r="AH66">
        <v>15.799241</v>
      </c>
      <c r="AI66">
        <v>1808.6</v>
      </c>
      <c r="AJ66">
        <v>0</v>
      </c>
      <c r="AK66">
        <v>22</v>
      </c>
      <c r="AL66">
        <v>4263</v>
      </c>
      <c r="AM66" t="s">
        <v>313</v>
      </c>
      <c r="AN66" t="s">
        <v>554</v>
      </c>
      <c r="AO66">
        <v>2514.1210000000001</v>
      </c>
      <c r="AR66" t="s">
        <v>116</v>
      </c>
      <c r="AS66" t="s">
        <v>117</v>
      </c>
      <c r="AT66" t="s">
        <v>200</v>
      </c>
      <c r="AU66" t="s">
        <v>312</v>
      </c>
      <c r="AV66" t="s">
        <v>48</v>
      </c>
      <c r="AW66">
        <v>1</v>
      </c>
      <c r="BB66">
        <v>0.81038461538461548</v>
      </c>
      <c r="BC66" t="s">
        <v>67</v>
      </c>
      <c r="BF66" t="s">
        <v>116</v>
      </c>
      <c r="BG66" t="s">
        <v>117</v>
      </c>
      <c r="BH66" t="s">
        <v>312</v>
      </c>
      <c r="BI66">
        <v>487</v>
      </c>
      <c r="BJ66">
        <v>1</v>
      </c>
      <c r="BK66" t="s">
        <v>200</v>
      </c>
      <c r="BL66" t="s">
        <v>172</v>
      </c>
      <c r="BM66">
        <v>0.81038461538461548</v>
      </c>
      <c r="BN66" t="s">
        <v>67</v>
      </c>
      <c r="BO66" t="s">
        <v>177</v>
      </c>
      <c r="BP66">
        <v>2514.1210000000001</v>
      </c>
    </row>
    <row r="67" spans="1:68" ht="16.5">
      <c r="A67" s="222" t="str">
        <f t="shared" ref="A67:A81" si="35">BF67</f>
        <v>신화여객</v>
      </c>
      <c r="B67" s="125" t="str">
        <f t="shared" si="1"/>
        <v>윤종록</v>
      </c>
      <c r="C67" s="126" t="str">
        <f t="shared" ref="C67:C81" si="36">BN67</f>
        <v>B</v>
      </c>
      <c r="D67" s="127">
        <f t="shared" ref="D67:D81" si="37">BM67</f>
        <v>0.90279216812468055</v>
      </c>
      <c r="E67" s="128">
        <f t="shared" ref="E67:E81" si="38">U67</f>
        <v>3223</v>
      </c>
      <c r="F67" s="129" t="str">
        <f t="shared" ref="F67:F81" si="39">BG67</f>
        <v>37</v>
      </c>
      <c r="G67" s="130" t="str">
        <f t="shared" ref="G67:G81" si="40">BK67</f>
        <v>71바6164</v>
      </c>
      <c r="H67" s="131">
        <f t="shared" ref="H67:H81" si="41">BJ67</f>
        <v>2</v>
      </c>
      <c r="I67" s="132">
        <f t="shared" ref="I67:I81" si="42">BP67</f>
        <v>619.66100000000006</v>
      </c>
      <c r="J67" s="133">
        <f t="shared" ref="J67:J81" si="43">AB67/AA67</f>
        <v>2.389840699719957E-2</v>
      </c>
      <c r="K67" s="133">
        <f t="shared" ref="K67:K81" si="44">AC67/AA67</f>
        <v>0.3115752399561485</v>
      </c>
      <c r="L67" s="133">
        <f t="shared" ref="L67:L81" si="45">AD67/I67</f>
        <v>0.23399891230850414</v>
      </c>
      <c r="M67" s="134">
        <f t="shared" ref="M67:M81" si="46">Z67</f>
        <v>10.597</v>
      </c>
      <c r="N67" s="135">
        <f t="shared" ref="N67:N81" si="47">AE67*100/W67</f>
        <v>0.48413568063828455</v>
      </c>
      <c r="O67" s="135">
        <f t="shared" ref="O67:O81" si="48">AF67*100/W67</f>
        <v>6.1323852880849374</v>
      </c>
      <c r="P67" s="216">
        <f t="shared" ref="P67:P81" si="49">AK67</f>
        <v>1</v>
      </c>
      <c r="Q67" s="217">
        <f t="shared" ref="Q67:Q81" si="50">AE67</f>
        <v>3</v>
      </c>
      <c r="R67" s="217">
        <f t="shared" ref="R67:R81" si="51">AF67</f>
        <v>38</v>
      </c>
      <c r="T67">
        <v>524</v>
      </c>
      <c r="U67">
        <v>3223</v>
      </c>
      <c r="V67" t="s">
        <v>555</v>
      </c>
      <c r="W67">
        <v>619.66099999999994</v>
      </c>
      <c r="X67">
        <v>264.03399999999999</v>
      </c>
      <c r="Y67">
        <v>2.347</v>
      </c>
      <c r="Z67">
        <v>10.597</v>
      </c>
      <c r="AA67">
        <v>37.147204000000002</v>
      </c>
      <c r="AB67">
        <v>0.88775899999999996</v>
      </c>
      <c r="AC67">
        <v>11.574149</v>
      </c>
      <c r="AD67" s="1">
        <v>145</v>
      </c>
      <c r="AE67">
        <v>3</v>
      </c>
      <c r="AF67">
        <v>38</v>
      </c>
      <c r="AG67">
        <v>86</v>
      </c>
      <c r="AH67">
        <v>16.681228000000001</v>
      </c>
      <c r="AI67">
        <v>81.3</v>
      </c>
      <c r="AJ67">
        <v>13.8</v>
      </c>
      <c r="AK67">
        <v>1</v>
      </c>
      <c r="AL67">
        <v>25</v>
      </c>
      <c r="AM67" t="s">
        <v>556</v>
      </c>
      <c r="AN67" t="s">
        <v>557</v>
      </c>
      <c r="AO67">
        <v>517.726</v>
      </c>
      <c r="AR67" t="s">
        <v>116</v>
      </c>
      <c r="AS67" t="s">
        <v>118</v>
      </c>
      <c r="AT67" t="s">
        <v>476</v>
      </c>
      <c r="AU67" t="s">
        <v>555</v>
      </c>
      <c r="AV67" t="s">
        <v>48</v>
      </c>
      <c r="AW67">
        <v>2</v>
      </c>
      <c r="BB67">
        <v>0.90279216812468055</v>
      </c>
      <c r="BC67" t="s">
        <v>68</v>
      </c>
      <c r="BF67" t="s">
        <v>116</v>
      </c>
      <c r="BG67" t="s">
        <v>118</v>
      </c>
      <c r="BH67" t="s">
        <v>555</v>
      </c>
      <c r="BI67">
        <v>3223</v>
      </c>
      <c r="BJ67">
        <v>2</v>
      </c>
      <c r="BK67" t="s">
        <v>476</v>
      </c>
      <c r="BL67" t="s">
        <v>215</v>
      </c>
      <c r="BM67">
        <v>0.90279216812468055</v>
      </c>
      <c r="BN67" t="s">
        <v>68</v>
      </c>
      <c r="BO67" t="s">
        <v>173</v>
      </c>
      <c r="BP67">
        <v>619.66100000000006</v>
      </c>
    </row>
    <row r="68" spans="1:68" ht="16.5">
      <c r="A68" s="223" t="str">
        <f t="shared" si="35"/>
        <v>신화여객</v>
      </c>
      <c r="B68" s="109" t="str">
        <f t="shared" si="1"/>
        <v>윤청락</v>
      </c>
      <c r="C68" s="110" t="str">
        <f t="shared" si="36"/>
        <v>D</v>
      </c>
      <c r="D68" s="111">
        <f t="shared" si="37"/>
        <v>0.82779334895892065</v>
      </c>
      <c r="E68" s="112">
        <f t="shared" si="38"/>
        <v>3241</v>
      </c>
      <c r="F68" s="113" t="str">
        <f t="shared" si="39"/>
        <v>34</v>
      </c>
      <c r="G68" s="114" t="str">
        <f t="shared" si="40"/>
        <v>72바1094</v>
      </c>
      <c r="H68" s="115">
        <f t="shared" si="41"/>
        <v>4</v>
      </c>
      <c r="I68" s="116">
        <f t="shared" si="42"/>
        <v>7497.991</v>
      </c>
      <c r="J68" s="117">
        <f t="shared" si="43"/>
        <v>1.7721652212233759E-2</v>
      </c>
      <c r="K68" s="117">
        <f t="shared" si="44"/>
        <v>0.37391736923109448</v>
      </c>
      <c r="L68" s="117">
        <f t="shared" si="45"/>
        <v>0.13603643962762826</v>
      </c>
      <c r="M68" s="118">
        <f t="shared" si="46"/>
        <v>15.228999999999999</v>
      </c>
      <c r="N68" s="119">
        <f t="shared" si="47"/>
        <v>1.853829912572581</v>
      </c>
      <c r="O68" s="119">
        <f t="shared" si="48"/>
        <v>48.399631314574798</v>
      </c>
      <c r="P68" s="218">
        <f t="shared" si="49"/>
        <v>30</v>
      </c>
      <c r="Q68" s="219">
        <f t="shared" si="50"/>
        <v>139</v>
      </c>
      <c r="R68" s="219">
        <f t="shared" si="51"/>
        <v>3629</v>
      </c>
      <c r="T68">
        <v>524</v>
      </c>
      <c r="U68">
        <v>3241</v>
      </c>
      <c r="V68" t="s">
        <v>314</v>
      </c>
      <c r="W68">
        <v>7497.991</v>
      </c>
      <c r="X68">
        <v>3513.5659999999998</v>
      </c>
      <c r="Y68">
        <v>2.1339999999999999</v>
      </c>
      <c r="Z68">
        <v>15.228999999999999</v>
      </c>
      <c r="AA68">
        <v>474.27180600000003</v>
      </c>
      <c r="AB68">
        <v>8.4048800000000004</v>
      </c>
      <c r="AC68">
        <v>177.33846600000001</v>
      </c>
      <c r="AD68" s="1">
        <v>1020</v>
      </c>
      <c r="AE68">
        <v>139</v>
      </c>
      <c r="AF68">
        <v>3629</v>
      </c>
      <c r="AG68">
        <v>81</v>
      </c>
      <c r="AH68">
        <v>15.809480000000001</v>
      </c>
      <c r="AI68">
        <v>2916.3</v>
      </c>
      <c r="AJ68">
        <v>0</v>
      </c>
      <c r="AK68">
        <v>30</v>
      </c>
      <c r="AL68">
        <v>6614</v>
      </c>
      <c r="AM68" t="s">
        <v>315</v>
      </c>
      <c r="AN68" t="s">
        <v>558</v>
      </c>
      <c r="AO68">
        <v>5383.8689999999997</v>
      </c>
      <c r="AR68" t="s">
        <v>116</v>
      </c>
      <c r="AS68" t="s">
        <v>117</v>
      </c>
      <c r="AT68" t="s">
        <v>198</v>
      </c>
      <c r="AU68" t="s">
        <v>314</v>
      </c>
      <c r="AV68" t="s">
        <v>48</v>
      </c>
      <c r="AW68">
        <v>4</v>
      </c>
      <c r="BB68">
        <v>0.82779334895892065</v>
      </c>
      <c r="BC68" t="s">
        <v>67</v>
      </c>
      <c r="BF68" t="s">
        <v>116</v>
      </c>
      <c r="BG68" t="s">
        <v>117</v>
      </c>
      <c r="BH68" t="s">
        <v>314</v>
      </c>
      <c r="BI68">
        <v>3241</v>
      </c>
      <c r="BJ68">
        <v>4</v>
      </c>
      <c r="BK68" t="s">
        <v>198</v>
      </c>
      <c r="BL68" t="s">
        <v>478</v>
      </c>
      <c r="BM68">
        <v>0.82779334895892065</v>
      </c>
      <c r="BN68" t="s">
        <v>67</v>
      </c>
      <c r="BO68" t="s">
        <v>177</v>
      </c>
      <c r="BP68">
        <v>7497.991</v>
      </c>
    </row>
    <row r="69" spans="1:68" ht="16.5">
      <c r="A69" s="222" t="str">
        <f t="shared" si="35"/>
        <v>신화여객</v>
      </c>
      <c r="B69" s="125" t="str">
        <f t="shared" si="1"/>
        <v>윤택수</v>
      </c>
      <c r="C69" s="126" t="str">
        <f t="shared" si="36"/>
        <v>B</v>
      </c>
      <c r="D69" s="127">
        <f t="shared" si="37"/>
        <v>0.91684099801933827</v>
      </c>
      <c r="E69" s="128">
        <f t="shared" si="38"/>
        <v>3873</v>
      </c>
      <c r="F69" s="129" t="str">
        <f t="shared" si="39"/>
        <v>34</v>
      </c>
      <c r="G69" s="130" t="str">
        <f t="shared" si="40"/>
        <v>72바1100</v>
      </c>
      <c r="H69" s="131">
        <f t="shared" si="41"/>
        <v>2</v>
      </c>
      <c r="I69" s="132">
        <f t="shared" si="42"/>
        <v>2662.902</v>
      </c>
      <c r="J69" s="133">
        <f t="shared" si="43"/>
        <v>2.6052875277402508E-3</v>
      </c>
      <c r="K69" s="133">
        <f t="shared" si="44"/>
        <v>0.33551342841484277</v>
      </c>
      <c r="L69" s="133">
        <f t="shared" si="45"/>
        <v>0.21930961034240087</v>
      </c>
      <c r="M69" s="134">
        <f t="shared" si="46"/>
        <v>10.897</v>
      </c>
      <c r="N69" s="135">
        <f t="shared" si="47"/>
        <v>0.11265904640876757</v>
      </c>
      <c r="O69" s="135">
        <f t="shared" si="48"/>
        <v>4.9194450265161844</v>
      </c>
      <c r="P69" s="216">
        <f t="shared" si="49"/>
        <v>0</v>
      </c>
      <c r="Q69" s="217">
        <f t="shared" si="50"/>
        <v>3</v>
      </c>
      <c r="R69" s="217">
        <f t="shared" si="51"/>
        <v>131</v>
      </c>
      <c r="T69">
        <v>524</v>
      </c>
      <c r="U69">
        <v>3873</v>
      </c>
      <c r="V69" t="s">
        <v>316</v>
      </c>
      <c r="W69">
        <v>2662.902</v>
      </c>
      <c r="X69">
        <v>1117.4459999999999</v>
      </c>
      <c r="Y69">
        <v>2.383</v>
      </c>
      <c r="Z69">
        <v>10.897</v>
      </c>
      <c r="AA69">
        <v>158.73910100000001</v>
      </c>
      <c r="AB69">
        <v>0.41356100000000001</v>
      </c>
      <c r="AC69">
        <v>53.259099999999997</v>
      </c>
      <c r="AD69" s="1">
        <v>584</v>
      </c>
      <c r="AE69">
        <v>3</v>
      </c>
      <c r="AF69">
        <v>131</v>
      </c>
      <c r="AG69">
        <v>78</v>
      </c>
      <c r="AH69">
        <v>16.775337</v>
      </c>
      <c r="AI69">
        <v>1684.1</v>
      </c>
      <c r="AJ69">
        <v>0</v>
      </c>
      <c r="AK69">
        <v>0</v>
      </c>
      <c r="AL69">
        <v>0</v>
      </c>
      <c r="AM69" t="s">
        <v>317</v>
      </c>
      <c r="AN69" t="s">
        <v>559</v>
      </c>
      <c r="AO69">
        <v>2552.9949999999999</v>
      </c>
      <c r="AR69" t="s">
        <v>116</v>
      </c>
      <c r="AS69" t="s">
        <v>117</v>
      </c>
      <c r="AT69" t="s">
        <v>203</v>
      </c>
      <c r="AU69" t="s">
        <v>316</v>
      </c>
      <c r="AV69" t="s">
        <v>48</v>
      </c>
      <c r="AW69">
        <v>2</v>
      </c>
      <c r="BB69">
        <v>0.91684099801933827</v>
      </c>
      <c r="BC69" t="s">
        <v>68</v>
      </c>
      <c r="BF69" t="s">
        <v>116</v>
      </c>
      <c r="BG69" t="s">
        <v>117</v>
      </c>
      <c r="BH69" t="s">
        <v>316</v>
      </c>
      <c r="BI69">
        <v>3873</v>
      </c>
      <c r="BJ69">
        <v>2</v>
      </c>
      <c r="BK69" t="s">
        <v>203</v>
      </c>
      <c r="BL69" t="s">
        <v>202</v>
      </c>
      <c r="BM69">
        <v>0.91684099801933827</v>
      </c>
      <c r="BN69" t="s">
        <v>68</v>
      </c>
      <c r="BO69" t="s">
        <v>173</v>
      </c>
      <c r="BP69">
        <v>2662.902</v>
      </c>
    </row>
    <row r="70" spans="1:68" ht="16.5">
      <c r="A70" s="223" t="str">
        <f t="shared" si="35"/>
        <v>신화여객</v>
      </c>
      <c r="B70" s="109" t="str">
        <f t="shared" ref="B70:B104" si="52">IF(BH70="null", E70, BH70)</f>
        <v>이강민</v>
      </c>
      <c r="C70" s="110" t="str">
        <f t="shared" si="36"/>
        <v>F</v>
      </c>
      <c r="D70" s="111">
        <f t="shared" si="37"/>
        <v>0.77600000000000002</v>
      </c>
      <c r="E70" s="112">
        <f t="shared" si="38"/>
        <v>7118</v>
      </c>
      <c r="F70" s="113" t="str">
        <f t="shared" si="39"/>
        <v>34</v>
      </c>
      <c r="G70" s="114" t="str">
        <f t="shared" si="40"/>
        <v>71바6154</v>
      </c>
      <c r="H70" s="115">
        <f t="shared" si="41"/>
        <v>1</v>
      </c>
      <c r="I70" s="116">
        <f t="shared" si="42"/>
        <v>2325.4340000000002</v>
      </c>
      <c r="J70" s="117">
        <f t="shared" si="43"/>
        <v>1.0812851236559902E-2</v>
      </c>
      <c r="K70" s="117">
        <f t="shared" si="44"/>
        <v>0.37166393429661077</v>
      </c>
      <c r="L70" s="117">
        <f t="shared" si="45"/>
        <v>0.19781253735861778</v>
      </c>
      <c r="M70" s="118">
        <f t="shared" si="46"/>
        <v>14.432</v>
      </c>
      <c r="N70" s="119">
        <f t="shared" si="47"/>
        <v>4.3002725512742992E-2</v>
      </c>
      <c r="O70" s="119">
        <f t="shared" si="48"/>
        <v>27.779760681231974</v>
      </c>
      <c r="P70" s="218">
        <f t="shared" si="49"/>
        <v>7</v>
      </c>
      <c r="Q70" s="219">
        <f t="shared" si="50"/>
        <v>1</v>
      </c>
      <c r="R70" s="219">
        <f t="shared" si="51"/>
        <v>646</v>
      </c>
      <c r="T70">
        <v>524</v>
      </c>
      <c r="U70">
        <v>7118</v>
      </c>
      <c r="V70" t="s">
        <v>318</v>
      </c>
      <c r="W70">
        <v>2325.4340000000002</v>
      </c>
      <c r="X70">
        <v>1198.5830000000001</v>
      </c>
      <c r="Y70">
        <v>1.94</v>
      </c>
      <c r="Z70">
        <v>14.432</v>
      </c>
      <c r="AA70">
        <v>146.71024</v>
      </c>
      <c r="AB70">
        <v>1.5863560000000001</v>
      </c>
      <c r="AC70">
        <v>54.526904999999999</v>
      </c>
      <c r="AD70" s="1">
        <v>460</v>
      </c>
      <c r="AE70">
        <v>1</v>
      </c>
      <c r="AF70">
        <v>646</v>
      </c>
      <c r="AG70">
        <v>89</v>
      </c>
      <c r="AH70">
        <v>15.850522</v>
      </c>
      <c r="AI70">
        <v>3056.6</v>
      </c>
      <c r="AJ70">
        <v>93.2</v>
      </c>
      <c r="AK70">
        <v>7</v>
      </c>
      <c r="AL70">
        <v>899</v>
      </c>
      <c r="AM70" t="s">
        <v>319</v>
      </c>
      <c r="AN70" t="s">
        <v>560</v>
      </c>
      <c r="AO70">
        <v>2325.4340000000002</v>
      </c>
      <c r="AR70" t="s">
        <v>116</v>
      </c>
      <c r="AS70" t="s">
        <v>117</v>
      </c>
      <c r="AT70" t="s">
        <v>194</v>
      </c>
      <c r="AU70" t="s">
        <v>318</v>
      </c>
      <c r="AV70" t="s">
        <v>48</v>
      </c>
      <c r="AW70">
        <v>1</v>
      </c>
      <c r="BB70">
        <v>0.77600000000000002</v>
      </c>
      <c r="BC70" t="s">
        <v>70</v>
      </c>
      <c r="BF70" t="s">
        <v>116</v>
      </c>
      <c r="BG70" t="s">
        <v>117</v>
      </c>
      <c r="BH70" t="s">
        <v>318</v>
      </c>
      <c r="BI70">
        <v>7118</v>
      </c>
      <c r="BJ70">
        <v>1</v>
      </c>
      <c r="BK70" t="s">
        <v>194</v>
      </c>
      <c r="BL70" t="s">
        <v>172</v>
      </c>
      <c r="BM70">
        <v>0.77600000000000002</v>
      </c>
      <c r="BN70" t="s">
        <v>70</v>
      </c>
      <c r="BO70" t="s">
        <v>372</v>
      </c>
      <c r="BP70">
        <v>2325.4340000000002</v>
      </c>
    </row>
    <row r="71" spans="1:68" ht="16.5">
      <c r="A71" s="222" t="str">
        <f t="shared" si="35"/>
        <v>신화여객</v>
      </c>
      <c r="B71" s="125" t="str">
        <f t="shared" si="52"/>
        <v>이경환</v>
      </c>
      <c r="C71" s="126" t="str">
        <f t="shared" si="36"/>
        <v>B</v>
      </c>
      <c r="D71" s="127">
        <f t="shared" si="37"/>
        <v>0.91057861157513131</v>
      </c>
      <c r="E71" s="128">
        <f t="shared" si="38"/>
        <v>1016</v>
      </c>
      <c r="F71" s="129" t="str">
        <f t="shared" si="39"/>
        <v>34</v>
      </c>
      <c r="G71" s="130" t="str">
        <f t="shared" si="40"/>
        <v>72바1095</v>
      </c>
      <c r="H71" s="131">
        <f t="shared" si="41"/>
        <v>2</v>
      </c>
      <c r="I71" s="132">
        <f t="shared" si="42"/>
        <v>2278.7660000000001</v>
      </c>
      <c r="J71" s="133">
        <f t="shared" si="43"/>
        <v>1.137877430135297E-2</v>
      </c>
      <c r="K71" s="133">
        <f t="shared" si="44"/>
        <v>0.33733831511548007</v>
      </c>
      <c r="L71" s="133">
        <f t="shared" si="45"/>
        <v>7.3285278084717784E-2</v>
      </c>
      <c r="M71" s="134">
        <f t="shared" si="46"/>
        <v>9.3780000000000001</v>
      </c>
      <c r="N71" s="135">
        <f t="shared" si="47"/>
        <v>0.48271740055802131</v>
      </c>
      <c r="O71" s="135">
        <f t="shared" si="48"/>
        <v>14.34987181658845</v>
      </c>
      <c r="P71" s="216">
        <f t="shared" si="49"/>
        <v>1</v>
      </c>
      <c r="Q71" s="217">
        <f t="shared" si="50"/>
        <v>11</v>
      </c>
      <c r="R71" s="217">
        <f t="shared" si="51"/>
        <v>327</v>
      </c>
      <c r="T71">
        <v>524</v>
      </c>
      <c r="U71">
        <v>1016</v>
      </c>
      <c r="V71" t="s">
        <v>320</v>
      </c>
      <c r="W71">
        <v>2278.7660000000001</v>
      </c>
      <c r="X71">
        <v>962.72</v>
      </c>
      <c r="Y71">
        <v>2.367</v>
      </c>
      <c r="Z71">
        <v>9.3780000000000001</v>
      </c>
      <c r="AA71">
        <v>143.58716999999999</v>
      </c>
      <c r="AB71">
        <v>1.6338459999999999</v>
      </c>
      <c r="AC71">
        <v>48.437454000000002</v>
      </c>
      <c r="AD71" s="1">
        <v>167</v>
      </c>
      <c r="AE71">
        <v>11</v>
      </c>
      <c r="AF71">
        <v>327</v>
      </c>
      <c r="AG71">
        <v>82</v>
      </c>
      <c r="AH71">
        <v>15.870260999999999</v>
      </c>
      <c r="AI71">
        <v>1720</v>
      </c>
      <c r="AJ71">
        <v>11.4</v>
      </c>
      <c r="AK71">
        <v>1</v>
      </c>
      <c r="AL71">
        <v>219</v>
      </c>
      <c r="AM71" t="s">
        <v>321</v>
      </c>
      <c r="AN71" t="s">
        <v>561</v>
      </c>
      <c r="AO71">
        <v>2226.3330000000001</v>
      </c>
      <c r="AR71" t="s">
        <v>116</v>
      </c>
      <c r="AS71" t="s">
        <v>117</v>
      </c>
      <c r="AT71" t="s">
        <v>199</v>
      </c>
      <c r="AU71" t="s">
        <v>320</v>
      </c>
      <c r="AV71" t="s">
        <v>48</v>
      </c>
      <c r="AW71">
        <v>2</v>
      </c>
      <c r="BB71">
        <v>0.91057861157513131</v>
      </c>
      <c r="BC71" t="s">
        <v>68</v>
      </c>
      <c r="BF71" t="s">
        <v>116</v>
      </c>
      <c r="BG71" t="s">
        <v>117</v>
      </c>
      <c r="BH71" t="s">
        <v>320</v>
      </c>
      <c r="BI71">
        <v>1016</v>
      </c>
      <c r="BJ71">
        <v>2</v>
      </c>
      <c r="BK71" t="s">
        <v>199</v>
      </c>
      <c r="BL71" t="s">
        <v>208</v>
      </c>
      <c r="BM71">
        <v>0.91057861157513131</v>
      </c>
      <c r="BN71" t="s">
        <v>68</v>
      </c>
      <c r="BO71" t="s">
        <v>173</v>
      </c>
      <c r="BP71">
        <v>2278.7660000000001</v>
      </c>
    </row>
    <row r="72" spans="1:68" ht="16.5">
      <c r="A72" s="223" t="str">
        <f t="shared" si="35"/>
        <v>신화여객</v>
      </c>
      <c r="B72" s="109" t="str">
        <f t="shared" si="52"/>
        <v>이기학</v>
      </c>
      <c r="C72" s="110" t="str">
        <f t="shared" si="36"/>
        <v>D</v>
      </c>
      <c r="D72" s="111">
        <f t="shared" si="37"/>
        <v>0.81230769230769229</v>
      </c>
      <c r="E72" s="112">
        <f t="shared" si="38"/>
        <v>4500</v>
      </c>
      <c r="F72" s="113" t="str">
        <f t="shared" si="39"/>
        <v>34</v>
      </c>
      <c r="G72" s="114" t="str">
        <f t="shared" si="40"/>
        <v>72바1110</v>
      </c>
      <c r="H72" s="115">
        <f t="shared" si="41"/>
        <v>1</v>
      </c>
      <c r="I72" s="116">
        <f t="shared" si="42"/>
        <v>1953.9829999999999</v>
      </c>
      <c r="J72" s="117">
        <f t="shared" si="43"/>
        <v>1.02738002590044E-3</v>
      </c>
      <c r="K72" s="117">
        <f t="shared" si="44"/>
        <v>0.35548530103878606</v>
      </c>
      <c r="L72" s="117">
        <f t="shared" si="45"/>
        <v>0.21085137383487984</v>
      </c>
      <c r="M72" s="118">
        <f t="shared" si="46"/>
        <v>13.163</v>
      </c>
      <c r="N72" s="119">
        <f t="shared" si="47"/>
        <v>0.56295269713196072</v>
      </c>
      <c r="O72" s="119">
        <f t="shared" si="48"/>
        <v>31.576528557310887</v>
      </c>
      <c r="P72" s="218">
        <f t="shared" si="49"/>
        <v>0</v>
      </c>
      <c r="Q72" s="219">
        <f t="shared" si="50"/>
        <v>11</v>
      </c>
      <c r="R72" s="219">
        <f t="shared" si="51"/>
        <v>617</v>
      </c>
      <c r="T72">
        <v>524</v>
      </c>
      <c r="U72">
        <v>4500</v>
      </c>
      <c r="V72" t="s">
        <v>322</v>
      </c>
      <c r="W72">
        <v>1953.9829999999999</v>
      </c>
      <c r="X72">
        <v>924.98400000000004</v>
      </c>
      <c r="Y72">
        <v>2.1120000000000001</v>
      </c>
      <c r="Z72">
        <v>13.163</v>
      </c>
      <c r="AA72">
        <v>121.909125</v>
      </c>
      <c r="AB72">
        <v>0.125247</v>
      </c>
      <c r="AC72">
        <v>43.336902000000002</v>
      </c>
      <c r="AD72" s="1">
        <v>412</v>
      </c>
      <c r="AE72">
        <v>11</v>
      </c>
      <c r="AF72">
        <v>617</v>
      </c>
      <c r="AG72">
        <v>77</v>
      </c>
      <c r="AH72">
        <v>16.028193000000002</v>
      </c>
      <c r="AI72">
        <v>1016.3</v>
      </c>
      <c r="AJ72">
        <v>0</v>
      </c>
      <c r="AK72">
        <v>0</v>
      </c>
      <c r="AL72">
        <v>0</v>
      </c>
      <c r="AM72" t="s">
        <v>323</v>
      </c>
      <c r="AN72" t="s">
        <v>562</v>
      </c>
      <c r="AO72">
        <v>1953.9829999999999</v>
      </c>
      <c r="AR72" t="s">
        <v>116</v>
      </c>
      <c r="AS72" t="s">
        <v>117</v>
      </c>
      <c r="AT72" t="s">
        <v>205</v>
      </c>
      <c r="AU72" t="s">
        <v>322</v>
      </c>
      <c r="AV72" t="s">
        <v>48</v>
      </c>
      <c r="AW72">
        <v>1</v>
      </c>
      <c r="BB72">
        <v>0.81230769230769229</v>
      </c>
      <c r="BC72" t="s">
        <v>67</v>
      </c>
      <c r="BF72" t="s">
        <v>116</v>
      </c>
      <c r="BG72" t="s">
        <v>117</v>
      </c>
      <c r="BH72" t="s">
        <v>322</v>
      </c>
      <c r="BI72">
        <v>4500</v>
      </c>
      <c r="BJ72">
        <v>1</v>
      </c>
      <c r="BK72" t="s">
        <v>205</v>
      </c>
      <c r="BL72" t="s">
        <v>172</v>
      </c>
      <c r="BM72">
        <v>0.81230769230769229</v>
      </c>
      <c r="BN72" t="s">
        <v>67</v>
      </c>
      <c r="BO72" t="s">
        <v>177</v>
      </c>
      <c r="BP72">
        <v>1953.9829999999999</v>
      </c>
    </row>
    <row r="73" spans="1:68" ht="16.5">
      <c r="A73" s="222" t="str">
        <f t="shared" si="35"/>
        <v>신화여객</v>
      </c>
      <c r="B73" s="125" t="str">
        <f t="shared" si="52"/>
        <v>이덕선</v>
      </c>
      <c r="C73" s="126" t="str">
        <f t="shared" si="36"/>
        <v>D</v>
      </c>
      <c r="D73" s="127">
        <f t="shared" si="37"/>
        <v>0.82959999999999989</v>
      </c>
      <c r="E73" s="128">
        <f t="shared" si="38"/>
        <v>3366</v>
      </c>
      <c r="F73" s="129" t="str">
        <f t="shared" si="39"/>
        <v>34</v>
      </c>
      <c r="G73" s="130" t="str">
        <f t="shared" si="40"/>
        <v>71바6161</v>
      </c>
      <c r="H73" s="131">
        <f t="shared" si="41"/>
        <v>1</v>
      </c>
      <c r="I73" s="132">
        <f t="shared" si="42"/>
        <v>2370.1849999999999</v>
      </c>
      <c r="J73" s="133">
        <f t="shared" si="43"/>
        <v>1.2296169342429823E-2</v>
      </c>
      <c r="K73" s="133">
        <f t="shared" si="44"/>
        <v>0.36091639674566239</v>
      </c>
      <c r="L73" s="133">
        <f t="shared" si="45"/>
        <v>0.17424800173826094</v>
      </c>
      <c r="M73" s="134">
        <f t="shared" si="46"/>
        <v>13.718999999999999</v>
      </c>
      <c r="N73" s="135">
        <f t="shared" si="47"/>
        <v>0.3375263956189074</v>
      </c>
      <c r="O73" s="135">
        <f t="shared" si="48"/>
        <v>59.573408826737158</v>
      </c>
      <c r="P73" s="216">
        <f t="shared" si="49"/>
        <v>1</v>
      </c>
      <c r="Q73" s="217">
        <f t="shared" si="50"/>
        <v>8</v>
      </c>
      <c r="R73" s="217">
        <f t="shared" si="51"/>
        <v>1412</v>
      </c>
      <c r="T73">
        <v>524</v>
      </c>
      <c r="U73">
        <v>3366</v>
      </c>
      <c r="V73" t="s">
        <v>477</v>
      </c>
      <c r="W73">
        <v>2370.1849999999999</v>
      </c>
      <c r="X73">
        <v>1142.8689999999999</v>
      </c>
      <c r="Y73">
        <v>2.0739999999999998</v>
      </c>
      <c r="Z73">
        <v>13.718999999999999</v>
      </c>
      <c r="AA73">
        <v>147.8519</v>
      </c>
      <c r="AB73">
        <v>1.818012</v>
      </c>
      <c r="AC73">
        <v>53.362175000000001</v>
      </c>
      <c r="AD73" s="1">
        <v>413</v>
      </c>
      <c r="AE73">
        <v>8</v>
      </c>
      <c r="AF73">
        <v>1412</v>
      </c>
      <c r="AG73">
        <v>76</v>
      </c>
      <c r="AH73">
        <v>16.030805000000001</v>
      </c>
      <c r="AI73">
        <v>2176.1999999999998</v>
      </c>
      <c r="AJ73">
        <v>0</v>
      </c>
      <c r="AK73">
        <v>1</v>
      </c>
      <c r="AL73">
        <v>415</v>
      </c>
      <c r="AM73" t="s">
        <v>563</v>
      </c>
      <c r="AN73" t="s">
        <v>564</v>
      </c>
      <c r="AO73">
        <v>2370.1849999999999</v>
      </c>
      <c r="AR73" t="s">
        <v>116</v>
      </c>
      <c r="AS73" t="s">
        <v>117</v>
      </c>
      <c r="AT73" t="s">
        <v>478</v>
      </c>
      <c r="AU73" t="s">
        <v>477</v>
      </c>
      <c r="AV73" t="s">
        <v>48</v>
      </c>
      <c r="AW73">
        <v>1</v>
      </c>
      <c r="BB73">
        <v>0.82959999999999989</v>
      </c>
      <c r="BC73" t="s">
        <v>67</v>
      </c>
      <c r="BF73" t="s">
        <v>116</v>
      </c>
      <c r="BG73" t="s">
        <v>117</v>
      </c>
      <c r="BH73" t="s">
        <v>477</v>
      </c>
      <c r="BI73">
        <v>3366</v>
      </c>
      <c r="BJ73">
        <v>1</v>
      </c>
      <c r="BK73" t="s">
        <v>478</v>
      </c>
      <c r="BL73" t="s">
        <v>172</v>
      </c>
      <c r="BM73">
        <v>0.82959999999999989</v>
      </c>
      <c r="BN73" t="s">
        <v>67</v>
      </c>
      <c r="BO73" t="s">
        <v>177</v>
      </c>
      <c r="BP73">
        <v>2370.1849999999999</v>
      </c>
    </row>
    <row r="74" spans="1:68" ht="16.5">
      <c r="A74" s="223" t="str">
        <f t="shared" si="35"/>
        <v>신화여객</v>
      </c>
      <c r="B74" s="109" t="str">
        <f t="shared" si="52"/>
        <v>이득희</v>
      </c>
      <c r="C74" s="110" t="str">
        <f t="shared" si="36"/>
        <v>F</v>
      </c>
      <c r="D74" s="111">
        <f t="shared" si="37"/>
        <v>0.75869530489375059</v>
      </c>
      <c r="E74" s="112">
        <f t="shared" si="38"/>
        <v>7040</v>
      </c>
      <c r="F74" s="113" t="str">
        <f t="shared" si="39"/>
        <v>34</v>
      </c>
      <c r="G74" s="114" t="str">
        <f t="shared" si="40"/>
        <v>72바1100</v>
      </c>
      <c r="H74" s="115">
        <f t="shared" si="41"/>
        <v>3</v>
      </c>
      <c r="I74" s="116">
        <f t="shared" si="42"/>
        <v>2658.018</v>
      </c>
      <c r="J74" s="117">
        <f t="shared" si="43"/>
        <v>1.8634547193989527E-2</v>
      </c>
      <c r="K74" s="117">
        <f t="shared" si="44"/>
        <v>0.35892529062509793</v>
      </c>
      <c r="L74" s="117">
        <f t="shared" si="45"/>
        <v>0.15914113448441658</v>
      </c>
      <c r="M74" s="118">
        <f t="shared" si="46"/>
        <v>14.31</v>
      </c>
      <c r="N74" s="119">
        <f t="shared" si="47"/>
        <v>0.73928954274941772</v>
      </c>
      <c r="O74" s="119">
        <f t="shared" si="48"/>
        <v>17.92777141167338</v>
      </c>
      <c r="P74" s="218">
        <f t="shared" si="49"/>
        <v>18</v>
      </c>
      <c r="Q74" s="219">
        <f t="shared" si="50"/>
        <v>20</v>
      </c>
      <c r="R74" s="219">
        <f t="shared" si="51"/>
        <v>485</v>
      </c>
      <c r="T74">
        <v>524</v>
      </c>
      <c r="U74">
        <v>7040</v>
      </c>
      <c r="V74" t="s">
        <v>324</v>
      </c>
      <c r="W74">
        <v>2705.3</v>
      </c>
      <c r="X74">
        <v>1373.2670000000001</v>
      </c>
      <c r="Y74">
        <v>1.97</v>
      </c>
      <c r="Z74">
        <v>14.31</v>
      </c>
      <c r="AA74">
        <v>173.19744700000001</v>
      </c>
      <c r="AB74">
        <v>3.2274560000000001</v>
      </c>
      <c r="AC74">
        <v>62.164943999999998</v>
      </c>
      <c r="AD74" s="1">
        <v>423</v>
      </c>
      <c r="AE74">
        <v>20</v>
      </c>
      <c r="AF74">
        <v>485</v>
      </c>
      <c r="AG74">
        <v>89</v>
      </c>
      <c r="AH74">
        <v>15.619745</v>
      </c>
      <c r="AI74">
        <v>2092.6</v>
      </c>
      <c r="AJ74">
        <v>13.5</v>
      </c>
      <c r="AK74">
        <v>18</v>
      </c>
      <c r="AL74">
        <v>2473</v>
      </c>
      <c r="AM74" t="s">
        <v>325</v>
      </c>
      <c r="AN74" t="s">
        <v>565</v>
      </c>
      <c r="AO74">
        <v>2198.4360000000001</v>
      </c>
      <c r="AR74" t="s">
        <v>116</v>
      </c>
      <c r="AS74" t="s">
        <v>117</v>
      </c>
      <c r="AT74" t="s">
        <v>203</v>
      </c>
      <c r="AU74" t="s">
        <v>324</v>
      </c>
      <c r="AV74" t="s">
        <v>48</v>
      </c>
      <c r="AW74">
        <v>3</v>
      </c>
      <c r="BB74">
        <v>0.75869530489375059</v>
      </c>
      <c r="BC74" t="s">
        <v>70</v>
      </c>
      <c r="BF74" t="s">
        <v>116</v>
      </c>
      <c r="BG74" t="s">
        <v>117</v>
      </c>
      <c r="BH74" t="s">
        <v>324</v>
      </c>
      <c r="BI74">
        <v>7040</v>
      </c>
      <c r="BJ74">
        <v>3</v>
      </c>
      <c r="BK74" t="s">
        <v>203</v>
      </c>
      <c r="BL74" t="s">
        <v>199</v>
      </c>
      <c r="BM74">
        <v>0.75869530489375059</v>
      </c>
      <c r="BN74" t="s">
        <v>70</v>
      </c>
      <c r="BO74" t="s">
        <v>372</v>
      </c>
      <c r="BP74">
        <v>2658.018</v>
      </c>
    </row>
    <row r="75" spans="1:68" ht="16.5">
      <c r="A75" s="222" t="str">
        <f t="shared" si="35"/>
        <v>신화여객</v>
      </c>
      <c r="B75" s="125" t="str">
        <f t="shared" si="52"/>
        <v>이성진</v>
      </c>
      <c r="C75" s="126" t="str">
        <f t="shared" si="36"/>
        <v>F</v>
      </c>
      <c r="D75" s="127">
        <f t="shared" si="37"/>
        <v>0.73153846153846147</v>
      </c>
      <c r="E75" s="128">
        <f t="shared" si="38"/>
        <v>8309</v>
      </c>
      <c r="F75" s="129" t="str">
        <f t="shared" si="39"/>
        <v>34</v>
      </c>
      <c r="G75" s="130" t="str">
        <f t="shared" si="40"/>
        <v>72바1113</v>
      </c>
      <c r="H75" s="131">
        <f t="shared" si="41"/>
        <v>1</v>
      </c>
      <c r="I75" s="132">
        <f t="shared" si="42"/>
        <v>2395.34</v>
      </c>
      <c r="J75" s="133">
        <f t="shared" si="43"/>
        <v>9.7665098028627533E-3</v>
      </c>
      <c r="K75" s="133">
        <f t="shared" si="44"/>
        <v>0.37663453901443922</v>
      </c>
      <c r="L75" s="133">
        <f t="shared" si="45"/>
        <v>0.18911720256832015</v>
      </c>
      <c r="M75" s="134">
        <f t="shared" si="46"/>
        <v>16.77</v>
      </c>
      <c r="N75" s="135">
        <f t="shared" si="47"/>
        <v>1.4194227124333079</v>
      </c>
      <c r="O75" s="135">
        <f t="shared" si="48"/>
        <v>78.193492364340756</v>
      </c>
      <c r="P75" s="216">
        <f t="shared" si="49"/>
        <v>24</v>
      </c>
      <c r="Q75" s="217">
        <f t="shared" si="50"/>
        <v>34</v>
      </c>
      <c r="R75" s="217">
        <f t="shared" si="51"/>
        <v>1873</v>
      </c>
      <c r="T75">
        <v>524</v>
      </c>
      <c r="U75">
        <v>8309</v>
      </c>
      <c r="V75" t="s">
        <v>326</v>
      </c>
      <c r="W75">
        <v>2395.34</v>
      </c>
      <c r="X75">
        <v>1259.6189999999999</v>
      </c>
      <c r="Y75">
        <v>1.9019999999999999</v>
      </c>
      <c r="Z75">
        <v>16.77</v>
      </c>
      <c r="AA75">
        <v>142.51938799999999</v>
      </c>
      <c r="AB75">
        <v>1.3919170000000001</v>
      </c>
      <c r="AC75">
        <v>53.677723999999998</v>
      </c>
      <c r="AD75" s="1">
        <v>453</v>
      </c>
      <c r="AE75">
        <v>34</v>
      </c>
      <c r="AF75">
        <v>1873</v>
      </c>
      <c r="AG75">
        <v>85</v>
      </c>
      <c r="AH75">
        <v>16.807116000000001</v>
      </c>
      <c r="AI75">
        <v>3100</v>
      </c>
      <c r="AJ75">
        <v>33.5</v>
      </c>
      <c r="AK75">
        <v>24</v>
      </c>
      <c r="AL75">
        <v>4913</v>
      </c>
      <c r="AM75" t="s">
        <v>327</v>
      </c>
      <c r="AN75" t="s">
        <v>566</v>
      </c>
      <c r="AO75">
        <v>2395.34</v>
      </c>
      <c r="AR75" t="s">
        <v>116</v>
      </c>
      <c r="AS75" t="s">
        <v>117</v>
      </c>
      <c r="AT75" t="s">
        <v>206</v>
      </c>
      <c r="AU75" t="s">
        <v>326</v>
      </c>
      <c r="AV75" t="s">
        <v>48</v>
      </c>
      <c r="AW75">
        <v>1</v>
      </c>
      <c r="BB75">
        <v>0.73153846153846147</v>
      </c>
      <c r="BC75" t="s">
        <v>70</v>
      </c>
      <c r="BF75" t="s">
        <v>116</v>
      </c>
      <c r="BG75" t="s">
        <v>117</v>
      </c>
      <c r="BH75" t="s">
        <v>326</v>
      </c>
      <c r="BI75">
        <v>8309</v>
      </c>
      <c r="BJ75">
        <v>1</v>
      </c>
      <c r="BK75" t="s">
        <v>206</v>
      </c>
      <c r="BL75" t="s">
        <v>172</v>
      </c>
      <c r="BM75">
        <v>0.73153846153846147</v>
      </c>
      <c r="BN75" t="s">
        <v>70</v>
      </c>
      <c r="BO75" t="s">
        <v>372</v>
      </c>
      <c r="BP75">
        <v>2395.34</v>
      </c>
    </row>
    <row r="76" spans="1:68" ht="16.5">
      <c r="A76" s="223" t="str">
        <f t="shared" si="35"/>
        <v>신화여객</v>
      </c>
      <c r="B76" s="109" t="str">
        <f t="shared" si="52"/>
        <v>이영배</v>
      </c>
      <c r="C76" s="110" t="str">
        <f t="shared" si="36"/>
        <v>F</v>
      </c>
      <c r="D76" s="111">
        <f t="shared" si="37"/>
        <v>0.76087971710155256</v>
      </c>
      <c r="E76" s="112">
        <f t="shared" si="38"/>
        <v>9914</v>
      </c>
      <c r="F76" s="113" t="str">
        <f t="shared" si="39"/>
        <v>34</v>
      </c>
      <c r="G76" s="114" t="str">
        <f t="shared" si="40"/>
        <v>72바1108</v>
      </c>
      <c r="H76" s="115">
        <f t="shared" si="41"/>
        <v>2</v>
      </c>
      <c r="I76" s="116">
        <f t="shared" si="42"/>
        <v>5852.4290000000001</v>
      </c>
      <c r="J76" s="117">
        <f t="shared" si="43"/>
        <v>2.4228706380489306E-2</v>
      </c>
      <c r="K76" s="117">
        <f t="shared" si="44"/>
        <v>0.37951189456632267</v>
      </c>
      <c r="L76" s="117">
        <f t="shared" si="45"/>
        <v>0.16403445475374412</v>
      </c>
      <c r="M76" s="118">
        <f t="shared" si="46"/>
        <v>14.936</v>
      </c>
      <c r="N76" s="119">
        <f t="shared" si="47"/>
        <v>2.0333437620516199</v>
      </c>
      <c r="O76" s="119">
        <f t="shared" si="48"/>
        <v>44.767736609876003</v>
      </c>
      <c r="P76" s="218">
        <f t="shared" si="49"/>
        <v>37</v>
      </c>
      <c r="Q76" s="219">
        <f t="shared" si="50"/>
        <v>119</v>
      </c>
      <c r="R76" s="219">
        <f t="shared" si="51"/>
        <v>2620</v>
      </c>
      <c r="T76">
        <v>524</v>
      </c>
      <c r="U76">
        <v>9914</v>
      </c>
      <c r="V76" t="s">
        <v>328</v>
      </c>
      <c r="W76">
        <v>5852.4290000000001</v>
      </c>
      <c r="X76">
        <v>2960.422</v>
      </c>
      <c r="Y76">
        <v>1.9770000000000001</v>
      </c>
      <c r="Z76">
        <v>14.936</v>
      </c>
      <c r="AA76">
        <v>380.261573</v>
      </c>
      <c r="AB76">
        <v>9.2132459999999998</v>
      </c>
      <c r="AC76">
        <v>144.31379000000001</v>
      </c>
      <c r="AD76" s="1">
        <v>960</v>
      </c>
      <c r="AE76">
        <v>119</v>
      </c>
      <c r="AF76">
        <v>2620</v>
      </c>
      <c r="AG76">
        <v>78</v>
      </c>
      <c r="AH76">
        <v>15.390534000000001</v>
      </c>
      <c r="AI76">
        <v>3395.6</v>
      </c>
      <c r="AJ76">
        <v>0</v>
      </c>
      <c r="AK76">
        <v>37</v>
      </c>
      <c r="AL76">
        <v>9201</v>
      </c>
      <c r="AM76" t="s">
        <v>329</v>
      </c>
      <c r="AN76" t="s">
        <v>567</v>
      </c>
      <c r="AO76">
        <v>5751.027</v>
      </c>
      <c r="AR76" t="s">
        <v>116</v>
      </c>
      <c r="AS76" t="s">
        <v>117</v>
      </c>
      <c r="AT76" t="s">
        <v>204</v>
      </c>
      <c r="AU76" t="s">
        <v>328</v>
      </c>
      <c r="AV76" t="s">
        <v>48</v>
      </c>
      <c r="AW76">
        <v>2</v>
      </c>
      <c r="BB76">
        <v>0.76087971710155256</v>
      </c>
      <c r="BC76" t="s">
        <v>70</v>
      </c>
      <c r="BF76" t="s">
        <v>116</v>
      </c>
      <c r="BG76" t="s">
        <v>117</v>
      </c>
      <c r="BH76" t="s">
        <v>328</v>
      </c>
      <c r="BI76">
        <v>9914</v>
      </c>
      <c r="BJ76">
        <v>2</v>
      </c>
      <c r="BK76" t="s">
        <v>204</v>
      </c>
      <c r="BL76" t="s">
        <v>478</v>
      </c>
      <c r="BM76">
        <v>0.76087971710155256</v>
      </c>
      <c r="BN76" t="s">
        <v>70</v>
      </c>
      <c r="BO76" t="s">
        <v>372</v>
      </c>
      <c r="BP76">
        <v>5852.4290000000001</v>
      </c>
    </row>
    <row r="77" spans="1:68" ht="16.5">
      <c r="A77" s="222" t="str">
        <f t="shared" si="35"/>
        <v>신화여객</v>
      </c>
      <c r="B77" s="125" t="str">
        <f t="shared" si="52"/>
        <v>이옥선</v>
      </c>
      <c r="C77" s="126" t="str">
        <f t="shared" si="36"/>
        <v>D</v>
      </c>
      <c r="D77" s="127">
        <f t="shared" si="37"/>
        <v>0.83062499999999995</v>
      </c>
      <c r="E77" s="128">
        <f t="shared" si="38"/>
        <v>4922</v>
      </c>
      <c r="F77" s="129" t="str">
        <f t="shared" si="39"/>
        <v>526</v>
      </c>
      <c r="G77" s="130" t="str">
        <f t="shared" si="40"/>
        <v>72바1111</v>
      </c>
      <c r="H77" s="131">
        <f t="shared" si="41"/>
        <v>1</v>
      </c>
      <c r="I77" s="132">
        <f t="shared" si="42"/>
        <v>2103.2759999999998</v>
      </c>
      <c r="J77" s="133">
        <f t="shared" si="43"/>
        <v>8.9000273425186276E-3</v>
      </c>
      <c r="K77" s="133">
        <f t="shared" si="44"/>
        <v>0.33769573278693427</v>
      </c>
      <c r="L77" s="133">
        <f t="shared" si="45"/>
        <v>0.13930649139722986</v>
      </c>
      <c r="M77" s="134">
        <f t="shared" si="46"/>
        <v>9.9770000000000003</v>
      </c>
      <c r="N77" s="135">
        <f t="shared" si="47"/>
        <v>0.3803590208798085</v>
      </c>
      <c r="O77" s="135">
        <f t="shared" si="48"/>
        <v>7.3694560295462894</v>
      </c>
      <c r="P77" s="216">
        <f t="shared" si="49"/>
        <v>0</v>
      </c>
      <c r="Q77" s="217">
        <f t="shared" si="50"/>
        <v>8</v>
      </c>
      <c r="R77" s="217">
        <f t="shared" si="51"/>
        <v>155</v>
      </c>
      <c r="T77">
        <v>524</v>
      </c>
      <c r="U77">
        <v>4922</v>
      </c>
      <c r="V77" t="s">
        <v>404</v>
      </c>
      <c r="W77">
        <v>2103.2759999999998</v>
      </c>
      <c r="X77">
        <v>791.24300000000005</v>
      </c>
      <c r="Y77">
        <v>2.6579999999999999</v>
      </c>
      <c r="Z77">
        <v>9.9770000000000003</v>
      </c>
      <c r="AA77">
        <v>141.223274</v>
      </c>
      <c r="AB77">
        <v>1.256891</v>
      </c>
      <c r="AC77">
        <v>47.690497000000001</v>
      </c>
      <c r="AD77" s="1">
        <v>293</v>
      </c>
      <c r="AE77">
        <v>8</v>
      </c>
      <c r="AF77">
        <v>155</v>
      </c>
      <c r="AG77">
        <v>83</v>
      </c>
      <c r="AH77">
        <v>14.893267</v>
      </c>
      <c r="AI77">
        <v>22.8</v>
      </c>
      <c r="AJ77">
        <v>0</v>
      </c>
      <c r="AK77">
        <v>0</v>
      </c>
      <c r="AL77">
        <v>0</v>
      </c>
      <c r="AM77" t="s">
        <v>405</v>
      </c>
      <c r="AN77" t="s">
        <v>568</v>
      </c>
      <c r="AO77">
        <v>2103.2759999999998</v>
      </c>
      <c r="AR77" t="s">
        <v>116</v>
      </c>
      <c r="AS77" t="s">
        <v>119</v>
      </c>
      <c r="AT77" t="s">
        <v>395</v>
      </c>
      <c r="AU77" t="s">
        <v>404</v>
      </c>
      <c r="AV77" t="s">
        <v>48</v>
      </c>
      <c r="AW77">
        <v>1</v>
      </c>
      <c r="BB77">
        <v>0.83062499999999995</v>
      </c>
      <c r="BC77" t="s">
        <v>67</v>
      </c>
      <c r="BF77" t="s">
        <v>116</v>
      </c>
      <c r="BG77" t="s">
        <v>119</v>
      </c>
      <c r="BH77" t="s">
        <v>404</v>
      </c>
      <c r="BI77">
        <v>4922</v>
      </c>
      <c r="BJ77">
        <v>1</v>
      </c>
      <c r="BK77" t="s">
        <v>395</v>
      </c>
      <c r="BL77" t="s">
        <v>172</v>
      </c>
      <c r="BM77">
        <v>0.83062499999999995</v>
      </c>
      <c r="BN77" t="s">
        <v>67</v>
      </c>
      <c r="BO77" t="s">
        <v>177</v>
      </c>
      <c r="BP77">
        <v>2103.2759999999998</v>
      </c>
    </row>
    <row r="78" spans="1:68" ht="16.5">
      <c r="A78" s="223" t="str">
        <f t="shared" si="35"/>
        <v>신화여객</v>
      </c>
      <c r="B78" s="109" t="str">
        <f t="shared" si="52"/>
        <v>이용권</v>
      </c>
      <c r="C78" s="110" t="str">
        <f t="shared" si="36"/>
        <v>F</v>
      </c>
      <c r="D78" s="111">
        <f t="shared" si="37"/>
        <v>0.73262803844467972</v>
      </c>
      <c r="E78" s="112">
        <f t="shared" si="38"/>
        <v>472</v>
      </c>
      <c r="F78" s="113" t="str">
        <f t="shared" si="39"/>
        <v>34</v>
      </c>
      <c r="G78" s="114" t="str">
        <f t="shared" si="40"/>
        <v>71바6161</v>
      </c>
      <c r="H78" s="115">
        <f t="shared" si="41"/>
        <v>7</v>
      </c>
      <c r="I78" s="116">
        <f t="shared" si="42"/>
        <v>1669.5049999999999</v>
      </c>
      <c r="J78" s="117">
        <f t="shared" si="43"/>
        <v>2.2230763803593786E-2</v>
      </c>
      <c r="K78" s="117">
        <f t="shared" si="44"/>
        <v>0.3790005826053866</v>
      </c>
      <c r="L78" s="117">
        <f t="shared" si="45"/>
        <v>0.20904399807128463</v>
      </c>
      <c r="M78" s="118">
        <f t="shared" si="46"/>
        <v>17.434999999999999</v>
      </c>
      <c r="N78" s="119">
        <f t="shared" si="47"/>
        <v>0.11977116521174642</v>
      </c>
      <c r="O78" s="119">
        <f t="shared" si="48"/>
        <v>40.362882676358545</v>
      </c>
      <c r="P78" s="218">
        <f t="shared" si="49"/>
        <v>2</v>
      </c>
      <c r="Q78" s="219">
        <f t="shared" si="50"/>
        <v>2</v>
      </c>
      <c r="R78" s="219">
        <f t="shared" si="51"/>
        <v>674</v>
      </c>
      <c r="T78">
        <v>524</v>
      </c>
      <c r="U78">
        <v>472</v>
      </c>
      <c r="V78" t="s">
        <v>439</v>
      </c>
      <c r="W78">
        <v>1669.8510000000001</v>
      </c>
      <c r="X78">
        <v>904.43600000000004</v>
      </c>
      <c r="Y78">
        <v>1.8460000000000001</v>
      </c>
      <c r="Z78">
        <v>17.434999999999999</v>
      </c>
      <c r="AA78">
        <v>105.39552399999999</v>
      </c>
      <c r="AB78">
        <v>2.3430230000000001</v>
      </c>
      <c r="AC78">
        <v>39.944965000000003</v>
      </c>
      <c r="AD78" s="1">
        <v>349</v>
      </c>
      <c r="AE78">
        <v>2</v>
      </c>
      <c r="AF78">
        <v>674</v>
      </c>
      <c r="AG78">
        <v>74</v>
      </c>
      <c r="AH78">
        <v>15.843661000000001</v>
      </c>
      <c r="AI78">
        <v>726</v>
      </c>
      <c r="AJ78">
        <v>0</v>
      </c>
      <c r="AK78">
        <v>2</v>
      </c>
      <c r="AL78">
        <v>120</v>
      </c>
      <c r="AM78" t="s">
        <v>440</v>
      </c>
      <c r="AN78" t="s">
        <v>569</v>
      </c>
      <c r="AO78">
        <v>492.86399999999998</v>
      </c>
      <c r="AR78" t="s">
        <v>116</v>
      </c>
      <c r="AS78" t="s">
        <v>117</v>
      </c>
      <c r="AT78" t="s">
        <v>478</v>
      </c>
      <c r="AU78" t="s">
        <v>439</v>
      </c>
      <c r="AV78" t="s">
        <v>48</v>
      </c>
      <c r="AW78">
        <v>7</v>
      </c>
      <c r="BB78">
        <v>0.73262803844467972</v>
      </c>
      <c r="BC78" t="s">
        <v>70</v>
      </c>
      <c r="BF78" t="s">
        <v>116</v>
      </c>
      <c r="BG78" t="s">
        <v>117</v>
      </c>
      <c r="BH78" t="s">
        <v>439</v>
      </c>
      <c r="BI78">
        <v>472</v>
      </c>
      <c r="BJ78">
        <v>7</v>
      </c>
      <c r="BK78" t="s">
        <v>478</v>
      </c>
      <c r="BL78" t="s">
        <v>480</v>
      </c>
      <c r="BM78">
        <v>0.73262803844467972</v>
      </c>
      <c r="BN78" t="s">
        <v>70</v>
      </c>
      <c r="BO78" t="s">
        <v>372</v>
      </c>
      <c r="BP78">
        <v>1669.5049999999999</v>
      </c>
    </row>
    <row r="79" spans="1:68" ht="16.5">
      <c r="A79" s="222" t="str">
        <f t="shared" si="35"/>
        <v>신화여객</v>
      </c>
      <c r="B79" s="125" t="str">
        <f t="shared" si="52"/>
        <v>이우빈</v>
      </c>
      <c r="C79" s="126" t="str">
        <f t="shared" si="36"/>
        <v>C</v>
      </c>
      <c r="D79" s="127">
        <f t="shared" si="37"/>
        <v>0.8651378545231625</v>
      </c>
      <c r="E79" s="128">
        <f t="shared" si="38"/>
        <v>4242</v>
      </c>
      <c r="F79" s="129" t="str">
        <f t="shared" si="39"/>
        <v>526</v>
      </c>
      <c r="G79" s="130" t="str">
        <f t="shared" si="40"/>
        <v>71바5105</v>
      </c>
      <c r="H79" s="131">
        <f t="shared" si="41"/>
        <v>2</v>
      </c>
      <c r="I79" s="132">
        <f t="shared" si="42"/>
        <v>1977.057</v>
      </c>
      <c r="J79" s="133">
        <f t="shared" si="43"/>
        <v>1.7273022576050085E-2</v>
      </c>
      <c r="K79" s="133">
        <f t="shared" si="44"/>
        <v>0.36582268110090782</v>
      </c>
      <c r="L79" s="133">
        <f t="shared" si="45"/>
        <v>0.30449299135027469</v>
      </c>
      <c r="M79" s="134">
        <f t="shared" si="46"/>
        <v>9.1129999999999995</v>
      </c>
      <c r="N79" s="135">
        <f t="shared" si="47"/>
        <v>0.55638254233438889</v>
      </c>
      <c r="O79" s="135">
        <f t="shared" si="48"/>
        <v>9.2056020640780716</v>
      </c>
      <c r="P79" s="216">
        <f t="shared" si="49"/>
        <v>3</v>
      </c>
      <c r="Q79" s="217">
        <f t="shared" si="50"/>
        <v>11</v>
      </c>
      <c r="R79" s="217">
        <f t="shared" si="51"/>
        <v>182</v>
      </c>
      <c r="T79">
        <v>524</v>
      </c>
      <c r="U79">
        <v>4242</v>
      </c>
      <c r="V79" t="s">
        <v>330</v>
      </c>
      <c r="W79">
        <v>1977.057</v>
      </c>
      <c r="X79">
        <v>714.14400000000001</v>
      </c>
      <c r="Y79">
        <v>2.7679999999999998</v>
      </c>
      <c r="Z79">
        <v>9.1129999999999995</v>
      </c>
      <c r="AA79">
        <v>135.06605400000001</v>
      </c>
      <c r="AB79">
        <v>2.332999</v>
      </c>
      <c r="AC79">
        <v>49.410226000000002</v>
      </c>
      <c r="AD79" s="1">
        <v>602</v>
      </c>
      <c r="AE79">
        <v>11</v>
      </c>
      <c r="AF79">
        <v>182</v>
      </c>
      <c r="AG79">
        <v>66</v>
      </c>
      <c r="AH79">
        <v>14.637703999999999</v>
      </c>
      <c r="AI79">
        <v>0</v>
      </c>
      <c r="AJ79">
        <v>0</v>
      </c>
      <c r="AK79">
        <v>3</v>
      </c>
      <c r="AL79">
        <v>1781</v>
      </c>
      <c r="AM79" t="s">
        <v>331</v>
      </c>
      <c r="AN79" t="s">
        <v>570</v>
      </c>
      <c r="AO79">
        <v>1653.816</v>
      </c>
      <c r="AR79" t="s">
        <v>116</v>
      </c>
      <c r="AS79" t="s">
        <v>119</v>
      </c>
      <c r="AT79" t="s">
        <v>217</v>
      </c>
      <c r="AU79" t="s">
        <v>330</v>
      </c>
      <c r="AV79" t="s">
        <v>48</v>
      </c>
      <c r="AW79">
        <v>2</v>
      </c>
      <c r="BB79">
        <v>0.8651378545231625</v>
      </c>
      <c r="BC79" t="s">
        <v>69</v>
      </c>
      <c r="BF79" t="s">
        <v>116</v>
      </c>
      <c r="BG79" t="s">
        <v>119</v>
      </c>
      <c r="BH79" t="s">
        <v>330</v>
      </c>
      <c r="BI79">
        <v>4242</v>
      </c>
      <c r="BJ79">
        <v>2</v>
      </c>
      <c r="BK79" t="s">
        <v>217</v>
      </c>
      <c r="BL79" t="s">
        <v>218</v>
      </c>
      <c r="BM79">
        <v>0.8651378545231625</v>
      </c>
      <c r="BN79" t="s">
        <v>69</v>
      </c>
      <c r="BO79" t="s">
        <v>175</v>
      </c>
      <c r="BP79">
        <v>1977.057</v>
      </c>
    </row>
    <row r="80" spans="1:68" ht="16.5">
      <c r="A80" s="223" t="str">
        <f t="shared" si="35"/>
        <v>신화여객</v>
      </c>
      <c r="B80" s="109" t="str">
        <f t="shared" si="52"/>
        <v>이일남</v>
      </c>
      <c r="C80" s="110" t="str">
        <f t="shared" si="36"/>
        <v>S</v>
      </c>
      <c r="D80" s="111">
        <f t="shared" si="37"/>
        <v>1.010587396332423</v>
      </c>
      <c r="E80" s="112">
        <f t="shared" si="38"/>
        <v>3898</v>
      </c>
      <c r="F80" s="113" t="str">
        <f t="shared" si="39"/>
        <v>555</v>
      </c>
      <c r="G80" s="114" t="str">
        <f t="shared" si="40"/>
        <v>73아2101</v>
      </c>
      <c r="H80" s="115">
        <f t="shared" si="41"/>
        <v>4</v>
      </c>
      <c r="I80" s="116">
        <f t="shared" si="42"/>
        <v>742.17499999999995</v>
      </c>
      <c r="J80" s="117">
        <f t="shared" si="43"/>
        <v>2.3014124959426792E-2</v>
      </c>
      <c r="K80" s="117">
        <f t="shared" si="44"/>
        <v>0.36101226869436737</v>
      </c>
      <c r="L80" s="117">
        <f t="shared" si="45"/>
        <v>0.18998214706774011</v>
      </c>
      <c r="M80" s="118">
        <f t="shared" si="46"/>
        <v>9.0340000000000007</v>
      </c>
      <c r="N80" s="119">
        <f t="shared" si="47"/>
        <v>0</v>
      </c>
      <c r="O80" s="119">
        <f t="shared" si="48"/>
        <v>6.0632600128002156</v>
      </c>
      <c r="P80" s="218">
        <f t="shared" si="49"/>
        <v>1</v>
      </c>
      <c r="Q80" s="219">
        <f t="shared" si="50"/>
        <v>0</v>
      </c>
      <c r="R80" s="219">
        <f t="shared" si="51"/>
        <v>45</v>
      </c>
      <c r="T80">
        <v>524</v>
      </c>
      <c r="U80">
        <v>3898</v>
      </c>
      <c r="V80" t="s">
        <v>406</v>
      </c>
      <c r="W80">
        <v>742.17499999999995</v>
      </c>
      <c r="X80">
        <v>267.02</v>
      </c>
      <c r="Y80">
        <v>2.7789999999999999</v>
      </c>
      <c r="Z80">
        <v>9.0340000000000007</v>
      </c>
      <c r="AA80">
        <v>52.164963999999998</v>
      </c>
      <c r="AB80">
        <v>1.200531</v>
      </c>
      <c r="AC80">
        <v>18.832191999999999</v>
      </c>
      <c r="AD80" s="1">
        <v>141</v>
      </c>
      <c r="AE80">
        <v>0</v>
      </c>
      <c r="AF80">
        <v>45</v>
      </c>
      <c r="AG80">
        <v>64</v>
      </c>
      <c r="AH80">
        <v>14.227461</v>
      </c>
      <c r="AI80">
        <v>42.3</v>
      </c>
      <c r="AJ80">
        <v>0</v>
      </c>
      <c r="AK80">
        <v>1</v>
      </c>
      <c r="AL80">
        <v>2073</v>
      </c>
      <c r="AM80" t="s">
        <v>407</v>
      </c>
      <c r="AN80" t="s">
        <v>571</v>
      </c>
      <c r="AO80">
        <v>266.69400000000002</v>
      </c>
      <c r="AR80" t="s">
        <v>116</v>
      </c>
      <c r="AS80" t="s">
        <v>120</v>
      </c>
      <c r="AT80" t="s">
        <v>229</v>
      </c>
      <c r="AU80" t="s">
        <v>406</v>
      </c>
      <c r="AV80" t="s">
        <v>48</v>
      </c>
      <c r="AW80">
        <v>4</v>
      </c>
      <c r="BB80">
        <v>1.010587396332423</v>
      </c>
      <c r="BC80" t="s">
        <v>71</v>
      </c>
      <c r="BF80" t="s">
        <v>116</v>
      </c>
      <c r="BG80" t="s">
        <v>120</v>
      </c>
      <c r="BH80" t="s">
        <v>406</v>
      </c>
      <c r="BI80">
        <v>3898</v>
      </c>
      <c r="BJ80">
        <v>4</v>
      </c>
      <c r="BK80" t="s">
        <v>229</v>
      </c>
      <c r="BL80" t="s">
        <v>225</v>
      </c>
      <c r="BM80">
        <v>1.010587396332423</v>
      </c>
      <c r="BN80" t="s">
        <v>71</v>
      </c>
      <c r="BO80" t="s">
        <v>174</v>
      </c>
      <c r="BP80">
        <v>742.17499999999995</v>
      </c>
    </row>
    <row r="81" spans="1:68" ht="16.5">
      <c r="A81" s="222" t="str">
        <f t="shared" si="35"/>
        <v>신화여객</v>
      </c>
      <c r="B81" s="125" t="str">
        <f t="shared" si="52"/>
        <v>이재선</v>
      </c>
      <c r="C81" s="126" t="str">
        <f t="shared" si="36"/>
        <v>D</v>
      </c>
      <c r="D81" s="127">
        <f t="shared" si="37"/>
        <v>0.83776108642979485</v>
      </c>
      <c r="E81" s="128">
        <f t="shared" si="38"/>
        <v>435</v>
      </c>
      <c r="F81" s="129" t="str">
        <f t="shared" si="39"/>
        <v>37</v>
      </c>
      <c r="G81" s="130" t="str">
        <f t="shared" si="40"/>
        <v>71바6166</v>
      </c>
      <c r="H81" s="131">
        <f t="shared" si="41"/>
        <v>7</v>
      </c>
      <c r="I81" s="132">
        <f t="shared" si="42"/>
        <v>1942.8690000000001</v>
      </c>
      <c r="J81" s="133">
        <f t="shared" si="43"/>
        <v>3.4889743257297677E-2</v>
      </c>
      <c r="K81" s="133">
        <f t="shared" si="44"/>
        <v>0.35818308005899008</v>
      </c>
      <c r="L81" s="133">
        <f t="shared" si="45"/>
        <v>0.1122051975712207</v>
      </c>
      <c r="M81" s="134">
        <f t="shared" si="46"/>
        <v>11.379</v>
      </c>
      <c r="N81" s="135">
        <f t="shared" si="47"/>
        <v>0</v>
      </c>
      <c r="O81" s="135">
        <f t="shared" si="48"/>
        <v>10.242584548932532</v>
      </c>
      <c r="P81" s="216">
        <f t="shared" si="49"/>
        <v>5</v>
      </c>
      <c r="Q81" s="217">
        <f t="shared" si="50"/>
        <v>0</v>
      </c>
      <c r="R81" s="217">
        <f t="shared" si="51"/>
        <v>199</v>
      </c>
      <c r="T81">
        <v>524</v>
      </c>
      <c r="U81">
        <v>435</v>
      </c>
      <c r="V81" t="s">
        <v>332</v>
      </c>
      <c r="W81">
        <v>1942.8689999999999</v>
      </c>
      <c r="X81">
        <v>895.74300000000005</v>
      </c>
      <c r="Y81">
        <v>2.169</v>
      </c>
      <c r="Z81">
        <v>11.379</v>
      </c>
      <c r="AA81">
        <v>129.40605400000001</v>
      </c>
      <c r="AB81">
        <v>4.5149439999999998</v>
      </c>
      <c r="AC81">
        <v>46.351058999999999</v>
      </c>
      <c r="AD81" s="1">
        <v>218</v>
      </c>
      <c r="AE81">
        <v>0</v>
      </c>
      <c r="AF81">
        <v>199</v>
      </c>
      <c r="AG81">
        <v>85</v>
      </c>
      <c r="AH81">
        <v>15.013741</v>
      </c>
      <c r="AI81">
        <v>45.3</v>
      </c>
      <c r="AJ81">
        <v>2.4</v>
      </c>
      <c r="AK81">
        <v>5</v>
      </c>
      <c r="AL81">
        <v>1852</v>
      </c>
      <c r="AM81" t="s">
        <v>333</v>
      </c>
      <c r="AN81" t="s">
        <v>572</v>
      </c>
      <c r="AO81">
        <v>800.17899999999997</v>
      </c>
      <c r="AR81" t="s">
        <v>116</v>
      </c>
      <c r="AS81" t="s">
        <v>118</v>
      </c>
      <c r="AT81" t="s">
        <v>479</v>
      </c>
      <c r="AU81" t="s">
        <v>332</v>
      </c>
      <c r="AV81" t="s">
        <v>48</v>
      </c>
      <c r="AW81">
        <v>7</v>
      </c>
      <c r="BB81">
        <v>0.83776108642979485</v>
      </c>
      <c r="BC81" t="s">
        <v>67</v>
      </c>
      <c r="BF81" t="s">
        <v>116</v>
      </c>
      <c r="BG81" t="s">
        <v>118</v>
      </c>
      <c r="BH81" t="s">
        <v>332</v>
      </c>
      <c r="BI81">
        <v>435</v>
      </c>
      <c r="BJ81">
        <v>7</v>
      </c>
      <c r="BK81" t="s">
        <v>479</v>
      </c>
      <c r="BL81" t="s">
        <v>476</v>
      </c>
      <c r="BM81">
        <v>0.83776108642979485</v>
      </c>
      <c r="BN81" t="s">
        <v>67</v>
      </c>
      <c r="BO81" t="s">
        <v>177</v>
      </c>
      <c r="BP81">
        <v>1942.8690000000001</v>
      </c>
    </row>
    <row r="82" spans="1:68" ht="16.5">
      <c r="A82" s="223" t="str">
        <f t="shared" ref="A82:A100" si="53">BF82</f>
        <v>신화여객</v>
      </c>
      <c r="B82" s="109" t="str">
        <f t="shared" si="52"/>
        <v>이재형</v>
      </c>
      <c r="C82" s="110" t="str">
        <f t="shared" ref="C82:C100" si="54">BN82</f>
        <v>B</v>
      </c>
      <c r="D82" s="111">
        <f t="shared" ref="D82:D100" si="55">BM82</f>
        <v>0.93346153846153845</v>
      </c>
      <c r="E82" s="112">
        <f t="shared" ref="E82:E100" si="56">U82</f>
        <v>8439</v>
      </c>
      <c r="F82" s="113" t="str">
        <f t="shared" ref="F82:F100" si="57">BG82</f>
        <v>34</v>
      </c>
      <c r="G82" s="114" t="str">
        <f t="shared" ref="G82:G100" si="58">BK82</f>
        <v>71바6158</v>
      </c>
      <c r="H82" s="115">
        <f t="shared" ref="H82:H100" si="59">BJ82</f>
        <v>1</v>
      </c>
      <c r="I82" s="116">
        <f t="shared" ref="I82:I100" si="60">BP82</f>
        <v>2568.1999999999998</v>
      </c>
      <c r="J82" s="117">
        <f t="shared" ref="J82:J100" si="61">AB82/AA82</f>
        <v>8.0128542427109033E-3</v>
      </c>
      <c r="K82" s="117">
        <f t="shared" ref="K82:K100" si="62">AC82/AA82</f>
        <v>0.31239260469036817</v>
      </c>
      <c r="L82" s="117">
        <f t="shared" ref="L82:L100" si="63">AD82/I82</f>
        <v>0.15380422085507361</v>
      </c>
      <c r="M82" s="118">
        <f t="shared" ref="M82:M100" si="64">Z82</f>
        <v>12.281000000000001</v>
      </c>
      <c r="N82" s="119">
        <f t="shared" ref="N82:N100" si="65">AE82*100/W82</f>
        <v>0.27256444202164942</v>
      </c>
      <c r="O82" s="119">
        <f t="shared" ref="O82:O100" si="66">AF82*100/W82</f>
        <v>13.822910988240793</v>
      </c>
      <c r="P82" s="218">
        <f t="shared" ref="P82:P100" si="67">AK82</f>
        <v>0</v>
      </c>
      <c r="Q82" s="219">
        <f t="shared" ref="Q82:Q100" si="68">AE82</f>
        <v>7</v>
      </c>
      <c r="R82" s="219">
        <f t="shared" ref="R82:R100" si="69">AF82</f>
        <v>355</v>
      </c>
      <c r="T82">
        <v>524</v>
      </c>
      <c r="U82">
        <v>8439</v>
      </c>
      <c r="V82" t="s">
        <v>334</v>
      </c>
      <c r="W82">
        <v>2568.1999999999998</v>
      </c>
      <c r="X82">
        <v>1058.2560000000001</v>
      </c>
      <c r="Y82">
        <v>2.427</v>
      </c>
      <c r="Z82">
        <v>12.281000000000001</v>
      </c>
      <c r="AA82">
        <v>145.385772</v>
      </c>
      <c r="AB82">
        <v>1.164955</v>
      </c>
      <c r="AC82">
        <v>45.417439999999999</v>
      </c>
      <c r="AD82" s="1">
        <v>395</v>
      </c>
      <c r="AE82">
        <v>7</v>
      </c>
      <c r="AF82">
        <v>355</v>
      </c>
      <c r="AG82">
        <v>75</v>
      </c>
      <c r="AH82">
        <v>17.664726999999999</v>
      </c>
      <c r="AI82">
        <v>951.7</v>
      </c>
      <c r="AJ82">
        <v>0</v>
      </c>
      <c r="AK82">
        <v>0</v>
      </c>
      <c r="AL82">
        <v>0</v>
      </c>
      <c r="AM82" t="s">
        <v>335</v>
      </c>
      <c r="AN82" t="s">
        <v>573</v>
      </c>
      <c r="AO82">
        <v>2568.1999999999998</v>
      </c>
      <c r="AR82" t="s">
        <v>116</v>
      </c>
      <c r="AS82" t="s">
        <v>117</v>
      </c>
      <c r="AT82" t="s">
        <v>196</v>
      </c>
      <c r="AU82" t="s">
        <v>334</v>
      </c>
      <c r="AV82" t="s">
        <v>48</v>
      </c>
      <c r="AW82">
        <v>1</v>
      </c>
      <c r="BB82">
        <v>0.93346153846153845</v>
      </c>
      <c r="BC82" t="s">
        <v>68</v>
      </c>
      <c r="BF82" t="s">
        <v>116</v>
      </c>
      <c r="BG82" t="s">
        <v>117</v>
      </c>
      <c r="BH82" t="s">
        <v>334</v>
      </c>
      <c r="BI82">
        <v>8439</v>
      </c>
      <c r="BJ82">
        <v>1</v>
      </c>
      <c r="BK82" t="s">
        <v>196</v>
      </c>
      <c r="BL82" t="s">
        <v>172</v>
      </c>
      <c r="BM82">
        <v>0.93346153846153845</v>
      </c>
      <c r="BN82" t="s">
        <v>68</v>
      </c>
      <c r="BO82" t="s">
        <v>173</v>
      </c>
      <c r="BP82">
        <v>2568.1999999999998</v>
      </c>
    </row>
    <row r="83" spans="1:68" ht="16.5">
      <c r="A83" s="222" t="str">
        <f t="shared" si="53"/>
        <v>신화여객</v>
      </c>
      <c r="B83" s="125" t="str">
        <f t="shared" si="52"/>
        <v>이정주</v>
      </c>
      <c r="C83" s="126" t="str">
        <f t="shared" si="54"/>
        <v>B</v>
      </c>
      <c r="D83" s="127">
        <f t="shared" si="55"/>
        <v>0.9332234714131139</v>
      </c>
      <c r="E83" s="128">
        <f t="shared" si="56"/>
        <v>3430</v>
      </c>
      <c r="F83" s="129" t="str">
        <f t="shared" si="57"/>
        <v>37</v>
      </c>
      <c r="G83" s="130" t="str">
        <f t="shared" si="58"/>
        <v>71바6168</v>
      </c>
      <c r="H83" s="131">
        <f t="shared" si="59"/>
        <v>5</v>
      </c>
      <c r="I83" s="132">
        <f t="shared" si="60"/>
        <v>821.87899999999991</v>
      </c>
      <c r="J83" s="133">
        <f t="shared" si="61"/>
        <v>1.1987889448514009E-2</v>
      </c>
      <c r="K83" s="133">
        <f t="shared" si="62"/>
        <v>0.34044774466900873</v>
      </c>
      <c r="L83" s="133">
        <f t="shared" si="63"/>
        <v>6.9353274630450476E-2</v>
      </c>
      <c r="M83" s="134">
        <f t="shared" si="64"/>
        <v>10.864000000000001</v>
      </c>
      <c r="N83" s="135">
        <f t="shared" si="65"/>
        <v>0.23418189141688239</v>
      </c>
      <c r="O83" s="135">
        <f t="shared" si="66"/>
        <v>12.294549299386325</v>
      </c>
      <c r="P83" s="216">
        <f t="shared" si="67"/>
        <v>0</v>
      </c>
      <c r="Q83" s="217">
        <f t="shared" si="68"/>
        <v>2</v>
      </c>
      <c r="R83" s="217">
        <f t="shared" si="69"/>
        <v>105</v>
      </c>
      <c r="T83">
        <v>524</v>
      </c>
      <c r="U83">
        <v>3430</v>
      </c>
      <c r="V83" t="s">
        <v>336</v>
      </c>
      <c r="W83">
        <v>854.03700000000003</v>
      </c>
      <c r="X83">
        <v>353.28699999999998</v>
      </c>
      <c r="Y83">
        <v>2.4169999999999998</v>
      </c>
      <c r="Z83">
        <v>10.864000000000001</v>
      </c>
      <c r="AA83">
        <v>50.651367999999998</v>
      </c>
      <c r="AB83">
        <v>0.60720300000000005</v>
      </c>
      <c r="AC83">
        <v>17.244143999999999</v>
      </c>
      <c r="AD83" s="1">
        <v>57</v>
      </c>
      <c r="AE83">
        <v>2</v>
      </c>
      <c r="AF83">
        <v>105</v>
      </c>
      <c r="AG83">
        <v>87</v>
      </c>
      <c r="AH83">
        <v>16.861084000000002</v>
      </c>
      <c r="AI83">
        <v>122.6</v>
      </c>
      <c r="AJ83">
        <v>2.7</v>
      </c>
      <c r="AK83">
        <v>0</v>
      </c>
      <c r="AL83">
        <v>0</v>
      </c>
      <c r="AM83" t="s">
        <v>337</v>
      </c>
      <c r="AN83" t="s">
        <v>574</v>
      </c>
      <c r="AO83">
        <v>270.96100000000001</v>
      </c>
      <c r="AR83" t="s">
        <v>116</v>
      </c>
      <c r="AS83" t="s">
        <v>118</v>
      </c>
      <c r="AT83" t="s">
        <v>212</v>
      </c>
      <c r="AU83" t="s">
        <v>336</v>
      </c>
      <c r="AV83" t="s">
        <v>48</v>
      </c>
      <c r="AW83">
        <v>5</v>
      </c>
      <c r="BB83">
        <v>0.9332234714131139</v>
      </c>
      <c r="BC83" t="s">
        <v>68</v>
      </c>
      <c r="BF83" t="s">
        <v>116</v>
      </c>
      <c r="BG83" t="s">
        <v>118</v>
      </c>
      <c r="BH83" t="s">
        <v>336</v>
      </c>
      <c r="BI83">
        <v>3430</v>
      </c>
      <c r="BJ83">
        <v>5</v>
      </c>
      <c r="BK83" t="s">
        <v>212</v>
      </c>
      <c r="BL83" t="s">
        <v>213</v>
      </c>
      <c r="BM83">
        <v>0.9332234714131139</v>
      </c>
      <c r="BN83" t="s">
        <v>68</v>
      </c>
      <c r="BO83" t="s">
        <v>173</v>
      </c>
      <c r="BP83">
        <v>821.87899999999991</v>
      </c>
    </row>
    <row r="84" spans="1:68" ht="16.5">
      <c r="A84" s="223" t="str">
        <f t="shared" si="53"/>
        <v>신화여객</v>
      </c>
      <c r="B84" s="109" t="str">
        <f t="shared" si="52"/>
        <v>이주호</v>
      </c>
      <c r="C84" s="110" t="str">
        <f t="shared" si="54"/>
        <v>B</v>
      </c>
      <c r="D84" s="111">
        <f t="shared" si="55"/>
        <v>0.9329769381046763</v>
      </c>
      <c r="E84" s="112">
        <f t="shared" si="56"/>
        <v>6611</v>
      </c>
      <c r="F84" s="113" t="str">
        <f t="shared" si="57"/>
        <v>37</v>
      </c>
      <c r="G84" s="114" t="str">
        <f t="shared" si="58"/>
        <v>71바6168</v>
      </c>
      <c r="H84" s="115">
        <f t="shared" si="59"/>
        <v>2</v>
      </c>
      <c r="I84" s="116">
        <f t="shared" si="60"/>
        <v>2082.8130000000001</v>
      </c>
      <c r="J84" s="117">
        <f t="shared" si="61"/>
        <v>2.751051248662021E-2</v>
      </c>
      <c r="K84" s="117">
        <f t="shared" si="62"/>
        <v>0.32544451099045746</v>
      </c>
      <c r="L84" s="117">
        <f t="shared" si="63"/>
        <v>0.22709671967670644</v>
      </c>
      <c r="M84" s="118">
        <f t="shared" si="64"/>
        <v>8.67</v>
      </c>
      <c r="N84" s="119">
        <f t="shared" si="65"/>
        <v>0</v>
      </c>
      <c r="O84" s="119">
        <f t="shared" si="66"/>
        <v>1.6804197016246778</v>
      </c>
      <c r="P84" s="218">
        <f t="shared" si="67"/>
        <v>5</v>
      </c>
      <c r="Q84" s="219">
        <f t="shared" si="68"/>
        <v>0</v>
      </c>
      <c r="R84" s="219">
        <f t="shared" si="69"/>
        <v>35</v>
      </c>
      <c r="T84">
        <v>524</v>
      </c>
      <c r="U84">
        <v>6611</v>
      </c>
      <c r="V84" t="s">
        <v>338</v>
      </c>
      <c r="W84">
        <v>2082.8130000000001</v>
      </c>
      <c r="X84">
        <v>858.66700000000003</v>
      </c>
      <c r="Y84">
        <v>2.4260000000000002</v>
      </c>
      <c r="Z84">
        <v>8.67</v>
      </c>
      <c r="AA84">
        <v>137.18828400000001</v>
      </c>
      <c r="AB84">
        <v>3.7741199999999999</v>
      </c>
      <c r="AC84">
        <v>44.647174</v>
      </c>
      <c r="AD84" s="1">
        <v>473</v>
      </c>
      <c r="AE84">
        <v>0</v>
      </c>
      <c r="AF84">
        <v>35</v>
      </c>
      <c r="AG84">
        <v>70</v>
      </c>
      <c r="AH84">
        <v>15.182149000000001</v>
      </c>
      <c r="AI84">
        <v>126.8</v>
      </c>
      <c r="AJ84">
        <v>0</v>
      </c>
      <c r="AK84">
        <v>5</v>
      </c>
      <c r="AL84">
        <v>1335</v>
      </c>
      <c r="AM84" t="s">
        <v>339</v>
      </c>
      <c r="AN84" t="s">
        <v>575</v>
      </c>
      <c r="AO84">
        <v>1868.855</v>
      </c>
      <c r="AR84" t="s">
        <v>116</v>
      </c>
      <c r="AS84" t="s">
        <v>118</v>
      </c>
      <c r="AT84" t="s">
        <v>212</v>
      </c>
      <c r="AU84" t="s">
        <v>338</v>
      </c>
      <c r="AV84" t="s">
        <v>48</v>
      </c>
      <c r="AW84">
        <v>2</v>
      </c>
      <c r="BB84">
        <v>0.9329769381046763</v>
      </c>
      <c r="BC84" t="s">
        <v>68</v>
      </c>
      <c r="BF84" t="s">
        <v>116</v>
      </c>
      <c r="BG84" t="s">
        <v>118</v>
      </c>
      <c r="BH84" t="s">
        <v>338</v>
      </c>
      <c r="BI84">
        <v>6611</v>
      </c>
      <c r="BJ84">
        <v>2</v>
      </c>
      <c r="BK84" t="s">
        <v>212</v>
      </c>
      <c r="BL84" t="s">
        <v>215</v>
      </c>
      <c r="BM84">
        <v>0.9329769381046763</v>
      </c>
      <c r="BN84" t="s">
        <v>68</v>
      </c>
      <c r="BO84" t="s">
        <v>173</v>
      </c>
      <c r="BP84">
        <v>2082.8130000000001</v>
      </c>
    </row>
    <row r="85" spans="1:68" ht="16.5">
      <c r="A85" s="222" t="str">
        <f t="shared" si="53"/>
        <v>신화여객</v>
      </c>
      <c r="B85" s="125" t="str">
        <f t="shared" si="52"/>
        <v>이진영</v>
      </c>
      <c r="C85" s="126" t="str">
        <f t="shared" si="54"/>
        <v>C</v>
      </c>
      <c r="D85" s="127">
        <f t="shared" si="55"/>
        <v>0.88461538461538447</v>
      </c>
      <c r="E85" s="128">
        <f t="shared" si="56"/>
        <v>5352</v>
      </c>
      <c r="F85" s="129" t="str">
        <f t="shared" si="57"/>
        <v>34</v>
      </c>
      <c r="G85" s="130" t="str">
        <f t="shared" si="58"/>
        <v>71바1115</v>
      </c>
      <c r="H85" s="131">
        <f t="shared" si="59"/>
        <v>1</v>
      </c>
      <c r="I85" s="132">
        <f t="shared" si="60"/>
        <v>2182.9920000000002</v>
      </c>
      <c r="J85" s="133">
        <f t="shared" si="61"/>
        <v>6.6717037396914185E-3</v>
      </c>
      <c r="K85" s="133">
        <f t="shared" si="62"/>
        <v>0.34803043916564008</v>
      </c>
      <c r="L85" s="133">
        <f t="shared" si="63"/>
        <v>0.10077911416990991</v>
      </c>
      <c r="M85" s="134">
        <f t="shared" si="64"/>
        <v>9.8610000000000007</v>
      </c>
      <c r="N85" s="135">
        <f t="shared" si="65"/>
        <v>0.13742606477714989</v>
      </c>
      <c r="O85" s="135">
        <f t="shared" si="66"/>
        <v>6.9171119271165438</v>
      </c>
      <c r="P85" s="216">
        <f t="shared" si="67"/>
        <v>0</v>
      </c>
      <c r="Q85" s="217">
        <f t="shared" si="68"/>
        <v>3</v>
      </c>
      <c r="R85" s="217">
        <f t="shared" si="69"/>
        <v>151</v>
      </c>
      <c r="T85">
        <v>524</v>
      </c>
      <c r="U85">
        <v>5352</v>
      </c>
      <c r="V85" t="s">
        <v>340</v>
      </c>
      <c r="W85">
        <v>2182.9920000000002</v>
      </c>
      <c r="X85">
        <v>949.13199999999995</v>
      </c>
      <c r="Y85">
        <v>2.2999999999999998</v>
      </c>
      <c r="Z85">
        <v>9.8610000000000007</v>
      </c>
      <c r="AA85">
        <v>138.68106800000001</v>
      </c>
      <c r="AB85">
        <v>0.92523900000000003</v>
      </c>
      <c r="AC85">
        <v>48.265233000000002</v>
      </c>
      <c r="AD85" s="1">
        <v>220</v>
      </c>
      <c r="AE85">
        <v>3</v>
      </c>
      <c r="AF85">
        <v>151</v>
      </c>
      <c r="AG85">
        <v>65</v>
      </c>
      <c r="AH85">
        <v>15.741095</v>
      </c>
      <c r="AI85">
        <v>10.6</v>
      </c>
      <c r="AJ85">
        <v>0</v>
      </c>
      <c r="AK85">
        <v>0</v>
      </c>
      <c r="AL85">
        <v>0</v>
      </c>
      <c r="AM85" t="s">
        <v>341</v>
      </c>
      <c r="AN85" t="s">
        <v>576</v>
      </c>
      <c r="AO85">
        <v>2182.9920000000002</v>
      </c>
      <c r="AR85" t="s">
        <v>116</v>
      </c>
      <c r="AS85" t="s">
        <v>117</v>
      </c>
      <c r="AT85" t="s">
        <v>190</v>
      </c>
      <c r="AU85" t="s">
        <v>340</v>
      </c>
      <c r="AV85" t="s">
        <v>48</v>
      </c>
      <c r="AW85">
        <v>1</v>
      </c>
      <c r="BB85">
        <v>0.88461538461538447</v>
      </c>
      <c r="BC85" t="s">
        <v>69</v>
      </c>
      <c r="BF85" t="s">
        <v>116</v>
      </c>
      <c r="BG85" t="s">
        <v>117</v>
      </c>
      <c r="BH85" t="s">
        <v>340</v>
      </c>
      <c r="BI85">
        <v>5352</v>
      </c>
      <c r="BJ85">
        <v>1</v>
      </c>
      <c r="BK85" t="s">
        <v>190</v>
      </c>
      <c r="BL85" t="s">
        <v>172</v>
      </c>
      <c r="BM85">
        <v>0.88461538461538447</v>
      </c>
      <c r="BN85" t="s">
        <v>69</v>
      </c>
      <c r="BO85" t="s">
        <v>175</v>
      </c>
      <c r="BP85">
        <v>2182.9920000000002</v>
      </c>
    </row>
    <row r="86" spans="1:68" ht="16.5">
      <c r="A86" s="223" t="str">
        <f t="shared" si="53"/>
        <v>신화여객</v>
      </c>
      <c r="B86" s="109" t="str">
        <f t="shared" si="52"/>
        <v>이한남</v>
      </c>
      <c r="C86" s="110" t="str">
        <f t="shared" si="54"/>
        <v>D</v>
      </c>
      <c r="D86" s="111">
        <f t="shared" si="55"/>
        <v>0.84833444607084574</v>
      </c>
      <c r="E86" s="112">
        <f t="shared" si="56"/>
        <v>8833</v>
      </c>
      <c r="F86" s="113" t="str">
        <f t="shared" si="57"/>
        <v>34</v>
      </c>
      <c r="G86" s="114" t="str">
        <f t="shared" si="58"/>
        <v>72바1114</v>
      </c>
      <c r="H86" s="115">
        <f t="shared" si="59"/>
        <v>8</v>
      </c>
      <c r="I86" s="116">
        <f t="shared" si="60"/>
        <v>2173.116</v>
      </c>
      <c r="J86" s="117">
        <f t="shared" si="61"/>
        <v>1.6519778093694065E-2</v>
      </c>
      <c r="K86" s="117">
        <f t="shared" si="62"/>
        <v>0.36688833822313682</v>
      </c>
      <c r="L86" s="117">
        <f t="shared" si="63"/>
        <v>0.12010403494337164</v>
      </c>
      <c r="M86" s="118">
        <f t="shared" si="64"/>
        <v>12.002000000000001</v>
      </c>
      <c r="N86" s="119">
        <f t="shared" si="65"/>
        <v>0.13805061487743867</v>
      </c>
      <c r="O86" s="119">
        <f t="shared" si="66"/>
        <v>19.74123792747373</v>
      </c>
      <c r="P86" s="218">
        <f t="shared" si="67"/>
        <v>0</v>
      </c>
      <c r="Q86" s="219">
        <f t="shared" si="68"/>
        <v>3</v>
      </c>
      <c r="R86" s="219">
        <f t="shared" si="69"/>
        <v>429</v>
      </c>
      <c r="T86">
        <v>524</v>
      </c>
      <c r="U86">
        <v>8833</v>
      </c>
      <c r="V86" t="s">
        <v>375</v>
      </c>
      <c r="W86">
        <v>2173.116</v>
      </c>
      <c r="X86">
        <v>998.04100000000005</v>
      </c>
      <c r="Y86">
        <v>2.177</v>
      </c>
      <c r="Z86">
        <v>12.002000000000001</v>
      </c>
      <c r="AA86">
        <v>143.98329000000001</v>
      </c>
      <c r="AB86">
        <v>2.3785720000000001</v>
      </c>
      <c r="AC86">
        <v>52.825789999999998</v>
      </c>
      <c r="AD86" s="1">
        <v>261</v>
      </c>
      <c r="AE86">
        <v>3</v>
      </c>
      <c r="AF86">
        <v>429</v>
      </c>
      <c r="AG86">
        <v>72</v>
      </c>
      <c r="AH86">
        <v>15.092834</v>
      </c>
      <c r="AI86">
        <v>574.6</v>
      </c>
      <c r="AJ86">
        <v>0</v>
      </c>
      <c r="AK86">
        <v>0</v>
      </c>
      <c r="AL86">
        <v>0</v>
      </c>
      <c r="AM86" t="s">
        <v>376</v>
      </c>
      <c r="AN86" t="s">
        <v>577</v>
      </c>
      <c r="AO86">
        <v>386.50900000000001</v>
      </c>
      <c r="AR86" t="s">
        <v>116</v>
      </c>
      <c r="AS86" t="s">
        <v>117</v>
      </c>
      <c r="AT86" t="s">
        <v>207</v>
      </c>
      <c r="AU86" t="s">
        <v>375</v>
      </c>
      <c r="AV86" t="s">
        <v>48</v>
      </c>
      <c r="AW86">
        <v>8</v>
      </c>
      <c r="BB86">
        <v>0.84833444607084574</v>
      </c>
      <c r="BC86" t="s">
        <v>67</v>
      </c>
      <c r="BF86" t="s">
        <v>116</v>
      </c>
      <c r="BG86" t="s">
        <v>117</v>
      </c>
      <c r="BH86" t="s">
        <v>375</v>
      </c>
      <c r="BI86">
        <v>8833</v>
      </c>
      <c r="BJ86">
        <v>8</v>
      </c>
      <c r="BK86" t="s">
        <v>207</v>
      </c>
      <c r="BL86" t="s">
        <v>192</v>
      </c>
      <c r="BM86">
        <v>0.84833444607084574</v>
      </c>
      <c r="BN86" t="s">
        <v>67</v>
      </c>
      <c r="BO86" t="s">
        <v>177</v>
      </c>
      <c r="BP86">
        <v>2173.116</v>
      </c>
    </row>
    <row r="87" spans="1:68" ht="16.5">
      <c r="A87" s="222" t="str">
        <f t="shared" si="53"/>
        <v>신화여객</v>
      </c>
      <c r="B87" s="125" t="str">
        <f t="shared" si="52"/>
        <v>이희광</v>
      </c>
      <c r="C87" s="126" t="str">
        <f t="shared" si="54"/>
        <v>C</v>
      </c>
      <c r="D87" s="127">
        <f t="shared" si="55"/>
        <v>0.85423076923076924</v>
      </c>
      <c r="E87" s="128">
        <f t="shared" si="56"/>
        <v>8788</v>
      </c>
      <c r="F87" s="129" t="str">
        <f t="shared" si="57"/>
        <v>34</v>
      </c>
      <c r="G87" s="130" t="str">
        <f t="shared" si="58"/>
        <v>71바6173</v>
      </c>
      <c r="H87" s="131">
        <f t="shared" si="59"/>
        <v>1</v>
      </c>
      <c r="I87" s="132">
        <f t="shared" si="60"/>
        <v>1557.0060000000001</v>
      </c>
      <c r="J87" s="133">
        <f t="shared" si="61"/>
        <v>1.7293982049697365E-3</v>
      </c>
      <c r="K87" s="133">
        <f t="shared" si="62"/>
        <v>0.34776490342678151</v>
      </c>
      <c r="L87" s="133">
        <f t="shared" si="63"/>
        <v>0.32626720770504414</v>
      </c>
      <c r="M87" s="134">
        <f t="shared" si="64"/>
        <v>13.781000000000001</v>
      </c>
      <c r="N87" s="135">
        <f t="shared" si="65"/>
        <v>3.1470655861313315</v>
      </c>
      <c r="O87" s="135">
        <f t="shared" si="66"/>
        <v>37.379432063845613</v>
      </c>
      <c r="P87" s="216">
        <f t="shared" si="67"/>
        <v>0</v>
      </c>
      <c r="Q87" s="217">
        <f t="shared" si="68"/>
        <v>49</v>
      </c>
      <c r="R87" s="217">
        <f t="shared" si="69"/>
        <v>582</v>
      </c>
      <c r="T87">
        <v>524</v>
      </c>
      <c r="U87">
        <v>8788</v>
      </c>
      <c r="V87" t="s">
        <v>578</v>
      </c>
      <c r="W87">
        <v>1557.0060000000001</v>
      </c>
      <c r="X87">
        <v>701.08399999999995</v>
      </c>
      <c r="Y87">
        <v>2.2210000000000001</v>
      </c>
      <c r="Z87">
        <v>13.781000000000001</v>
      </c>
      <c r="AA87">
        <v>90.251626000000002</v>
      </c>
      <c r="AB87">
        <v>0.156081</v>
      </c>
      <c r="AC87">
        <v>31.386348000000002</v>
      </c>
      <c r="AD87" s="1">
        <v>508</v>
      </c>
      <c r="AE87">
        <v>49</v>
      </c>
      <c r="AF87">
        <v>582</v>
      </c>
      <c r="AG87">
        <v>82</v>
      </c>
      <c r="AH87">
        <v>17.251833000000001</v>
      </c>
      <c r="AI87">
        <v>1154.7</v>
      </c>
      <c r="AJ87">
        <v>0</v>
      </c>
      <c r="AK87">
        <v>0</v>
      </c>
      <c r="AL87">
        <v>0</v>
      </c>
      <c r="AM87" t="s">
        <v>579</v>
      </c>
      <c r="AN87" t="s">
        <v>580</v>
      </c>
      <c r="AO87">
        <v>1557.0060000000001</v>
      </c>
      <c r="AR87" t="s">
        <v>116</v>
      </c>
      <c r="AS87" t="s">
        <v>117</v>
      </c>
      <c r="AT87" t="s">
        <v>480</v>
      </c>
      <c r="AU87" t="s">
        <v>578</v>
      </c>
      <c r="AV87" t="s">
        <v>48</v>
      </c>
      <c r="AW87">
        <v>1</v>
      </c>
      <c r="BB87">
        <v>0.85423076923076924</v>
      </c>
      <c r="BC87" t="s">
        <v>69</v>
      </c>
      <c r="BF87" t="s">
        <v>116</v>
      </c>
      <c r="BG87" t="s">
        <v>117</v>
      </c>
      <c r="BH87" t="s">
        <v>578</v>
      </c>
      <c r="BI87">
        <v>8788</v>
      </c>
      <c r="BJ87">
        <v>1</v>
      </c>
      <c r="BK87" t="s">
        <v>480</v>
      </c>
      <c r="BL87" t="s">
        <v>172</v>
      </c>
      <c r="BM87">
        <v>0.85423076923076924</v>
      </c>
      <c r="BN87" t="s">
        <v>69</v>
      </c>
      <c r="BO87" t="s">
        <v>175</v>
      </c>
      <c r="BP87">
        <v>1557.0060000000001</v>
      </c>
    </row>
    <row r="88" spans="1:68" ht="16.5">
      <c r="A88" s="223" t="str">
        <f t="shared" si="53"/>
        <v>신화여객</v>
      </c>
      <c r="B88" s="109" t="str">
        <f t="shared" si="52"/>
        <v>임종수</v>
      </c>
      <c r="C88" s="110" t="str">
        <f t="shared" si="54"/>
        <v>D</v>
      </c>
      <c r="D88" s="111">
        <f t="shared" si="55"/>
        <v>0.82996991281446864</v>
      </c>
      <c r="E88" s="112">
        <f t="shared" si="56"/>
        <v>4430</v>
      </c>
      <c r="F88" s="113" t="str">
        <f t="shared" si="57"/>
        <v>34</v>
      </c>
      <c r="G88" s="114" t="str">
        <f t="shared" si="58"/>
        <v>71바6158</v>
      </c>
      <c r="H88" s="115">
        <f t="shared" si="59"/>
        <v>11</v>
      </c>
      <c r="I88" s="116">
        <f t="shared" si="60"/>
        <v>2193.2449999999999</v>
      </c>
      <c r="J88" s="117">
        <f t="shared" si="61"/>
        <v>3.5269941950320648E-2</v>
      </c>
      <c r="K88" s="117">
        <f t="shared" si="62"/>
        <v>0.33841575194658052</v>
      </c>
      <c r="L88" s="117">
        <f t="shared" si="63"/>
        <v>0.21703001716634485</v>
      </c>
      <c r="M88" s="118">
        <f t="shared" si="64"/>
        <v>12.574</v>
      </c>
      <c r="N88" s="119">
        <f t="shared" si="65"/>
        <v>0.71786252842847775</v>
      </c>
      <c r="O88" s="119">
        <f t="shared" si="66"/>
        <v>32.66274504349574</v>
      </c>
      <c r="P88" s="218">
        <f t="shared" si="67"/>
        <v>18</v>
      </c>
      <c r="Q88" s="219">
        <f t="shared" si="68"/>
        <v>16</v>
      </c>
      <c r="R88" s="219">
        <f t="shared" si="69"/>
        <v>728</v>
      </c>
      <c r="T88">
        <v>524</v>
      </c>
      <c r="U88">
        <v>4430</v>
      </c>
      <c r="V88" t="s">
        <v>342</v>
      </c>
      <c r="W88">
        <v>2228.8389999999999</v>
      </c>
      <c r="X88">
        <v>1050.8489999999999</v>
      </c>
      <c r="Y88">
        <v>2.121</v>
      </c>
      <c r="Z88">
        <v>12.574</v>
      </c>
      <c r="AA88">
        <v>142.71551700000001</v>
      </c>
      <c r="AB88">
        <v>5.0335679999999998</v>
      </c>
      <c r="AC88">
        <v>48.297179</v>
      </c>
      <c r="AD88" s="1">
        <v>476</v>
      </c>
      <c r="AE88">
        <v>16</v>
      </c>
      <c r="AF88">
        <v>728</v>
      </c>
      <c r="AG88">
        <v>77</v>
      </c>
      <c r="AH88">
        <v>15.617355</v>
      </c>
      <c r="AI88">
        <v>2253.8000000000002</v>
      </c>
      <c r="AJ88">
        <v>0</v>
      </c>
      <c r="AK88">
        <v>18</v>
      </c>
      <c r="AL88">
        <v>3489</v>
      </c>
      <c r="AM88" t="s">
        <v>343</v>
      </c>
      <c r="AN88" t="s">
        <v>581</v>
      </c>
      <c r="AO88">
        <v>312.29000000000002</v>
      </c>
      <c r="AR88" t="s">
        <v>116</v>
      </c>
      <c r="AS88" t="s">
        <v>117</v>
      </c>
      <c r="AT88" t="s">
        <v>196</v>
      </c>
      <c r="AU88" t="s">
        <v>342</v>
      </c>
      <c r="AV88" t="s">
        <v>48</v>
      </c>
      <c r="AW88">
        <v>11</v>
      </c>
      <c r="BB88">
        <v>0.82996991281446864</v>
      </c>
      <c r="BC88" t="s">
        <v>67</v>
      </c>
      <c r="BF88" t="s">
        <v>116</v>
      </c>
      <c r="BG88" t="s">
        <v>117</v>
      </c>
      <c r="BH88" t="s">
        <v>342</v>
      </c>
      <c r="BI88">
        <v>4430</v>
      </c>
      <c r="BJ88">
        <v>11</v>
      </c>
      <c r="BK88" t="s">
        <v>196</v>
      </c>
      <c r="BL88" t="s">
        <v>206</v>
      </c>
      <c r="BM88">
        <v>0.82996991281446864</v>
      </c>
      <c r="BN88" t="s">
        <v>67</v>
      </c>
      <c r="BO88" t="s">
        <v>177</v>
      </c>
      <c r="BP88">
        <v>2193.2449999999999</v>
      </c>
    </row>
    <row r="89" spans="1:68" ht="16.5">
      <c r="A89" s="222" t="str">
        <f t="shared" si="53"/>
        <v>신화여객</v>
      </c>
      <c r="B89" s="125" t="str">
        <f t="shared" si="52"/>
        <v>임창순</v>
      </c>
      <c r="C89" s="126" t="str">
        <f t="shared" si="54"/>
        <v>A</v>
      </c>
      <c r="D89" s="127">
        <f t="shared" si="55"/>
        <v>0.95022247521382874</v>
      </c>
      <c r="E89" s="128">
        <f t="shared" si="56"/>
        <v>4947</v>
      </c>
      <c r="F89" s="129" t="str">
        <f t="shared" si="57"/>
        <v>34</v>
      </c>
      <c r="G89" s="130" t="str">
        <f t="shared" si="58"/>
        <v>71바6173</v>
      </c>
      <c r="H89" s="131">
        <f t="shared" si="59"/>
        <v>2</v>
      </c>
      <c r="I89" s="132">
        <f t="shared" si="60"/>
        <v>2538.0389999999998</v>
      </c>
      <c r="J89" s="133">
        <f t="shared" si="61"/>
        <v>1.684544717481417E-2</v>
      </c>
      <c r="K89" s="133">
        <f t="shared" si="62"/>
        <v>0.22423286884231092</v>
      </c>
      <c r="L89" s="133">
        <f t="shared" si="63"/>
        <v>0.13750773727275273</v>
      </c>
      <c r="M89" s="134">
        <f t="shared" si="64"/>
        <v>9.8409999999999993</v>
      </c>
      <c r="N89" s="135">
        <f t="shared" si="65"/>
        <v>3.0928548480693046</v>
      </c>
      <c r="O89" s="135">
        <f t="shared" si="66"/>
        <v>26.83051580700122</v>
      </c>
      <c r="P89" s="216">
        <f t="shared" si="67"/>
        <v>1</v>
      </c>
      <c r="Q89" s="217">
        <f t="shared" si="68"/>
        <v>80</v>
      </c>
      <c r="R89" s="217">
        <f t="shared" si="69"/>
        <v>694</v>
      </c>
      <c r="T89">
        <v>524</v>
      </c>
      <c r="U89">
        <v>4947</v>
      </c>
      <c r="V89" t="s">
        <v>582</v>
      </c>
      <c r="W89">
        <v>2586.607</v>
      </c>
      <c r="X89">
        <v>1053.4649999999999</v>
      </c>
      <c r="Y89">
        <v>2.4550000000000001</v>
      </c>
      <c r="Z89">
        <v>9.8409999999999993</v>
      </c>
      <c r="AA89">
        <v>143.02938800000001</v>
      </c>
      <c r="AB89">
        <v>2.4093939999999998</v>
      </c>
      <c r="AC89">
        <v>32.071890000000003</v>
      </c>
      <c r="AD89" s="1">
        <v>349</v>
      </c>
      <c r="AE89">
        <v>80</v>
      </c>
      <c r="AF89">
        <v>694</v>
      </c>
      <c r="AG89">
        <v>78</v>
      </c>
      <c r="AH89">
        <v>18.084444000000001</v>
      </c>
      <c r="AI89">
        <v>740.8</v>
      </c>
      <c r="AJ89">
        <v>0</v>
      </c>
      <c r="AK89">
        <v>1</v>
      </c>
      <c r="AL89">
        <v>56</v>
      </c>
      <c r="AM89" t="s">
        <v>583</v>
      </c>
      <c r="AN89" t="s">
        <v>584</v>
      </c>
      <c r="AO89">
        <v>2288.3409999999999</v>
      </c>
      <c r="AR89" t="s">
        <v>116</v>
      </c>
      <c r="AS89" t="s">
        <v>117</v>
      </c>
      <c r="AT89" t="s">
        <v>480</v>
      </c>
      <c r="AU89" t="s">
        <v>582</v>
      </c>
      <c r="AV89" t="s">
        <v>48</v>
      </c>
      <c r="AW89">
        <v>2</v>
      </c>
      <c r="BB89">
        <v>0.95022247521382874</v>
      </c>
      <c r="BC89" t="s">
        <v>66</v>
      </c>
      <c r="BF89" t="s">
        <v>116</v>
      </c>
      <c r="BG89" t="s">
        <v>117</v>
      </c>
      <c r="BH89" t="s">
        <v>582</v>
      </c>
      <c r="BI89">
        <v>4947</v>
      </c>
      <c r="BJ89">
        <v>2</v>
      </c>
      <c r="BK89" t="s">
        <v>480</v>
      </c>
      <c r="BL89" t="s">
        <v>205</v>
      </c>
      <c r="BM89">
        <v>0.95022247521382874</v>
      </c>
      <c r="BN89" t="s">
        <v>66</v>
      </c>
      <c r="BO89" t="s">
        <v>176</v>
      </c>
      <c r="BP89">
        <v>2538.0389999999998</v>
      </c>
    </row>
    <row r="90" spans="1:68" ht="16.5">
      <c r="A90" s="223" t="str">
        <f t="shared" si="53"/>
        <v>신화여객</v>
      </c>
      <c r="B90" s="109" t="str">
        <f t="shared" si="52"/>
        <v>장문성</v>
      </c>
      <c r="C90" s="110" t="str">
        <f t="shared" si="54"/>
        <v>A</v>
      </c>
      <c r="D90" s="111">
        <f t="shared" si="55"/>
        <v>0.98310769313008906</v>
      </c>
      <c r="E90" s="112">
        <f t="shared" si="56"/>
        <v>2502</v>
      </c>
      <c r="F90" s="113" t="str">
        <f t="shared" si="57"/>
        <v>37</v>
      </c>
      <c r="G90" s="114" t="str">
        <f t="shared" si="58"/>
        <v>71바6167</v>
      </c>
      <c r="H90" s="115">
        <f t="shared" si="59"/>
        <v>2</v>
      </c>
      <c r="I90" s="116">
        <f t="shared" si="60"/>
        <v>2076.482</v>
      </c>
      <c r="J90" s="117">
        <f t="shared" si="61"/>
        <v>1.8385529347985301E-2</v>
      </c>
      <c r="K90" s="117">
        <f t="shared" si="62"/>
        <v>0.33652308256212449</v>
      </c>
      <c r="L90" s="117">
        <f t="shared" si="63"/>
        <v>0.19889409106363551</v>
      </c>
      <c r="M90" s="118">
        <f t="shared" si="64"/>
        <v>8.5410000000000004</v>
      </c>
      <c r="N90" s="119">
        <f t="shared" si="65"/>
        <v>0</v>
      </c>
      <c r="O90" s="119">
        <f t="shared" si="66"/>
        <v>9.6798334876006624</v>
      </c>
      <c r="P90" s="218">
        <f t="shared" si="67"/>
        <v>1</v>
      </c>
      <c r="Q90" s="219">
        <f t="shared" si="68"/>
        <v>0</v>
      </c>
      <c r="R90" s="219">
        <f t="shared" si="69"/>
        <v>201</v>
      </c>
      <c r="T90">
        <v>524</v>
      </c>
      <c r="U90">
        <v>2502</v>
      </c>
      <c r="V90" t="s">
        <v>344</v>
      </c>
      <c r="W90">
        <v>2076.482</v>
      </c>
      <c r="X90">
        <v>812.91</v>
      </c>
      <c r="Y90">
        <v>2.5539999999999998</v>
      </c>
      <c r="Z90">
        <v>8.5410000000000004</v>
      </c>
      <c r="AA90">
        <v>135.898562</v>
      </c>
      <c r="AB90">
        <v>2.498567</v>
      </c>
      <c r="AC90">
        <v>45.733002999999997</v>
      </c>
      <c r="AD90" s="1">
        <v>413</v>
      </c>
      <c r="AE90">
        <v>0</v>
      </c>
      <c r="AF90">
        <v>201</v>
      </c>
      <c r="AG90">
        <v>70</v>
      </c>
      <c r="AH90">
        <v>15.279646</v>
      </c>
      <c r="AI90">
        <v>90</v>
      </c>
      <c r="AJ90">
        <v>0</v>
      </c>
      <c r="AK90">
        <v>1</v>
      </c>
      <c r="AL90">
        <v>7</v>
      </c>
      <c r="AM90" t="s">
        <v>345</v>
      </c>
      <c r="AN90" t="s">
        <v>585</v>
      </c>
      <c r="AO90">
        <v>1948.0170000000001</v>
      </c>
      <c r="AR90" t="s">
        <v>116</v>
      </c>
      <c r="AS90" t="s">
        <v>118</v>
      </c>
      <c r="AT90" t="s">
        <v>211</v>
      </c>
      <c r="AU90" t="s">
        <v>344</v>
      </c>
      <c r="AV90" t="s">
        <v>48</v>
      </c>
      <c r="AW90">
        <v>2</v>
      </c>
      <c r="BB90">
        <v>0.98310769313008906</v>
      </c>
      <c r="BC90" t="s">
        <v>66</v>
      </c>
      <c r="BF90" t="s">
        <v>116</v>
      </c>
      <c r="BG90" t="s">
        <v>118</v>
      </c>
      <c r="BH90" t="s">
        <v>344</v>
      </c>
      <c r="BI90">
        <v>2502</v>
      </c>
      <c r="BJ90">
        <v>2</v>
      </c>
      <c r="BK90" t="s">
        <v>211</v>
      </c>
      <c r="BL90" t="s">
        <v>215</v>
      </c>
      <c r="BM90">
        <v>0.98310769313008906</v>
      </c>
      <c r="BN90" t="s">
        <v>66</v>
      </c>
      <c r="BO90" t="s">
        <v>176</v>
      </c>
      <c r="BP90">
        <v>2076.482</v>
      </c>
    </row>
    <row r="91" spans="1:68" ht="16.5">
      <c r="A91" s="222" t="str">
        <f t="shared" si="53"/>
        <v>신화여객</v>
      </c>
      <c r="B91" s="125" t="str">
        <f t="shared" si="52"/>
        <v>장병문</v>
      </c>
      <c r="C91" s="126" t="str">
        <f t="shared" si="54"/>
        <v>A</v>
      </c>
      <c r="D91" s="127">
        <f t="shared" si="55"/>
        <v>0.95416872690011034</v>
      </c>
      <c r="E91" s="128">
        <f t="shared" si="56"/>
        <v>3330</v>
      </c>
      <c r="F91" s="129" t="str">
        <f t="shared" si="57"/>
        <v>34</v>
      </c>
      <c r="G91" s="130" t="str">
        <f t="shared" si="58"/>
        <v>72바1473</v>
      </c>
      <c r="H91" s="131">
        <f t="shared" si="59"/>
        <v>2</v>
      </c>
      <c r="I91" s="132">
        <f t="shared" si="60"/>
        <v>2520.221</v>
      </c>
      <c r="J91" s="133">
        <f t="shared" si="61"/>
        <v>4.9989777686565368E-3</v>
      </c>
      <c r="K91" s="133">
        <f t="shared" si="62"/>
        <v>0.3445896139557027</v>
      </c>
      <c r="L91" s="133">
        <f t="shared" si="63"/>
        <v>0.19561776526741106</v>
      </c>
      <c r="M91" s="134">
        <f t="shared" si="64"/>
        <v>10.875999999999999</v>
      </c>
      <c r="N91" s="135">
        <f t="shared" si="65"/>
        <v>0.19656436932715232</v>
      </c>
      <c r="O91" s="135">
        <f t="shared" si="66"/>
        <v>5.0320478547750991</v>
      </c>
      <c r="P91" s="216">
        <f t="shared" si="67"/>
        <v>3</v>
      </c>
      <c r="Q91" s="217">
        <f t="shared" si="68"/>
        <v>5</v>
      </c>
      <c r="R91" s="217">
        <f t="shared" si="69"/>
        <v>128</v>
      </c>
      <c r="T91">
        <v>524</v>
      </c>
      <c r="U91">
        <v>3330</v>
      </c>
      <c r="V91" t="s">
        <v>346</v>
      </c>
      <c r="W91">
        <v>2543.6959999999999</v>
      </c>
      <c r="X91">
        <v>1064.655</v>
      </c>
      <c r="Y91">
        <v>2.3889999999999998</v>
      </c>
      <c r="Z91">
        <v>10.875999999999999</v>
      </c>
      <c r="AA91">
        <v>148.40574100000001</v>
      </c>
      <c r="AB91">
        <v>0.74187700000000001</v>
      </c>
      <c r="AC91">
        <v>51.139077</v>
      </c>
      <c r="AD91" s="1">
        <v>493</v>
      </c>
      <c r="AE91">
        <v>5</v>
      </c>
      <c r="AF91">
        <v>128</v>
      </c>
      <c r="AG91">
        <v>77</v>
      </c>
      <c r="AH91">
        <v>17.140145</v>
      </c>
      <c r="AI91">
        <v>255.6</v>
      </c>
      <c r="AJ91">
        <v>0</v>
      </c>
      <c r="AK91">
        <v>3</v>
      </c>
      <c r="AL91">
        <v>564</v>
      </c>
      <c r="AM91" t="s">
        <v>347</v>
      </c>
      <c r="AN91" t="s">
        <v>586</v>
      </c>
      <c r="AO91">
        <v>2442.875</v>
      </c>
      <c r="AR91" t="s">
        <v>116</v>
      </c>
      <c r="AS91" t="s">
        <v>117</v>
      </c>
      <c r="AT91" t="s">
        <v>209</v>
      </c>
      <c r="AU91" t="s">
        <v>346</v>
      </c>
      <c r="AV91" t="s">
        <v>48</v>
      </c>
      <c r="AW91">
        <v>2</v>
      </c>
      <c r="BB91">
        <v>0.95416872690011034</v>
      </c>
      <c r="BC91" t="s">
        <v>66</v>
      </c>
      <c r="BF91" t="s">
        <v>116</v>
      </c>
      <c r="BG91" t="s">
        <v>117</v>
      </c>
      <c r="BH91" t="s">
        <v>346</v>
      </c>
      <c r="BI91">
        <v>3330</v>
      </c>
      <c r="BJ91">
        <v>2</v>
      </c>
      <c r="BK91" t="s">
        <v>209</v>
      </c>
      <c r="BL91" t="s">
        <v>208</v>
      </c>
      <c r="BM91">
        <v>0.95416872690011034</v>
      </c>
      <c r="BN91" t="s">
        <v>66</v>
      </c>
      <c r="BO91" t="s">
        <v>176</v>
      </c>
      <c r="BP91">
        <v>2520.221</v>
      </c>
    </row>
    <row r="92" spans="1:68" ht="16.5">
      <c r="A92" s="223" t="str">
        <f t="shared" si="53"/>
        <v>신화여객</v>
      </c>
      <c r="B92" s="109" t="str">
        <f t="shared" si="52"/>
        <v>장세영</v>
      </c>
      <c r="C92" s="110" t="str">
        <f t="shared" si="54"/>
        <v>A</v>
      </c>
      <c r="D92" s="111">
        <f t="shared" si="55"/>
        <v>0.96</v>
      </c>
      <c r="E92" s="112">
        <f t="shared" si="56"/>
        <v>2321</v>
      </c>
      <c r="F92" s="113" t="str">
        <f t="shared" si="57"/>
        <v>34</v>
      </c>
      <c r="G92" s="114" t="str">
        <f t="shared" si="58"/>
        <v>71바5104</v>
      </c>
      <c r="H92" s="115">
        <f t="shared" si="59"/>
        <v>1</v>
      </c>
      <c r="I92" s="116">
        <f t="shared" si="60"/>
        <v>2328.2199999999998</v>
      </c>
      <c r="J92" s="117">
        <f t="shared" si="61"/>
        <v>7.7837298614391514E-3</v>
      </c>
      <c r="K92" s="117">
        <f t="shared" si="62"/>
        <v>0.34341620290631319</v>
      </c>
      <c r="L92" s="117">
        <f t="shared" si="63"/>
        <v>0.23837953458006547</v>
      </c>
      <c r="M92" s="118">
        <f t="shared" si="64"/>
        <v>10.326000000000001</v>
      </c>
      <c r="N92" s="119">
        <f t="shared" si="65"/>
        <v>0.55836647739474798</v>
      </c>
      <c r="O92" s="119">
        <f t="shared" si="66"/>
        <v>1.2885380247571108</v>
      </c>
      <c r="P92" s="218">
        <f t="shared" si="67"/>
        <v>0</v>
      </c>
      <c r="Q92" s="219">
        <f t="shared" si="68"/>
        <v>13</v>
      </c>
      <c r="R92" s="219">
        <f t="shared" si="69"/>
        <v>30</v>
      </c>
      <c r="T92">
        <v>524</v>
      </c>
      <c r="U92">
        <v>2321</v>
      </c>
      <c r="V92" t="s">
        <v>587</v>
      </c>
      <c r="W92">
        <v>2328.2199999999998</v>
      </c>
      <c r="X92">
        <v>932.75900000000001</v>
      </c>
      <c r="Y92">
        <v>2.496</v>
      </c>
      <c r="Z92">
        <v>10.326000000000001</v>
      </c>
      <c r="AA92">
        <v>146.88189600000001</v>
      </c>
      <c r="AB92">
        <v>1.143289</v>
      </c>
      <c r="AC92">
        <v>50.441623</v>
      </c>
      <c r="AD92" s="1">
        <v>555</v>
      </c>
      <c r="AE92">
        <v>13</v>
      </c>
      <c r="AF92">
        <v>30</v>
      </c>
      <c r="AG92">
        <v>68</v>
      </c>
      <c r="AH92">
        <v>15.850966</v>
      </c>
      <c r="AI92">
        <v>122.4</v>
      </c>
      <c r="AJ92">
        <v>0</v>
      </c>
      <c r="AK92">
        <v>0</v>
      </c>
      <c r="AL92">
        <v>0</v>
      </c>
      <c r="AM92" t="s">
        <v>588</v>
      </c>
      <c r="AN92" t="s">
        <v>589</v>
      </c>
      <c r="AO92">
        <v>2328.2199999999998</v>
      </c>
      <c r="AR92" t="s">
        <v>116</v>
      </c>
      <c r="AS92" t="s">
        <v>117</v>
      </c>
      <c r="AT92" t="s">
        <v>493</v>
      </c>
      <c r="AU92" t="s">
        <v>587</v>
      </c>
      <c r="AV92" t="s">
        <v>48</v>
      </c>
      <c r="AW92">
        <v>1</v>
      </c>
      <c r="BB92">
        <v>0.96</v>
      </c>
      <c r="BC92" t="s">
        <v>66</v>
      </c>
      <c r="BF92" t="s">
        <v>116</v>
      </c>
      <c r="BG92" t="s">
        <v>117</v>
      </c>
      <c r="BH92" t="s">
        <v>587</v>
      </c>
      <c r="BI92">
        <v>2321</v>
      </c>
      <c r="BJ92">
        <v>1</v>
      </c>
      <c r="BK92" t="s">
        <v>493</v>
      </c>
      <c r="BL92" t="s">
        <v>172</v>
      </c>
      <c r="BM92">
        <v>0.96</v>
      </c>
      <c r="BN92" t="s">
        <v>66</v>
      </c>
      <c r="BO92" t="s">
        <v>176</v>
      </c>
      <c r="BP92">
        <v>2328.2199999999998</v>
      </c>
    </row>
    <row r="93" spans="1:68" ht="16.5">
      <c r="A93" s="222" t="str">
        <f t="shared" si="53"/>
        <v>신화여객</v>
      </c>
      <c r="B93" s="125" t="str">
        <f t="shared" si="52"/>
        <v>장주현</v>
      </c>
      <c r="C93" s="126" t="str">
        <f t="shared" si="54"/>
        <v>F</v>
      </c>
      <c r="D93" s="127">
        <f t="shared" si="55"/>
        <v>0.77611194949048601</v>
      </c>
      <c r="E93" s="128">
        <f t="shared" si="56"/>
        <v>4657</v>
      </c>
      <c r="F93" s="129" t="str">
        <f t="shared" si="57"/>
        <v>34</v>
      </c>
      <c r="G93" s="130" t="str">
        <f t="shared" si="58"/>
        <v>71바1115</v>
      </c>
      <c r="H93" s="131">
        <f t="shared" si="59"/>
        <v>7</v>
      </c>
      <c r="I93" s="132">
        <f t="shared" si="60"/>
        <v>1779.4179999999999</v>
      </c>
      <c r="J93" s="133">
        <f t="shared" si="61"/>
        <v>2.4245196504233502E-2</v>
      </c>
      <c r="K93" s="133">
        <f t="shared" si="62"/>
        <v>0.36973063265110351</v>
      </c>
      <c r="L93" s="133">
        <f t="shared" si="63"/>
        <v>5.844607618895617E-2</v>
      </c>
      <c r="M93" s="134">
        <f t="shared" si="64"/>
        <v>14.202999999999999</v>
      </c>
      <c r="N93" s="135">
        <f t="shared" si="65"/>
        <v>1.2363593039971497</v>
      </c>
      <c r="O93" s="135">
        <f t="shared" si="66"/>
        <v>26.469328735575342</v>
      </c>
      <c r="P93" s="216">
        <f t="shared" si="67"/>
        <v>5</v>
      </c>
      <c r="Q93" s="217">
        <f t="shared" si="68"/>
        <v>22</v>
      </c>
      <c r="R93" s="217">
        <f t="shared" si="69"/>
        <v>471</v>
      </c>
      <c r="T93">
        <v>524</v>
      </c>
      <c r="U93">
        <v>4657</v>
      </c>
      <c r="V93" t="s">
        <v>377</v>
      </c>
      <c r="W93">
        <v>1779.4179999999999</v>
      </c>
      <c r="X93">
        <v>885.77800000000002</v>
      </c>
      <c r="Y93">
        <v>2.0089999999999999</v>
      </c>
      <c r="Z93">
        <v>14.202999999999999</v>
      </c>
      <c r="AA93">
        <v>115.451075</v>
      </c>
      <c r="AB93">
        <v>2.799134</v>
      </c>
      <c r="AC93">
        <v>42.685799000000003</v>
      </c>
      <c r="AD93" s="1">
        <v>104</v>
      </c>
      <c r="AE93">
        <v>22</v>
      </c>
      <c r="AF93">
        <v>471</v>
      </c>
      <c r="AG93">
        <v>76</v>
      </c>
      <c r="AH93">
        <v>15.412744999999999</v>
      </c>
      <c r="AI93">
        <v>344</v>
      </c>
      <c r="AJ93">
        <v>0</v>
      </c>
      <c r="AK93">
        <v>5</v>
      </c>
      <c r="AL93">
        <v>916</v>
      </c>
      <c r="AM93" t="s">
        <v>378</v>
      </c>
      <c r="AN93" t="s">
        <v>590</v>
      </c>
      <c r="AO93">
        <v>556.053</v>
      </c>
      <c r="AR93" t="s">
        <v>116</v>
      </c>
      <c r="AS93" t="s">
        <v>117</v>
      </c>
      <c r="AT93" t="s">
        <v>190</v>
      </c>
      <c r="AU93" t="s">
        <v>377</v>
      </c>
      <c r="AV93" t="s">
        <v>48</v>
      </c>
      <c r="AW93">
        <v>7</v>
      </c>
      <c r="BB93">
        <v>0.77611194949048601</v>
      </c>
      <c r="BC93" t="s">
        <v>70</v>
      </c>
      <c r="BF93" t="s">
        <v>116</v>
      </c>
      <c r="BG93" t="s">
        <v>117</v>
      </c>
      <c r="BH93" t="s">
        <v>377</v>
      </c>
      <c r="BI93">
        <v>4657</v>
      </c>
      <c r="BJ93">
        <v>7</v>
      </c>
      <c r="BK93" t="s">
        <v>190</v>
      </c>
      <c r="BL93" t="s">
        <v>493</v>
      </c>
      <c r="BM93">
        <v>0.77611194949048601</v>
      </c>
      <c r="BN93" t="s">
        <v>70</v>
      </c>
      <c r="BO93" t="s">
        <v>372</v>
      </c>
      <c r="BP93">
        <v>1779.4179999999999</v>
      </c>
    </row>
    <row r="94" spans="1:68" ht="16.5">
      <c r="A94" s="223" t="str">
        <f t="shared" si="53"/>
        <v>신화여객</v>
      </c>
      <c r="B94" s="109" t="str">
        <f t="shared" si="52"/>
        <v>장진구</v>
      </c>
      <c r="C94" s="110" t="str">
        <f t="shared" si="54"/>
        <v>B</v>
      </c>
      <c r="D94" s="111">
        <f t="shared" si="55"/>
        <v>0.93317788912204203</v>
      </c>
      <c r="E94" s="112">
        <f t="shared" si="56"/>
        <v>5915</v>
      </c>
      <c r="F94" s="113" t="str">
        <f t="shared" si="57"/>
        <v>37</v>
      </c>
      <c r="G94" s="114" t="str">
        <f t="shared" si="58"/>
        <v>71바6170</v>
      </c>
      <c r="H94" s="115">
        <f t="shared" si="59"/>
        <v>2</v>
      </c>
      <c r="I94" s="116">
        <f t="shared" si="60"/>
        <v>1773.018</v>
      </c>
      <c r="J94" s="117">
        <f t="shared" si="61"/>
        <v>5.0115541801829096E-2</v>
      </c>
      <c r="K94" s="117">
        <f t="shared" si="62"/>
        <v>0.33424378179643244</v>
      </c>
      <c r="L94" s="117">
        <f t="shared" si="63"/>
        <v>0.2442163587735714</v>
      </c>
      <c r="M94" s="118">
        <f t="shared" si="64"/>
        <v>10.629</v>
      </c>
      <c r="N94" s="119">
        <f t="shared" si="65"/>
        <v>0</v>
      </c>
      <c r="O94" s="119">
        <f t="shared" si="66"/>
        <v>11.336602335678487</v>
      </c>
      <c r="P94" s="218">
        <f t="shared" si="67"/>
        <v>5</v>
      </c>
      <c r="Q94" s="219">
        <f t="shared" si="68"/>
        <v>0</v>
      </c>
      <c r="R94" s="219">
        <f t="shared" si="69"/>
        <v>201</v>
      </c>
      <c r="T94">
        <v>524</v>
      </c>
      <c r="U94">
        <v>5915</v>
      </c>
      <c r="V94" t="s">
        <v>591</v>
      </c>
      <c r="W94">
        <v>1773.018</v>
      </c>
      <c r="X94">
        <v>731.89599999999996</v>
      </c>
      <c r="Y94">
        <v>2.4220000000000002</v>
      </c>
      <c r="Z94">
        <v>10.629</v>
      </c>
      <c r="AA94">
        <v>114.989119</v>
      </c>
      <c r="AB94">
        <v>5.7627420000000003</v>
      </c>
      <c r="AC94">
        <v>38.434398000000002</v>
      </c>
      <c r="AD94" s="1">
        <v>433</v>
      </c>
      <c r="AE94">
        <v>0</v>
      </c>
      <c r="AF94">
        <v>201</v>
      </c>
      <c r="AG94">
        <v>70</v>
      </c>
      <c r="AH94">
        <v>15.419006</v>
      </c>
      <c r="AI94">
        <v>255.6</v>
      </c>
      <c r="AJ94">
        <v>0</v>
      </c>
      <c r="AK94">
        <v>5</v>
      </c>
      <c r="AL94">
        <v>999</v>
      </c>
      <c r="AM94" t="s">
        <v>592</v>
      </c>
      <c r="AN94" t="s">
        <v>593</v>
      </c>
      <c r="AO94">
        <v>1647.9960000000001</v>
      </c>
      <c r="AR94" t="s">
        <v>116</v>
      </c>
      <c r="AS94" t="s">
        <v>118</v>
      </c>
      <c r="AT94" t="s">
        <v>484</v>
      </c>
      <c r="AU94" t="s">
        <v>591</v>
      </c>
      <c r="AV94" t="s">
        <v>48</v>
      </c>
      <c r="AW94">
        <v>2</v>
      </c>
      <c r="BB94">
        <v>0.93317788912204203</v>
      </c>
      <c r="BC94" t="s">
        <v>68</v>
      </c>
      <c r="BF94" t="s">
        <v>116</v>
      </c>
      <c r="BG94" t="s">
        <v>118</v>
      </c>
      <c r="BH94" t="s">
        <v>591</v>
      </c>
      <c r="BI94">
        <v>5915</v>
      </c>
      <c r="BJ94">
        <v>2</v>
      </c>
      <c r="BK94" t="s">
        <v>484</v>
      </c>
      <c r="BL94" t="s">
        <v>476</v>
      </c>
      <c r="BM94">
        <v>0.93317788912204203</v>
      </c>
      <c r="BN94" t="s">
        <v>68</v>
      </c>
      <c r="BO94" t="s">
        <v>173</v>
      </c>
      <c r="BP94">
        <v>1773.018</v>
      </c>
    </row>
    <row r="95" spans="1:68" ht="16.5">
      <c r="A95" s="222" t="str">
        <f t="shared" si="53"/>
        <v>신화여객</v>
      </c>
      <c r="B95" s="125" t="str">
        <f t="shared" si="52"/>
        <v>전영택</v>
      </c>
      <c r="C95" s="126" t="str">
        <f t="shared" si="54"/>
        <v>B</v>
      </c>
      <c r="D95" s="127">
        <f t="shared" si="55"/>
        <v>0.91352255996727538</v>
      </c>
      <c r="E95" s="128">
        <f t="shared" si="56"/>
        <v>131</v>
      </c>
      <c r="F95" s="129" t="str">
        <f t="shared" si="57"/>
        <v>34</v>
      </c>
      <c r="G95" s="130" t="str">
        <f t="shared" si="58"/>
        <v>72바1095</v>
      </c>
      <c r="H95" s="131">
        <f t="shared" si="59"/>
        <v>2</v>
      </c>
      <c r="I95" s="132">
        <f t="shared" si="60"/>
        <v>2121.2049999999999</v>
      </c>
      <c r="J95" s="133">
        <f t="shared" si="61"/>
        <v>3.7605993311573493E-3</v>
      </c>
      <c r="K95" s="133">
        <f t="shared" si="62"/>
        <v>0.36021202659602625</v>
      </c>
      <c r="L95" s="133">
        <f t="shared" si="63"/>
        <v>0.19140064255930003</v>
      </c>
      <c r="M95" s="134">
        <f t="shared" si="64"/>
        <v>10.201000000000001</v>
      </c>
      <c r="N95" s="135">
        <f t="shared" si="65"/>
        <v>9.4286030817389177E-2</v>
      </c>
      <c r="O95" s="135">
        <f t="shared" si="66"/>
        <v>8.2971707119302476</v>
      </c>
      <c r="P95" s="216">
        <f t="shared" si="67"/>
        <v>2</v>
      </c>
      <c r="Q95" s="217">
        <f t="shared" si="68"/>
        <v>2</v>
      </c>
      <c r="R95" s="217">
        <f t="shared" si="69"/>
        <v>176</v>
      </c>
      <c r="T95">
        <v>524</v>
      </c>
      <c r="U95">
        <v>131</v>
      </c>
      <c r="V95" t="s">
        <v>348</v>
      </c>
      <c r="W95">
        <v>2121.2049999999999</v>
      </c>
      <c r="X95">
        <v>895.03099999999995</v>
      </c>
      <c r="Y95">
        <v>2.37</v>
      </c>
      <c r="Z95">
        <v>10.201000000000001</v>
      </c>
      <c r="AA95">
        <v>130.21328700000001</v>
      </c>
      <c r="AB95">
        <v>0.48968</v>
      </c>
      <c r="AC95">
        <v>46.904392000000001</v>
      </c>
      <c r="AD95" s="1">
        <v>406</v>
      </c>
      <c r="AE95">
        <v>2</v>
      </c>
      <c r="AF95">
        <v>176</v>
      </c>
      <c r="AG95">
        <v>87</v>
      </c>
      <c r="AH95">
        <v>16.290234000000002</v>
      </c>
      <c r="AI95">
        <v>1271.0999999999999</v>
      </c>
      <c r="AJ95">
        <v>21</v>
      </c>
      <c r="AK95">
        <v>2</v>
      </c>
      <c r="AL95">
        <v>312</v>
      </c>
      <c r="AM95" t="s">
        <v>349</v>
      </c>
      <c r="AN95" t="s">
        <v>594</v>
      </c>
      <c r="AO95">
        <v>2008.798</v>
      </c>
      <c r="AR95" t="s">
        <v>116</v>
      </c>
      <c r="AS95" t="s">
        <v>117</v>
      </c>
      <c r="AT95" t="s">
        <v>199</v>
      </c>
      <c r="AU95" t="s">
        <v>348</v>
      </c>
      <c r="AV95" t="s">
        <v>48</v>
      </c>
      <c r="AW95">
        <v>2</v>
      </c>
      <c r="BB95">
        <v>0.91352255996727538</v>
      </c>
      <c r="BC95" t="s">
        <v>68</v>
      </c>
      <c r="BF95" t="s">
        <v>116</v>
      </c>
      <c r="BG95" t="s">
        <v>117</v>
      </c>
      <c r="BH95" t="s">
        <v>348</v>
      </c>
      <c r="BI95">
        <v>131</v>
      </c>
      <c r="BJ95">
        <v>2</v>
      </c>
      <c r="BK95" t="s">
        <v>199</v>
      </c>
      <c r="BL95" t="s">
        <v>209</v>
      </c>
      <c r="BM95">
        <v>0.91352255996727538</v>
      </c>
      <c r="BN95" t="s">
        <v>68</v>
      </c>
      <c r="BO95" t="s">
        <v>173</v>
      </c>
      <c r="BP95">
        <v>2121.2049999999999</v>
      </c>
    </row>
    <row r="96" spans="1:68" ht="16.5">
      <c r="A96" s="223" t="str">
        <f t="shared" si="53"/>
        <v>신화여객</v>
      </c>
      <c r="B96" s="109" t="str">
        <f t="shared" si="52"/>
        <v>전진호</v>
      </c>
      <c r="C96" s="110" t="str">
        <f t="shared" si="54"/>
        <v>A</v>
      </c>
      <c r="D96" s="111">
        <f t="shared" si="55"/>
        <v>0.98646339241078085</v>
      </c>
      <c r="E96" s="112">
        <f t="shared" si="56"/>
        <v>7820</v>
      </c>
      <c r="F96" s="113" t="str">
        <f t="shared" si="57"/>
        <v>34</v>
      </c>
      <c r="G96" s="114" t="str">
        <f t="shared" si="58"/>
        <v>71바5106</v>
      </c>
      <c r="H96" s="115">
        <f t="shared" si="59"/>
        <v>6</v>
      </c>
      <c r="I96" s="116">
        <f t="shared" si="60"/>
        <v>822.89200000000005</v>
      </c>
      <c r="J96" s="117">
        <f t="shared" si="61"/>
        <v>7.8695678030057236E-3</v>
      </c>
      <c r="K96" s="117">
        <f t="shared" si="62"/>
        <v>0.31771872230889936</v>
      </c>
      <c r="L96" s="117">
        <f t="shared" si="63"/>
        <v>0.13489011923800448</v>
      </c>
      <c r="M96" s="118">
        <f t="shared" si="64"/>
        <v>9.141</v>
      </c>
      <c r="N96" s="119">
        <f t="shared" si="65"/>
        <v>0.47177488789449229</v>
      </c>
      <c r="O96" s="119">
        <f t="shared" si="66"/>
        <v>8.0201730942063687</v>
      </c>
      <c r="P96" s="218">
        <f t="shared" si="67"/>
        <v>0</v>
      </c>
      <c r="Q96" s="219">
        <f t="shared" si="68"/>
        <v>4</v>
      </c>
      <c r="R96" s="219">
        <f t="shared" si="69"/>
        <v>68</v>
      </c>
      <c r="T96">
        <v>524</v>
      </c>
      <c r="U96">
        <v>7820</v>
      </c>
      <c r="V96" t="s">
        <v>379</v>
      </c>
      <c r="W96">
        <v>847.86199999999997</v>
      </c>
      <c r="X96">
        <v>332.07400000000001</v>
      </c>
      <c r="Y96">
        <v>2.5529999999999999</v>
      </c>
      <c r="Z96">
        <v>9.141</v>
      </c>
      <c r="AA96">
        <v>51.673867000000001</v>
      </c>
      <c r="AB96">
        <v>0.40665099999999998</v>
      </c>
      <c r="AC96">
        <v>16.417755</v>
      </c>
      <c r="AD96" s="1">
        <v>111</v>
      </c>
      <c r="AE96">
        <v>4</v>
      </c>
      <c r="AF96">
        <v>68</v>
      </c>
      <c r="AG96">
        <v>67</v>
      </c>
      <c r="AH96">
        <v>16.407945000000002</v>
      </c>
      <c r="AI96">
        <v>41.5</v>
      </c>
      <c r="AJ96">
        <v>0</v>
      </c>
      <c r="AK96">
        <v>0</v>
      </c>
      <c r="AL96">
        <v>0</v>
      </c>
      <c r="AM96" t="s">
        <v>380</v>
      </c>
      <c r="AN96" t="s">
        <v>595</v>
      </c>
      <c r="AO96">
        <v>186.99799999999999</v>
      </c>
      <c r="AR96" t="s">
        <v>116</v>
      </c>
      <c r="AS96" t="s">
        <v>117</v>
      </c>
      <c r="AT96" t="s">
        <v>192</v>
      </c>
      <c r="AU96" t="s">
        <v>379</v>
      </c>
      <c r="AV96" t="s">
        <v>48</v>
      </c>
      <c r="AW96">
        <v>6</v>
      </c>
      <c r="BB96">
        <v>0.98646339241078085</v>
      </c>
      <c r="BC96" t="s">
        <v>66</v>
      </c>
      <c r="BF96" t="s">
        <v>116</v>
      </c>
      <c r="BG96" t="s">
        <v>117</v>
      </c>
      <c r="BH96" t="s">
        <v>379</v>
      </c>
      <c r="BI96">
        <v>7820</v>
      </c>
      <c r="BJ96">
        <v>6</v>
      </c>
      <c r="BK96" t="s">
        <v>192</v>
      </c>
      <c r="BL96" t="s">
        <v>205</v>
      </c>
      <c r="BM96">
        <v>0.98646339241078085</v>
      </c>
      <c r="BN96" t="s">
        <v>66</v>
      </c>
      <c r="BO96" t="s">
        <v>176</v>
      </c>
      <c r="BP96">
        <v>822.89200000000005</v>
      </c>
    </row>
    <row r="97" spans="1:68" ht="16.5">
      <c r="A97" s="222" t="str">
        <f t="shared" si="53"/>
        <v>신화여객</v>
      </c>
      <c r="B97" s="125" t="str">
        <f t="shared" si="52"/>
        <v>정성수</v>
      </c>
      <c r="C97" s="126" t="str">
        <f t="shared" si="54"/>
        <v>C</v>
      </c>
      <c r="D97" s="127">
        <f t="shared" si="55"/>
        <v>0.89156250000000004</v>
      </c>
      <c r="E97" s="128">
        <f t="shared" si="56"/>
        <v>5877</v>
      </c>
      <c r="F97" s="129" t="str">
        <f t="shared" si="57"/>
        <v>526</v>
      </c>
      <c r="G97" s="130" t="str">
        <f t="shared" si="58"/>
        <v>72바1103</v>
      </c>
      <c r="H97" s="131">
        <f t="shared" si="59"/>
        <v>1</v>
      </c>
      <c r="I97" s="132">
        <f t="shared" si="60"/>
        <v>1768.7270000000001</v>
      </c>
      <c r="J97" s="133">
        <f t="shared" si="61"/>
        <v>7.1310006332050572E-3</v>
      </c>
      <c r="K97" s="133">
        <f t="shared" si="62"/>
        <v>0.31285460961692962</v>
      </c>
      <c r="L97" s="133">
        <f t="shared" si="63"/>
        <v>0.17979032377523496</v>
      </c>
      <c r="M97" s="134">
        <f t="shared" si="64"/>
        <v>8.4280000000000008</v>
      </c>
      <c r="N97" s="135">
        <f t="shared" si="65"/>
        <v>0.11307567533033644</v>
      </c>
      <c r="O97" s="135">
        <f t="shared" si="66"/>
        <v>17.639805351532484</v>
      </c>
      <c r="P97" s="216">
        <f t="shared" si="67"/>
        <v>3</v>
      </c>
      <c r="Q97" s="217">
        <f t="shared" si="68"/>
        <v>2</v>
      </c>
      <c r="R97" s="217">
        <f t="shared" si="69"/>
        <v>312</v>
      </c>
      <c r="T97">
        <v>524</v>
      </c>
      <c r="U97">
        <v>5877</v>
      </c>
      <c r="V97" t="s">
        <v>449</v>
      </c>
      <c r="W97">
        <v>1768.7270000000001</v>
      </c>
      <c r="X97">
        <v>620.029</v>
      </c>
      <c r="Y97">
        <v>2.8530000000000002</v>
      </c>
      <c r="Z97">
        <v>8.4280000000000008</v>
      </c>
      <c r="AA97">
        <v>117.01106799999999</v>
      </c>
      <c r="AB97">
        <v>0.83440599999999998</v>
      </c>
      <c r="AC97">
        <v>36.607452000000002</v>
      </c>
      <c r="AD97" s="1">
        <v>318</v>
      </c>
      <c r="AE97">
        <v>2</v>
      </c>
      <c r="AF97">
        <v>312</v>
      </c>
      <c r="AG97">
        <v>66</v>
      </c>
      <c r="AH97">
        <v>15.115894000000001</v>
      </c>
      <c r="AI97">
        <v>20.399999999999999</v>
      </c>
      <c r="AJ97">
        <v>0</v>
      </c>
      <c r="AK97">
        <v>3</v>
      </c>
      <c r="AL97">
        <v>313</v>
      </c>
      <c r="AM97" t="s">
        <v>456</v>
      </c>
      <c r="AN97" t="s">
        <v>596</v>
      </c>
      <c r="AO97">
        <v>1768.7270000000001</v>
      </c>
      <c r="AR97" t="s">
        <v>116</v>
      </c>
      <c r="AS97" t="s">
        <v>119</v>
      </c>
      <c r="AT97" t="s">
        <v>446</v>
      </c>
      <c r="AU97" t="s">
        <v>449</v>
      </c>
      <c r="AV97" t="s">
        <v>48</v>
      </c>
      <c r="AW97">
        <v>1</v>
      </c>
      <c r="BB97">
        <v>0.89156250000000004</v>
      </c>
      <c r="BC97" t="s">
        <v>69</v>
      </c>
      <c r="BF97" t="s">
        <v>116</v>
      </c>
      <c r="BG97" t="s">
        <v>119</v>
      </c>
      <c r="BH97" t="s">
        <v>449</v>
      </c>
      <c r="BI97">
        <v>5877</v>
      </c>
      <c r="BJ97">
        <v>1</v>
      </c>
      <c r="BK97" t="s">
        <v>446</v>
      </c>
      <c r="BL97" t="s">
        <v>172</v>
      </c>
      <c r="BM97">
        <v>0.89156250000000004</v>
      </c>
      <c r="BN97" t="s">
        <v>69</v>
      </c>
      <c r="BO97" t="s">
        <v>175</v>
      </c>
      <c r="BP97">
        <v>1768.7270000000001</v>
      </c>
    </row>
    <row r="98" spans="1:68" ht="16.5">
      <c r="A98" s="223" t="str">
        <f t="shared" si="53"/>
        <v>신화여객</v>
      </c>
      <c r="B98" s="109" t="str">
        <f t="shared" si="52"/>
        <v>정영환</v>
      </c>
      <c r="C98" s="110" t="str">
        <f t="shared" si="54"/>
        <v>F</v>
      </c>
      <c r="D98" s="111">
        <f t="shared" si="55"/>
        <v>0.79112363541920672</v>
      </c>
      <c r="E98" s="112">
        <f t="shared" si="56"/>
        <v>4021</v>
      </c>
      <c r="F98" s="113" t="str">
        <f t="shared" si="57"/>
        <v>34</v>
      </c>
      <c r="G98" s="114" t="str">
        <f t="shared" si="58"/>
        <v>71바6173</v>
      </c>
      <c r="H98" s="115">
        <f t="shared" si="59"/>
        <v>6</v>
      </c>
      <c r="I98" s="116">
        <f t="shared" si="60"/>
        <v>1619.211</v>
      </c>
      <c r="J98" s="117">
        <f t="shared" si="61"/>
        <v>4.7173867212849758E-3</v>
      </c>
      <c r="K98" s="117">
        <f t="shared" si="62"/>
        <v>0.38579952857239636</v>
      </c>
      <c r="L98" s="117">
        <f t="shared" si="63"/>
        <v>0.22480084436185277</v>
      </c>
      <c r="M98" s="118">
        <f t="shared" si="64"/>
        <v>13.771000000000001</v>
      </c>
      <c r="N98" s="119">
        <f t="shared" si="65"/>
        <v>6.1758473725783733E-2</v>
      </c>
      <c r="O98" s="119">
        <f t="shared" si="66"/>
        <v>10.93124984946372</v>
      </c>
      <c r="P98" s="218">
        <f t="shared" si="67"/>
        <v>19</v>
      </c>
      <c r="Q98" s="219">
        <f t="shared" si="68"/>
        <v>1</v>
      </c>
      <c r="R98" s="219">
        <f t="shared" si="69"/>
        <v>177</v>
      </c>
      <c r="T98">
        <v>524</v>
      </c>
      <c r="U98">
        <v>4021</v>
      </c>
      <c r="V98" t="s">
        <v>392</v>
      </c>
      <c r="W98">
        <v>1619.211</v>
      </c>
      <c r="X98">
        <v>798.77800000000002</v>
      </c>
      <c r="Y98">
        <v>2.0270000000000001</v>
      </c>
      <c r="Z98">
        <v>13.771000000000001</v>
      </c>
      <c r="AA98">
        <v>107.69331200000001</v>
      </c>
      <c r="AB98">
        <v>0.50803100000000001</v>
      </c>
      <c r="AC98">
        <v>41.548029</v>
      </c>
      <c r="AD98" s="1">
        <v>364</v>
      </c>
      <c r="AE98">
        <v>1</v>
      </c>
      <c r="AF98">
        <v>177</v>
      </c>
      <c r="AG98">
        <v>81</v>
      </c>
      <c r="AH98">
        <v>15.03539</v>
      </c>
      <c r="AI98">
        <v>707.1</v>
      </c>
      <c r="AJ98">
        <v>0</v>
      </c>
      <c r="AK98">
        <v>19</v>
      </c>
      <c r="AL98">
        <v>3470</v>
      </c>
      <c r="AM98" t="s">
        <v>393</v>
      </c>
      <c r="AN98" t="s">
        <v>597</v>
      </c>
      <c r="AO98">
        <v>537.62</v>
      </c>
      <c r="AR98" t="s">
        <v>116</v>
      </c>
      <c r="AS98" t="s">
        <v>117</v>
      </c>
      <c r="AT98" t="s">
        <v>480</v>
      </c>
      <c r="AU98" t="s">
        <v>392</v>
      </c>
      <c r="AV98" t="s">
        <v>48</v>
      </c>
      <c r="AW98">
        <v>6</v>
      </c>
      <c r="BB98">
        <v>0.79112363541920672</v>
      </c>
      <c r="BC98" t="s">
        <v>70</v>
      </c>
      <c r="BF98" t="s">
        <v>116</v>
      </c>
      <c r="BG98" t="s">
        <v>117</v>
      </c>
      <c r="BH98" t="s">
        <v>392</v>
      </c>
      <c r="BI98">
        <v>4021</v>
      </c>
      <c r="BJ98">
        <v>6</v>
      </c>
      <c r="BK98" t="s">
        <v>480</v>
      </c>
      <c r="BL98" t="s">
        <v>197</v>
      </c>
      <c r="BM98">
        <v>0.79112363541920672</v>
      </c>
      <c r="BN98" t="s">
        <v>70</v>
      </c>
      <c r="BO98" t="s">
        <v>372</v>
      </c>
      <c r="BP98">
        <v>1619.211</v>
      </c>
    </row>
    <row r="99" spans="1:68" ht="16.5">
      <c r="A99" s="222" t="str">
        <f t="shared" si="53"/>
        <v>신화여객</v>
      </c>
      <c r="B99" s="125" t="str">
        <f t="shared" si="52"/>
        <v>정태훈</v>
      </c>
      <c r="C99" s="126" t="str">
        <f t="shared" si="54"/>
        <v>C</v>
      </c>
      <c r="D99" s="127">
        <f t="shared" si="55"/>
        <v>0.87884615384615383</v>
      </c>
      <c r="E99" s="128">
        <f t="shared" si="56"/>
        <v>6505</v>
      </c>
      <c r="F99" s="129" t="str">
        <f t="shared" si="57"/>
        <v>34</v>
      </c>
      <c r="G99" s="130" t="str">
        <f t="shared" si="58"/>
        <v>71바5104</v>
      </c>
      <c r="H99" s="131">
        <f t="shared" si="59"/>
        <v>1</v>
      </c>
      <c r="I99" s="132">
        <f t="shared" si="60"/>
        <v>2157.8589999999999</v>
      </c>
      <c r="J99" s="133">
        <f t="shared" si="61"/>
        <v>9.1809176093723683E-4</v>
      </c>
      <c r="K99" s="133">
        <f t="shared" si="62"/>
        <v>0.32252461444364733</v>
      </c>
      <c r="L99" s="133">
        <f t="shared" si="63"/>
        <v>6.1635167079962132E-2</v>
      </c>
      <c r="M99" s="134">
        <f t="shared" si="64"/>
        <v>11.194000000000001</v>
      </c>
      <c r="N99" s="135">
        <f t="shared" si="65"/>
        <v>1.1585557721797393</v>
      </c>
      <c r="O99" s="135">
        <f t="shared" si="66"/>
        <v>4.3561697033958202</v>
      </c>
      <c r="P99" s="216">
        <f t="shared" si="67"/>
        <v>0</v>
      </c>
      <c r="Q99" s="217">
        <f t="shared" si="68"/>
        <v>25</v>
      </c>
      <c r="R99" s="217">
        <f t="shared" si="69"/>
        <v>94</v>
      </c>
      <c r="T99">
        <v>524</v>
      </c>
      <c r="U99">
        <v>6505</v>
      </c>
      <c r="V99" t="s">
        <v>598</v>
      </c>
      <c r="W99">
        <v>2157.8589999999999</v>
      </c>
      <c r="X99">
        <v>944.49099999999999</v>
      </c>
      <c r="Y99">
        <v>2.2850000000000001</v>
      </c>
      <c r="Z99">
        <v>11.194000000000001</v>
      </c>
      <c r="AA99">
        <v>135.82411400000001</v>
      </c>
      <c r="AB99">
        <v>0.124699</v>
      </c>
      <c r="AC99">
        <v>43.806620000000002</v>
      </c>
      <c r="AD99" s="1">
        <v>133</v>
      </c>
      <c r="AE99">
        <v>25</v>
      </c>
      <c r="AF99">
        <v>94</v>
      </c>
      <c r="AG99">
        <v>78</v>
      </c>
      <c r="AH99">
        <v>15.887155999999999</v>
      </c>
      <c r="AI99">
        <v>710.8</v>
      </c>
      <c r="AJ99">
        <v>0</v>
      </c>
      <c r="AK99">
        <v>0</v>
      </c>
      <c r="AL99">
        <v>0</v>
      </c>
      <c r="AM99" t="s">
        <v>599</v>
      </c>
      <c r="AN99" t="s">
        <v>600</v>
      </c>
      <c r="AO99">
        <v>2157.8589999999999</v>
      </c>
      <c r="AR99" t="s">
        <v>116</v>
      </c>
      <c r="AS99" t="s">
        <v>117</v>
      </c>
      <c r="AT99" t="s">
        <v>493</v>
      </c>
      <c r="AU99" t="s">
        <v>598</v>
      </c>
      <c r="AV99" t="s">
        <v>48</v>
      </c>
      <c r="AW99">
        <v>1</v>
      </c>
      <c r="BB99">
        <v>0.87884615384615383</v>
      </c>
      <c r="BC99" t="s">
        <v>69</v>
      </c>
      <c r="BF99" t="s">
        <v>116</v>
      </c>
      <c r="BG99" t="s">
        <v>117</v>
      </c>
      <c r="BH99" t="s">
        <v>598</v>
      </c>
      <c r="BI99">
        <v>6505</v>
      </c>
      <c r="BJ99">
        <v>1</v>
      </c>
      <c r="BK99" t="s">
        <v>493</v>
      </c>
      <c r="BL99" t="s">
        <v>172</v>
      </c>
      <c r="BM99">
        <v>0.87884615384615383</v>
      </c>
      <c r="BN99" t="s">
        <v>69</v>
      </c>
      <c r="BO99" t="s">
        <v>175</v>
      </c>
      <c r="BP99">
        <v>2157.8589999999999</v>
      </c>
    </row>
    <row r="100" spans="1:68" ht="16.5">
      <c r="A100" s="223" t="str">
        <f t="shared" si="53"/>
        <v>신화여객</v>
      </c>
      <c r="B100" s="109" t="str">
        <f t="shared" si="52"/>
        <v>조성근</v>
      </c>
      <c r="C100" s="110" t="str">
        <f t="shared" si="54"/>
        <v>D</v>
      </c>
      <c r="D100" s="111">
        <f t="shared" si="55"/>
        <v>0.84039978828525963</v>
      </c>
      <c r="E100" s="112">
        <f t="shared" si="56"/>
        <v>7970</v>
      </c>
      <c r="F100" s="113" t="str">
        <f t="shared" si="57"/>
        <v>34</v>
      </c>
      <c r="G100" s="114" t="str">
        <f t="shared" si="58"/>
        <v>72바1473</v>
      </c>
      <c r="H100" s="115">
        <f t="shared" si="59"/>
        <v>2</v>
      </c>
      <c r="I100" s="116">
        <f t="shared" si="60"/>
        <v>2348.4430000000002</v>
      </c>
      <c r="J100" s="117">
        <f t="shared" si="61"/>
        <v>1.5626719619303907E-2</v>
      </c>
      <c r="K100" s="117">
        <f t="shared" si="62"/>
        <v>0.33594507870305251</v>
      </c>
      <c r="L100" s="117">
        <f t="shared" si="63"/>
        <v>0.24782377089842075</v>
      </c>
      <c r="M100" s="118">
        <f t="shared" si="64"/>
        <v>12.667</v>
      </c>
      <c r="N100" s="119">
        <f t="shared" si="65"/>
        <v>8.4277380456749693E-2</v>
      </c>
      <c r="O100" s="119">
        <f t="shared" si="66"/>
        <v>19.425936195280805</v>
      </c>
      <c r="P100" s="218">
        <f t="shared" si="67"/>
        <v>1</v>
      </c>
      <c r="Q100" s="219">
        <f t="shared" si="68"/>
        <v>2</v>
      </c>
      <c r="R100" s="219">
        <f t="shared" si="69"/>
        <v>461</v>
      </c>
      <c r="T100">
        <v>524</v>
      </c>
      <c r="U100">
        <v>7970</v>
      </c>
      <c r="V100" t="s">
        <v>350</v>
      </c>
      <c r="W100">
        <v>2373.116</v>
      </c>
      <c r="X100">
        <v>1130.5999999999999</v>
      </c>
      <c r="Y100">
        <v>2.0990000000000002</v>
      </c>
      <c r="Z100">
        <v>12.667</v>
      </c>
      <c r="AA100">
        <v>143.145782</v>
      </c>
      <c r="AB100">
        <v>2.2368990000000002</v>
      </c>
      <c r="AC100">
        <v>48.089120999999999</v>
      </c>
      <c r="AD100" s="1">
        <v>582</v>
      </c>
      <c r="AE100">
        <v>2</v>
      </c>
      <c r="AF100">
        <v>461</v>
      </c>
      <c r="AG100">
        <v>74</v>
      </c>
      <c r="AH100">
        <v>16.578315</v>
      </c>
      <c r="AI100">
        <v>1501.7</v>
      </c>
      <c r="AJ100">
        <v>0</v>
      </c>
      <c r="AK100">
        <v>1</v>
      </c>
      <c r="AL100">
        <v>162</v>
      </c>
      <c r="AM100" t="s">
        <v>351</v>
      </c>
      <c r="AN100" t="s">
        <v>601</v>
      </c>
      <c r="AO100">
        <v>2292.5250000000001</v>
      </c>
      <c r="AR100" t="s">
        <v>116</v>
      </c>
      <c r="AS100" t="s">
        <v>117</v>
      </c>
      <c r="AT100" t="s">
        <v>209</v>
      </c>
      <c r="AU100" t="s">
        <v>350</v>
      </c>
      <c r="AV100" t="s">
        <v>48</v>
      </c>
      <c r="AW100">
        <v>2</v>
      </c>
      <c r="BB100">
        <v>0.84039978828525963</v>
      </c>
      <c r="BC100" t="s">
        <v>67</v>
      </c>
      <c r="BF100" t="s">
        <v>116</v>
      </c>
      <c r="BG100" t="s">
        <v>117</v>
      </c>
      <c r="BH100" t="s">
        <v>350</v>
      </c>
      <c r="BI100">
        <v>7970</v>
      </c>
      <c r="BJ100">
        <v>2</v>
      </c>
      <c r="BK100" t="s">
        <v>209</v>
      </c>
      <c r="BL100" t="s">
        <v>195</v>
      </c>
      <c r="BM100">
        <v>0.84039978828525963</v>
      </c>
      <c r="BN100" t="s">
        <v>67</v>
      </c>
      <c r="BO100" t="s">
        <v>177</v>
      </c>
      <c r="BP100">
        <v>2348.4430000000002</v>
      </c>
    </row>
    <row r="101" spans="1:68" ht="16.5">
      <c r="A101" s="222" t="str">
        <f t="shared" ref="A101:A104" si="70">BF101</f>
        <v>신화여객</v>
      </c>
      <c r="B101" s="125" t="str">
        <f t="shared" si="52"/>
        <v>조집현</v>
      </c>
      <c r="C101" s="126" t="str">
        <f t="shared" ref="C101:C104" si="71">BN101</f>
        <v>C</v>
      </c>
      <c r="D101" s="127">
        <f t="shared" ref="D101:D104" si="72">BM101</f>
        <v>0.88124999999999987</v>
      </c>
      <c r="E101" s="128">
        <f t="shared" ref="E101:E104" si="73">U101</f>
        <v>8805</v>
      </c>
      <c r="F101" s="129" t="str">
        <f t="shared" ref="F101:F104" si="74">BG101</f>
        <v>526</v>
      </c>
      <c r="G101" s="130" t="str">
        <f t="shared" ref="G101:G104" si="75">BK101</f>
        <v>71바6155</v>
      </c>
      <c r="H101" s="131">
        <f t="shared" ref="H101:H104" si="76">BJ101</f>
        <v>1</v>
      </c>
      <c r="I101" s="132">
        <f t="shared" ref="I101:I104" si="77">BP101</f>
        <v>2097.6869999999999</v>
      </c>
      <c r="J101" s="133">
        <f t="shared" ref="J101:J104" si="78">AB101/AA101</f>
        <v>1.9302684634344758E-2</v>
      </c>
      <c r="K101" s="133">
        <f t="shared" ref="K101:K104" si="79">AC101/AA101</f>
        <v>0.30813639878341392</v>
      </c>
      <c r="L101" s="133">
        <f t="shared" ref="L101:L104" si="80">AD101/I101</f>
        <v>0.22548645245930399</v>
      </c>
      <c r="M101" s="134">
        <f t="shared" ref="M101:M104" si="81">Z101</f>
        <v>8.9060000000000006</v>
      </c>
      <c r="N101" s="135">
        <f t="shared" ref="N101:N104" si="82">AE101*100/W101</f>
        <v>0</v>
      </c>
      <c r="O101" s="135">
        <f t="shared" ref="O101:O104" si="83">AF101*100/W101</f>
        <v>6.6740176203599493</v>
      </c>
      <c r="P101" s="216">
        <f t="shared" ref="P101:P104" si="84">AK101</f>
        <v>0</v>
      </c>
      <c r="Q101" s="217">
        <f t="shared" ref="Q101:Q104" si="85">AE101</f>
        <v>0</v>
      </c>
      <c r="R101" s="217">
        <f t="shared" ref="R101:R104" si="86">AF101</f>
        <v>140</v>
      </c>
      <c r="T101">
        <v>524</v>
      </c>
      <c r="U101">
        <v>8805</v>
      </c>
      <c r="V101" t="s">
        <v>450</v>
      </c>
      <c r="W101">
        <v>2097.6869999999999</v>
      </c>
      <c r="X101">
        <v>743.75199999999995</v>
      </c>
      <c r="Y101">
        <v>2.82</v>
      </c>
      <c r="Z101">
        <v>8.9060000000000006</v>
      </c>
      <c r="AA101">
        <v>137.65800200000001</v>
      </c>
      <c r="AB101">
        <v>2.6571690000000001</v>
      </c>
      <c r="AC101">
        <v>42.417440999999997</v>
      </c>
      <c r="AD101" s="1">
        <v>473</v>
      </c>
      <c r="AE101">
        <v>0</v>
      </c>
      <c r="AF101">
        <v>140</v>
      </c>
      <c r="AG101">
        <v>85</v>
      </c>
      <c r="AH101">
        <v>15.238394</v>
      </c>
      <c r="AI101">
        <v>46.5</v>
      </c>
      <c r="AJ101">
        <v>0</v>
      </c>
      <c r="AK101">
        <v>0</v>
      </c>
      <c r="AL101">
        <v>0</v>
      </c>
      <c r="AM101" t="s">
        <v>457</v>
      </c>
      <c r="AN101" t="s">
        <v>602</v>
      </c>
      <c r="AO101">
        <v>2097.6869999999999</v>
      </c>
      <c r="AR101" t="s">
        <v>116</v>
      </c>
      <c r="AS101" t="s">
        <v>119</v>
      </c>
      <c r="AT101" t="s">
        <v>451</v>
      </c>
      <c r="AU101" t="s">
        <v>450</v>
      </c>
      <c r="AV101" t="s">
        <v>48</v>
      </c>
      <c r="AW101">
        <v>1</v>
      </c>
      <c r="BB101">
        <v>0.88124999999999987</v>
      </c>
      <c r="BC101" t="s">
        <v>69</v>
      </c>
      <c r="BF101" t="s">
        <v>116</v>
      </c>
      <c r="BG101" t="s">
        <v>119</v>
      </c>
      <c r="BH101" t="s">
        <v>450</v>
      </c>
      <c r="BI101">
        <v>8805</v>
      </c>
      <c r="BJ101">
        <v>1</v>
      </c>
      <c r="BK101" t="s">
        <v>451</v>
      </c>
      <c r="BL101" t="s">
        <v>172</v>
      </c>
      <c r="BM101">
        <v>0.88124999999999987</v>
      </c>
      <c r="BN101" t="s">
        <v>69</v>
      </c>
      <c r="BO101" t="s">
        <v>175</v>
      </c>
      <c r="BP101">
        <v>2097.6869999999999</v>
      </c>
    </row>
    <row r="102" spans="1:68" ht="16.5">
      <c r="A102" s="223" t="str">
        <f t="shared" si="70"/>
        <v>신화여객</v>
      </c>
      <c r="B102" s="109" t="str">
        <f t="shared" si="52"/>
        <v>주상건</v>
      </c>
      <c r="C102" s="110" t="str">
        <f t="shared" si="71"/>
        <v>C</v>
      </c>
      <c r="D102" s="111">
        <f t="shared" si="72"/>
        <v>0.89089121207671906</v>
      </c>
      <c r="E102" s="112">
        <f t="shared" si="73"/>
        <v>517</v>
      </c>
      <c r="F102" s="113" t="str">
        <f t="shared" si="74"/>
        <v>37</v>
      </c>
      <c r="G102" s="114" t="str">
        <f t="shared" si="75"/>
        <v>71바6167</v>
      </c>
      <c r="H102" s="115">
        <f t="shared" si="76"/>
        <v>12</v>
      </c>
      <c r="I102" s="116">
        <f t="shared" si="77"/>
        <v>1716.829</v>
      </c>
      <c r="J102" s="117">
        <f t="shared" si="78"/>
        <v>2.2622186937381696E-2</v>
      </c>
      <c r="K102" s="117">
        <f t="shared" si="79"/>
        <v>0.38491938189338931</v>
      </c>
      <c r="L102" s="117">
        <f t="shared" si="80"/>
        <v>0.21260125498812055</v>
      </c>
      <c r="M102" s="118">
        <f t="shared" si="81"/>
        <v>11.923</v>
      </c>
      <c r="N102" s="119">
        <f t="shared" si="82"/>
        <v>0.11483989882604913</v>
      </c>
      <c r="O102" s="119">
        <f t="shared" si="83"/>
        <v>24.231218652296366</v>
      </c>
      <c r="P102" s="218">
        <f t="shared" si="84"/>
        <v>35</v>
      </c>
      <c r="Q102" s="219">
        <f t="shared" si="85"/>
        <v>2</v>
      </c>
      <c r="R102" s="219">
        <f t="shared" si="86"/>
        <v>422</v>
      </c>
      <c r="T102">
        <v>524</v>
      </c>
      <c r="U102">
        <v>517</v>
      </c>
      <c r="V102" t="s">
        <v>352</v>
      </c>
      <c r="W102">
        <v>1741.5550000000001</v>
      </c>
      <c r="X102">
        <v>759.65499999999997</v>
      </c>
      <c r="Y102">
        <v>2.2930000000000001</v>
      </c>
      <c r="Z102">
        <v>11.923</v>
      </c>
      <c r="AA102">
        <v>112.40080399999999</v>
      </c>
      <c r="AB102">
        <v>2.5427520000000001</v>
      </c>
      <c r="AC102">
        <v>43.265248</v>
      </c>
      <c r="AD102" s="1">
        <v>365</v>
      </c>
      <c r="AE102">
        <v>2</v>
      </c>
      <c r="AF102">
        <v>422</v>
      </c>
      <c r="AG102">
        <v>76</v>
      </c>
      <c r="AH102">
        <v>15.494149999999999</v>
      </c>
      <c r="AI102">
        <v>632.5</v>
      </c>
      <c r="AJ102">
        <v>0</v>
      </c>
      <c r="AK102">
        <v>35</v>
      </c>
      <c r="AL102">
        <v>14670</v>
      </c>
      <c r="AM102" t="s">
        <v>353</v>
      </c>
      <c r="AN102" t="s">
        <v>603</v>
      </c>
      <c r="AO102">
        <v>250.71700000000001</v>
      </c>
      <c r="AR102" t="s">
        <v>116</v>
      </c>
      <c r="AS102" t="s">
        <v>118</v>
      </c>
      <c r="AT102" t="s">
        <v>211</v>
      </c>
      <c r="AU102" t="s">
        <v>352</v>
      </c>
      <c r="AV102" t="s">
        <v>48</v>
      </c>
      <c r="AW102">
        <v>12</v>
      </c>
      <c r="BB102">
        <v>0.89089121207671906</v>
      </c>
      <c r="BC102" t="s">
        <v>69</v>
      </c>
      <c r="BF102" t="s">
        <v>116</v>
      </c>
      <c r="BG102" t="s">
        <v>118</v>
      </c>
      <c r="BH102" t="s">
        <v>352</v>
      </c>
      <c r="BI102">
        <v>517</v>
      </c>
      <c r="BJ102">
        <v>12</v>
      </c>
      <c r="BK102" t="s">
        <v>211</v>
      </c>
      <c r="BL102" t="s">
        <v>213</v>
      </c>
      <c r="BM102">
        <v>0.89089121207671906</v>
      </c>
      <c r="BN102" t="s">
        <v>69</v>
      </c>
      <c r="BO102" t="s">
        <v>175</v>
      </c>
      <c r="BP102">
        <v>1716.829</v>
      </c>
    </row>
    <row r="103" spans="1:68" ht="16.5">
      <c r="A103" s="222" t="str">
        <f t="shared" si="70"/>
        <v>신화여객</v>
      </c>
      <c r="B103" s="125" t="str">
        <f t="shared" si="52"/>
        <v>채건</v>
      </c>
      <c r="C103" s="126" t="str">
        <f t="shared" si="71"/>
        <v>F</v>
      </c>
      <c r="D103" s="127">
        <f t="shared" si="72"/>
        <v>0.76892172543082471</v>
      </c>
      <c r="E103" s="128">
        <f t="shared" si="73"/>
        <v>6054</v>
      </c>
      <c r="F103" s="129" t="str">
        <f t="shared" si="74"/>
        <v>37</v>
      </c>
      <c r="G103" s="130" t="str">
        <f t="shared" si="75"/>
        <v>71바6162</v>
      </c>
      <c r="H103" s="131">
        <f t="shared" si="76"/>
        <v>10</v>
      </c>
      <c r="I103" s="132">
        <f t="shared" si="77"/>
        <v>1756.2760000000001</v>
      </c>
      <c r="J103" s="133">
        <f t="shared" si="78"/>
        <v>6.6893456371366457E-3</v>
      </c>
      <c r="K103" s="133">
        <f t="shared" si="79"/>
        <v>0.47158729233222774</v>
      </c>
      <c r="L103" s="133">
        <f t="shared" si="80"/>
        <v>0.19586898642354617</v>
      </c>
      <c r="M103" s="134">
        <f t="shared" si="81"/>
        <v>14.481</v>
      </c>
      <c r="N103" s="135">
        <f t="shared" si="82"/>
        <v>0.68326390612864951</v>
      </c>
      <c r="O103" s="135">
        <f t="shared" si="83"/>
        <v>19.017512053914075</v>
      </c>
      <c r="P103" s="216">
        <f t="shared" si="84"/>
        <v>72</v>
      </c>
      <c r="Q103" s="217">
        <f t="shared" si="85"/>
        <v>12</v>
      </c>
      <c r="R103" s="217">
        <f t="shared" si="86"/>
        <v>334</v>
      </c>
      <c r="T103">
        <v>524</v>
      </c>
      <c r="U103">
        <v>6054</v>
      </c>
      <c r="V103" t="s">
        <v>408</v>
      </c>
      <c r="W103">
        <v>1756.2760000000001</v>
      </c>
      <c r="X103">
        <v>866.976</v>
      </c>
      <c r="Y103">
        <v>2.0259999999999998</v>
      </c>
      <c r="Z103">
        <v>14.481</v>
      </c>
      <c r="AA103">
        <v>130.92775399999999</v>
      </c>
      <c r="AB103">
        <v>0.87582099999999996</v>
      </c>
      <c r="AC103">
        <v>61.743865</v>
      </c>
      <c r="AD103" s="1">
        <v>344</v>
      </c>
      <c r="AE103">
        <v>12</v>
      </c>
      <c r="AF103">
        <v>334</v>
      </c>
      <c r="AG103">
        <v>86</v>
      </c>
      <c r="AH103">
        <v>13.414084000000001</v>
      </c>
      <c r="AI103">
        <v>1329.2</v>
      </c>
      <c r="AJ103">
        <v>59.9</v>
      </c>
      <c r="AK103">
        <v>72</v>
      </c>
      <c r="AL103">
        <v>54994</v>
      </c>
      <c r="AM103" t="s">
        <v>409</v>
      </c>
      <c r="AN103" t="s">
        <v>604</v>
      </c>
      <c r="AO103">
        <v>358.791</v>
      </c>
      <c r="AR103" t="s">
        <v>116</v>
      </c>
      <c r="AS103" t="s">
        <v>118</v>
      </c>
      <c r="AT103" t="s">
        <v>481</v>
      </c>
      <c r="AU103" t="s">
        <v>408</v>
      </c>
      <c r="AV103" t="s">
        <v>48</v>
      </c>
      <c r="AW103">
        <v>10</v>
      </c>
      <c r="BB103">
        <v>0.76892172543082471</v>
      </c>
      <c r="BC103" t="s">
        <v>70</v>
      </c>
      <c r="BF103" t="s">
        <v>116</v>
      </c>
      <c r="BG103" t="s">
        <v>118</v>
      </c>
      <c r="BH103" t="s">
        <v>408</v>
      </c>
      <c r="BI103">
        <v>6054</v>
      </c>
      <c r="BJ103">
        <v>10</v>
      </c>
      <c r="BK103" t="s">
        <v>481</v>
      </c>
      <c r="BL103" t="s">
        <v>214</v>
      </c>
      <c r="BM103">
        <v>0.76892172543082471</v>
      </c>
      <c r="BN103" t="s">
        <v>70</v>
      </c>
      <c r="BO103" t="s">
        <v>372</v>
      </c>
      <c r="BP103">
        <v>1756.2760000000001</v>
      </c>
    </row>
    <row r="104" spans="1:68" ht="16.5">
      <c r="A104" s="223" t="str">
        <f t="shared" si="70"/>
        <v>신화여객</v>
      </c>
      <c r="B104" s="109" t="str">
        <f t="shared" si="52"/>
        <v>최동석</v>
      </c>
      <c r="C104" s="110" t="str">
        <f t="shared" si="71"/>
        <v>F</v>
      </c>
      <c r="D104" s="111">
        <f t="shared" si="72"/>
        <v>0.79920000000000002</v>
      </c>
      <c r="E104" s="112">
        <f t="shared" si="73"/>
        <v>3626</v>
      </c>
      <c r="F104" s="113" t="str">
        <f t="shared" si="74"/>
        <v>34</v>
      </c>
      <c r="G104" s="114" t="str">
        <f t="shared" si="75"/>
        <v>71바6160</v>
      </c>
      <c r="H104" s="115">
        <f t="shared" si="76"/>
        <v>1</v>
      </c>
      <c r="I104" s="116">
        <f t="shared" si="77"/>
        <v>2416.4929999999999</v>
      </c>
      <c r="J104" s="117">
        <f t="shared" si="78"/>
        <v>2.4888443003761539E-2</v>
      </c>
      <c r="K104" s="117">
        <f t="shared" si="79"/>
        <v>0.37857310800949251</v>
      </c>
      <c r="L104" s="117">
        <f t="shared" si="80"/>
        <v>0.28719305208001844</v>
      </c>
      <c r="M104" s="118">
        <f t="shared" si="81"/>
        <v>13.878</v>
      </c>
      <c r="N104" s="119">
        <f t="shared" si="82"/>
        <v>0</v>
      </c>
      <c r="O104" s="119">
        <f t="shared" si="83"/>
        <v>11.090452155251432</v>
      </c>
      <c r="P104" s="218">
        <f t="shared" si="84"/>
        <v>7</v>
      </c>
      <c r="Q104" s="219">
        <f t="shared" si="85"/>
        <v>0</v>
      </c>
      <c r="R104" s="219">
        <f t="shared" si="86"/>
        <v>268</v>
      </c>
      <c r="T104">
        <v>524</v>
      </c>
      <c r="U104">
        <v>3626</v>
      </c>
      <c r="V104" t="s">
        <v>354</v>
      </c>
      <c r="W104">
        <v>2416.4929999999999</v>
      </c>
      <c r="X104">
        <v>1209.557</v>
      </c>
      <c r="Y104">
        <v>1.998</v>
      </c>
      <c r="Z104">
        <v>13.878</v>
      </c>
      <c r="AA104">
        <v>163.171075</v>
      </c>
      <c r="AB104">
        <v>4.0610739999999996</v>
      </c>
      <c r="AC104">
        <v>61.772181000000003</v>
      </c>
      <c r="AD104" s="1">
        <v>694</v>
      </c>
      <c r="AE104">
        <v>0</v>
      </c>
      <c r="AF104">
        <v>268</v>
      </c>
      <c r="AG104">
        <v>73</v>
      </c>
      <c r="AH104">
        <v>14.809566999999999</v>
      </c>
      <c r="AI104">
        <v>704.8</v>
      </c>
      <c r="AJ104">
        <v>0</v>
      </c>
      <c r="AK104">
        <v>7</v>
      </c>
      <c r="AL104">
        <v>790</v>
      </c>
      <c r="AM104" t="s">
        <v>355</v>
      </c>
      <c r="AN104" t="s">
        <v>605</v>
      </c>
      <c r="AO104">
        <v>2416.4929999999999</v>
      </c>
      <c r="AR104" t="s">
        <v>116</v>
      </c>
      <c r="AS104" t="s">
        <v>117</v>
      </c>
      <c r="AT104" t="s">
        <v>197</v>
      </c>
      <c r="AU104" t="s">
        <v>354</v>
      </c>
      <c r="AV104" t="s">
        <v>48</v>
      </c>
      <c r="AW104">
        <v>1</v>
      </c>
      <c r="BB104">
        <v>0.79920000000000002</v>
      </c>
      <c r="BC104" t="s">
        <v>70</v>
      </c>
      <c r="BF104" t="s">
        <v>116</v>
      </c>
      <c r="BG104" t="s">
        <v>117</v>
      </c>
      <c r="BH104" t="s">
        <v>354</v>
      </c>
      <c r="BI104">
        <v>3626</v>
      </c>
      <c r="BJ104">
        <v>1</v>
      </c>
      <c r="BK104" t="s">
        <v>197</v>
      </c>
      <c r="BL104" t="s">
        <v>172</v>
      </c>
      <c r="BM104">
        <v>0.79920000000000002</v>
      </c>
      <c r="BN104" t="s">
        <v>70</v>
      </c>
      <c r="BO104" t="s">
        <v>372</v>
      </c>
      <c r="BP104">
        <v>2416.4929999999999</v>
      </c>
    </row>
    <row r="105" spans="1:68" ht="16.5">
      <c r="A105" s="222" t="str">
        <f t="shared" ref="A105:A107" si="87">BF105</f>
        <v>신화여객</v>
      </c>
      <c r="B105" s="125" t="str">
        <f t="shared" ref="B105:B107" si="88">IF(BH105="null", E105, BH105)</f>
        <v>최상준</v>
      </c>
      <c r="C105" s="126" t="str">
        <f t="shared" ref="C105:C107" si="89">BN105</f>
        <v>F</v>
      </c>
      <c r="D105" s="127">
        <f t="shared" ref="D105:D107" si="90">BM105</f>
        <v>0.79793383439055188</v>
      </c>
      <c r="E105" s="128">
        <f t="shared" ref="E105:E107" si="91">U105</f>
        <v>9494</v>
      </c>
      <c r="F105" s="129" t="str">
        <f t="shared" ref="F105:F107" si="92">BG105</f>
        <v>526</v>
      </c>
      <c r="G105" s="130" t="str">
        <f t="shared" ref="G105:G107" si="93">BK105</f>
        <v>72바1111</v>
      </c>
      <c r="H105" s="131">
        <f t="shared" ref="H105:H107" si="94">BJ105</f>
        <v>5</v>
      </c>
      <c r="I105" s="132">
        <f t="shared" ref="I105:I107" si="95">BP105</f>
        <v>724.38499999999999</v>
      </c>
      <c r="J105" s="133">
        <f t="shared" ref="J105:J107" si="96">AB105/AA105</f>
        <v>1.2043349943697598E-2</v>
      </c>
      <c r="K105" s="133">
        <f t="shared" ref="K105:K107" si="97">AC105/AA105</f>
        <v>0.32708822480227079</v>
      </c>
      <c r="L105" s="133">
        <f t="shared" ref="L105:L107" si="98">AD105/I105</f>
        <v>0.23330135218150569</v>
      </c>
      <c r="M105" s="134">
        <f t="shared" ref="M105:M107" si="99">Z105</f>
        <v>11.409000000000001</v>
      </c>
      <c r="N105" s="135">
        <f t="shared" ref="N105:N107" si="100">AE105*100/W105</f>
        <v>0.82828882431303796</v>
      </c>
      <c r="O105" s="135">
        <f t="shared" ref="O105:O108" si="101">AF105*100/W105</f>
        <v>28.161820026643291</v>
      </c>
      <c r="P105" s="216">
        <f t="shared" ref="P105:P107" si="102">AK105</f>
        <v>0</v>
      </c>
      <c r="Q105" s="217">
        <f t="shared" ref="Q105:Q107" si="103">AE105</f>
        <v>6</v>
      </c>
      <c r="R105" s="217">
        <f t="shared" ref="R105:R107" si="104">AF105</f>
        <v>204</v>
      </c>
      <c r="T105">
        <v>524</v>
      </c>
      <c r="U105">
        <v>9494</v>
      </c>
      <c r="V105" t="s">
        <v>441</v>
      </c>
      <c r="W105">
        <v>724.38499999999999</v>
      </c>
      <c r="X105">
        <v>284.31900000000002</v>
      </c>
      <c r="Y105">
        <v>2.548</v>
      </c>
      <c r="Z105">
        <v>11.409000000000001</v>
      </c>
      <c r="AA105">
        <v>46.958030999999998</v>
      </c>
      <c r="AB105">
        <v>0.56553200000000003</v>
      </c>
      <c r="AC105">
        <v>15.359419000000001</v>
      </c>
      <c r="AD105" s="1">
        <v>169</v>
      </c>
      <c r="AE105">
        <v>6</v>
      </c>
      <c r="AF105">
        <v>204</v>
      </c>
      <c r="AG105">
        <v>66</v>
      </c>
      <c r="AH105">
        <v>15.426221</v>
      </c>
      <c r="AI105">
        <v>13</v>
      </c>
      <c r="AJ105">
        <v>0</v>
      </c>
      <c r="AK105">
        <v>0</v>
      </c>
      <c r="AL105">
        <v>0</v>
      </c>
      <c r="AM105" t="s">
        <v>442</v>
      </c>
      <c r="AN105" t="s">
        <v>606</v>
      </c>
      <c r="AO105">
        <v>220.315</v>
      </c>
      <c r="AR105" t="s">
        <v>116</v>
      </c>
      <c r="AS105" t="s">
        <v>119</v>
      </c>
      <c r="AT105" t="s">
        <v>395</v>
      </c>
      <c r="AU105" t="s">
        <v>441</v>
      </c>
      <c r="AV105" t="s">
        <v>48</v>
      </c>
      <c r="AW105">
        <v>5</v>
      </c>
      <c r="BB105">
        <v>0.79793383439055188</v>
      </c>
      <c r="BC105" t="s">
        <v>70</v>
      </c>
      <c r="BF105" t="s">
        <v>116</v>
      </c>
      <c r="BG105" t="s">
        <v>119</v>
      </c>
      <c r="BH105" t="s">
        <v>441</v>
      </c>
      <c r="BI105">
        <v>9494</v>
      </c>
      <c r="BJ105">
        <v>5</v>
      </c>
      <c r="BK105" t="s">
        <v>395</v>
      </c>
      <c r="BL105" t="s">
        <v>222</v>
      </c>
      <c r="BM105">
        <v>0.79793383439055188</v>
      </c>
      <c r="BN105" t="s">
        <v>70</v>
      </c>
      <c r="BO105" t="s">
        <v>372</v>
      </c>
      <c r="BP105">
        <v>724.38499999999999</v>
      </c>
    </row>
    <row r="106" spans="1:68" ht="16.5">
      <c r="A106" s="223" t="str">
        <f t="shared" si="87"/>
        <v>신화여객</v>
      </c>
      <c r="B106" s="109" t="str">
        <f t="shared" si="88"/>
        <v>최용선</v>
      </c>
      <c r="C106" s="110" t="str">
        <f t="shared" si="89"/>
        <v>A</v>
      </c>
      <c r="D106" s="111">
        <f t="shared" si="90"/>
        <v>0.96446743790221245</v>
      </c>
      <c r="E106" s="112">
        <f t="shared" si="91"/>
        <v>9291</v>
      </c>
      <c r="F106" s="113" t="str">
        <f t="shared" si="92"/>
        <v>526</v>
      </c>
      <c r="G106" s="114" t="str">
        <f t="shared" si="93"/>
        <v>71바5105</v>
      </c>
      <c r="H106" s="115">
        <f t="shared" si="94"/>
        <v>8</v>
      </c>
      <c r="I106" s="116">
        <f t="shared" si="95"/>
        <v>1366.0480000000002</v>
      </c>
      <c r="J106" s="117">
        <f t="shared" si="96"/>
        <v>1.1312241722906938E-2</v>
      </c>
      <c r="K106" s="117">
        <f t="shared" si="97"/>
        <v>0.33814613124660498</v>
      </c>
      <c r="L106" s="117">
        <f t="shared" si="98"/>
        <v>0.23791257701047105</v>
      </c>
      <c r="M106" s="118">
        <f t="shared" si="99"/>
        <v>9.141</v>
      </c>
      <c r="N106" s="119">
        <f t="shared" si="100"/>
        <v>0</v>
      </c>
      <c r="O106" s="119">
        <f>AF106*100/W106</f>
        <v>9.5165030804188433</v>
      </c>
      <c r="P106" s="218">
        <f t="shared" si="102"/>
        <v>1</v>
      </c>
      <c r="Q106" s="219">
        <f t="shared" si="103"/>
        <v>0</v>
      </c>
      <c r="R106" s="219">
        <f t="shared" si="104"/>
        <v>130</v>
      </c>
      <c r="T106">
        <v>524</v>
      </c>
      <c r="U106">
        <v>9291</v>
      </c>
      <c r="V106" t="s">
        <v>356</v>
      </c>
      <c r="W106">
        <v>1366.048</v>
      </c>
      <c r="X106">
        <v>469.51</v>
      </c>
      <c r="Y106">
        <v>2.91</v>
      </c>
      <c r="Z106">
        <v>9.141</v>
      </c>
      <c r="AA106">
        <v>89.378570999999994</v>
      </c>
      <c r="AB106">
        <v>1.011072</v>
      </c>
      <c r="AC106">
        <v>30.223018</v>
      </c>
      <c r="AD106" s="1">
        <v>325</v>
      </c>
      <c r="AE106">
        <v>0</v>
      </c>
      <c r="AF106">
        <v>130</v>
      </c>
      <c r="AG106">
        <v>84</v>
      </c>
      <c r="AH106">
        <v>15.283842</v>
      </c>
      <c r="AI106">
        <v>79.599999999999994</v>
      </c>
      <c r="AJ106">
        <v>0</v>
      </c>
      <c r="AK106">
        <v>1</v>
      </c>
      <c r="AL106">
        <v>77</v>
      </c>
      <c r="AM106" t="s">
        <v>357</v>
      </c>
      <c r="AN106" t="s">
        <v>607</v>
      </c>
      <c r="AO106">
        <v>217.09299999999999</v>
      </c>
      <c r="AR106" t="s">
        <v>116</v>
      </c>
      <c r="AS106" t="s">
        <v>119</v>
      </c>
      <c r="AT106" t="s">
        <v>217</v>
      </c>
      <c r="AU106" t="s">
        <v>356</v>
      </c>
      <c r="AV106" t="s">
        <v>48</v>
      </c>
      <c r="AW106">
        <v>8</v>
      </c>
      <c r="BB106">
        <v>0.96446743790221245</v>
      </c>
      <c r="BC106" t="s">
        <v>66</v>
      </c>
      <c r="BF106" t="s">
        <v>116</v>
      </c>
      <c r="BG106" t="s">
        <v>119</v>
      </c>
      <c r="BH106" t="s">
        <v>356</v>
      </c>
      <c r="BI106">
        <v>9291</v>
      </c>
      <c r="BJ106">
        <v>8</v>
      </c>
      <c r="BK106" t="s">
        <v>217</v>
      </c>
      <c r="BL106" t="s">
        <v>222</v>
      </c>
      <c r="BM106">
        <v>0.96446743790221245</v>
      </c>
      <c r="BN106" t="s">
        <v>66</v>
      </c>
      <c r="BO106" t="s">
        <v>176</v>
      </c>
      <c r="BP106">
        <v>1366.0480000000002</v>
      </c>
    </row>
    <row r="107" spans="1:68" ht="16.5">
      <c r="A107" s="222" t="str">
        <f t="shared" si="87"/>
        <v>신화여객</v>
      </c>
      <c r="B107" s="125" t="str">
        <f t="shared" si="88"/>
        <v>최종만</v>
      </c>
      <c r="C107" s="126" t="str">
        <f t="shared" si="89"/>
        <v>D</v>
      </c>
      <c r="D107" s="127">
        <f t="shared" si="90"/>
        <v>0.82894343667418191</v>
      </c>
      <c r="E107" s="128">
        <f t="shared" si="91"/>
        <v>7335</v>
      </c>
      <c r="F107" s="129" t="str">
        <f t="shared" si="92"/>
        <v>526</v>
      </c>
      <c r="G107" s="130" t="str">
        <f t="shared" si="93"/>
        <v>71바6155</v>
      </c>
      <c r="H107" s="131">
        <f t="shared" si="94"/>
        <v>4</v>
      </c>
      <c r="I107" s="132">
        <f t="shared" si="95"/>
        <v>1030.796</v>
      </c>
      <c r="J107" s="133">
        <f t="shared" si="96"/>
        <v>1.6653262772990868E-2</v>
      </c>
      <c r="K107" s="133">
        <f t="shared" si="97"/>
        <v>0.34121466527877514</v>
      </c>
      <c r="L107" s="133">
        <f t="shared" si="98"/>
        <v>0.18529369535776233</v>
      </c>
      <c r="M107" s="134">
        <f t="shared" si="99"/>
        <v>8.2560000000000002</v>
      </c>
      <c r="N107" s="135">
        <f t="shared" si="100"/>
        <v>9.7012405946472424E-2</v>
      </c>
      <c r="O107" s="135">
        <f t="shared" si="101"/>
        <v>2.0372605248759212</v>
      </c>
      <c r="P107" s="216">
        <f t="shared" si="102"/>
        <v>2</v>
      </c>
      <c r="Q107" s="217">
        <f t="shared" si="103"/>
        <v>1</v>
      </c>
      <c r="R107" s="217">
        <f t="shared" si="104"/>
        <v>21</v>
      </c>
      <c r="T107">
        <v>524</v>
      </c>
      <c r="U107">
        <v>7335</v>
      </c>
      <c r="V107" t="s">
        <v>410</v>
      </c>
      <c r="W107">
        <v>1030.796</v>
      </c>
      <c r="X107">
        <v>389.39499999999998</v>
      </c>
      <c r="Y107">
        <v>2.6469999999999998</v>
      </c>
      <c r="Z107">
        <v>8.2560000000000002</v>
      </c>
      <c r="AA107">
        <v>78.712203000000002</v>
      </c>
      <c r="AB107">
        <v>1.3108150000000001</v>
      </c>
      <c r="AC107">
        <v>26.857758</v>
      </c>
      <c r="AD107" s="1">
        <v>191</v>
      </c>
      <c r="AE107">
        <v>1</v>
      </c>
      <c r="AF107">
        <v>21</v>
      </c>
      <c r="AG107">
        <v>63</v>
      </c>
      <c r="AH107">
        <v>13.095758</v>
      </c>
      <c r="AI107">
        <v>29.7</v>
      </c>
      <c r="AJ107">
        <v>0</v>
      </c>
      <c r="AK107">
        <v>2</v>
      </c>
      <c r="AL107">
        <v>493</v>
      </c>
      <c r="AM107" t="s">
        <v>411</v>
      </c>
      <c r="AN107" t="s">
        <v>608</v>
      </c>
      <c r="AO107">
        <v>405.17</v>
      </c>
      <c r="AR107" t="s">
        <v>116</v>
      </c>
      <c r="AS107" t="s">
        <v>119</v>
      </c>
      <c r="AT107" t="s">
        <v>451</v>
      </c>
      <c r="AU107" t="s">
        <v>410</v>
      </c>
      <c r="AV107" t="s">
        <v>48</v>
      </c>
      <c r="AW107">
        <v>4</v>
      </c>
      <c r="BB107">
        <v>0.82894343667418191</v>
      </c>
      <c r="BC107" t="s">
        <v>67</v>
      </c>
      <c r="BF107" t="s">
        <v>116</v>
      </c>
      <c r="BG107" t="s">
        <v>119</v>
      </c>
      <c r="BH107" t="s">
        <v>410</v>
      </c>
      <c r="BI107">
        <v>7335</v>
      </c>
      <c r="BJ107">
        <v>4</v>
      </c>
      <c r="BK107" t="s">
        <v>451</v>
      </c>
      <c r="BL107" t="s">
        <v>446</v>
      </c>
      <c r="BM107">
        <v>0.82894343667418191</v>
      </c>
      <c r="BN107" t="s">
        <v>67</v>
      </c>
      <c r="BO107" t="s">
        <v>177</v>
      </c>
      <c r="BP107">
        <v>1030.796</v>
      </c>
    </row>
    <row r="108" spans="1:68" ht="16.5">
      <c r="A108" s="223" t="str">
        <f t="shared" ref="A108:A116" si="105">BF108</f>
        <v>신화여객</v>
      </c>
      <c r="B108" s="109" t="str">
        <f t="shared" ref="B108:B116" si="106">IF(BH108="null", E108, BH108)</f>
        <v>최중이</v>
      </c>
      <c r="C108" s="110" t="str">
        <f t="shared" ref="C108:C116" si="107">BN108</f>
        <v>C</v>
      </c>
      <c r="D108" s="111">
        <f t="shared" ref="D108:D116" si="108">BM108</f>
        <v>0.88330802840566824</v>
      </c>
      <c r="E108" s="112">
        <f t="shared" ref="E108:E116" si="109">U108</f>
        <v>377</v>
      </c>
      <c r="F108" s="113" t="str">
        <f t="shared" ref="F108:F116" si="110">BG108</f>
        <v>34</v>
      </c>
      <c r="G108" s="114" t="str">
        <f t="shared" ref="G108:G116" si="111">BK108</f>
        <v>71바5106</v>
      </c>
      <c r="H108" s="115">
        <f t="shared" ref="H108:H116" si="112">BJ108</f>
        <v>2</v>
      </c>
      <c r="I108" s="116">
        <f t="shared" ref="I108:I116" si="113">BP108</f>
        <v>1884.066</v>
      </c>
      <c r="J108" s="117">
        <f t="shared" ref="J108:J116" si="114">AB108/AA108</f>
        <v>1.8834293514889942E-2</v>
      </c>
      <c r="K108" s="117">
        <f t="shared" ref="K108:K116" si="115">AC108/AA108</f>
        <v>0.32675393308806999</v>
      </c>
      <c r="L108" s="117">
        <f t="shared" ref="L108:L116" si="116">AD108/I108</f>
        <v>0.25901428081606481</v>
      </c>
      <c r="M108" s="118">
        <f t="shared" ref="M108:M116" si="117">Z108</f>
        <v>10.83</v>
      </c>
      <c r="N108" s="119">
        <f t="shared" ref="N108:N116" si="118">AE108*100/W108</f>
        <v>1.0615339377707576</v>
      </c>
      <c r="O108" s="119">
        <f t="shared" si="101"/>
        <v>18.25838372965703</v>
      </c>
      <c r="P108" s="218">
        <f t="shared" ref="P108:P116" si="119">AK108</f>
        <v>4</v>
      </c>
      <c r="Q108" s="219">
        <f t="shared" ref="Q108:Q116" si="120">AE108</f>
        <v>20</v>
      </c>
      <c r="R108" s="219">
        <f t="shared" ref="R108:R116" si="121">AF108</f>
        <v>344</v>
      </c>
      <c r="T108">
        <v>524</v>
      </c>
      <c r="U108">
        <v>377</v>
      </c>
      <c r="V108" t="s">
        <v>358</v>
      </c>
      <c r="W108">
        <v>1884.066</v>
      </c>
      <c r="X108">
        <v>821.27800000000002</v>
      </c>
      <c r="Y108">
        <v>2.294</v>
      </c>
      <c r="Z108">
        <v>10.83</v>
      </c>
      <c r="AA108">
        <v>118.443572</v>
      </c>
      <c r="AB108">
        <v>2.230801</v>
      </c>
      <c r="AC108">
        <v>38.701903000000001</v>
      </c>
      <c r="AD108" s="1">
        <v>488</v>
      </c>
      <c r="AE108">
        <v>20</v>
      </c>
      <c r="AF108">
        <v>344</v>
      </c>
      <c r="AG108">
        <v>78</v>
      </c>
      <c r="AH108">
        <v>15.906865</v>
      </c>
      <c r="AI108">
        <v>1196.7</v>
      </c>
      <c r="AJ108">
        <v>0</v>
      </c>
      <c r="AK108">
        <v>4</v>
      </c>
      <c r="AL108">
        <v>810</v>
      </c>
      <c r="AM108" t="s">
        <v>359</v>
      </c>
      <c r="AN108" t="s">
        <v>609</v>
      </c>
      <c r="AO108">
        <v>1713.21</v>
      </c>
      <c r="AR108" t="s">
        <v>116</v>
      </c>
      <c r="AS108" t="s">
        <v>117</v>
      </c>
      <c r="AT108" t="s">
        <v>192</v>
      </c>
      <c r="AU108" t="s">
        <v>358</v>
      </c>
      <c r="AV108" t="s">
        <v>48</v>
      </c>
      <c r="AW108">
        <v>2</v>
      </c>
      <c r="BB108">
        <v>0.88330802840566824</v>
      </c>
      <c r="BC108" t="s">
        <v>69</v>
      </c>
      <c r="BF108" t="s">
        <v>116</v>
      </c>
      <c r="BG108" t="s">
        <v>117</v>
      </c>
      <c r="BH108" t="s">
        <v>358</v>
      </c>
      <c r="BI108">
        <v>377</v>
      </c>
      <c r="BJ108">
        <v>2</v>
      </c>
      <c r="BK108" t="s">
        <v>192</v>
      </c>
      <c r="BL108" t="s">
        <v>205</v>
      </c>
      <c r="BM108">
        <v>0.88330802840566824</v>
      </c>
      <c r="BN108" t="s">
        <v>69</v>
      </c>
      <c r="BO108" t="s">
        <v>175</v>
      </c>
      <c r="BP108">
        <v>1884.066</v>
      </c>
    </row>
    <row r="109" spans="1:68" ht="16.5">
      <c r="A109" s="222" t="str">
        <f t="shared" si="105"/>
        <v>신화여객</v>
      </c>
      <c r="B109" s="125" t="str">
        <f t="shared" si="106"/>
        <v>최진혁</v>
      </c>
      <c r="C109" s="126" t="str">
        <f t="shared" si="107"/>
        <v>S</v>
      </c>
      <c r="D109" s="127">
        <f t="shared" si="108"/>
        <v>1.0709362573480887</v>
      </c>
      <c r="E109" s="128">
        <f t="shared" si="109"/>
        <v>2756</v>
      </c>
      <c r="F109" s="129" t="str">
        <f t="shared" si="110"/>
        <v>555</v>
      </c>
      <c r="G109" s="130" t="str">
        <f t="shared" si="111"/>
        <v>73아2101</v>
      </c>
      <c r="H109" s="131">
        <f t="shared" si="112"/>
        <v>3</v>
      </c>
      <c r="I109" s="132">
        <f t="shared" si="113"/>
        <v>1911.1420000000001</v>
      </c>
      <c r="J109" s="133">
        <f t="shared" si="114"/>
        <v>2.1997655216553461E-2</v>
      </c>
      <c r="K109" s="133">
        <f t="shared" si="115"/>
        <v>0.33983769980134709</v>
      </c>
      <c r="L109" s="133">
        <f t="shared" si="116"/>
        <v>0.26580965726251632</v>
      </c>
      <c r="M109" s="134">
        <f t="shared" si="117"/>
        <v>7.5839999999999996</v>
      </c>
      <c r="N109" s="135">
        <f t="shared" si="118"/>
        <v>0.10464947136319541</v>
      </c>
      <c r="O109" s="135">
        <f t="shared" ref="O109:O116" si="122">AF109*100/W109</f>
        <v>5.1278240967965747</v>
      </c>
      <c r="P109" s="216">
        <f t="shared" si="119"/>
        <v>2</v>
      </c>
      <c r="Q109" s="217">
        <f t="shared" si="120"/>
        <v>2</v>
      </c>
      <c r="R109" s="217">
        <f t="shared" si="121"/>
        <v>98</v>
      </c>
      <c r="T109">
        <v>524</v>
      </c>
      <c r="U109">
        <v>2756</v>
      </c>
      <c r="V109" t="s">
        <v>360</v>
      </c>
      <c r="W109">
        <v>1911.1420000000001</v>
      </c>
      <c r="X109">
        <v>658.45699999999999</v>
      </c>
      <c r="Y109">
        <v>2.9020000000000001</v>
      </c>
      <c r="Z109">
        <v>7.5839999999999996</v>
      </c>
      <c r="AA109">
        <v>134.30408700000001</v>
      </c>
      <c r="AB109">
        <v>2.9543750000000002</v>
      </c>
      <c r="AC109">
        <v>45.641592000000003</v>
      </c>
      <c r="AD109" s="1">
        <v>508</v>
      </c>
      <c r="AE109">
        <v>2</v>
      </c>
      <c r="AF109">
        <v>98</v>
      </c>
      <c r="AG109">
        <v>66</v>
      </c>
      <c r="AH109">
        <v>14.229960999999999</v>
      </c>
      <c r="AI109">
        <v>49.3</v>
      </c>
      <c r="AJ109">
        <v>0</v>
      </c>
      <c r="AK109">
        <v>2</v>
      </c>
      <c r="AL109">
        <v>59</v>
      </c>
      <c r="AM109" t="s">
        <v>361</v>
      </c>
      <c r="AN109" t="s">
        <v>610</v>
      </c>
      <c r="AO109">
        <v>1708.259</v>
      </c>
      <c r="AR109" t="s">
        <v>116</v>
      </c>
      <c r="AS109" t="s">
        <v>120</v>
      </c>
      <c r="AT109" t="s">
        <v>229</v>
      </c>
      <c r="AU109" t="s">
        <v>360</v>
      </c>
      <c r="AV109" t="s">
        <v>48</v>
      </c>
      <c r="AW109">
        <v>3</v>
      </c>
      <c r="BB109">
        <v>1.0709362573480887</v>
      </c>
      <c r="BC109" t="s">
        <v>71</v>
      </c>
      <c r="BF109" t="s">
        <v>116</v>
      </c>
      <c r="BG109" t="s">
        <v>120</v>
      </c>
      <c r="BH109" t="s">
        <v>360</v>
      </c>
      <c r="BI109">
        <v>2756</v>
      </c>
      <c r="BJ109">
        <v>3</v>
      </c>
      <c r="BK109" t="s">
        <v>229</v>
      </c>
      <c r="BL109" t="s">
        <v>227</v>
      </c>
      <c r="BM109">
        <v>1.0709362573480887</v>
      </c>
      <c r="BN109" t="s">
        <v>71</v>
      </c>
      <c r="BO109" t="s">
        <v>174</v>
      </c>
      <c r="BP109">
        <v>1911.1420000000001</v>
      </c>
    </row>
    <row r="110" spans="1:68" ht="16.5">
      <c r="A110" s="223" t="str">
        <f t="shared" si="105"/>
        <v>신화여객</v>
      </c>
      <c r="B110" s="109" t="str">
        <f t="shared" si="106"/>
        <v>한광목</v>
      </c>
      <c r="C110" s="110" t="str">
        <f t="shared" si="107"/>
        <v>F</v>
      </c>
      <c r="D110" s="111">
        <f t="shared" si="108"/>
        <v>0.77329174168783377</v>
      </c>
      <c r="E110" s="112">
        <f t="shared" si="109"/>
        <v>2787</v>
      </c>
      <c r="F110" s="113" t="str">
        <f t="shared" si="110"/>
        <v>37</v>
      </c>
      <c r="G110" s="114" t="str">
        <f t="shared" si="111"/>
        <v>71바6162</v>
      </c>
      <c r="H110" s="115">
        <f t="shared" si="112"/>
        <v>3</v>
      </c>
      <c r="I110" s="116">
        <f t="shared" si="113"/>
        <v>1919.501</v>
      </c>
      <c r="J110" s="117">
        <f t="shared" si="114"/>
        <v>1.3382132563523559E-2</v>
      </c>
      <c r="K110" s="117">
        <f t="shared" si="115"/>
        <v>0.37687247182433065</v>
      </c>
      <c r="L110" s="117">
        <f t="shared" si="116"/>
        <v>0.12190668303897732</v>
      </c>
      <c r="M110" s="118">
        <f t="shared" si="117"/>
        <v>12.85</v>
      </c>
      <c r="N110" s="119">
        <f t="shared" si="118"/>
        <v>0.1041937461871601</v>
      </c>
      <c r="O110" s="119">
        <f t="shared" si="122"/>
        <v>21.1513304759935</v>
      </c>
      <c r="P110" s="218">
        <f t="shared" si="119"/>
        <v>2</v>
      </c>
      <c r="Q110" s="219">
        <f t="shared" si="120"/>
        <v>2</v>
      </c>
      <c r="R110" s="219">
        <f t="shared" si="121"/>
        <v>406</v>
      </c>
      <c r="T110">
        <v>524</v>
      </c>
      <c r="U110">
        <v>2787</v>
      </c>
      <c r="V110" t="s">
        <v>482</v>
      </c>
      <c r="W110">
        <v>1919.501</v>
      </c>
      <c r="X110">
        <v>964.96400000000006</v>
      </c>
      <c r="Y110">
        <v>1.9890000000000001</v>
      </c>
      <c r="Z110">
        <v>12.85</v>
      </c>
      <c r="AA110">
        <v>126.824405</v>
      </c>
      <c r="AB110">
        <v>1.6971810000000001</v>
      </c>
      <c r="AC110">
        <v>47.796627000000001</v>
      </c>
      <c r="AD110" s="1">
        <v>234</v>
      </c>
      <c r="AE110">
        <v>2</v>
      </c>
      <c r="AF110">
        <v>406</v>
      </c>
      <c r="AG110">
        <v>71</v>
      </c>
      <c r="AH110">
        <v>15.135107</v>
      </c>
      <c r="AI110">
        <v>271.39999999999998</v>
      </c>
      <c r="AJ110">
        <v>0</v>
      </c>
      <c r="AK110">
        <v>2</v>
      </c>
      <c r="AL110">
        <v>403</v>
      </c>
      <c r="AM110" t="s">
        <v>611</v>
      </c>
      <c r="AN110" t="s">
        <v>612</v>
      </c>
      <c r="AO110">
        <v>1363.4670000000001</v>
      </c>
      <c r="AR110" t="s">
        <v>116</v>
      </c>
      <c r="AS110" t="s">
        <v>118</v>
      </c>
      <c r="AT110" t="s">
        <v>481</v>
      </c>
      <c r="AU110" t="s">
        <v>482</v>
      </c>
      <c r="AV110" t="s">
        <v>48</v>
      </c>
      <c r="AW110">
        <v>3</v>
      </c>
      <c r="BB110">
        <v>0.77329174168783377</v>
      </c>
      <c r="BC110" t="s">
        <v>70</v>
      </c>
      <c r="BF110" t="s">
        <v>116</v>
      </c>
      <c r="BG110" t="s">
        <v>118</v>
      </c>
      <c r="BH110" t="s">
        <v>482</v>
      </c>
      <c r="BI110">
        <v>2787</v>
      </c>
      <c r="BJ110">
        <v>3</v>
      </c>
      <c r="BK110" t="s">
        <v>481</v>
      </c>
      <c r="BL110" t="s">
        <v>478</v>
      </c>
      <c r="BM110">
        <v>0.77329174168783377</v>
      </c>
      <c r="BN110" t="s">
        <v>70</v>
      </c>
      <c r="BO110" t="s">
        <v>372</v>
      </c>
      <c r="BP110">
        <v>1919.501</v>
      </c>
    </row>
    <row r="111" spans="1:68" ht="16.5">
      <c r="A111" s="222" t="str">
        <f t="shared" si="105"/>
        <v>신화여객</v>
      </c>
      <c r="B111" s="125" t="str">
        <f t="shared" si="106"/>
        <v>한상천</v>
      </c>
      <c r="C111" s="126" t="str">
        <f t="shared" si="107"/>
        <v>C</v>
      </c>
      <c r="D111" s="127">
        <f t="shared" si="108"/>
        <v>0.86715518281217452</v>
      </c>
      <c r="E111" s="128">
        <f t="shared" si="109"/>
        <v>64</v>
      </c>
      <c r="F111" s="129" t="str">
        <f t="shared" si="110"/>
        <v>526</v>
      </c>
      <c r="G111" s="130" t="str">
        <f t="shared" si="111"/>
        <v>72바1109</v>
      </c>
      <c r="H111" s="131">
        <f t="shared" si="112"/>
        <v>2</v>
      </c>
      <c r="I111" s="132">
        <f t="shared" si="113"/>
        <v>2217.6860000000001</v>
      </c>
      <c r="J111" s="133">
        <f t="shared" si="114"/>
        <v>1.169490419989549E-2</v>
      </c>
      <c r="K111" s="133">
        <f t="shared" si="115"/>
        <v>0.36333279529756829</v>
      </c>
      <c r="L111" s="133">
        <f t="shared" si="116"/>
        <v>0.13798166196657236</v>
      </c>
      <c r="M111" s="134">
        <f t="shared" si="117"/>
        <v>11.273</v>
      </c>
      <c r="N111" s="135">
        <f t="shared" si="118"/>
        <v>0.45092046394304691</v>
      </c>
      <c r="O111" s="135">
        <f t="shared" si="122"/>
        <v>9.6947899747755084</v>
      </c>
      <c r="P111" s="216">
        <f t="shared" si="119"/>
        <v>3</v>
      </c>
      <c r="Q111" s="217">
        <f t="shared" si="120"/>
        <v>10</v>
      </c>
      <c r="R111" s="217">
        <f t="shared" si="121"/>
        <v>215</v>
      </c>
      <c r="T111">
        <v>524</v>
      </c>
      <c r="U111">
        <v>64</v>
      </c>
      <c r="V111" t="s">
        <v>362</v>
      </c>
      <c r="W111">
        <v>2217.6860000000001</v>
      </c>
      <c r="X111">
        <v>799.12</v>
      </c>
      <c r="Y111">
        <v>2.7749999999999999</v>
      </c>
      <c r="Z111">
        <v>11.273</v>
      </c>
      <c r="AA111">
        <v>150.535222</v>
      </c>
      <c r="AB111">
        <v>1.7604949999999999</v>
      </c>
      <c r="AC111">
        <v>54.694383000000002</v>
      </c>
      <c r="AD111" s="1">
        <v>306</v>
      </c>
      <c r="AE111">
        <v>10</v>
      </c>
      <c r="AF111">
        <v>215</v>
      </c>
      <c r="AG111">
        <v>77</v>
      </c>
      <c r="AH111">
        <v>14.732006999999999</v>
      </c>
      <c r="AI111">
        <v>52.8</v>
      </c>
      <c r="AJ111">
        <v>0</v>
      </c>
      <c r="AK111">
        <v>3</v>
      </c>
      <c r="AL111">
        <v>750</v>
      </c>
      <c r="AM111" t="s">
        <v>363</v>
      </c>
      <c r="AN111" t="s">
        <v>613</v>
      </c>
      <c r="AO111">
        <v>2107.0010000000002</v>
      </c>
      <c r="AR111" t="s">
        <v>116</v>
      </c>
      <c r="AS111" t="s">
        <v>119</v>
      </c>
      <c r="AT111" t="s">
        <v>221</v>
      </c>
      <c r="AU111" t="s">
        <v>362</v>
      </c>
      <c r="AV111" t="s">
        <v>48</v>
      </c>
      <c r="AW111">
        <v>2</v>
      </c>
      <c r="BB111">
        <v>0.86715518281217452</v>
      </c>
      <c r="BC111" t="s">
        <v>69</v>
      </c>
      <c r="BF111" t="s">
        <v>116</v>
      </c>
      <c r="BG111" t="s">
        <v>119</v>
      </c>
      <c r="BH111" t="s">
        <v>362</v>
      </c>
      <c r="BI111">
        <v>64</v>
      </c>
      <c r="BJ111">
        <v>2</v>
      </c>
      <c r="BK111" t="s">
        <v>221</v>
      </c>
      <c r="BL111" t="s">
        <v>218</v>
      </c>
      <c r="BM111">
        <v>0.86715518281217452</v>
      </c>
      <c r="BN111" t="s">
        <v>69</v>
      </c>
      <c r="BO111" t="s">
        <v>175</v>
      </c>
      <c r="BP111">
        <v>2217.6860000000001</v>
      </c>
    </row>
    <row r="112" spans="1:68" ht="16.5">
      <c r="A112" s="223" t="str">
        <f t="shared" si="105"/>
        <v>신화여객</v>
      </c>
      <c r="B112" s="109" t="str">
        <f t="shared" si="106"/>
        <v>한영남</v>
      </c>
      <c r="C112" s="110" t="str">
        <f t="shared" si="107"/>
        <v>D</v>
      </c>
      <c r="D112" s="111">
        <f t="shared" si="108"/>
        <v>0.82712615470123063</v>
      </c>
      <c r="E112" s="112">
        <f t="shared" si="109"/>
        <v>3329</v>
      </c>
      <c r="F112" s="113" t="str">
        <f t="shared" si="110"/>
        <v>526</v>
      </c>
      <c r="G112" s="114" t="str">
        <f t="shared" si="111"/>
        <v>71바6155</v>
      </c>
      <c r="H112" s="115">
        <f t="shared" si="112"/>
        <v>2</v>
      </c>
      <c r="I112" s="116">
        <f t="shared" si="113"/>
        <v>1827.096</v>
      </c>
      <c r="J112" s="117">
        <f t="shared" si="114"/>
        <v>3.1473139503024571E-2</v>
      </c>
      <c r="K112" s="117">
        <f t="shared" si="115"/>
        <v>0.33401745352921547</v>
      </c>
      <c r="L112" s="117">
        <f t="shared" si="116"/>
        <v>0.16364766821228879</v>
      </c>
      <c r="M112" s="118">
        <f t="shared" si="117"/>
        <v>11.352</v>
      </c>
      <c r="N112" s="119">
        <f t="shared" si="118"/>
        <v>5.4731661609461135E-2</v>
      </c>
      <c r="O112" s="119">
        <f t="shared" si="122"/>
        <v>45.372547474243277</v>
      </c>
      <c r="P112" s="218">
        <f t="shared" si="119"/>
        <v>7</v>
      </c>
      <c r="Q112" s="219">
        <f t="shared" si="120"/>
        <v>1</v>
      </c>
      <c r="R112" s="219">
        <f t="shared" si="121"/>
        <v>829</v>
      </c>
      <c r="T112">
        <v>524</v>
      </c>
      <c r="U112">
        <v>3329</v>
      </c>
      <c r="V112" t="s">
        <v>364</v>
      </c>
      <c r="W112">
        <v>1827.096</v>
      </c>
      <c r="X112">
        <v>690.71500000000003</v>
      </c>
      <c r="Y112">
        <v>2.645</v>
      </c>
      <c r="Z112">
        <v>11.352</v>
      </c>
      <c r="AA112">
        <v>117.43550399999999</v>
      </c>
      <c r="AB112">
        <v>3.6960639999999998</v>
      </c>
      <c r="AC112">
        <v>39.225507999999998</v>
      </c>
      <c r="AD112" s="1">
        <v>299</v>
      </c>
      <c r="AE112">
        <v>1</v>
      </c>
      <c r="AF112">
        <v>829</v>
      </c>
      <c r="AG112">
        <v>70</v>
      </c>
      <c r="AH112">
        <v>15.558293000000001</v>
      </c>
      <c r="AI112">
        <v>115.8</v>
      </c>
      <c r="AJ112">
        <v>0</v>
      </c>
      <c r="AK112">
        <v>7</v>
      </c>
      <c r="AL112">
        <v>403</v>
      </c>
      <c r="AM112" t="s">
        <v>365</v>
      </c>
      <c r="AN112" t="s">
        <v>614</v>
      </c>
      <c r="AO112">
        <v>1716.9169999999999</v>
      </c>
      <c r="AR112" t="s">
        <v>116</v>
      </c>
      <c r="AS112" t="s">
        <v>119</v>
      </c>
      <c r="AT112" t="s">
        <v>451</v>
      </c>
      <c r="AU112" t="s">
        <v>364</v>
      </c>
      <c r="AV112" t="s">
        <v>48</v>
      </c>
      <c r="AW112">
        <v>2</v>
      </c>
      <c r="BB112">
        <v>0.82712615470123063</v>
      </c>
      <c r="BC112" t="s">
        <v>67</v>
      </c>
      <c r="BF112" t="s">
        <v>116</v>
      </c>
      <c r="BG112" t="s">
        <v>119</v>
      </c>
      <c r="BH112" t="s">
        <v>364</v>
      </c>
      <c r="BI112">
        <v>3329</v>
      </c>
      <c r="BJ112">
        <v>2</v>
      </c>
      <c r="BK112" t="s">
        <v>451</v>
      </c>
      <c r="BL112" t="s">
        <v>395</v>
      </c>
      <c r="BM112">
        <v>0.82712615470123063</v>
      </c>
      <c r="BN112" t="s">
        <v>67</v>
      </c>
      <c r="BO112" t="s">
        <v>177</v>
      </c>
      <c r="BP112">
        <v>1827.096</v>
      </c>
    </row>
    <row r="113" spans="1:68" ht="16.5">
      <c r="A113" s="222" t="str">
        <f t="shared" si="105"/>
        <v>신화여객</v>
      </c>
      <c r="B113" s="125" t="str">
        <f t="shared" si="106"/>
        <v>한정규</v>
      </c>
      <c r="C113" s="126" t="str">
        <f t="shared" si="107"/>
        <v>D</v>
      </c>
      <c r="D113" s="127">
        <f t="shared" si="108"/>
        <v>0.8065882990473261</v>
      </c>
      <c r="E113" s="128">
        <f t="shared" si="109"/>
        <v>8236</v>
      </c>
      <c r="F113" s="129" t="str">
        <f t="shared" si="110"/>
        <v>37</v>
      </c>
      <c r="G113" s="130" t="str">
        <f t="shared" si="111"/>
        <v>71바6171</v>
      </c>
      <c r="H113" s="131">
        <f t="shared" si="112"/>
        <v>2</v>
      </c>
      <c r="I113" s="132">
        <f t="shared" si="113"/>
        <v>1982.404</v>
      </c>
      <c r="J113" s="133">
        <f t="shared" si="114"/>
        <v>1.3756571750367312E-2</v>
      </c>
      <c r="K113" s="133">
        <f t="shared" si="115"/>
        <v>0.36838124493294822</v>
      </c>
      <c r="L113" s="133">
        <f t="shared" si="116"/>
        <v>0.21186397928979159</v>
      </c>
      <c r="M113" s="134">
        <f t="shared" si="117"/>
        <v>11.867000000000001</v>
      </c>
      <c r="N113" s="135">
        <f t="shared" si="118"/>
        <v>5.044380459280752E-2</v>
      </c>
      <c r="O113" s="135">
        <f t="shared" si="122"/>
        <v>19.521752377416512</v>
      </c>
      <c r="P113" s="216">
        <f t="shared" si="119"/>
        <v>14</v>
      </c>
      <c r="Q113" s="217">
        <f t="shared" si="120"/>
        <v>1</v>
      </c>
      <c r="R113" s="217">
        <f t="shared" si="121"/>
        <v>387</v>
      </c>
      <c r="T113">
        <v>524</v>
      </c>
      <c r="U113">
        <v>8236</v>
      </c>
      <c r="V113" t="s">
        <v>366</v>
      </c>
      <c r="W113">
        <v>1982.404</v>
      </c>
      <c r="X113">
        <v>945.21699999999998</v>
      </c>
      <c r="Y113">
        <v>2.097</v>
      </c>
      <c r="Z113">
        <v>11.867000000000001</v>
      </c>
      <c r="AA113">
        <v>131.348568</v>
      </c>
      <c r="AB113">
        <v>1.8069059999999999</v>
      </c>
      <c r="AC113">
        <v>48.386349000000003</v>
      </c>
      <c r="AD113" s="1">
        <v>420</v>
      </c>
      <c r="AE113">
        <v>1</v>
      </c>
      <c r="AF113">
        <v>387</v>
      </c>
      <c r="AG113">
        <v>72</v>
      </c>
      <c r="AH113">
        <v>15.092695000000001</v>
      </c>
      <c r="AI113">
        <v>277</v>
      </c>
      <c r="AJ113">
        <v>0</v>
      </c>
      <c r="AK113">
        <v>14</v>
      </c>
      <c r="AL113">
        <v>4760</v>
      </c>
      <c r="AM113" t="s">
        <v>367</v>
      </c>
      <c r="AN113" t="s">
        <v>615</v>
      </c>
      <c r="AO113">
        <v>1875.3630000000001</v>
      </c>
      <c r="AR113" t="s">
        <v>116</v>
      </c>
      <c r="AS113" t="s">
        <v>118</v>
      </c>
      <c r="AT113" t="s">
        <v>214</v>
      </c>
      <c r="AU113" t="s">
        <v>366</v>
      </c>
      <c r="AV113" t="s">
        <v>48</v>
      </c>
      <c r="AW113">
        <v>2</v>
      </c>
      <c r="BB113">
        <v>0.8065882990473261</v>
      </c>
      <c r="BC113" t="s">
        <v>67</v>
      </c>
      <c r="BF113" t="s">
        <v>116</v>
      </c>
      <c r="BG113" t="s">
        <v>118</v>
      </c>
      <c r="BH113" t="s">
        <v>366</v>
      </c>
      <c r="BI113">
        <v>8236</v>
      </c>
      <c r="BJ113">
        <v>2</v>
      </c>
      <c r="BK113" t="s">
        <v>214</v>
      </c>
      <c r="BL113" t="s">
        <v>215</v>
      </c>
      <c r="BM113">
        <v>0.8065882990473261</v>
      </c>
      <c r="BN113" t="s">
        <v>67</v>
      </c>
      <c r="BO113" t="s">
        <v>177</v>
      </c>
      <c r="BP113">
        <v>1982.404</v>
      </c>
    </row>
    <row r="114" spans="1:68" ht="16.5">
      <c r="A114" s="223" t="str">
        <f t="shared" si="105"/>
        <v>신화여객</v>
      </c>
      <c r="B114" s="109" t="str">
        <f t="shared" si="106"/>
        <v>한종현</v>
      </c>
      <c r="C114" s="110" t="str">
        <f t="shared" si="107"/>
        <v>C</v>
      </c>
      <c r="D114" s="111">
        <f t="shared" si="108"/>
        <v>0.878</v>
      </c>
      <c r="E114" s="112">
        <f t="shared" si="109"/>
        <v>1300</v>
      </c>
      <c r="F114" s="113" t="str">
        <f t="shared" si="110"/>
        <v>526</v>
      </c>
      <c r="G114" s="114" t="str">
        <f t="shared" si="111"/>
        <v>71바5108</v>
      </c>
      <c r="H114" s="115">
        <f t="shared" si="112"/>
        <v>1</v>
      </c>
      <c r="I114" s="116">
        <f t="shared" si="113"/>
        <v>4414.2479999999996</v>
      </c>
      <c r="J114" s="117">
        <f t="shared" si="114"/>
        <v>6.3450909325286256E-2</v>
      </c>
      <c r="K114" s="117">
        <f t="shared" si="115"/>
        <v>0.35092753202529808</v>
      </c>
      <c r="L114" s="117">
        <f t="shared" si="116"/>
        <v>0.19890137572696415</v>
      </c>
      <c r="M114" s="118">
        <f t="shared" si="117"/>
        <v>11.401999999999999</v>
      </c>
      <c r="N114" s="119">
        <f t="shared" si="118"/>
        <v>0.70227137215670721</v>
      </c>
      <c r="O114" s="119">
        <f t="shared" si="122"/>
        <v>35.18153035352794</v>
      </c>
      <c r="P114" s="218">
        <f t="shared" si="119"/>
        <v>38</v>
      </c>
      <c r="Q114" s="219">
        <f t="shared" si="120"/>
        <v>31</v>
      </c>
      <c r="R114" s="219">
        <f t="shared" si="121"/>
        <v>1553</v>
      </c>
      <c r="T114">
        <v>524</v>
      </c>
      <c r="U114">
        <v>1300</v>
      </c>
      <c r="V114" t="s">
        <v>368</v>
      </c>
      <c r="W114">
        <v>4414.2479999999996</v>
      </c>
      <c r="X114">
        <v>1676.133</v>
      </c>
      <c r="Y114">
        <v>2.6339999999999999</v>
      </c>
      <c r="Z114">
        <v>11.401999999999999</v>
      </c>
      <c r="AA114">
        <v>307.95739900000001</v>
      </c>
      <c r="AB114">
        <v>19.540177</v>
      </c>
      <c r="AC114">
        <v>108.07073</v>
      </c>
      <c r="AD114" s="1">
        <v>878</v>
      </c>
      <c r="AE114">
        <v>31</v>
      </c>
      <c r="AF114">
        <v>1553</v>
      </c>
      <c r="AG114">
        <v>70</v>
      </c>
      <c r="AH114">
        <v>14.333956000000001</v>
      </c>
      <c r="AI114">
        <v>54.6</v>
      </c>
      <c r="AJ114">
        <v>0</v>
      </c>
      <c r="AK114">
        <v>38</v>
      </c>
      <c r="AL114">
        <v>8506</v>
      </c>
      <c r="AM114" t="s">
        <v>369</v>
      </c>
      <c r="AN114" t="s">
        <v>616</v>
      </c>
      <c r="AO114">
        <v>4414.2479999999996</v>
      </c>
      <c r="AR114" t="s">
        <v>116</v>
      </c>
      <c r="AS114" t="s">
        <v>119</v>
      </c>
      <c r="AT114" t="s">
        <v>219</v>
      </c>
      <c r="AU114" t="s">
        <v>368</v>
      </c>
      <c r="AV114" t="s">
        <v>48</v>
      </c>
      <c r="AW114">
        <v>1</v>
      </c>
      <c r="BB114">
        <v>0.878</v>
      </c>
      <c r="BC114" t="s">
        <v>69</v>
      </c>
      <c r="BF114" t="s">
        <v>116</v>
      </c>
      <c r="BG114" t="s">
        <v>119</v>
      </c>
      <c r="BH114" t="s">
        <v>368</v>
      </c>
      <c r="BI114">
        <v>1300</v>
      </c>
      <c r="BJ114">
        <v>1</v>
      </c>
      <c r="BK114" t="s">
        <v>219</v>
      </c>
      <c r="BL114" t="s">
        <v>172</v>
      </c>
      <c r="BM114">
        <v>0.878</v>
      </c>
      <c r="BN114" t="s">
        <v>69</v>
      </c>
      <c r="BO114" t="s">
        <v>175</v>
      </c>
      <c r="BP114">
        <v>4414.2479999999996</v>
      </c>
    </row>
    <row r="115" spans="1:68" ht="16.5">
      <c r="A115" s="222" t="str">
        <f t="shared" si="105"/>
        <v>신화여객</v>
      </c>
      <c r="B115" s="125" t="str">
        <f t="shared" si="106"/>
        <v>한준수</v>
      </c>
      <c r="C115" s="126" t="str">
        <f t="shared" si="107"/>
        <v>D</v>
      </c>
      <c r="D115" s="127">
        <f t="shared" si="108"/>
        <v>0.8139350458648078</v>
      </c>
      <c r="E115" s="128">
        <f t="shared" si="109"/>
        <v>1530</v>
      </c>
      <c r="F115" s="129" t="str">
        <f t="shared" si="110"/>
        <v>37</v>
      </c>
      <c r="G115" s="130" t="str">
        <f t="shared" si="111"/>
        <v>71바6170</v>
      </c>
      <c r="H115" s="131">
        <f t="shared" si="112"/>
        <v>3</v>
      </c>
      <c r="I115" s="132">
        <f t="shared" si="113"/>
        <v>1755.9549999999999</v>
      </c>
      <c r="J115" s="133">
        <f t="shared" si="114"/>
        <v>7.1341117237948082E-3</v>
      </c>
      <c r="K115" s="133">
        <f t="shared" si="115"/>
        <v>0.34072904411422056</v>
      </c>
      <c r="L115" s="133">
        <f t="shared" si="116"/>
        <v>0.19134886714067276</v>
      </c>
      <c r="M115" s="134">
        <f t="shared" si="117"/>
        <v>13.074999999999999</v>
      </c>
      <c r="N115" s="135">
        <f t="shared" si="118"/>
        <v>5.69490676013907E-2</v>
      </c>
      <c r="O115" s="135">
        <f t="shared" si="122"/>
        <v>12.528794872305953</v>
      </c>
      <c r="P115" s="216">
        <f t="shared" si="119"/>
        <v>2</v>
      </c>
      <c r="Q115" s="217">
        <f t="shared" si="120"/>
        <v>1</v>
      </c>
      <c r="R115" s="217">
        <f t="shared" si="121"/>
        <v>220</v>
      </c>
      <c r="T115">
        <v>524</v>
      </c>
      <c r="U115">
        <v>1530</v>
      </c>
      <c r="V115" t="s">
        <v>483</v>
      </c>
      <c r="W115">
        <v>1755.9549999999999</v>
      </c>
      <c r="X115">
        <v>829.94100000000003</v>
      </c>
      <c r="Y115">
        <v>2.1160000000000001</v>
      </c>
      <c r="Z115">
        <v>13.074999999999999</v>
      </c>
      <c r="AA115">
        <v>107.61634100000001</v>
      </c>
      <c r="AB115">
        <v>0.76774699999999996</v>
      </c>
      <c r="AC115">
        <v>36.668013000000002</v>
      </c>
      <c r="AD115" s="1">
        <v>336</v>
      </c>
      <c r="AE115">
        <v>1</v>
      </c>
      <c r="AF115">
        <v>220</v>
      </c>
      <c r="AG115">
        <v>66</v>
      </c>
      <c r="AH115">
        <v>16.316806</v>
      </c>
      <c r="AI115">
        <v>10.6</v>
      </c>
      <c r="AJ115">
        <v>0</v>
      </c>
      <c r="AK115">
        <v>2</v>
      </c>
      <c r="AL115">
        <v>182</v>
      </c>
      <c r="AM115" t="s">
        <v>617</v>
      </c>
      <c r="AN115" t="s">
        <v>618</v>
      </c>
      <c r="AO115">
        <v>1566.595</v>
      </c>
      <c r="AR115" t="s">
        <v>116</v>
      </c>
      <c r="AS115" t="s">
        <v>118</v>
      </c>
      <c r="AT115" t="s">
        <v>484</v>
      </c>
      <c r="AU115" t="s">
        <v>483</v>
      </c>
      <c r="AV115" t="s">
        <v>48</v>
      </c>
      <c r="AW115">
        <v>3</v>
      </c>
      <c r="BB115">
        <v>0.8139350458648078</v>
      </c>
      <c r="BC115" t="s">
        <v>67</v>
      </c>
      <c r="BF115" t="s">
        <v>116</v>
      </c>
      <c r="BG115" t="s">
        <v>118</v>
      </c>
      <c r="BH115" t="s">
        <v>483</v>
      </c>
      <c r="BI115">
        <v>1530</v>
      </c>
      <c r="BJ115">
        <v>3</v>
      </c>
      <c r="BK115" t="s">
        <v>484</v>
      </c>
      <c r="BL115" t="s">
        <v>479</v>
      </c>
      <c r="BM115">
        <v>0.8139350458648078</v>
      </c>
      <c r="BN115" t="s">
        <v>67</v>
      </c>
      <c r="BO115" t="s">
        <v>177</v>
      </c>
      <c r="BP115">
        <v>1755.9549999999999</v>
      </c>
    </row>
    <row r="116" spans="1:68" ht="16.5">
      <c r="A116" s="223" t="str">
        <f t="shared" si="105"/>
        <v>신화여객</v>
      </c>
      <c r="B116" s="109" t="str">
        <f t="shared" si="106"/>
        <v>홍천수</v>
      </c>
      <c r="C116" s="110" t="str">
        <f t="shared" si="107"/>
        <v>F</v>
      </c>
      <c r="D116" s="111">
        <f t="shared" si="108"/>
        <v>0.78384615384615375</v>
      </c>
      <c r="E116" s="112">
        <f t="shared" si="109"/>
        <v>4871</v>
      </c>
      <c r="F116" s="113" t="str">
        <f t="shared" si="110"/>
        <v>34</v>
      </c>
      <c r="G116" s="114" t="str">
        <f t="shared" si="111"/>
        <v>72바1114</v>
      </c>
      <c r="H116" s="115">
        <f t="shared" si="112"/>
        <v>1</v>
      </c>
      <c r="I116" s="116">
        <f t="shared" si="113"/>
        <v>2287.9009999999998</v>
      </c>
      <c r="J116" s="117">
        <f t="shared" si="114"/>
        <v>8.7024033727525416E-3</v>
      </c>
      <c r="K116" s="117">
        <f t="shared" si="115"/>
        <v>0.38738965442266687</v>
      </c>
      <c r="L116" s="117">
        <f t="shared" si="116"/>
        <v>0.1971239140155103</v>
      </c>
      <c r="M116" s="118">
        <f t="shared" si="117"/>
        <v>13.968</v>
      </c>
      <c r="N116" s="119">
        <f t="shared" si="118"/>
        <v>4.3708184925833768E-2</v>
      </c>
      <c r="O116" s="119">
        <f t="shared" si="122"/>
        <v>27.623572873126943</v>
      </c>
      <c r="P116" s="218">
        <f t="shared" si="119"/>
        <v>2</v>
      </c>
      <c r="Q116" s="219">
        <f t="shared" si="120"/>
        <v>1</v>
      </c>
      <c r="R116" s="219">
        <f t="shared" si="121"/>
        <v>632</v>
      </c>
      <c r="T116">
        <v>524</v>
      </c>
      <c r="U116">
        <v>4871</v>
      </c>
      <c r="V116" t="s">
        <v>370</v>
      </c>
      <c r="W116">
        <v>2287.9009999999998</v>
      </c>
      <c r="X116">
        <v>1122.559</v>
      </c>
      <c r="Y116">
        <v>2.0379999999999998</v>
      </c>
      <c r="Z116">
        <v>13.968</v>
      </c>
      <c r="AA116">
        <v>146.28384199999999</v>
      </c>
      <c r="AB116">
        <v>1.273021</v>
      </c>
      <c r="AC116">
        <v>56.668847</v>
      </c>
      <c r="AD116" s="1">
        <v>451</v>
      </c>
      <c r="AE116">
        <v>1</v>
      </c>
      <c r="AF116">
        <v>632</v>
      </c>
      <c r="AG116">
        <v>77</v>
      </c>
      <c r="AH116">
        <v>15.640148</v>
      </c>
      <c r="AI116">
        <v>1941.4</v>
      </c>
      <c r="AJ116">
        <v>0</v>
      </c>
      <c r="AK116">
        <v>2</v>
      </c>
      <c r="AL116">
        <v>778</v>
      </c>
      <c r="AM116" t="s">
        <v>371</v>
      </c>
      <c r="AN116" t="s">
        <v>619</v>
      </c>
      <c r="AO116">
        <v>2287.9009999999998</v>
      </c>
      <c r="AR116" t="s">
        <v>116</v>
      </c>
      <c r="AS116" t="s">
        <v>117</v>
      </c>
      <c r="AT116" t="s">
        <v>207</v>
      </c>
      <c r="AU116" t="s">
        <v>370</v>
      </c>
      <c r="AV116" t="s">
        <v>48</v>
      </c>
      <c r="AW116">
        <v>1</v>
      </c>
      <c r="BB116">
        <v>0.78384615384615375</v>
      </c>
      <c r="BC116" t="s">
        <v>70</v>
      </c>
      <c r="BF116" t="s">
        <v>116</v>
      </c>
      <c r="BG116" t="s">
        <v>117</v>
      </c>
      <c r="BH116" t="s">
        <v>370</v>
      </c>
      <c r="BI116">
        <v>4871</v>
      </c>
      <c r="BJ116">
        <v>1</v>
      </c>
      <c r="BK116" t="s">
        <v>207</v>
      </c>
      <c r="BL116" t="s">
        <v>172</v>
      </c>
      <c r="BM116">
        <v>0.78384615384615375</v>
      </c>
      <c r="BN116" t="s">
        <v>70</v>
      </c>
      <c r="BO116" t="s">
        <v>372</v>
      </c>
      <c r="BP116">
        <v>2287.9009999999998</v>
      </c>
    </row>
  </sheetData>
  <sortState xmlns:xlrd2="http://schemas.microsoft.com/office/spreadsheetml/2017/richdata2" ref="T4:AN66">
    <sortCondition ref="AB4:AB66"/>
    <sortCondition descending="1" ref="AD4:AD66"/>
  </sortState>
  <phoneticPr fontId="2" type="noConversion"/>
  <conditionalFormatting sqref="C5:D116">
    <cfRule type="containsText" dxfId="36" priority="1" operator="containsText" text="F">
      <formula>NOT(ISERROR(SEARCH("F",C5)))</formula>
    </cfRule>
    <cfRule type="containsText" dxfId="35" priority="2" operator="containsText" text="D">
      <formula>NOT(ISERROR(SEARCH("D",C5)))</formula>
    </cfRule>
    <cfRule type="containsText" dxfId="34" priority="3" operator="containsText" text="C">
      <formula>NOT(ISERROR(SEARCH("C",C5)))</formula>
    </cfRule>
    <cfRule type="containsText" dxfId="33" priority="4" operator="containsText" text="B">
      <formula>NOT(ISERROR(SEARCH("B",C5)))</formula>
    </cfRule>
    <cfRule type="containsText" dxfId="32" priority="5" operator="containsText" text="A">
      <formula>NOT(ISERROR(SEARCH("A",C5)))</formula>
    </cfRule>
    <cfRule type="containsText" dxfId="31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64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43" t="s">
        <v>470</v>
      </c>
      <c r="B2" s="244"/>
      <c r="C2" s="245"/>
      <c r="D2" s="246"/>
      <c r="E2" s="243"/>
      <c r="F2" s="247"/>
      <c r="G2" s="243"/>
      <c r="H2" s="243"/>
      <c r="I2" s="243"/>
      <c r="J2" s="243"/>
      <c r="K2" s="248"/>
      <c r="L2" s="248"/>
      <c r="M2" s="248"/>
      <c r="N2" s="248"/>
      <c r="O2" s="248"/>
      <c r="P2" s="248"/>
      <c r="Q2" s="248"/>
      <c r="R2" s="248"/>
    </row>
    <row r="3" spans="1:18">
      <c r="A3" s="248"/>
      <c r="B3" s="248"/>
      <c r="C3" s="248"/>
      <c r="D3" s="248"/>
      <c r="E3" s="248"/>
      <c r="F3" s="248"/>
      <c r="G3" s="248"/>
      <c r="H3" s="248"/>
      <c r="I3" s="248"/>
      <c r="J3" s="248"/>
      <c r="K3" s="248"/>
      <c r="L3" s="248"/>
      <c r="M3" s="248"/>
      <c r="N3" s="248"/>
      <c r="O3" s="248"/>
      <c r="P3" s="248"/>
      <c r="Q3" s="248"/>
      <c r="R3" s="248"/>
    </row>
    <row r="4" spans="1:18" ht="26.25">
      <c r="A4" s="249" t="s">
        <v>471</v>
      </c>
      <c r="B4" s="250"/>
      <c r="C4" s="251"/>
      <c r="D4" s="252"/>
      <c r="E4" s="253"/>
      <c r="F4" s="254"/>
      <c r="G4" s="248"/>
      <c r="H4" s="253"/>
      <c r="I4" s="248"/>
      <c r="J4" s="248"/>
      <c r="K4" s="248"/>
      <c r="L4" s="248"/>
      <c r="M4" s="248"/>
      <c r="N4" s="248"/>
      <c r="O4" s="248"/>
      <c r="P4" s="248"/>
      <c r="Q4" s="248"/>
      <c r="R4" s="248"/>
    </row>
    <row r="5" spans="1:18" ht="26.25">
      <c r="A5" s="255" t="s">
        <v>472</v>
      </c>
      <c r="B5" s="248"/>
      <c r="C5" s="248"/>
      <c r="D5" s="248"/>
      <c r="E5" s="248"/>
      <c r="F5" s="248"/>
      <c r="G5" s="248"/>
      <c r="H5" s="248"/>
      <c r="I5" s="248"/>
      <c r="J5" s="248"/>
      <c r="K5" s="248"/>
      <c r="L5" s="248"/>
      <c r="M5" s="248"/>
      <c r="N5" s="248"/>
      <c r="O5" s="248"/>
      <c r="P5" s="248"/>
      <c r="Q5" s="248"/>
      <c r="R5" s="248"/>
    </row>
    <row r="6" spans="1:18" ht="17.25">
      <c r="A6" s="256" t="s">
        <v>473</v>
      </c>
      <c r="B6" s="248"/>
      <c r="C6" s="248"/>
      <c r="D6" s="248"/>
      <c r="E6" s="248"/>
      <c r="F6" s="248"/>
      <c r="G6" s="248"/>
      <c r="H6" s="248"/>
      <c r="I6" s="248"/>
      <c r="J6" s="248"/>
      <c r="K6" s="248"/>
      <c r="L6" s="248"/>
      <c r="M6" s="248"/>
      <c r="N6" s="248"/>
      <c r="O6" s="248"/>
      <c r="P6" s="248"/>
      <c r="Q6" s="248"/>
      <c r="R6" s="248"/>
    </row>
    <row r="7" spans="1:18" ht="17.25">
      <c r="A7" s="256"/>
      <c r="B7" s="248"/>
      <c r="C7" s="248"/>
      <c r="D7" s="248"/>
      <c r="E7" s="248"/>
      <c r="F7" s="248"/>
      <c r="G7" s="248"/>
      <c r="H7" s="248"/>
      <c r="I7" s="248"/>
      <c r="J7" s="248"/>
      <c r="K7" s="248"/>
      <c r="L7" s="248"/>
      <c r="M7" s="248"/>
      <c r="N7" s="248"/>
      <c r="O7" s="248"/>
      <c r="P7" s="248"/>
      <c r="Q7" s="248"/>
      <c r="R7" s="248"/>
    </row>
    <row r="8" spans="1:18" ht="17.25">
      <c r="A8" s="257" t="s">
        <v>185</v>
      </c>
      <c r="B8" s="258"/>
      <c r="C8" s="258"/>
      <c r="D8" s="258"/>
      <c r="E8" s="258"/>
      <c r="F8" s="258"/>
      <c r="G8" s="258"/>
      <c r="H8" s="258"/>
      <c r="I8" s="258"/>
      <c r="J8" s="258"/>
      <c r="K8" s="258"/>
      <c r="L8" s="258"/>
      <c r="M8" s="258"/>
      <c r="N8" s="258"/>
      <c r="O8" s="258"/>
      <c r="P8" s="258"/>
      <c r="Q8" s="258"/>
      <c r="R8" s="258"/>
    </row>
    <row r="9" spans="1:18">
      <c r="A9" s="258"/>
      <c r="B9" s="258"/>
      <c r="C9" s="258"/>
      <c r="D9" s="258"/>
      <c r="E9" s="258"/>
      <c r="F9" s="258"/>
      <c r="G9" s="258"/>
      <c r="H9" s="258"/>
      <c r="I9" s="258"/>
      <c r="J9" s="258"/>
      <c r="K9" s="258"/>
      <c r="L9" s="258"/>
      <c r="M9" s="258"/>
      <c r="N9" s="258"/>
      <c r="O9" s="258"/>
      <c r="P9" s="258"/>
      <c r="Q9" s="258"/>
      <c r="R9" s="258"/>
    </row>
    <row r="10" spans="1:18">
      <c r="A10" s="258" t="s">
        <v>474</v>
      </c>
      <c r="B10" s="258"/>
      <c r="C10" s="258"/>
      <c r="D10" s="258"/>
      <c r="E10" s="258"/>
      <c r="F10" s="258"/>
      <c r="G10" s="258"/>
      <c r="H10" s="258"/>
      <c r="I10" s="258"/>
      <c r="J10" s="258"/>
      <c r="K10" s="258"/>
      <c r="L10" s="258"/>
      <c r="M10" s="258"/>
      <c r="N10" s="258"/>
      <c r="O10" s="258"/>
      <c r="P10" s="258"/>
      <c r="Q10" s="258"/>
      <c r="R10" s="258"/>
    </row>
    <row r="11" spans="1:18">
      <c r="A11" s="258"/>
      <c r="B11" s="258"/>
      <c r="C11" s="258"/>
      <c r="D11" s="258"/>
      <c r="E11" s="258"/>
      <c r="F11" s="258"/>
      <c r="G11" s="258"/>
      <c r="H11" s="258"/>
      <c r="I11" s="258"/>
      <c r="J11" s="258"/>
      <c r="K11" s="258"/>
      <c r="L11" s="258"/>
      <c r="M11" s="258"/>
      <c r="N11" s="258"/>
      <c r="O11" s="258"/>
      <c r="P11" s="258"/>
      <c r="Q11" s="258"/>
      <c r="R11" s="258"/>
    </row>
    <row r="12" spans="1:18">
      <c r="A12" s="248"/>
      <c r="B12" s="248"/>
      <c r="C12" s="248"/>
      <c r="D12" s="248"/>
      <c r="E12" s="248"/>
      <c r="F12" s="248"/>
      <c r="G12" s="248"/>
      <c r="H12" s="248"/>
      <c r="I12" s="248"/>
      <c r="J12" s="248"/>
      <c r="K12" s="248"/>
      <c r="L12" s="248"/>
      <c r="M12" s="248"/>
      <c r="N12" s="248"/>
      <c r="O12" s="248"/>
      <c r="P12" s="248"/>
      <c r="Q12" s="248"/>
      <c r="R12" s="248"/>
    </row>
    <row r="13" spans="1:18" ht="37.5" customHeight="1">
      <c r="A13" s="259" t="s">
        <v>0</v>
      </c>
      <c r="B13" s="260" t="s">
        <v>74</v>
      </c>
      <c r="C13" s="261" t="s">
        <v>65</v>
      </c>
      <c r="D13" s="261" t="s">
        <v>156</v>
      </c>
      <c r="E13" s="262" t="s">
        <v>142</v>
      </c>
      <c r="F13" s="260" t="s">
        <v>147</v>
      </c>
      <c r="G13" s="262" t="s">
        <v>145</v>
      </c>
      <c r="H13" s="262" t="s">
        <v>149</v>
      </c>
      <c r="I13" s="225" t="s">
        <v>151</v>
      </c>
      <c r="J13" s="262" t="s">
        <v>11</v>
      </c>
      <c r="K13" s="262" t="s">
        <v>12</v>
      </c>
      <c r="L13" s="262" t="s">
        <v>13</v>
      </c>
      <c r="M13" s="262" t="s">
        <v>105</v>
      </c>
      <c r="N13" s="262" t="s">
        <v>6</v>
      </c>
      <c r="O13" s="262" t="s">
        <v>7</v>
      </c>
      <c r="P13" s="262" t="s">
        <v>178</v>
      </c>
      <c r="Q13" s="263" t="s">
        <v>180</v>
      </c>
      <c r="R13" s="263" t="s">
        <v>181</v>
      </c>
    </row>
    <row r="14" spans="1:18" ht="16.5">
      <c r="A14" s="264" t="s">
        <v>116</v>
      </c>
      <c r="B14" s="265" t="s">
        <v>230</v>
      </c>
      <c r="C14" s="266" t="s">
        <v>67</v>
      </c>
      <c r="D14" s="267">
        <v>0.82499999999999996</v>
      </c>
      <c r="E14" s="268">
        <v>6572</v>
      </c>
      <c r="F14" s="226" t="s">
        <v>119</v>
      </c>
      <c r="G14" s="269" t="s">
        <v>220</v>
      </c>
      <c r="H14" s="270">
        <v>1</v>
      </c>
      <c r="I14" s="227">
        <v>1451.8969999999999</v>
      </c>
      <c r="J14" s="271">
        <v>3.2269751257838999E-2</v>
      </c>
      <c r="K14" s="271">
        <v>0.33697516154304397</v>
      </c>
      <c r="L14" s="271">
        <v>0.25277275178611158</v>
      </c>
      <c r="M14" s="272">
        <v>12.172000000000001</v>
      </c>
      <c r="N14" s="273">
        <v>6.8875409206024946E-2</v>
      </c>
      <c r="O14" s="273">
        <v>27.619039091616003</v>
      </c>
      <c r="P14" s="274">
        <v>0</v>
      </c>
      <c r="Q14" s="275">
        <v>1</v>
      </c>
      <c r="R14" s="275">
        <v>401</v>
      </c>
    </row>
    <row r="15" spans="1:18" ht="16.5">
      <c r="A15" s="264" t="s">
        <v>116</v>
      </c>
      <c r="B15" s="265" t="s">
        <v>445</v>
      </c>
      <c r="C15" s="266" t="s">
        <v>67</v>
      </c>
      <c r="D15" s="267">
        <v>0.82312499999999988</v>
      </c>
      <c r="E15" s="268">
        <v>5283</v>
      </c>
      <c r="F15" s="226" t="s">
        <v>119</v>
      </c>
      <c r="G15" s="269" t="s">
        <v>446</v>
      </c>
      <c r="H15" s="270">
        <v>1</v>
      </c>
      <c r="I15" s="227">
        <v>2130.9520000000002</v>
      </c>
      <c r="J15" s="271">
        <v>1.3294778464222692E-2</v>
      </c>
      <c r="K15" s="271">
        <v>0.33950911255221855</v>
      </c>
      <c r="L15" s="271">
        <v>0.22102797247427439</v>
      </c>
      <c r="M15" s="272">
        <v>10.176</v>
      </c>
      <c r="N15" s="273">
        <v>9.3854765381857483E-2</v>
      </c>
      <c r="O15" s="273">
        <v>8.6346384151308886</v>
      </c>
      <c r="P15" s="274">
        <v>3</v>
      </c>
      <c r="Q15" s="275">
        <v>2</v>
      </c>
      <c r="R15" s="275">
        <v>184</v>
      </c>
    </row>
    <row r="16" spans="1:18" ht="16.5">
      <c r="A16" s="264" t="s">
        <v>116</v>
      </c>
      <c r="B16" s="265" t="s">
        <v>232</v>
      </c>
      <c r="C16" s="266" t="s">
        <v>67</v>
      </c>
      <c r="D16" s="267">
        <v>0.83028276859835171</v>
      </c>
      <c r="E16" s="268">
        <v>2021</v>
      </c>
      <c r="F16" s="226" t="s">
        <v>117</v>
      </c>
      <c r="G16" s="269" t="s">
        <v>190</v>
      </c>
      <c r="H16" s="270">
        <v>7</v>
      </c>
      <c r="I16" s="227">
        <v>1743.7359999999999</v>
      </c>
      <c r="J16" s="271">
        <v>1.8206169870352566E-2</v>
      </c>
      <c r="K16" s="271">
        <v>0.34018748151768852</v>
      </c>
      <c r="L16" s="271">
        <v>0.14222336408722419</v>
      </c>
      <c r="M16" s="272">
        <v>12.656000000000001</v>
      </c>
      <c r="N16" s="273">
        <v>0.97491822156564989</v>
      </c>
      <c r="O16" s="273">
        <v>26.265443851592217</v>
      </c>
      <c r="P16" s="274">
        <v>3</v>
      </c>
      <c r="Q16" s="275">
        <v>17</v>
      </c>
      <c r="R16" s="275">
        <v>458</v>
      </c>
    </row>
    <row r="17" spans="1:18" ht="16.5">
      <c r="A17" s="264" t="s">
        <v>116</v>
      </c>
      <c r="B17" s="265" t="s">
        <v>238</v>
      </c>
      <c r="C17" s="266" t="s">
        <v>67</v>
      </c>
      <c r="D17" s="267">
        <v>0.84346758956519874</v>
      </c>
      <c r="E17" s="268">
        <v>484</v>
      </c>
      <c r="F17" s="226" t="s">
        <v>117</v>
      </c>
      <c r="G17" s="269" t="s">
        <v>207</v>
      </c>
      <c r="H17" s="270">
        <v>6</v>
      </c>
      <c r="I17" s="227">
        <v>2003.665</v>
      </c>
      <c r="J17" s="271">
        <v>1.9816240018396103E-2</v>
      </c>
      <c r="K17" s="271">
        <v>0.34163251049204696</v>
      </c>
      <c r="L17" s="271">
        <v>0.15172196949090791</v>
      </c>
      <c r="M17" s="272">
        <v>11.993</v>
      </c>
      <c r="N17" s="273">
        <v>0.39926834076554713</v>
      </c>
      <c r="O17" s="273">
        <v>25.553173808995016</v>
      </c>
      <c r="P17" s="274">
        <v>7</v>
      </c>
      <c r="Q17" s="275">
        <v>8</v>
      </c>
      <c r="R17" s="275">
        <v>512</v>
      </c>
    </row>
    <row r="18" spans="1:18" ht="16.5">
      <c r="A18" s="264" t="s">
        <v>116</v>
      </c>
      <c r="B18" s="265" t="s">
        <v>475</v>
      </c>
      <c r="C18" s="266" t="s">
        <v>67</v>
      </c>
      <c r="D18" s="267">
        <v>0.82964845465346115</v>
      </c>
      <c r="E18" s="268">
        <v>3126</v>
      </c>
      <c r="F18" s="226" t="s">
        <v>118</v>
      </c>
      <c r="G18" s="269" t="s">
        <v>476</v>
      </c>
      <c r="H18" s="270">
        <v>2</v>
      </c>
      <c r="I18" s="227">
        <v>2227.1379999999999</v>
      </c>
      <c r="J18" s="271">
        <v>1.4110845174056854E-2</v>
      </c>
      <c r="K18" s="271">
        <v>0.35718309728269682</v>
      </c>
      <c r="L18" s="271">
        <v>0.20744111949955504</v>
      </c>
      <c r="M18" s="272">
        <v>11.667</v>
      </c>
      <c r="N18" s="273">
        <v>2.289934436034049</v>
      </c>
      <c r="O18" s="273">
        <v>12.437487034930031</v>
      </c>
      <c r="P18" s="274">
        <v>2</v>
      </c>
      <c r="Q18" s="275">
        <v>51</v>
      </c>
      <c r="R18" s="275">
        <v>277</v>
      </c>
    </row>
    <row r="19" spans="1:18" ht="16.5">
      <c r="A19" s="264" t="s">
        <v>116</v>
      </c>
      <c r="B19" s="265" t="s">
        <v>250</v>
      </c>
      <c r="C19" s="266" t="s">
        <v>67</v>
      </c>
      <c r="D19" s="267">
        <v>0.81807692307692292</v>
      </c>
      <c r="E19" s="268">
        <v>3596</v>
      </c>
      <c r="F19" s="226" t="s">
        <v>117</v>
      </c>
      <c r="G19" s="269" t="s">
        <v>200</v>
      </c>
      <c r="H19" s="270">
        <v>1</v>
      </c>
      <c r="I19" s="227">
        <v>2405.4879999999998</v>
      </c>
      <c r="J19" s="271">
        <v>5.0813366233155556E-2</v>
      </c>
      <c r="K19" s="271">
        <v>0.36019866853784649</v>
      </c>
      <c r="L19" s="271">
        <v>6.9547239242091469E-2</v>
      </c>
      <c r="M19" s="272">
        <v>15.564</v>
      </c>
      <c r="N19" s="273">
        <v>0.124714818781054</v>
      </c>
      <c r="O19" s="273">
        <v>46.352340980291736</v>
      </c>
      <c r="P19" s="274">
        <v>17</v>
      </c>
      <c r="Q19" s="275">
        <v>3</v>
      </c>
      <c r="R19" s="275">
        <v>1124</v>
      </c>
    </row>
    <row r="20" spans="1:18" ht="16.5">
      <c r="A20" s="264" t="s">
        <v>116</v>
      </c>
      <c r="B20" s="265" t="s">
        <v>252</v>
      </c>
      <c r="C20" s="266" t="s">
        <v>67</v>
      </c>
      <c r="D20" s="267">
        <v>0.83258205932874763</v>
      </c>
      <c r="E20" s="268">
        <v>6098</v>
      </c>
      <c r="F20" s="226" t="s">
        <v>117</v>
      </c>
      <c r="G20" s="269" t="s">
        <v>202</v>
      </c>
      <c r="H20" s="270">
        <v>2</v>
      </c>
      <c r="I20" s="227">
        <v>2571.8469999999998</v>
      </c>
      <c r="J20" s="271">
        <v>1.2965879358165422E-2</v>
      </c>
      <c r="K20" s="271">
        <v>0.297405556183435</v>
      </c>
      <c r="L20" s="271">
        <v>0.16563971340441325</v>
      </c>
      <c r="M20" s="272">
        <v>11.234</v>
      </c>
      <c r="N20" s="273">
        <v>0</v>
      </c>
      <c r="O20" s="273">
        <v>19.713458848835099</v>
      </c>
      <c r="P20" s="274">
        <v>10</v>
      </c>
      <c r="Q20" s="275">
        <v>0</v>
      </c>
      <c r="R20" s="275">
        <v>507</v>
      </c>
    </row>
    <row r="21" spans="1:18" ht="16.5">
      <c r="A21" s="264" t="s">
        <v>116</v>
      </c>
      <c r="B21" s="265" t="s">
        <v>254</v>
      </c>
      <c r="C21" s="266" t="s">
        <v>70</v>
      </c>
      <c r="D21" s="267">
        <v>0.79449094873440762</v>
      </c>
      <c r="E21" s="268">
        <v>3718</v>
      </c>
      <c r="F21" s="226" t="s">
        <v>117</v>
      </c>
      <c r="G21" s="269" t="s">
        <v>206</v>
      </c>
      <c r="H21" s="270">
        <v>9</v>
      </c>
      <c r="I21" s="227">
        <v>2218.4080000000004</v>
      </c>
      <c r="J21" s="271">
        <v>2.9611019608793268E-2</v>
      </c>
      <c r="K21" s="271">
        <v>0.35429676035585</v>
      </c>
      <c r="L21" s="271">
        <v>0.15147073194566596</v>
      </c>
      <c r="M21" s="272">
        <v>13.911</v>
      </c>
      <c r="N21" s="273">
        <v>1.2170890115794748</v>
      </c>
      <c r="O21" s="273">
        <v>30.607534772683831</v>
      </c>
      <c r="P21" s="274">
        <v>17</v>
      </c>
      <c r="Q21" s="275">
        <v>27</v>
      </c>
      <c r="R21" s="275">
        <v>684</v>
      </c>
    </row>
    <row r="22" spans="1:18" ht="16.5">
      <c r="A22" s="264" t="s">
        <v>116</v>
      </c>
      <c r="B22" s="265" t="s">
        <v>429</v>
      </c>
      <c r="C22" s="266" t="s">
        <v>67</v>
      </c>
      <c r="D22" s="267">
        <v>0.81533533729542929</v>
      </c>
      <c r="E22" s="268">
        <v>4859</v>
      </c>
      <c r="F22" s="226" t="s">
        <v>119</v>
      </c>
      <c r="G22" s="269" t="s">
        <v>216</v>
      </c>
      <c r="H22" s="270">
        <v>13</v>
      </c>
      <c r="I22" s="227">
        <v>6385.5479999999998</v>
      </c>
      <c r="J22" s="271">
        <v>2.82315501523508E-2</v>
      </c>
      <c r="K22" s="271">
        <v>0.35172697065757957</v>
      </c>
      <c r="L22" s="271">
        <v>0.1995130253503693</v>
      </c>
      <c r="M22" s="272">
        <v>10.907</v>
      </c>
      <c r="N22" s="273">
        <v>0.65773524840781095</v>
      </c>
      <c r="O22" s="273">
        <v>28.815068025485051</v>
      </c>
      <c r="P22" s="274">
        <v>27</v>
      </c>
      <c r="Q22" s="275">
        <v>42</v>
      </c>
      <c r="R22" s="275">
        <v>1840</v>
      </c>
    </row>
    <row r="23" spans="1:18" ht="16.5">
      <c r="A23" s="264" t="s">
        <v>116</v>
      </c>
      <c r="B23" s="265" t="s">
        <v>431</v>
      </c>
      <c r="C23" s="266" t="s">
        <v>70</v>
      </c>
      <c r="D23" s="267">
        <v>0.79563115025588904</v>
      </c>
      <c r="E23" s="268">
        <v>3182</v>
      </c>
      <c r="F23" s="226" t="s">
        <v>117</v>
      </c>
      <c r="G23" s="269" t="s">
        <v>202</v>
      </c>
      <c r="H23" s="270">
        <v>10</v>
      </c>
      <c r="I23" s="227">
        <v>2272.1699999999996</v>
      </c>
      <c r="J23" s="271">
        <v>1.5417008195711705E-2</v>
      </c>
      <c r="K23" s="271">
        <v>0.39170291925454942</v>
      </c>
      <c r="L23" s="271">
        <v>4.8851978505129456E-2</v>
      </c>
      <c r="M23" s="272">
        <v>14.73</v>
      </c>
      <c r="N23" s="273">
        <v>8.8021582892125166E-2</v>
      </c>
      <c r="O23" s="273">
        <v>18.44052161590022</v>
      </c>
      <c r="P23" s="274">
        <v>1</v>
      </c>
      <c r="Q23" s="275">
        <v>2</v>
      </c>
      <c r="R23" s="275">
        <v>419</v>
      </c>
    </row>
    <row r="24" spans="1:18" ht="16.5">
      <c r="A24" s="264" t="s">
        <v>116</v>
      </c>
      <c r="B24" s="265" t="s">
        <v>256</v>
      </c>
      <c r="C24" s="266" t="s">
        <v>67</v>
      </c>
      <c r="D24" s="267">
        <v>0.8171533829981632</v>
      </c>
      <c r="E24" s="268">
        <v>8220</v>
      </c>
      <c r="F24" s="226" t="s">
        <v>118</v>
      </c>
      <c r="G24" s="269" t="s">
        <v>211</v>
      </c>
      <c r="H24" s="270">
        <v>2</v>
      </c>
      <c r="I24" s="227">
        <v>1388.136</v>
      </c>
      <c r="J24" s="271">
        <v>4.5543431975780709E-2</v>
      </c>
      <c r="K24" s="271">
        <v>0.32392566567273728</v>
      </c>
      <c r="L24" s="271">
        <v>0.21467637176760779</v>
      </c>
      <c r="M24" s="272">
        <v>13.298</v>
      </c>
      <c r="N24" s="273">
        <v>0.4322343055723647</v>
      </c>
      <c r="O24" s="273">
        <v>12.606833912527303</v>
      </c>
      <c r="P24" s="274">
        <v>2</v>
      </c>
      <c r="Q24" s="275">
        <v>6</v>
      </c>
      <c r="R24" s="275">
        <v>175</v>
      </c>
    </row>
    <row r="25" spans="1:18" ht="16.5">
      <c r="A25" s="264" t="s">
        <v>116</v>
      </c>
      <c r="B25" s="265" t="s">
        <v>262</v>
      </c>
      <c r="C25" s="266" t="s">
        <v>67</v>
      </c>
      <c r="D25" s="267">
        <v>0.81906249999999992</v>
      </c>
      <c r="E25" s="268">
        <v>7670</v>
      </c>
      <c r="F25" s="226" t="s">
        <v>119</v>
      </c>
      <c r="G25" s="269" t="s">
        <v>222</v>
      </c>
      <c r="H25" s="270">
        <v>1</v>
      </c>
      <c r="I25" s="227">
        <v>1987.903</v>
      </c>
      <c r="J25" s="271">
        <v>5.0421361758042474E-2</v>
      </c>
      <c r="K25" s="271">
        <v>0.34378466804033531</v>
      </c>
      <c r="L25" s="271">
        <v>0.20071401874236319</v>
      </c>
      <c r="M25" s="272">
        <v>12.672000000000001</v>
      </c>
      <c r="N25" s="273">
        <v>5.0304265348963206E-2</v>
      </c>
      <c r="O25" s="273">
        <v>36.873026500790026</v>
      </c>
      <c r="P25" s="274">
        <v>3</v>
      </c>
      <c r="Q25" s="275">
        <v>1</v>
      </c>
      <c r="R25" s="275">
        <v>733</v>
      </c>
    </row>
    <row r="26" spans="1:18" ht="16.5">
      <c r="A26" s="264" t="s">
        <v>116</v>
      </c>
      <c r="B26" s="265" t="s">
        <v>435</v>
      </c>
      <c r="C26" s="266" t="s">
        <v>70</v>
      </c>
      <c r="D26" s="267">
        <v>0.79935423221372437</v>
      </c>
      <c r="E26" s="268">
        <v>3370</v>
      </c>
      <c r="F26" s="226" t="s">
        <v>120</v>
      </c>
      <c r="G26" s="269" t="s">
        <v>224</v>
      </c>
      <c r="H26" s="270">
        <v>8</v>
      </c>
      <c r="I26" s="227">
        <v>1413.6769999999997</v>
      </c>
      <c r="J26" s="271">
        <v>3.0188565091411504E-2</v>
      </c>
      <c r="K26" s="271">
        <v>0.36994665706963115</v>
      </c>
      <c r="L26" s="271">
        <v>0.24111569277655234</v>
      </c>
      <c r="M26" s="272">
        <v>13.071</v>
      </c>
      <c r="N26" s="273">
        <v>1.6269628776587584</v>
      </c>
      <c r="O26" s="273">
        <v>19.240604466225317</v>
      </c>
      <c r="P26" s="274">
        <v>21</v>
      </c>
      <c r="Q26" s="275">
        <v>23</v>
      </c>
      <c r="R26" s="275">
        <v>277</v>
      </c>
    </row>
    <row r="27" spans="1:18" ht="16.5">
      <c r="A27" s="264" t="s">
        <v>116</v>
      </c>
      <c r="B27" s="265" t="s">
        <v>266</v>
      </c>
      <c r="C27" s="266" t="s">
        <v>67</v>
      </c>
      <c r="D27" s="267">
        <v>0.82042417033138659</v>
      </c>
      <c r="E27" s="268">
        <v>9732</v>
      </c>
      <c r="F27" s="226" t="s">
        <v>118</v>
      </c>
      <c r="G27" s="269" t="s">
        <v>211</v>
      </c>
      <c r="H27" s="270">
        <v>10</v>
      </c>
      <c r="I27" s="227">
        <v>1824.5700000000002</v>
      </c>
      <c r="J27" s="271">
        <v>4.8338477377561709E-2</v>
      </c>
      <c r="K27" s="271">
        <v>0.33716974554674944</v>
      </c>
      <c r="L27" s="271">
        <v>0.22635470275188127</v>
      </c>
      <c r="M27" s="272">
        <v>13.263</v>
      </c>
      <c r="N27" s="273">
        <v>0.49326690672322787</v>
      </c>
      <c r="O27" s="273">
        <v>14.359547729053968</v>
      </c>
      <c r="P27" s="274">
        <v>4</v>
      </c>
      <c r="Q27" s="275">
        <v>9</v>
      </c>
      <c r="R27" s="275">
        <v>262</v>
      </c>
    </row>
    <row r="28" spans="1:18" ht="16.5">
      <c r="A28" s="264" t="s">
        <v>116</v>
      </c>
      <c r="B28" s="265" t="s">
        <v>272</v>
      </c>
      <c r="C28" s="266" t="s">
        <v>67</v>
      </c>
      <c r="D28" s="267">
        <v>0.82038461538461538</v>
      </c>
      <c r="E28" s="268">
        <v>3435</v>
      </c>
      <c r="F28" s="226" t="s">
        <v>117</v>
      </c>
      <c r="G28" s="269" t="s">
        <v>192</v>
      </c>
      <c r="H28" s="270">
        <v>1</v>
      </c>
      <c r="I28" s="227">
        <v>2418.4560000000001</v>
      </c>
      <c r="J28" s="271">
        <v>5.8558887137496653E-3</v>
      </c>
      <c r="K28" s="271">
        <v>0.34903161585016779</v>
      </c>
      <c r="L28" s="271">
        <v>0.21377275418696887</v>
      </c>
      <c r="M28" s="272">
        <v>12.231999999999999</v>
      </c>
      <c r="N28" s="273">
        <v>8.2697390401148499E-2</v>
      </c>
      <c r="O28" s="273">
        <v>21.914808456304353</v>
      </c>
      <c r="P28" s="274">
        <v>0</v>
      </c>
      <c r="Q28" s="275">
        <v>2</v>
      </c>
      <c r="R28" s="275">
        <v>530</v>
      </c>
    </row>
    <row r="29" spans="1:18" ht="16.5">
      <c r="A29" s="264" t="s">
        <v>116</v>
      </c>
      <c r="B29" s="265" t="s">
        <v>274</v>
      </c>
      <c r="C29" s="266" t="s">
        <v>70</v>
      </c>
      <c r="D29" s="267">
        <v>0.71315717708787651</v>
      </c>
      <c r="E29" s="268">
        <v>3437</v>
      </c>
      <c r="F29" s="226" t="s">
        <v>118</v>
      </c>
      <c r="G29" s="269" t="s">
        <v>210</v>
      </c>
      <c r="H29" s="270">
        <v>2</v>
      </c>
      <c r="I29" s="227">
        <v>2245.5239999999999</v>
      </c>
      <c r="J29" s="271">
        <v>2.4205306037564257E-2</v>
      </c>
      <c r="K29" s="271">
        <v>0.45364827148588066</v>
      </c>
      <c r="L29" s="271">
        <v>0.17768681163060382</v>
      </c>
      <c r="M29" s="272">
        <v>16.125</v>
      </c>
      <c r="N29" s="273">
        <v>4.4533035496391933E-2</v>
      </c>
      <c r="O29" s="273">
        <v>19.594535618412451</v>
      </c>
      <c r="P29" s="274">
        <v>117</v>
      </c>
      <c r="Q29" s="275">
        <v>1</v>
      </c>
      <c r="R29" s="275">
        <v>440</v>
      </c>
    </row>
    <row r="30" spans="1:18" ht="16.5">
      <c r="A30" s="264" t="s">
        <v>116</v>
      </c>
      <c r="B30" s="265" t="s">
        <v>276</v>
      </c>
      <c r="C30" s="266" t="s">
        <v>70</v>
      </c>
      <c r="D30" s="267">
        <v>0.7353846153846153</v>
      </c>
      <c r="E30" s="268">
        <v>5383</v>
      </c>
      <c r="F30" s="226" t="s">
        <v>117</v>
      </c>
      <c r="G30" s="269" t="s">
        <v>205</v>
      </c>
      <c r="H30" s="270">
        <v>1</v>
      </c>
      <c r="I30" s="227">
        <v>2178.46</v>
      </c>
      <c r="J30" s="271">
        <v>9.3585391064419307E-3</v>
      </c>
      <c r="K30" s="271">
        <v>0.38158949177710338</v>
      </c>
      <c r="L30" s="271">
        <v>0.10695629022336881</v>
      </c>
      <c r="M30" s="272">
        <v>16.337</v>
      </c>
      <c r="N30" s="273">
        <v>0.32132791054230969</v>
      </c>
      <c r="O30" s="273">
        <v>46.454835066973914</v>
      </c>
      <c r="P30" s="274">
        <v>6</v>
      </c>
      <c r="Q30" s="275">
        <v>7</v>
      </c>
      <c r="R30" s="275">
        <v>1012</v>
      </c>
    </row>
    <row r="31" spans="1:18" ht="16.5">
      <c r="A31" s="264" t="s">
        <v>116</v>
      </c>
      <c r="B31" s="265" t="s">
        <v>278</v>
      </c>
      <c r="C31" s="266" t="s">
        <v>70</v>
      </c>
      <c r="D31" s="267">
        <v>0.7926923076923077</v>
      </c>
      <c r="E31" s="268">
        <v>2135</v>
      </c>
      <c r="F31" s="226" t="s">
        <v>118</v>
      </c>
      <c r="G31" s="269" t="s">
        <v>213</v>
      </c>
      <c r="H31" s="270">
        <v>1</v>
      </c>
      <c r="I31" s="227">
        <v>1969.4359999999999</v>
      </c>
      <c r="J31" s="271">
        <v>5.1230913697286044E-2</v>
      </c>
      <c r="K31" s="271">
        <v>0.33108281422863817</v>
      </c>
      <c r="L31" s="271">
        <v>0.20462711151822147</v>
      </c>
      <c r="M31" s="272">
        <v>12.223000000000001</v>
      </c>
      <c r="N31" s="273">
        <v>0.10155191638621412</v>
      </c>
      <c r="O31" s="273">
        <v>11.526142509835303</v>
      </c>
      <c r="P31" s="274">
        <v>17</v>
      </c>
      <c r="Q31" s="275">
        <v>2</v>
      </c>
      <c r="R31" s="275">
        <v>227</v>
      </c>
    </row>
    <row r="32" spans="1:18" ht="16.5">
      <c r="A32" s="264" t="s">
        <v>116</v>
      </c>
      <c r="B32" s="265" t="s">
        <v>398</v>
      </c>
      <c r="C32" s="266" t="s">
        <v>67</v>
      </c>
      <c r="D32" s="267">
        <v>0.81399689297405653</v>
      </c>
      <c r="E32" s="268">
        <v>3411</v>
      </c>
      <c r="F32" s="226" t="s">
        <v>117</v>
      </c>
      <c r="G32" s="269" t="s">
        <v>193</v>
      </c>
      <c r="H32" s="270">
        <v>10</v>
      </c>
      <c r="I32" s="227">
        <v>2424.9159999999997</v>
      </c>
      <c r="J32" s="271">
        <v>1.8556652965748214E-2</v>
      </c>
      <c r="K32" s="271">
        <v>0.36449531995844781</v>
      </c>
      <c r="L32" s="271">
        <v>0.20044849841212944</v>
      </c>
      <c r="M32" s="272">
        <v>14.435</v>
      </c>
      <c r="N32" s="273">
        <v>1.1546791723919509</v>
      </c>
      <c r="O32" s="273">
        <v>56.702995072819022</v>
      </c>
      <c r="P32" s="274">
        <v>6</v>
      </c>
      <c r="Q32" s="275">
        <v>28</v>
      </c>
      <c r="R32" s="275">
        <v>1379</v>
      </c>
    </row>
    <row r="33" spans="1:18" ht="16.5">
      <c r="A33" s="264" t="s">
        <v>116</v>
      </c>
      <c r="B33" s="265" t="s">
        <v>290</v>
      </c>
      <c r="C33" s="266" t="s">
        <v>67</v>
      </c>
      <c r="D33" s="267">
        <v>0.82633870104932849</v>
      </c>
      <c r="E33" s="268">
        <v>8503</v>
      </c>
      <c r="F33" s="226" t="s">
        <v>119</v>
      </c>
      <c r="G33" s="269" t="s">
        <v>221</v>
      </c>
      <c r="H33" s="270">
        <v>3</v>
      </c>
      <c r="I33" s="227">
        <v>1690.605</v>
      </c>
      <c r="J33" s="271">
        <v>1.8174654391217068E-2</v>
      </c>
      <c r="K33" s="271">
        <v>0.34878576547913825</v>
      </c>
      <c r="L33" s="271">
        <v>0.20939249558589973</v>
      </c>
      <c r="M33" s="272">
        <v>11.792</v>
      </c>
      <c r="N33" s="273">
        <v>0.29575211240946286</v>
      </c>
      <c r="O33" s="273">
        <v>33.893192082124443</v>
      </c>
      <c r="P33" s="274">
        <v>3</v>
      </c>
      <c r="Q33" s="275">
        <v>5</v>
      </c>
      <c r="R33" s="275">
        <v>573</v>
      </c>
    </row>
    <row r="34" spans="1:18" ht="16.5">
      <c r="A34" s="264" t="s">
        <v>116</v>
      </c>
      <c r="B34" s="265" t="s">
        <v>292</v>
      </c>
      <c r="C34" s="266" t="s">
        <v>70</v>
      </c>
      <c r="D34" s="267">
        <v>0.76423076923076927</v>
      </c>
      <c r="E34" s="268">
        <v>8596</v>
      </c>
      <c r="F34" s="226" t="s">
        <v>117</v>
      </c>
      <c r="G34" s="269" t="s">
        <v>190</v>
      </c>
      <c r="H34" s="270">
        <v>1</v>
      </c>
      <c r="I34" s="227">
        <v>2029.2670000000001</v>
      </c>
      <c r="J34" s="271">
        <v>2.9904480890093382E-2</v>
      </c>
      <c r="K34" s="271">
        <v>0.34394548621528898</v>
      </c>
      <c r="L34" s="271">
        <v>0.27645450302991176</v>
      </c>
      <c r="M34" s="272">
        <v>11.914</v>
      </c>
      <c r="N34" s="273">
        <v>0</v>
      </c>
      <c r="O34" s="273">
        <v>17.444722651085343</v>
      </c>
      <c r="P34" s="274">
        <v>19</v>
      </c>
      <c r="Q34" s="275">
        <v>0</v>
      </c>
      <c r="R34" s="275">
        <v>354</v>
      </c>
    </row>
    <row r="35" spans="1:18" ht="16.5">
      <c r="A35" s="264" t="s">
        <v>116</v>
      </c>
      <c r="B35" s="265" t="s">
        <v>294</v>
      </c>
      <c r="C35" s="266" t="s">
        <v>67</v>
      </c>
      <c r="D35" s="267">
        <v>0.84523612462482367</v>
      </c>
      <c r="E35" s="268">
        <v>1859</v>
      </c>
      <c r="F35" s="226" t="s">
        <v>118</v>
      </c>
      <c r="G35" s="269" t="s">
        <v>212</v>
      </c>
      <c r="H35" s="270">
        <v>2</v>
      </c>
      <c r="I35" s="227">
        <v>2183.2049999999999</v>
      </c>
      <c r="J35" s="271">
        <v>2.1250098442960622E-2</v>
      </c>
      <c r="K35" s="271">
        <v>0.33623611932800124</v>
      </c>
      <c r="L35" s="271">
        <v>0.27986377825261488</v>
      </c>
      <c r="M35" s="272">
        <v>10.913</v>
      </c>
      <c r="N35" s="273">
        <v>4.5804219026614544E-2</v>
      </c>
      <c r="O35" s="273">
        <v>7.0996539491252539</v>
      </c>
      <c r="P35" s="274">
        <v>3</v>
      </c>
      <c r="Q35" s="275">
        <v>1</v>
      </c>
      <c r="R35" s="275">
        <v>155</v>
      </c>
    </row>
    <row r="36" spans="1:18" ht="16.5">
      <c r="A36" s="264" t="s">
        <v>116</v>
      </c>
      <c r="B36" s="265" t="s">
        <v>437</v>
      </c>
      <c r="C36" s="266" t="s">
        <v>70</v>
      </c>
      <c r="D36" s="267">
        <v>0.78813429890750253</v>
      </c>
      <c r="E36" s="268">
        <v>6767</v>
      </c>
      <c r="F36" s="226" t="s">
        <v>119</v>
      </c>
      <c r="G36" s="269" t="s">
        <v>217</v>
      </c>
      <c r="H36" s="270">
        <v>3</v>
      </c>
      <c r="I36" s="227">
        <v>944.5329999999999</v>
      </c>
      <c r="J36" s="271">
        <v>0.10715593370818685</v>
      </c>
      <c r="K36" s="271">
        <v>0.34602456965710032</v>
      </c>
      <c r="L36" s="271">
        <v>0.11540094417029367</v>
      </c>
      <c r="M36" s="272">
        <v>12.802</v>
      </c>
      <c r="N36" s="273">
        <v>0.21174485168861229</v>
      </c>
      <c r="O36" s="273">
        <v>17.680695115999125</v>
      </c>
      <c r="P36" s="274">
        <v>9</v>
      </c>
      <c r="Q36" s="275">
        <v>2</v>
      </c>
      <c r="R36" s="275">
        <v>167</v>
      </c>
    </row>
    <row r="37" spans="1:18" ht="16.5">
      <c r="A37" s="264" t="s">
        <v>116</v>
      </c>
      <c r="B37" s="265" t="s">
        <v>302</v>
      </c>
      <c r="C37" s="266" t="s">
        <v>70</v>
      </c>
      <c r="D37" s="267">
        <v>0.79521746471651678</v>
      </c>
      <c r="E37" s="268">
        <v>1313</v>
      </c>
      <c r="F37" s="226" t="s">
        <v>117</v>
      </c>
      <c r="G37" s="269" t="s">
        <v>194</v>
      </c>
      <c r="H37" s="270">
        <v>3</v>
      </c>
      <c r="I37" s="227">
        <v>2523.4349999999999</v>
      </c>
      <c r="J37" s="271">
        <v>8.2196890696584687E-3</v>
      </c>
      <c r="K37" s="271">
        <v>0.35895628494384191</v>
      </c>
      <c r="L37" s="271">
        <v>0.23182685506066136</v>
      </c>
      <c r="M37" s="272">
        <v>14.521000000000001</v>
      </c>
      <c r="N37" s="273">
        <v>3.9628522232591688E-2</v>
      </c>
      <c r="O37" s="273">
        <v>23.024171417135769</v>
      </c>
      <c r="P37" s="274">
        <v>4</v>
      </c>
      <c r="Q37" s="275">
        <v>1</v>
      </c>
      <c r="R37" s="275">
        <v>581</v>
      </c>
    </row>
    <row r="38" spans="1:18" ht="16.5">
      <c r="A38" s="264" t="s">
        <v>116</v>
      </c>
      <c r="B38" s="265" t="s">
        <v>448</v>
      </c>
      <c r="C38" s="266" t="s">
        <v>70</v>
      </c>
      <c r="D38" s="267">
        <v>0.71239999999999992</v>
      </c>
      <c r="E38" s="268">
        <v>422</v>
      </c>
      <c r="F38" s="226" t="s">
        <v>117</v>
      </c>
      <c r="G38" s="269" t="s">
        <v>197</v>
      </c>
      <c r="H38" s="270">
        <v>1</v>
      </c>
      <c r="I38" s="227">
        <v>1737.8889999999999</v>
      </c>
      <c r="J38" s="271">
        <v>3.9668356796995603E-2</v>
      </c>
      <c r="K38" s="271">
        <v>0.3780200602894111</v>
      </c>
      <c r="L38" s="271">
        <v>6.6172235395931506E-2</v>
      </c>
      <c r="M38" s="272">
        <v>18.856999999999999</v>
      </c>
      <c r="N38" s="273">
        <v>0.34524644554399048</v>
      </c>
      <c r="O38" s="273">
        <v>61.166161935543641</v>
      </c>
      <c r="P38" s="274">
        <v>19</v>
      </c>
      <c r="Q38" s="275">
        <v>6</v>
      </c>
      <c r="R38" s="275">
        <v>1063</v>
      </c>
    </row>
    <row r="39" spans="1:18" ht="16.5">
      <c r="A39" s="264" t="s">
        <v>116</v>
      </c>
      <c r="B39" s="265" t="s">
        <v>306</v>
      </c>
      <c r="C39" s="266" t="s">
        <v>67</v>
      </c>
      <c r="D39" s="267">
        <v>0.81687499999999991</v>
      </c>
      <c r="E39" s="268">
        <v>939</v>
      </c>
      <c r="F39" s="226" t="s">
        <v>119</v>
      </c>
      <c r="G39" s="269" t="s">
        <v>222</v>
      </c>
      <c r="H39" s="270">
        <v>1</v>
      </c>
      <c r="I39" s="227">
        <v>1741.0039999999999</v>
      </c>
      <c r="J39" s="271">
        <v>3.4732524961672173E-2</v>
      </c>
      <c r="K39" s="271">
        <v>0.36218993258468979</v>
      </c>
      <c r="L39" s="271">
        <v>0.16599617232355585</v>
      </c>
      <c r="M39" s="272">
        <v>13.154</v>
      </c>
      <c r="N39" s="273">
        <v>0.22975248764505998</v>
      </c>
      <c r="O39" s="273">
        <v>5.28430721583638</v>
      </c>
      <c r="P39" s="274">
        <v>0</v>
      </c>
      <c r="Q39" s="275">
        <v>4</v>
      </c>
      <c r="R39" s="275">
        <v>92</v>
      </c>
    </row>
    <row r="40" spans="1:18" ht="16.5">
      <c r="A40" s="264" t="s">
        <v>116</v>
      </c>
      <c r="B40" s="265" t="s">
        <v>312</v>
      </c>
      <c r="C40" s="266" t="s">
        <v>67</v>
      </c>
      <c r="D40" s="267">
        <v>0.81038461538461548</v>
      </c>
      <c r="E40" s="268">
        <v>487</v>
      </c>
      <c r="F40" s="226" t="s">
        <v>117</v>
      </c>
      <c r="G40" s="269" t="s">
        <v>200</v>
      </c>
      <c r="H40" s="270">
        <v>1</v>
      </c>
      <c r="I40" s="227">
        <v>2514.1210000000001</v>
      </c>
      <c r="J40" s="271">
        <v>2.3267389928880645E-2</v>
      </c>
      <c r="K40" s="271">
        <v>0.37605904214955016</v>
      </c>
      <c r="L40" s="271">
        <v>0.24632648388059197</v>
      </c>
      <c r="M40" s="272">
        <v>15.476000000000001</v>
      </c>
      <c r="N40" s="273">
        <v>0.31820266407225428</v>
      </c>
      <c r="O40" s="273">
        <v>20.325195167615242</v>
      </c>
      <c r="P40" s="274">
        <v>22</v>
      </c>
      <c r="Q40" s="275">
        <v>8</v>
      </c>
      <c r="R40" s="275">
        <v>515</v>
      </c>
    </row>
    <row r="41" spans="1:18" ht="16.5">
      <c r="A41" s="264" t="s">
        <v>116</v>
      </c>
      <c r="B41" s="265" t="s">
        <v>314</v>
      </c>
      <c r="C41" s="266" t="s">
        <v>67</v>
      </c>
      <c r="D41" s="267">
        <v>0.82779334895892065</v>
      </c>
      <c r="E41" s="268">
        <v>3241</v>
      </c>
      <c r="F41" s="226" t="s">
        <v>117</v>
      </c>
      <c r="G41" s="269" t="s">
        <v>198</v>
      </c>
      <c r="H41" s="270">
        <v>4</v>
      </c>
      <c r="I41" s="227">
        <v>7497.991</v>
      </c>
      <c r="J41" s="271">
        <v>1.7721652212233759E-2</v>
      </c>
      <c r="K41" s="271">
        <v>0.37391736923109448</v>
      </c>
      <c r="L41" s="271">
        <v>0.13603643962762826</v>
      </c>
      <c r="M41" s="272">
        <v>15.228999999999999</v>
      </c>
      <c r="N41" s="273">
        <v>1.853829912572581</v>
      </c>
      <c r="O41" s="273">
        <v>48.399631314574798</v>
      </c>
      <c r="P41" s="274">
        <v>30</v>
      </c>
      <c r="Q41" s="275">
        <v>139</v>
      </c>
      <c r="R41" s="275">
        <v>3629</v>
      </c>
    </row>
    <row r="42" spans="1:18" ht="16.5">
      <c r="A42" s="264" t="s">
        <v>116</v>
      </c>
      <c r="B42" s="265" t="s">
        <v>318</v>
      </c>
      <c r="C42" s="266" t="s">
        <v>70</v>
      </c>
      <c r="D42" s="267">
        <v>0.77600000000000002</v>
      </c>
      <c r="E42" s="268">
        <v>7118</v>
      </c>
      <c r="F42" s="226" t="s">
        <v>117</v>
      </c>
      <c r="G42" s="269" t="s">
        <v>194</v>
      </c>
      <c r="H42" s="270">
        <v>1</v>
      </c>
      <c r="I42" s="227">
        <v>2325.4340000000002</v>
      </c>
      <c r="J42" s="271">
        <v>1.0812851236559902E-2</v>
      </c>
      <c r="K42" s="271">
        <v>0.37166393429661077</v>
      </c>
      <c r="L42" s="271">
        <v>0.19781253735861778</v>
      </c>
      <c r="M42" s="272">
        <v>14.432</v>
      </c>
      <c r="N42" s="273">
        <v>4.3002725512742992E-2</v>
      </c>
      <c r="O42" s="273">
        <v>27.779760681231974</v>
      </c>
      <c r="P42" s="274">
        <v>7</v>
      </c>
      <c r="Q42" s="275">
        <v>1</v>
      </c>
      <c r="R42" s="275">
        <v>646</v>
      </c>
    </row>
    <row r="43" spans="1:18" ht="16.5">
      <c r="A43" s="264" t="s">
        <v>116</v>
      </c>
      <c r="B43" s="265" t="s">
        <v>322</v>
      </c>
      <c r="C43" s="266" t="s">
        <v>67</v>
      </c>
      <c r="D43" s="267">
        <v>0.81230769230769229</v>
      </c>
      <c r="E43" s="268">
        <v>4500</v>
      </c>
      <c r="F43" s="226" t="s">
        <v>117</v>
      </c>
      <c r="G43" s="269" t="s">
        <v>205</v>
      </c>
      <c r="H43" s="270">
        <v>1</v>
      </c>
      <c r="I43" s="227">
        <v>1953.9829999999999</v>
      </c>
      <c r="J43" s="271">
        <v>1.02738002590044E-3</v>
      </c>
      <c r="K43" s="271">
        <v>0.35548530103878606</v>
      </c>
      <c r="L43" s="271">
        <v>0.21085137383487984</v>
      </c>
      <c r="M43" s="272">
        <v>13.163</v>
      </c>
      <c r="N43" s="273">
        <v>0.56295269713196072</v>
      </c>
      <c r="O43" s="273">
        <v>31.576528557310887</v>
      </c>
      <c r="P43" s="274">
        <v>0</v>
      </c>
      <c r="Q43" s="275">
        <v>11</v>
      </c>
      <c r="R43" s="275">
        <v>617</v>
      </c>
    </row>
    <row r="44" spans="1:18" ht="16.5">
      <c r="A44" s="264" t="s">
        <v>116</v>
      </c>
      <c r="B44" s="265" t="s">
        <v>477</v>
      </c>
      <c r="C44" s="266" t="s">
        <v>67</v>
      </c>
      <c r="D44" s="267">
        <v>0.82959999999999989</v>
      </c>
      <c r="E44" s="268">
        <v>3366</v>
      </c>
      <c r="F44" s="226" t="s">
        <v>117</v>
      </c>
      <c r="G44" s="269" t="s">
        <v>478</v>
      </c>
      <c r="H44" s="270">
        <v>1</v>
      </c>
      <c r="I44" s="227">
        <v>2370.1849999999999</v>
      </c>
      <c r="J44" s="271">
        <v>1.2296169342429823E-2</v>
      </c>
      <c r="K44" s="271">
        <v>0.36091639674566239</v>
      </c>
      <c r="L44" s="271">
        <v>0.17424800173826094</v>
      </c>
      <c r="M44" s="272">
        <v>13.718999999999999</v>
      </c>
      <c r="N44" s="273">
        <v>0.3375263956189074</v>
      </c>
      <c r="O44" s="273">
        <v>59.573408826737158</v>
      </c>
      <c r="P44" s="274">
        <v>1</v>
      </c>
      <c r="Q44" s="275">
        <v>8</v>
      </c>
      <c r="R44" s="275">
        <v>1412</v>
      </c>
    </row>
    <row r="45" spans="1:18" ht="16.5">
      <c r="A45" s="264" t="s">
        <v>116</v>
      </c>
      <c r="B45" s="265" t="s">
        <v>324</v>
      </c>
      <c r="C45" s="266" t="s">
        <v>70</v>
      </c>
      <c r="D45" s="267">
        <v>0.75869530489375059</v>
      </c>
      <c r="E45" s="268">
        <v>7040</v>
      </c>
      <c r="F45" s="226" t="s">
        <v>117</v>
      </c>
      <c r="G45" s="269" t="s">
        <v>203</v>
      </c>
      <c r="H45" s="270">
        <v>3</v>
      </c>
      <c r="I45" s="227">
        <v>2658.018</v>
      </c>
      <c r="J45" s="271">
        <v>1.8634547193989527E-2</v>
      </c>
      <c r="K45" s="271">
        <v>0.35892529062509793</v>
      </c>
      <c r="L45" s="271">
        <v>0.15635973829150185</v>
      </c>
      <c r="M45" s="272">
        <v>14.31</v>
      </c>
      <c r="N45" s="273">
        <v>0.75244035217218241</v>
      </c>
      <c r="O45" s="273">
        <v>18.096190469740986</v>
      </c>
      <c r="P45" s="274">
        <v>18</v>
      </c>
      <c r="Q45" s="275">
        <v>20</v>
      </c>
      <c r="R45" s="275">
        <v>485</v>
      </c>
    </row>
    <row r="46" spans="1:18" ht="16.5">
      <c r="A46" s="264" t="s">
        <v>116</v>
      </c>
      <c r="B46" s="265" t="s">
        <v>326</v>
      </c>
      <c r="C46" s="266" t="s">
        <v>70</v>
      </c>
      <c r="D46" s="267">
        <v>0.73153846153846147</v>
      </c>
      <c r="E46" s="268">
        <v>8309</v>
      </c>
      <c r="F46" s="226" t="s">
        <v>117</v>
      </c>
      <c r="G46" s="269" t="s">
        <v>206</v>
      </c>
      <c r="H46" s="270">
        <v>1</v>
      </c>
      <c r="I46" s="227">
        <v>2395.34</v>
      </c>
      <c r="J46" s="271">
        <v>9.7665098028627533E-3</v>
      </c>
      <c r="K46" s="271">
        <v>0.37663453901443922</v>
      </c>
      <c r="L46" s="271">
        <v>0.18911720256832015</v>
      </c>
      <c r="M46" s="272">
        <v>16.77</v>
      </c>
      <c r="N46" s="273">
        <v>1.4194227124333079</v>
      </c>
      <c r="O46" s="273">
        <v>78.193492364340756</v>
      </c>
      <c r="P46" s="274">
        <v>24</v>
      </c>
      <c r="Q46" s="275">
        <v>34</v>
      </c>
      <c r="R46" s="275">
        <v>1873</v>
      </c>
    </row>
    <row r="47" spans="1:18" ht="16.5">
      <c r="A47" s="264" t="s">
        <v>116</v>
      </c>
      <c r="B47" s="265" t="s">
        <v>328</v>
      </c>
      <c r="C47" s="266" t="s">
        <v>70</v>
      </c>
      <c r="D47" s="267">
        <v>0.76087971710155256</v>
      </c>
      <c r="E47" s="268">
        <v>9914</v>
      </c>
      <c r="F47" s="226" t="s">
        <v>117</v>
      </c>
      <c r="G47" s="269" t="s">
        <v>204</v>
      </c>
      <c r="H47" s="270">
        <v>2</v>
      </c>
      <c r="I47" s="227">
        <v>5852.4290000000001</v>
      </c>
      <c r="J47" s="271">
        <v>2.4228706380489306E-2</v>
      </c>
      <c r="K47" s="271">
        <v>0.37951189456632267</v>
      </c>
      <c r="L47" s="271">
        <v>0.16403445475374412</v>
      </c>
      <c r="M47" s="272">
        <v>14.936</v>
      </c>
      <c r="N47" s="273">
        <v>2.0333437620516199</v>
      </c>
      <c r="O47" s="273">
        <v>44.767736609876003</v>
      </c>
      <c r="P47" s="274">
        <v>37</v>
      </c>
      <c r="Q47" s="275">
        <v>119</v>
      </c>
      <c r="R47" s="275">
        <v>2620</v>
      </c>
    </row>
    <row r="48" spans="1:18" ht="16.5">
      <c r="A48" s="264" t="s">
        <v>116</v>
      </c>
      <c r="B48" s="265" t="s">
        <v>404</v>
      </c>
      <c r="C48" s="266" t="s">
        <v>67</v>
      </c>
      <c r="D48" s="267">
        <v>0.83062499999999995</v>
      </c>
      <c r="E48" s="268">
        <v>4922</v>
      </c>
      <c r="F48" s="226" t="s">
        <v>119</v>
      </c>
      <c r="G48" s="269" t="s">
        <v>395</v>
      </c>
      <c r="H48" s="270">
        <v>1</v>
      </c>
      <c r="I48" s="227">
        <v>2103.2759999999998</v>
      </c>
      <c r="J48" s="271">
        <v>8.9000273425186276E-3</v>
      </c>
      <c r="K48" s="271">
        <v>0.33769573278693427</v>
      </c>
      <c r="L48" s="271">
        <v>0.13930649139722986</v>
      </c>
      <c r="M48" s="272">
        <v>9.9770000000000003</v>
      </c>
      <c r="N48" s="273">
        <v>0.3803590208798085</v>
      </c>
      <c r="O48" s="273">
        <v>7.3694560295462894</v>
      </c>
      <c r="P48" s="274">
        <v>0</v>
      </c>
      <c r="Q48" s="275">
        <v>8</v>
      </c>
      <c r="R48" s="275">
        <v>155</v>
      </c>
    </row>
    <row r="49" spans="1:18" ht="16.5">
      <c r="A49" s="264" t="s">
        <v>116</v>
      </c>
      <c r="B49" s="265" t="s">
        <v>439</v>
      </c>
      <c r="C49" s="266" t="s">
        <v>70</v>
      </c>
      <c r="D49" s="267">
        <v>0.73262803844467972</v>
      </c>
      <c r="E49" s="268">
        <v>472</v>
      </c>
      <c r="F49" s="226" t="s">
        <v>117</v>
      </c>
      <c r="G49" s="269" t="s">
        <v>478</v>
      </c>
      <c r="H49" s="270">
        <v>7</v>
      </c>
      <c r="I49" s="227">
        <v>1669.5049999999999</v>
      </c>
      <c r="J49" s="271">
        <v>2.2230763803593786E-2</v>
      </c>
      <c r="K49" s="271">
        <v>0.3790005826053866</v>
      </c>
      <c r="L49" s="271">
        <v>0.20900068329449753</v>
      </c>
      <c r="M49" s="272">
        <v>17.434999999999999</v>
      </c>
      <c r="N49" s="273">
        <v>0.11979598743340093</v>
      </c>
      <c r="O49" s="273">
        <v>36.537776167187282</v>
      </c>
      <c r="P49" s="274">
        <v>2</v>
      </c>
      <c r="Q49" s="275">
        <v>2</v>
      </c>
      <c r="R49" s="275">
        <v>674</v>
      </c>
    </row>
    <row r="50" spans="1:18" ht="16.5">
      <c r="A50" s="264" t="s">
        <v>116</v>
      </c>
      <c r="B50" s="265" t="s">
        <v>332</v>
      </c>
      <c r="C50" s="266" t="s">
        <v>67</v>
      </c>
      <c r="D50" s="267">
        <v>0.83776108642979485</v>
      </c>
      <c r="E50" s="268">
        <v>435</v>
      </c>
      <c r="F50" s="226" t="s">
        <v>118</v>
      </c>
      <c r="G50" s="269" t="s">
        <v>479</v>
      </c>
      <c r="H50" s="270">
        <v>7</v>
      </c>
      <c r="I50" s="227">
        <v>1942.8690000000001</v>
      </c>
      <c r="J50" s="271">
        <v>3.4889743257297677E-2</v>
      </c>
      <c r="K50" s="271">
        <v>0.35818308005899008</v>
      </c>
      <c r="L50" s="271">
        <v>0.11220519757122072</v>
      </c>
      <c r="M50" s="272">
        <v>11.379</v>
      </c>
      <c r="N50" s="273">
        <v>0</v>
      </c>
      <c r="O50" s="273">
        <v>10.242584548932532</v>
      </c>
      <c r="P50" s="274">
        <v>5</v>
      </c>
      <c r="Q50" s="275">
        <v>0</v>
      </c>
      <c r="R50" s="275">
        <v>199</v>
      </c>
    </row>
    <row r="51" spans="1:18" ht="16.5">
      <c r="A51" s="264" t="s">
        <v>116</v>
      </c>
      <c r="B51" s="265" t="s">
        <v>375</v>
      </c>
      <c r="C51" s="266" t="s">
        <v>67</v>
      </c>
      <c r="D51" s="267">
        <v>0.84833444607084574</v>
      </c>
      <c r="E51" s="268">
        <v>8833</v>
      </c>
      <c r="F51" s="226" t="s">
        <v>117</v>
      </c>
      <c r="G51" s="269" t="s">
        <v>207</v>
      </c>
      <c r="H51" s="270">
        <v>8</v>
      </c>
      <c r="I51" s="227">
        <v>2173.116</v>
      </c>
      <c r="J51" s="271">
        <v>1.6519778093694065E-2</v>
      </c>
      <c r="K51" s="271">
        <v>0.36688833822313682</v>
      </c>
      <c r="L51" s="271">
        <v>0.12010403494337164</v>
      </c>
      <c r="M51" s="272">
        <v>12.002000000000001</v>
      </c>
      <c r="N51" s="273">
        <v>0.13805061487743867</v>
      </c>
      <c r="O51" s="273">
        <v>19.74123792747373</v>
      </c>
      <c r="P51" s="274">
        <v>0</v>
      </c>
      <c r="Q51" s="275">
        <v>3</v>
      </c>
      <c r="R51" s="275">
        <v>429</v>
      </c>
    </row>
    <row r="52" spans="1:18" ht="16.5">
      <c r="A52" s="264" t="s">
        <v>116</v>
      </c>
      <c r="B52" s="265" t="s">
        <v>342</v>
      </c>
      <c r="C52" s="266" t="s">
        <v>67</v>
      </c>
      <c r="D52" s="267">
        <v>0.82996991281446864</v>
      </c>
      <c r="E52" s="268">
        <v>4430</v>
      </c>
      <c r="F52" s="226" t="s">
        <v>117</v>
      </c>
      <c r="G52" s="269" t="s">
        <v>196</v>
      </c>
      <c r="H52" s="270">
        <v>11</v>
      </c>
      <c r="I52" s="227">
        <v>2193.2449999999999</v>
      </c>
      <c r="J52" s="271">
        <v>3.5269941950320648E-2</v>
      </c>
      <c r="K52" s="271">
        <v>0.33841575194658052</v>
      </c>
      <c r="L52" s="271">
        <v>0.21356410220747216</v>
      </c>
      <c r="M52" s="272">
        <v>12.574</v>
      </c>
      <c r="N52" s="273">
        <v>0.72951266274401627</v>
      </c>
      <c r="O52" s="273">
        <v>32.828069823480732</v>
      </c>
      <c r="P52" s="274">
        <v>18</v>
      </c>
      <c r="Q52" s="275">
        <v>16</v>
      </c>
      <c r="R52" s="275">
        <v>728</v>
      </c>
    </row>
    <row r="53" spans="1:18" ht="16.5">
      <c r="A53" s="264" t="s">
        <v>116</v>
      </c>
      <c r="B53" s="265" t="s">
        <v>377</v>
      </c>
      <c r="C53" s="266" t="s">
        <v>70</v>
      </c>
      <c r="D53" s="267">
        <v>0.77611194949048601</v>
      </c>
      <c r="E53" s="268">
        <v>4657</v>
      </c>
      <c r="F53" s="226" t="s">
        <v>117</v>
      </c>
      <c r="G53" s="269" t="s">
        <v>190</v>
      </c>
      <c r="H53" s="270">
        <v>7</v>
      </c>
      <c r="I53" s="227">
        <v>1779.4179999999999</v>
      </c>
      <c r="J53" s="271">
        <v>2.4245196504233502E-2</v>
      </c>
      <c r="K53" s="271">
        <v>0.36973063265110351</v>
      </c>
      <c r="L53" s="271">
        <v>5.844607618895617E-2</v>
      </c>
      <c r="M53" s="272">
        <v>14.202999999999999</v>
      </c>
      <c r="N53" s="273">
        <v>1.2363593039971497</v>
      </c>
      <c r="O53" s="273">
        <v>26.469328735575342</v>
      </c>
      <c r="P53" s="274">
        <v>5</v>
      </c>
      <c r="Q53" s="275">
        <v>22</v>
      </c>
      <c r="R53" s="275">
        <v>471</v>
      </c>
    </row>
    <row r="54" spans="1:18" ht="16.5">
      <c r="A54" s="264" t="s">
        <v>116</v>
      </c>
      <c r="B54" s="265" t="s">
        <v>392</v>
      </c>
      <c r="C54" s="266" t="s">
        <v>70</v>
      </c>
      <c r="D54" s="267">
        <v>0.79112363541920672</v>
      </c>
      <c r="E54" s="268">
        <v>4021</v>
      </c>
      <c r="F54" s="226" t="s">
        <v>117</v>
      </c>
      <c r="G54" s="269" t="s">
        <v>480</v>
      </c>
      <c r="H54" s="270">
        <v>6</v>
      </c>
      <c r="I54" s="227">
        <v>1619.211</v>
      </c>
      <c r="J54" s="271">
        <v>4.7173867212849758E-3</v>
      </c>
      <c r="K54" s="271">
        <v>0.38579952857239636</v>
      </c>
      <c r="L54" s="271">
        <v>0.22480084436185277</v>
      </c>
      <c r="M54" s="272">
        <v>13.771000000000001</v>
      </c>
      <c r="N54" s="273">
        <v>6.1758473725783733E-2</v>
      </c>
      <c r="O54" s="273">
        <v>10.93124984946372</v>
      </c>
      <c r="P54" s="274">
        <v>19</v>
      </c>
      <c r="Q54" s="275">
        <v>1</v>
      </c>
      <c r="R54" s="275">
        <v>177</v>
      </c>
    </row>
    <row r="55" spans="1:18" ht="16.5">
      <c r="A55" s="264" t="s">
        <v>116</v>
      </c>
      <c r="B55" s="265" t="s">
        <v>350</v>
      </c>
      <c r="C55" s="266" t="s">
        <v>67</v>
      </c>
      <c r="D55" s="267">
        <v>0.84039978828525963</v>
      </c>
      <c r="E55" s="268">
        <v>7970</v>
      </c>
      <c r="F55" s="226" t="s">
        <v>117</v>
      </c>
      <c r="G55" s="269" t="s">
        <v>209</v>
      </c>
      <c r="H55" s="270">
        <v>2</v>
      </c>
      <c r="I55" s="227">
        <v>2348.4430000000002</v>
      </c>
      <c r="J55" s="271">
        <v>1.5626719619303907E-2</v>
      </c>
      <c r="K55" s="271">
        <v>0.33594507870305251</v>
      </c>
      <c r="L55" s="271">
        <v>0.2452471771291416</v>
      </c>
      <c r="M55" s="272">
        <v>12.667</v>
      </c>
      <c r="N55" s="273">
        <v>8.5162807868873119E-2</v>
      </c>
      <c r="O55" s="273">
        <v>18.991306154758703</v>
      </c>
      <c r="P55" s="274">
        <v>1</v>
      </c>
      <c r="Q55" s="275">
        <v>2</v>
      </c>
      <c r="R55" s="275">
        <v>461</v>
      </c>
    </row>
    <row r="56" spans="1:18" ht="16.5">
      <c r="A56" s="264" t="s">
        <v>116</v>
      </c>
      <c r="B56" s="265" t="s">
        <v>408</v>
      </c>
      <c r="C56" s="266" t="s">
        <v>70</v>
      </c>
      <c r="D56" s="267">
        <v>0.76892172543082471</v>
      </c>
      <c r="E56" s="268">
        <v>6054</v>
      </c>
      <c r="F56" s="226" t="s">
        <v>118</v>
      </c>
      <c r="G56" s="269" t="s">
        <v>481</v>
      </c>
      <c r="H56" s="270">
        <v>10</v>
      </c>
      <c r="I56" s="227">
        <v>1756.2760000000001</v>
      </c>
      <c r="J56" s="271">
        <v>6.6893456371366457E-3</v>
      </c>
      <c r="K56" s="271">
        <v>0.47158729233222774</v>
      </c>
      <c r="L56" s="271">
        <v>0.19586898642354617</v>
      </c>
      <c r="M56" s="272">
        <v>14.481</v>
      </c>
      <c r="N56" s="273">
        <v>0.68326390612864951</v>
      </c>
      <c r="O56" s="273">
        <v>19.017512053914075</v>
      </c>
      <c r="P56" s="274">
        <v>72</v>
      </c>
      <c r="Q56" s="275">
        <v>12</v>
      </c>
      <c r="R56" s="275">
        <v>334</v>
      </c>
    </row>
    <row r="57" spans="1:18" ht="16.5">
      <c r="A57" s="264" t="s">
        <v>116</v>
      </c>
      <c r="B57" s="265" t="s">
        <v>354</v>
      </c>
      <c r="C57" s="266" t="s">
        <v>70</v>
      </c>
      <c r="D57" s="267">
        <v>0.79920000000000002</v>
      </c>
      <c r="E57" s="268">
        <v>3626</v>
      </c>
      <c r="F57" s="226" t="s">
        <v>117</v>
      </c>
      <c r="G57" s="269" t="s">
        <v>197</v>
      </c>
      <c r="H57" s="270">
        <v>1</v>
      </c>
      <c r="I57" s="227">
        <v>2416.4929999999999</v>
      </c>
      <c r="J57" s="271">
        <v>2.4888443003761539E-2</v>
      </c>
      <c r="K57" s="271">
        <v>0.37857310800949251</v>
      </c>
      <c r="L57" s="271">
        <v>0.28719305208001844</v>
      </c>
      <c r="M57" s="272">
        <v>13.878</v>
      </c>
      <c r="N57" s="273">
        <v>0</v>
      </c>
      <c r="O57" s="273">
        <v>11.090452155251432</v>
      </c>
      <c r="P57" s="274">
        <v>7</v>
      </c>
      <c r="Q57" s="275">
        <v>0</v>
      </c>
      <c r="R57" s="275">
        <v>268</v>
      </c>
    </row>
    <row r="58" spans="1:18" ht="16.5">
      <c r="A58" s="264" t="s">
        <v>116</v>
      </c>
      <c r="B58" s="265" t="s">
        <v>441</v>
      </c>
      <c r="C58" s="266" t="s">
        <v>70</v>
      </c>
      <c r="D58" s="267">
        <v>0.79793383439055188</v>
      </c>
      <c r="E58" s="268">
        <v>9494</v>
      </c>
      <c r="F58" s="226" t="s">
        <v>119</v>
      </c>
      <c r="G58" s="269" t="s">
        <v>395</v>
      </c>
      <c r="H58" s="270">
        <v>5</v>
      </c>
      <c r="I58" s="227">
        <v>724.38499999999999</v>
      </c>
      <c r="J58" s="271">
        <v>1.2043349943697598E-2</v>
      </c>
      <c r="K58" s="271">
        <v>0.32708822480227079</v>
      </c>
      <c r="L58" s="271">
        <v>0.23330135218150569</v>
      </c>
      <c r="M58" s="272">
        <v>11.409000000000001</v>
      </c>
      <c r="N58" s="273">
        <v>0.82828882431303796</v>
      </c>
      <c r="O58" s="273">
        <v>28.161820026643291</v>
      </c>
      <c r="P58" s="274">
        <v>0</v>
      </c>
      <c r="Q58" s="275">
        <v>6</v>
      </c>
      <c r="R58" s="275">
        <v>204</v>
      </c>
    </row>
    <row r="59" spans="1:18" ht="16.5">
      <c r="A59" s="264" t="s">
        <v>116</v>
      </c>
      <c r="B59" s="265" t="s">
        <v>410</v>
      </c>
      <c r="C59" s="266" t="s">
        <v>67</v>
      </c>
      <c r="D59" s="267">
        <v>0.82894343667418191</v>
      </c>
      <c r="E59" s="268">
        <v>7335</v>
      </c>
      <c r="F59" s="226" t="s">
        <v>119</v>
      </c>
      <c r="G59" s="269" t="s">
        <v>451</v>
      </c>
      <c r="H59" s="270">
        <v>4</v>
      </c>
      <c r="I59" s="227">
        <v>1030.796</v>
      </c>
      <c r="J59" s="271">
        <v>1.6653262772990868E-2</v>
      </c>
      <c r="K59" s="271">
        <v>0.34121466527877514</v>
      </c>
      <c r="L59" s="271">
        <v>0.18529369535776233</v>
      </c>
      <c r="M59" s="272">
        <v>8.2560000000000002</v>
      </c>
      <c r="N59" s="273">
        <v>9.7012405946472424E-2</v>
      </c>
      <c r="O59" s="273">
        <v>2.0372605248759212</v>
      </c>
      <c r="P59" s="274">
        <v>2</v>
      </c>
      <c r="Q59" s="275">
        <v>1</v>
      </c>
      <c r="R59" s="275">
        <v>21</v>
      </c>
    </row>
    <row r="60" spans="1:18" ht="16.5">
      <c r="A60" s="264" t="s">
        <v>116</v>
      </c>
      <c r="B60" s="265" t="s">
        <v>482</v>
      </c>
      <c r="C60" s="266" t="s">
        <v>70</v>
      </c>
      <c r="D60" s="267">
        <v>0.77329174168783377</v>
      </c>
      <c r="E60" s="268">
        <v>2787</v>
      </c>
      <c r="F60" s="226" t="s">
        <v>118</v>
      </c>
      <c r="G60" s="269" t="s">
        <v>481</v>
      </c>
      <c r="H60" s="270">
        <v>3</v>
      </c>
      <c r="I60" s="227">
        <v>1919.501</v>
      </c>
      <c r="J60" s="271">
        <v>1.3382132563523559E-2</v>
      </c>
      <c r="K60" s="271">
        <v>0.37687247182433065</v>
      </c>
      <c r="L60" s="271">
        <v>0.12190668303897732</v>
      </c>
      <c r="M60" s="272">
        <v>12.85</v>
      </c>
      <c r="N60" s="273">
        <v>0.1041937461871601</v>
      </c>
      <c r="O60" s="273">
        <v>21.1513304759935</v>
      </c>
      <c r="P60" s="274">
        <v>2</v>
      </c>
      <c r="Q60" s="275">
        <v>2</v>
      </c>
      <c r="R60" s="275">
        <v>406</v>
      </c>
    </row>
    <row r="61" spans="1:18" ht="16.5">
      <c r="A61" s="264" t="s">
        <v>116</v>
      </c>
      <c r="B61" s="265" t="s">
        <v>364</v>
      </c>
      <c r="C61" s="266" t="s">
        <v>67</v>
      </c>
      <c r="D61" s="267">
        <v>0.82712615470123063</v>
      </c>
      <c r="E61" s="268">
        <v>3329</v>
      </c>
      <c r="F61" s="226" t="s">
        <v>119</v>
      </c>
      <c r="G61" s="269" t="s">
        <v>451</v>
      </c>
      <c r="H61" s="270">
        <v>2</v>
      </c>
      <c r="I61" s="227">
        <v>1827.096</v>
      </c>
      <c r="J61" s="271">
        <v>3.1473139503024571E-2</v>
      </c>
      <c r="K61" s="271">
        <v>0.33401745352921547</v>
      </c>
      <c r="L61" s="271">
        <v>0.16364766821228879</v>
      </c>
      <c r="M61" s="272">
        <v>11.352</v>
      </c>
      <c r="N61" s="273">
        <v>5.4731661609461135E-2</v>
      </c>
      <c r="O61" s="273">
        <v>45.372547474243277</v>
      </c>
      <c r="P61" s="274">
        <v>7</v>
      </c>
      <c r="Q61" s="275">
        <v>1</v>
      </c>
      <c r="R61" s="275">
        <v>829</v>
      </c>
    </row>
    <row r="62" spans="1:18" ht="16.5">
      <c r="A62" s="264" t="s">
        <v>116</v>
      </c>
      <c r="B62" s="265" t="s">
        <v>366</v>
      </c>
      <c r="C62" s="266" t="s">
        <v>67</v>
      </c>
      <c r="D62" s="267">
        <v>0.8065882990473261</v>
      </c>
      <c r="E62" s="268">
        <v>8236</v>
      </c>
      <c r="F62" s="226" t="s">
        <v>118</v>
      </c>
      <c r="G62" s="269" t="s">
        <v>214</v>
      </c>
      <c r="H62" s="270">
        <v>2</v>
      </c>
      <c r="I62" s="227">
        <v>1982.404</v>
      </c>
      <c r="J62" s="271">
        <v>1.3756571750367312E-2</v>
      </c>
      <c r="K62" s="271">
        <v>0.36838124493294822</v>
      </c>
      <c r="L62" s="271">
        <v>0.21186397928979159</v>
      </c>
      <c r="M62" s="272">
        <v>11.867000000000001</v>
      </c>
      <c r="N62" s="273">
        <v>5.044380459280752E-2</v>
      </c>
      <c r="O62" s="273">
        <v>19.521752377416512</v>
      </c>
      <c r="P62" s="274">
        <v>14</v>
      </c>
      <c r="Q62" s="275">
        <v>1</v>
      </c>
      <c r="R62" s="275">
        <v>387</v>
      </c>
    </row>
    <row r="63" spans="1:18" ht="16.5">
      <c r="A63" s="264" t="s">
        <v>116</v>
      </c>
      <c r="B63" s="265" t="s">
        <v>483</v>
      </c>
      <c r="C63" s="266" t="s">
        <v>67</v>
      </c>
      <c r="D63" s="267">
        <v>0.8139350458648078</v>
      </c>
      <c r="E63" s="268">
        <v>1530</v>
      </c>
      <c r="F63" s="226" t="s">
        <v>118</v>
      </c>
      <c r="G63" s="269" t="s">
        <v>484</v>
      </c>
      <c r="H63" s="270">
        <v>3</v>
      </c>
      <c r="I63" s="227">
        <v>1755.9549999999999</v>
      </c>
      <c r="J63" s="271">
        <v>7.1341117237948082E-3</v>
      </c>
      <c r="K63" s="271">
        <v>0.34072904411422056</v>
      </c>
      <c r="L63" s="271">
        <v>0.19134886714067276</v>
      </c>
      <c r="M63" s="272">
        <v>13.074999999999999</v>
      </c>
      <c r="N63" s="273">
        <v>5.69490676013907E-2</v>
      </c>
      <c r="O63" s="273">
        <v>12.528794872305953</v>
      </c>
      <c r="P63" s="274">
        <v>2</v>
      </c>
      <c r="Q63" s="275">
        <v>1</v>
      </c>
      <c r="R63" s="275">
        <v>220</v>
      </c>
    </row>
    <row r="64" spans="1:18" ht="16.5">
      <c r="A64" s="264" t="s">
        <v>116</v>
      </c>
      <c r="B64" s="265" t="s">
        <v>370</v>
      </c>
      <c r="C64" s="266" t="s">
        <v>70</v>
      </c>
      <c r="D64" s="267">
        <v>0.78384615384615375</v>
      </c>
      <c r="E64" s="268">
        <v>4871</v>
      </c>
      <c r="F64" s="226" t="s">
        <v>117</v>
      </c>
      <c r="G64" s="269" t="s">
        <v>207</v>
      </c>
      <c r="H64" s="270">
        <v>1</v>
      </c>
      <c r="I64" s="227">
        <v>2287.9009999999998</v>
      </c>
      <c r="J64" s="271">
        <v>8.7024033727525416E-3</v>
      </c>
      <c r="K64" s="271">
        <v>0.38738965442266687</v>
      </c>
      <c r="L64" s="271">
        <v>0.1971239140155103</v>
      </c>
      <c r="M64" s="272">
        <v>13.968</v>
      </c>
      <c r="N64" s="273">
        <v>4.3708184925833768E-2</v>
      </c>
      <c r="O64" s="273">
        <v>27.623572873126943</v>
      </c>
      <c r="P64" s="274">
        <v>2</v>
      </c>
      <c r="Q64" s="275">
        <v>1</v>
      </c>
      <c r="R64" s="275">
        <v>632</v>
      </c>
    </row>
  </sheetData>
  <phoneticPr fontId="2" type="noConversion"/>
  <conditionalFormatting sqref="C14:D64">
    <cfRule type="containsText" dxfId="30" priority="1" operator="containsText" text="F">
      <formula>NOT(ISERROR(SEARCH("F",C14)))</formula>
    </cfRule>
    <cfRule type="containsText" dxfId="29" priority="2" operator="containsText" text="D">
      <formula>NOT(ISERROR(SEARCH("D",C14)))</formula>
    </cfRule>
    <cfRule type="containsText" dxfId="28" priority="3" operator="containsText" text="C">
      <formula>NOT(ISERROR(SEARCH("C",C14)))</formula>
    </cfRule>
    <cfRule type="containsText" dxfId="27" priority="4" operator="containsText" text="B">
      <formula>NOT(ISERROR(SEARCH("B",C14)))</formula>
    </cfRule>
    <cfRule type="containsText" dxfId="26" priority="5" operator="containsText" text="A">
      <formula>NOT(ISERROR(SEARCH("A",C14)))</formula>
    </cfRule>
    <cfRule type="containsText" dxfId="25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5</vt:i4>
      </vt:variant>
    </vt:vector>
  </HeadingPairs>
  <TitlesOfParts>
    <vt:vector size="12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2024-11-04T07:12:16Z</dcterms:modified>
</cp:coreProperties>
</file>