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D89F4ADA-2B1D-46B5-B3EE-90B6AF258F3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명단'!$A$13:$R$37</definedName>
    <definedName name="_xlnm._FilterDatabase" localSheetId="4" hidden="1">운전자별!$A$4:$BR$76</definedName>
    <definedName name="_xlnm._FilterDatabase" localSheetId="3" hidden="1">차량별!$A$4:$AY$4</definedName>
    <definedName name="_xlnm.Print_Area" localSheetId="4">운전자별!$A$1:$R$76</definedName>
    <definedName name="_xlnm.Print_Area" localSheetId="1">종합!$A$1:$L$151</definedName>
    <definedName name="_xlnm.Print_Area" localSheetId="3">차량별!$A$1:$T$36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3" i="12" l="1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6" i="60" l="1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5" i="60"/>
  <c r="J53" i="12" a="1"/>
  <c r="J53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142" i="12" l="1"/>
  <c r="H143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F24" i="60" l="1"/>
  <c r="F16" i="60"/>
  <c r="F21" i="60"/>
  <c r="F26" i="60"/>
  <c r="F14" i="60"/>
  <c r="F19" i="60"/>
  <c r="F11" i="60"/>
  <c r="F13" i="60"/>
  <c r="F12" i="60"/>
  <c r="F36" i="60"/>
  <c r="F28" i="60"/>
  <c r="F22" i="60"/>
  <c r="F18" i="60"/>
  <c r="F10" i="60"/>
  <c r="F32" i="60"/>
  <c r="F34" i="60"/>
  <c r="F33" i="60"/>
  <c r="F30" i="60"/>
  <c r="F35" i="60"/>
  <c r="F8" i="60"/>
  <c r="F23" i="60"/>
  <c r="F27" i="60"/>
  <c r="F29" i="60"/>
  <c r="F17" i="60"/>
  <c r="F9" i="60"/>
  <c r="F25" i="60"/>
  <c r="F15" i="60"/>
  <c r="F20" i="60"/>
  <c r="F31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8" i="12" l="1"/>
  <c r="B139" i="12" l="1"/>
  <c r="B140" i="12"/>
  <c r="B141" i="12"/>
  <c r="H141" i="12" s="1"/>
  <c r="U67" i="12"/>
  <c r="E140" i="12" l="1"/>
  <c r="I140" i="12"/>
  <c r="J140" i="12"/>
  <c r="D140" i="12"/>
  <c r="F139" i="12"/>
  <c r="I139" i="12"/>
  <c r="H139" i="12"/>
  <c r="F140" i="12"/>
  <c r="F143" i="12"/>
  <c r="D143" i="12"/>
  <c r="E143" i="12"/>
  <c r="G143" i="12"/>
  <c r="F141" i="12"/>
  <c r="I141" i="12"/>
  <c r="G140" i="12"/>
  <c r="H140" i="12"/>
  <c r="H142" i="12"/>
  <c r="J10" i="12"/>
  <c r="J32" i="12" s="1"/>
  <c r="K28" i="12"/>
  <c r="D141" i="12" l="1"/>
  <c r="D139" i="12"/>
  <c r="J139" i="12"/>
  <c r="F142" i="12"/>
  <c r="G139" i="12"/>
  <c r="E141" i="12"/>
  <c r="F138" i="12"/>
  <c r="D142" i="12"/>
  <c r="G138" i="12"/>
  <c r="D138" i="12"/>
  <c r="J141" i="12"/>
  <c r="E139" i="12"/>
  <c r="E142" i="12"/>
  <c r="E138" i="12"/>
  <c r="J138" i="12"/>
  <c r="J143" i="12"/>
  <c r="G142" i="12"/>
  <c r="I142" i="12"/>
  <c r="G141" i="12"/>
  <c r="J142" i="12"/>
  <c r="I143" i="12"/>
  <c r="I138" i="12"/>
  <c r="D28" i="12"/>
  <c r="N53" i="12" a="1"/>
  <c r="F53" i="12" a="1"/>
  <c r="I53" i="12" a="1"/>
  <c r="H53" i="12" a="1"/>
  <c r="G53" i="12" a="1"/>
  <c r="E53" i="12" a="1"/>
  <c r="D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<sst xmlns="http://schemas.openxmlformats.org/spreadsheetml/2006/main" count="2072" uniqueCount="523">
  <si>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</si>
  <si>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</si>
  <si>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</si>
  <si>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</si>
  <si>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</si>
  <si>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</si>
  <si>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</si>
  <si>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</si>
  <si>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</si>
  <si>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</si>
  <si>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</si>
  <si>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</si>
  <si>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</si>
  <si>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</si>
  <si>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</si>
  <si>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</si>
  <si>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</si>
  <si>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</si>
  <si>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</si>
  <si>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</si>
  <si>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</si>
  <si>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</si>
  <si>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</si>
  <si>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</si>
  <si>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</si>
  <si>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</si>
  <si>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</si>
  <si>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</si>
  <si>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</si>
  <si>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</si>
  <si>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</si>
  <si>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</si>
  <si>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</si>
  <si>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</si>
  <si>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</si>
  <si>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</si>
  <si>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</si>
  <si>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</si>
  <si>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</si>
  <si>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</si>
  <si>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</si>
  <si>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</si>
  <si>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</si>
  <si>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</si>
  <si>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</si>
  <si>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</si>
  <si>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</si>
  <si>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</si>
  <si>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</si>
  <si>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</si>
  <si>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</si>
  <si>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</si>
  <si>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</si>
  <si>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</si>
  <si>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</si>
  <si>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</si>
  <si>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</si>
  <si>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</si>
  <si>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</si>
  <si>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</si>
  <si>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</si>
  <si>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</si>
  <si>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</si>
  <si>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</si>
  <si>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</si>
  <si>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</si>
  <si>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</si>
  <si>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</si>
  <si>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</si>
  <si>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</si>
  <si>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</si>
  <si>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</si>
  <si>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</si>
  <si>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</si>
  <si>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</si>
  <si>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</si>
  <si>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</si>
  <si>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</si>
  <si>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</si>
  <si>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</si>
  <si>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</si>
  <si>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</si>
  <si>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</si>
  <si>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</si>
  <si>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</si>
  <si>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</si>
  <si>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</si>
  <si>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</si>
  <si>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</si>
  <si>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</si>
  <si>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</si>
  <si>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</si>
  <si>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</si>
  <si>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</si>
  <si>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</si>
  <si>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</si>
  <si>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</si>
  <si>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</si>
  <si>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</si>
  <si>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</si>
  <si>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</si>
  <si>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</si>
  <si>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</si>
  <si>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</si>
  <si>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</si>
  <si>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</si>
  <si>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</si>
  <si>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</si>
  <si>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</si>
  <si>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</si>
  <si>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</si>
  <si>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</si>
  <si>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</si>
  <si>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</si>
  <si>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</si>
  <si>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</si>
  <si>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신흥교통</t>
  </si>
  <si>
    <t>13</t>
  </si>
  <si>
    <t>330</t>
  </si>
  <si>
    <t>46</t>
  </si>
  <si>
    <t>519</t>
  </si>
  <si>
    <t>82</t>
  </si>
  <si>
    <t>93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</si>
  <si>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</si>
  <si>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</si>
  <si>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</si>
  <si>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</si>
  <si>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</si>
  <si>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</si>
  <si>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</si>
  <si>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</si>
  <si>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</si>
  <si>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</si>
  <si>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</si>
  <si>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</si>
  <si>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</si>
  <si>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</si>
  <si>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</si>
  <si>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</si>
  <si>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</si>
  <si>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</si>
  <si>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</si>
  <si>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</si>
  <si>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</si>
  <si>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</si>
  <si>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</si>
  <si>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</si>
  <si>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</si>
  <si>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</si>
  <si>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</si>
  <si>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</si>
  <si>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</si>
  <si>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</si>
  <si>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</si>
  <si>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</si>
  <si>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</si>
  <si>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</si>
  <si>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</si>
  <si>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</si>
  <si>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</si>
  <si>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</si>
  <si>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</si>
  <si>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</si>
  <si>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</si>
  <si>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</si>
  <si>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</si>
  <si>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</si>
  <si>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</si>
  <si>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</si>
  <si>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</si>
  <si>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</si>
  <si>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</si>
  <si>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</si>
  <si>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</si>
  <si>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</si>
  <si>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</si>
  <si>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</si>
  <si>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</si>
  <si>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</si>
  <si>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</si>
  <si>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</si>
  <si>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</si>
  <si>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</si>
  <si>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</si>
  <si>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</si>
  <si>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</si>
  <si>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</si>
  <si>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</si>
  <si>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</si>
  <si>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</si>
  <si>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</si>
  <si>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</si>
  <si>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저상</t>
  </si>
  <si>
    <t>EC</t>
  </si>
  <si>
    <t>신흥교통</t>
    <phoneticPr fontId="2" type="noConversion"/>
  </si>
  <si>
    <t>대형</t>
  </si>
  <si>
    <t>1313</t>
  </si>
  <si>
    <t>70바4007</t>
  </si>
  <si>
    <t>71바6251</t>
  </si>
  <si>
    <t>71바6261</t>
  </si>
  <si>
    <t>신흥교통13C1</t>
  </si>
  <si>
    <t>71바6262</t>
  </si>
  <si>
    <t>71바6275</t>
  </si>
  <si>
    <t>71바6277</t>
  </si>
  <si>
    <t>71바6286</t>
  </si>
  <si>
    <t>71바6290</t>
  </si>
  <si>
    <t>70바4003</t>
  </si>
  <si>
    <t>330330</t>
  </si>
  <si>
    <t>70바4011</t>
  </si>
  <si>
    <t>70바4013</t>
  </si>
  <si>
    <t>70바4014</t>
  </si>
  <si>
    <t>71바6253</t>
  </si>
  <si>
    <t>71바6255</t>
  </si>
  <si>
    <t>신흥교통330C1</t>
  </si>
  <si>
    <t>71바6295</t>
  </si>
  <si>
    <t>71바6297</t>
  </si>
  <si>
    <t>71바6298</t>
  </si>
  <si>
    <t>4646</t>
  </si>
  <si>
    <t>71바6280</t>
  </si>
  <si>
    <t>신흥교통46B1</t>
  </si>
  <si>
    <t>71바6284</t>
  </si>
  <si>
    <t>71바6287</t>
  </si>
  <si>
    <t>71바6289</t>
  </si>
  <si>
    <t>71바6292</t>
  </si>
  <si>
    <t>74바1007</t>
  </si>
  <si>
    <t>74바1008</t>
  </si>
  <si>
    <t>70바4005</t>
  </si>
  <si>
    <t>70바4017</t>
  </si>
  <si>
    <t>71바6296</t>
  </si>
  <si>
    <t>권영준</t>
  </si>
  <si>
    <t>5258368</t>
  </si>
  <si>
    <t>김락규</t>
  </si>
  <si>
    <t>5255085</t>
  </si>
  <si>
    <t>김범수</t>
  </si>
  <si>
    <t>5256651</t>
  </si>
  <si>
    <t>김상용</t>
  </si>
  <si>
    <t>5254211</t>
  </si>
  <si>
    <t>김세원</t>
  </si>
  <si>
    <t>5251640</t>
  </si>
  <si>
    <t>김용만</t>
  </si>
  <si>
    <t>525865</t>
  </si>
  <si>
    <t>김용진</t>
  </si>
  <si>
    <t>5254554</t>
  </si>
  <si>
    <t>김정열</t>
  </si>
  <si>
    <t>5255000</t>
  </si>
  <si>
    <t>김정훈</t>
  </si>
  <si>
    <t>5254627</t>
  </si>
  <si>
    <t>김철민</t>
  </si>
  <si>
    <t>5251734</t>
  </si>
  <si>
    <t>김태산</t>
  </si>
  <si>
    <t>5257807</t>
  </si>
  <si>
    <t>노경록</t>
  </si>
  <si>
    <t>525310</t>
  </si>
  <si>
    <t>마일영</t>
  </si>
  <si>
    <t>5252010</t>
  </si>
  <si>
    <t>박경배</t>
  </si>
  <si>
    <t>5256539</t>
  </si>
  <si>
    <t>박명대</t>
  </si>
  <si>
    <t>5252086</t>
  </si>
  <si>
    <t>박인재</t>
  </si>
  <si>
    <t>5257400</t>
  </si>
  <si>
    <t>배면</t>
  </si>
  <si>
    <t>5256307</t>
  </si>
  <si>
    <t>배정현</t>
  </si>
  <si>
    <t>5259972</t>
  </si>
  <si>
    <t>변성만</t>
  </si>
  <si>
    <t>525320</t>
  </si>
  <si>
    <t>손영준</t>
  </si>
  <si>
    <t>5259642</t>
  </si>
  <si>
    <t>송원순</t>
  </si>
  <si>
    <t>5257290</t>
  </si>
  <si>
    <t>양계호</t>
  </si>
  <si>
    <t>5257357</t>
  </si>
  <si>
    <t>양정목</t>
  </si>
  <si>
    <t>5252606</t>
  </si>
  <si>
    <t>양혁진</t>
  </si>
  <si>
    <t>5256001</t>
  </si>
  <si>
    <t>오성균</t>
  </si>
  <si>
    <t>5252784</t>
  </si>
  <si>
    <t>용석국</t>
  </si>
  <si>
    <t>5254487</t>
  </si>
  <si>
    <t>윤철희</t>
  </si>
  <si>
    <t>5255146</t>
  </si>
  <si>
    <t>은병철</t>
  </si>
  <si>
    <t>5257178</t>
  </si>
  <si>
    <t>이광호</t>
  </si>
  <si>
    <t>5259182</t>
  </si>
  <si>
    <t>이기하</t>
  </si>
  <si>
    <t>525755</t>
  </si>
  <si>
    <t>이상은</t>
  </si>
  <si>
    <t>5252699</t>
  </si>
  <si>
    <t>이상호B</t>
  </si>
  <si>
    <t>5257508</t>
  </si>
  <si>
    <t>이성희</t>
  </si>
  <si>
    <t>5255003</t>
  </si>
  <si>
    <t>이영재</t>
  </si>
  <si>
    <t>5256684</t>
  </si>
  <si>
    <t>이정환</t>
  </si>
  <si>
    <t>5257615</t>
  </si>
  <si>
    <t>이준영</t>
  </si>
  <si>
    <t>5258125</t>
  </si>
  <si>
    <t>이충열</t>
  </si>
  <si>
    <t>525276</t>
  </si>
  <si>
    <t>이한길</t>
  </si>
  <si>
    <t>5257870</t>
  </si>
  <si>
    <t>이호종</t>
  </si>
  <si>
    <t>5255567</t>
  </si>
  <si>
    <t>이흥모</t>
  </si>
  <si>
    <t>5259931</t>
  </si>
  <si>
    <t>장철수</t>
  </si>
  <si>
    <t>5251095</t>
  </si>
  <si>
    <t>정경준</t>
  </si>
  <si>
    <t>5256445</t>
  </si>
  <si>
    <t>정상원</t>
  </si>
  <si>
    <t>5257025</t>
  </si>
  <si>
    <t>정승용</t>
  </si>
  <si>
    <t>5256484</t>
  </si>
  <si>
    <t>정해원</t>
  </si>
  <si>
    <t>5256635</t>
  </si>
  <si>
    <t>조주현</t>
  </si>
  <si>
    <t>5254411</t>
  </si>
  <si>
    <t>조태현</t>
  </si>
  <si>
    <t>5251388</t>
  </si>
  <si>
    <t>주영인</t>
  </si>
  <si>
    <t>5257935</t>
  </si>
  <si>
    <t>진영호</t>
  </si>
  <si>
    <t>5259619</t>
  </si>
  <si>
    <t>차규춘</t>
  </si>
  <si>
    <t>525278</t>
  </si>
  <si>
    <t>최상락</t>
  </si>
  <si>
    <t>5251154</t>
  </si>
  <si>
    <t>최우성</t>
  </si>
  <si>
    <t>5254050</t>
  </si>
  <si>
    <t>하현자</t>
  </si>
  <si>
    <t>5253881</t>
  </si>
  <si>
    <t>홍찬기</t>
  </si>
  <si>
    <t>5257573</t>
  </si>
  <si>
    <t>황인석</t>
  </si>
  <si>
    <t>5256749</t>
  </si>
  <si>
    <t>신흥교통13C2</t>
  </si>
  <si>
    <t>신흥교통13C3</t>
  </si>
  <si>
    <t>신흥교통330C2</t>
  </si>
  <si>
    <t>▽</t>
  </si>
  <si>
    <t>70바4010</t>
  </si>
  <si>
    <t>70바4015</t>
  </si>
  <si>
    <t>=</t>
  </si>
  <si>
    <t>71바6256</t>
  </si>
  <si>
    <t>▲</t>
  </si>
  <si>
    <t>김지윤</t>
  </si>
  <si>
    <t>5254512</t>
  </si>
  <si>
    <t>김화윤</t>
  </si>
  <si>
    <t>5255658</t>
  </si>
  <si>
    <t>이진수</t>
  </si>
  <si>
    <t>525463</t>
  </si>
  <si>
    <t>조남희</t>
  </si>
  <si>
    <t>5257470</t>
  </si>
  <si>
    <t>인천전체</t>
  </si>
  <si>
    <t>11%(1명)</t>
  </si>
  <si>
    <t>0%(0명)</t>
  </si>
  <si>
    <t>44%(4명)</t>
  </si>
  <si>
    <t>신흥교통13D1</t>
  </si>
  <si>
    <t>신흥교통330D2</t>
  </si>
  <si>
    <t>신흥교통330D3</t>
  </si>
  <si>
    <t>신흥교통330D1</t>
  </si>
  <si>
    <t>신흥교통46B2</t>
  </si>
  <si>
    <t>519519</t>
  </si>
  <si>
    <t>신흥교통519F1</t>
  </si>
  <si>
    <t>8282</t>
  </si>
  <si>
    <t>신흥교통82F1</t>
  </si>
  <si>
    <t>9393</t>
  </si>
  <si>
    <t>신흥교통93A2</t>
  </si>
  <si>
    <t>신흥교통93S1</t>
  </si>
  <si>
    <t>신흥교통93A1</t>
  </si>
  <si>
    <t>예비</t>
  </si>
  <si>
    <t>예비예비</t>
  </si>
  <si>
    <t>한영길</t>
  </si>
  <si>
    <t>525771</t>
  </si>
  <si>
    <t>개선율(유카전)</t>
  </si>
  <si>
    <t>순위</t>
  </si>
  <si>
    <t>-</t>
    <phoneticPr fontId="2" type="noConversion"/>
  </si>
  <si>
    <t>신흥교통13B1</t>
  </si>
  <si>
    <t>신흥교통330S1</t>
  </si>
  <si>
    <t>5256034</t>
  </si>
  <si>
    <t>24'10</t>
    <phoneticPr fontId="2" type="noConversion"/>
  </si>
  <si>
    <t>분석기간: 24.10.01-24.10.31</t>
  </si>
  <si>
    <t>2위/(32개사)</t>
  </si>
  <si>
    <t>10%(8명)</t>
  </si>
  <si>
    <t>17%(11명)</t>
  </si>
  <si>
    <t>15%(11명)</t>
  </si>
  <si>
    <t>25%(18명)</t>
  </si>
  <si>
    <t>21%(15명)</t>
  </si>
  <si>
    <t>13%(9명)</t>
  </si>
  <si>
    <t>22%(2명)</t>
  </si>
  <si>
    <t>12%(3명)</t>
  </si>
  <si>
    <t>10%(2명)</t>
  </si>
  <si>
    <t>9%(1명)</t>
  </si>
  <si>
    <t>15%(3명)</t>
  </si>
  <si>
    <t>27%(3명)</t>
  </si>
  <si>
    <t>28%(7명)</t>
  </si>
  <si>
    <t>25%(5명)</t>
  </si>
  <si>
    <t>32%(8명)</t>
  </si>
  <si>
    <t>4%(1명)</t>
  </si>
  <si>
    <t>14%(1명)</t>
  </si>
  <si>
    <t>29%(2명)</t>
  </si>
  <si>
    <t>43%(3명)</t>
  </si>
  <si>
    <t>신흥교통13C4</t>
  </si>
  <si>
    <t>신흥교통13F1</t>
  </si>
  <si>
    <t>신흥교통13B2</t>
  </si>
  <si>
    <t>신흥교통330B2</t>
  </si>
  <si>
    <t>신흥교통330B1</t>
  </si>
  <si>
    <t>신흥교통330B3</t>
  </si>
  <si>
    <t>71바6278</t>
  </si>
  <si>
    <t>신흥교통46C2</t>
  </si>
  <si>
    <t>신흥교통46C1</t>
  </si>
  <si>
    <t>신흥교통46F1</t>
  </si>
  <si>
    <t>71바6293</t>
  </si>
  <si>
    <t>신흥교통46F2</t>
  </si>
  <si>
    <t>NEW</t>
  </si>
  <si>
    <t>new</t>
  </si>
  <si>
    <t>신흥교통519D1</t>
  </si>
  <si>
    <t>신흥교통82D1</t>
  </si>
  <si>
    <t>신흥교통82B1</t>
  </si>
  <si>
    <t>신흥교통예비S2</t>
  </si>
  <si>
    <t>5258368338.835</t>
  </si>
  <si>
    <t>52550857777.325</t>
  </si>
  <si>
    <t>52566513877.626</t>
  </si>
  <si>
    <t>5254211578.704</t>
  </si>
  <si>
    <t>5251640949.803</t>
  </si>
  <si>
    <t>김영찬</t>
  </si>
  <si>
    <t>5255885</t>
  </si>
  <si>
    <t>5255885210.497</t>
  </si>
  <si>
    <t>525865378.079</t>
  </si>
  <si>
    <t>52545542479.226</t>
  </si>
  <si>
    <t>김정근</t>
  </si>
  <si>
    <t>52585</t>
  </si>
  <si>
    <t>52585426.409</t>
  </si>
  <si>
    <t>52550001029.247</t>
  </si>
  <si>
    <t>52546274093.344</t>
  </si>
  <si>
    <t>김종호</t>
  </si>
  <si>
    <t>5255600</t>
  </si>
  <si>
    <t>5255600526.163</t>
  </si>
  <si>
    <t>52545122052.381</t>
  </si>
  <si>
    <t>52517342130.594</t>
  </si>
  <si>
    <t>52578072014.038</t>
  </si>
  <si>
    <t>52556582023.678</t>
  </si>
  <si>
    <t>김효영</t>
  </si>
  <si>
    <t>5257171</t>
  </si>
  <si>
    <t>52571711241.283</t>
  </si>
  <si>
    <t>나정훈</t>
  </si>
  <si>
    <t>5255784</t>
  </si>
  <si>
    <t>5255784832.018</t>
  </si>
  <si>
    <t>525310362.928</t>
  </si>
  <si>
    <t>52520102263.708</t>
  </si>
  <si>
    <t>52565395914.531</t>
  </si>
  <si>
    <t>52520862270.775</t>
  </si>
  <si>
    <t>5257400250.716</t>
  </si>
  <si>
    <t>방선혁</t>
  </si>
  <si>
    <t>5254255</t>
  </si>
  <si>
    <t>5254255244.082</t>
  </si>
  <si>
    <t>5256307459.665</t>
  </si>
  <si>
    <t>52599721551.675</t>
  </si>
  <si>
    <t>5253204847.603</t>
  </si>
  <si>
    <t>52596422144.201</t>
  </si>
  <si>
    <t>52572902262.078</t>
  </si>
  <si>
    <t>신소연</t>
  </si>
  <si>
    <t>5256034467.246</t>
  </si>
  <si>
    <t>안재연</t>
  </si>
  <si>
    <t>5257504</t>
  </si>
  <si>
    <t>5257504331.448</t>
  </si>
  <si>
    <t>52573571943.606</t>
  </si>
  <si>
    <t>52526064115.739</t>
  </si>
  <si>
    <t>5256001303.046</t>
  </si>
  <si>
    <t>52527843441.399</t>
  </si>
  <si>
    <t>52544874172.163</t>
  </si>
  <si>
    <t>윤영민</t>
  </si>
  <si>
    <t>525904</t>
  </si>
  <si>
    <t>5259042095.503</t>
  </si>
  <si>
    <t>52551464715.988</t>
  </si>
  <si>
    <t>52571781706.997</t>
  </si>
  <si>
    <t>52591824859.62</t>
  </si>
  <si>
    <t>5257554124.532</t>
  </si>
  <si>
    <t>52526993699.116</t>
  </si>
  <si>
    <t>52575082431.013</t>
  </si>
  <si>
    <t>52550031010.499</t>
  </si>
  <si>
    <t>52566844157.089</t>
  </si>
  <si>
    <t>5257615215.082</t>
  </si>
  <si>
    <t>52581252048.665</t>
  </si>
  <si>
    <t>5254631536.68</t>
  </si>
  <si>
    <t>이충식</t>
  </si>
  <si>
    <t>5251013</t>
  </si>
  <si>
    <t>52510133926.747</t>
  </si>
  <si>
    <t>5252763270.115</t>
  </si>
  <si>
    <t>5257870590.116</t>
  </si>
  <si>
    <t>52555675667.797</t>
  </si>
  <si>
    <t>5259931402.864</t>
  </si>
  <si>
    <t>52510954511.497</t>
  </si>
  <si>
    <t>5256445349.488</t>
  </si>
  <si>
    <t>52570251004.078</t>
  </si>
  <si>
    <t>52564841733.925</t>
  </si>
  <si>
    <t>52566354687.781</t>
  </si>
  <si>
    <t>정회철</t>
  </si>
  <si>
    <t>5251035</t>
  </si>
  <si>
    <t>5251035160.129</t>
  </si>
  <si>
    <t>52574702061.122</t>
  </si>
  <si>
    <t>52544112314.654</t>
  </si>
  <si>
    <t>52513881968.802</t>
  </si>
  <si>
    <t>조훈휘</t>
  </si>
  <si>
    <t>5258126</t>
  </si>
  <si>
    <t>52581261393.818</t>
  </si>
  <si>
    <t>52579351896.83</t>
  </si>
  <si>
    <t>52596191341.042</t>
  </si>
  <si>
    <t>5252781898.404</t>
  </si>
  <si>
    <t>5251154573.684</t>
  </si>
  <si>
    <t>52540504229.624</t>
  </si>
  <si>
    <t>5253881393.639</t>
  </si>
  <si>
    <t>525771657.942</t>
  </si>
  <si>
    <t>5257573826.603</t>
  </si>
  <si>
    <t>52567494487.201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</si>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</sst>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b/>
      <sz val="16"/>
      <color rgb="FFC00000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2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thin">
        <color rgb="FFD0D0D0"/>
      </top>
      <bottom style="double">
        <color rgb="FFD0D0D0"/>
      </bottom>
      <diagonal/>
    </border>
    <border>
      <left style="hair">
        <color rgb="FFD0D0D0"/>
      </left>
      <right style="hair">
        <color rgb="FFD0D0D0"/>
      </right>
      <top style="double">
        <color rgb="FFD0D0D0"/>
      </top>
      <bottom style="dotted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8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59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59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4" fillId="14" borderId="0" xfId="2" applyFont="1" applyFill="1" applyBorder="1" applyAlignment="1">
      <alignment horizontal="center" vertical="center" wrapText="1"/>
    </xf>
    <xf numFmtId="49" fontId="64" fillId="14" borderId="0" xfId="0" applyNumberFormat="1" applyFont="1" applyFill="1" applyAlignment="1">
      <alignment horizontal="center" vertical="center" wrapText="1"/>
    </xf>
    <xf numFmtId="41" fontId="64" fillId="14" borderId="0" xfId="1" applyFont="1" applyFill="1" applyBorder="1" applyAlignment="1">
      <alignment horizontal="center" vertical="center" wrapText="1"/>
    </xf>
    <xf numFmtId="180" fontId="59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176" fontId="62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4" fillId="13" borderId="0" xfId="1" applyFont="1" applyFill="1" applyBorder="1" applyAlignment="1">
      <alignment horizontal="right" vertical="center"/>
    </xf>
    <xf numFmtId="10" fontId="64" fillId="13" borderId="0" xfId="2" applyNumberFormat="1" applyFont="1" applyFill="1" applyBorder="1" applyAlignment="1">
      <alignment horizontal="right" vertical="center"/>
    </xf>
    <xf numFmtId="179" fontId="64" fillId="13" borderId="0" xfId="0" applyNumberFormat="1" applyFont="1" applyFill="1" applyAlignment="1">
      <alignment horizontal="right" vertical="center"/>
    </xf>
    <xf numFmtId="181" fontId="64" fillId="13" borderId="0" xfId="0" applyNumberFormat="1" applyFont="1" applyFill="1" applyAlignment="1">
      <alignment horizontal="right" vertical="center"/>
    </xf>
    <xf numFmtId="182" fontId="64" fillId="13" borderId="0" xfId="0" applyNumberFormat="1" applyFont="1" applyFill="1" applyAlignment="1">
      <alignment horizontal="right" vertical="center"/>
    </xf>
    <xf numFmtId="0" fontId="64" fillId="13" borderId="0" xfId="0" applyFont="1" applyFill="1" applyAlignment="1">
      <alignment horizontal="right" vertical="center"/>
    </xf>
    <xf numFmtId="177" fontId="64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4" fillId="6" borderId="0" xfId="1" applyFont="1" applyFill="1" applyBorder="1" applyAlignment="1">
      <alignment horizontal="right" vertical="center"/>
    </xf>
    <xf numFmtId="10" fontId="64" fillId="6" borderId="0" xfId="2" applyNumberFormat="1" applyFont="1" applyFill="1" applyBorder="1" applyAlignment="1">
      <alignment horizontal="right" vertical="center"/>
    </xf>
    <xf numFmtId="179" fontId="64" fillId="6" borderId="0" xfId="0" applyNumberFormat="1" applyFont="1" applyFill="1" applyAlignment="1">
      <alignment horizontal="right" vertical="center"/>
    </xf>
    <xf numFmtId="181" fontId="64" fillId="6" borderId="0" xfId="0" applyNumberFormat="1" applyFont="1" applyFill="1" applyAlignment="1">
      <alignment horizontal="right" vertical="center"/>
    </xf>
    <xf numFmtId="182" fontId="64" fillId="6" borderId="0" xfId="0" applyNumberFormat="1" applyFont="1" applyFill="1" applyAlignment="1">
      <alignment horizontal="right" vertical="center"/>
    </xf>
    <xf numFmtId="0" fontId="64" fillId="6" borderId="0" xfId="0" applyFont="1" applyFill="1" applyAlignment="1">
      <alignment horizontal="right" vertical="center"/>
    </xf>
    <xf numFmtId="177" fontId="64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0" fontId="68" fillId="8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2" fillId="14" borderId="0" xfId="0" applyNumberFormat="1" applyFont="1" applyFill="1" applyAlignment="1">
      <alignment horizontal="center" vertical="center" wrapText="1"/>
    </xf>
    <xf numFmtId="0" fontId="29" fillId="0" borderId="0" xfId="0" quotePrefix="1" applyFont="1">
      <alignment vertical="center"/>
    </xf>
    <xf numFmtId="41" fontId="64" fillId="15" borderId="0" xfId="4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76" fillId="0" borderId="0" xfId="568" applyFont="1">
      <alignment vertical="center"/>
    </xf>
    <xf numFmtId="0" fontId="77" fillId="0" borderId="0" xfId="568" applyFont="1">
      <alignment vertical="center"/>
    </xf>
    <xf numFmtId="0" fontId="74" fillId="2" borderId="0" xfId="568" applyFont="1" applyFill="1">
      <alignment vertical="center"/>
    </xf>
    <xf numFmtId="0" fontId="3" fillId="2" borderId="0" xfId="568" applyFill="1">
      <alignment vertical="center"/>
    </xf>
    <xf numFmtId="49" fontId="59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4" fillId="15" borderId="0" xfId="569" applyFont="1" applyFill="1" applyBorder="1" applyAlignment="1">
      <alignment horizontal="center" vertical="center" wrapText="1"/>
    </xf>
    <xf numFmtId="49" fontId="64" fillId="15" borderId="0" xfId="568" applyNumberFormat="1" applyFont="1" applyFill="1" applyAlignment="1">
      <alignment horizontal="center" vertical="center" wrapText="1"/>
    </xf>
    <xf numFmtId="49" fontId="70" fillId="15" borderId="0" xfId="568" applyNumberFormat="1" applyFont="1" applyFill="1" applyAlignment="1">
      <alignment horizontal="center" vertical="center" wrapText="1"/>
    </xf>
    <xf numFmtId="180" fontId="59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1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0" fillId="16" borderId="0" xfId="568" applyNumberFormat="1" applyFont="1" applyFill="1" applyAlignment="1">
      <alignment horizontal="right" vertical="center"/>
    </xf>
    <xf numFmtId="0" fontId="50" fillId="13" borderId="0" xfId="0" applyFont="1" applyFill="1" applyAlignment="1">
      <alignment horizontal="center" vertical="center"/>
    </xf>
    <xf numFmtId="193" fontId="78" fillId="17" borderId="41" xfId="562" applyNumberFormat="1" applyFont="1" applyFill="1" applyBorder="1" applyAlignment="1">
      <alignment horizontal="center" vertical="center"/>
    </xf>
    <xf numFmtId="177" fontId="79" fillId="0" borderId="42" xfId="4" applyNumberFormat="1" applyFont="1" applyFill="1" applyBorder="1" applyAlignment="1">
      <alignment horizontal="center" vertical="center" wrapText="1"/>
    </xf>
    <xf numFmtId="177" fontId="73" fillId="18" borderId="42" xfId="4" applyNumberFormat="1" applyFont="1" applyFill="1" applyBorder="1" applyAlignment="1">
      <alignment horizontal="center" vertical="center" wrapText="1"/>
    </xf>
    <xf numFmtId="9" fontId="73" fillId="0" borderId="43" xfId="563" applyFont="1" applyFill="1" applyBorder="1" applyAlignment="1">
      <alignment horizontal="center" vertical="center"/>
    </xf>
    <xf numFmtId="194" fontId="78" fillId="17" borderId="44" xfId="562" applyNumberFormat="1" applyFont="1" applyFill="1" applyBorder="1" applyAlignment="1">
      <alignment horizontal="center" vertical="center"/>
    </xf>
    <xf numFmtId="9" fontId="80" fillId="0" borderId="45" xfId="563" applyFont="1" applyFill="1" applyBorder="1" applyAlignment="1">
      <alignment horizontal="center" vertical="center"/>
    </xf>
    <xf numFmtId="178" fontId="80" fillId="0" borderId="45" xfId="563" applyNumberFormat="1" applyFont="1" applyFill="1" applyBorder="1" applyAlignment="1">
      <alignment horizontal="center" vertical="center"/>
    </xf>
    <xf numFmtId="0" fontId="81" fillId="17" borderId="44" xfId="562" applyNumberFormat="1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right" vertical="center" wrapText="1"/>
    </xf>
    <xf numFmtId="10" fontId="73" fillId="18" borderId="46" xfId="563" applyNumberFormat="1" applyFont="1" applyFill="1" applyBorder="1" applyAlignment="1">
      <alignment horizontal="center" vertical="center" wrapText="1"/>
    </xf>
    <xf numFmtId="178" fontId="73" fillId="0" borderId="45" xfId="563" applyNumberFormat="1" applyFont="1" applyFill="1" applyBorder="1" applyAlignment="1">
      <alignment horizontal="right" vertical="center"/>
    </xf>
    <xf numFmtId="0" fontId="78" fillId="17" borderId="47" xfId="562" applyNumberFormat="1" applyFont="1" applyFill="1" applyBorder="1" applyAlignment="1">
      <alignment horizontal="center" vertical="center"/>
    </xf>
    <xf numFmtId="10" fontId="79" fillId="0" borderId="48" xfId="563" applyNumberFormat="1" applyFont="1" applyFill="1" applyBorder="1" applyAlignment="1">
      <alignment horizontal="center" vertical="center" wrapText="1"/>
    </xf>
    <xf numFmtId="187" fontId="82" fillId="18" borderId="48" xfId="563" applyNumberFormat="1" applyFont="1" applyFill="1" applyBorder="1" applyAlignment="1">
      <alignment horizontal="centerContinuous" vertical="center"/>
    </xf>
    <xf numFmtId="187" fontId="82" fillId="18" borderId="49" xfId="563" applyNumberFormat="1" applyFont="1" applyFill="1" applyBorder="1" applyAlignment="1">
      <alignment horizontal="centerContinuous" vertical="center"/>
    </xf>
    <xf numFmtId="0" fontId="78" fillId="18" borderId="50" xfId="562" applyNumberFormat="1" applyFont="1" applyFill="1" applyBorder="1" applyAlignment="1">
      <alignment horizontal="center" vertical="center" wrapText="1"/>
    </xf>
    <xf numFmtId="185" fontId="83" fillId="0" borderId="51" xfId="562" applyNumberFormat="1" applyFont="1" applyBorder="1" applyAlignment="1">
      <alignment horizontal="center" vertical="center"/>
    </xf>
    <xf numFmtId="177" fontId="79" fillId="0" borderId="46" xfId="4" applyNumberFormat="1" applyFont="1" applyFill="1" applyBorder="1" applyAlignment="1">
      <alignment horizontal="center" vertical="center" wrapText="1"/>
    </xf>
    <xf numFmtId="177" fontId="79" fillId="0" borderId="48" xfId="4" applyNumberFormat="1" applyFont="1" applyFill="1" applyBorder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</cellXfs>
  <cellStyles count="571">
    <cellStyle name="나쁨 2" xfId="570" xr:uid="{0D5026C7-B975-4377-89A7-292DF76021F6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C00000"/>
        </patternFill>
      </fill>
    </dxf>
    <dxf>
      <font>
        <color rgb="FFFFFFFF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신흥교통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E222-4C74-89DC-A9926A37F30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876-4C80-ADB2-1BF3058895D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B7D-48EF-A00E-46FF0A2BB08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03E-41DB-8B24-F6E8B5501704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A00-4AC5-88B3-FCEDE2BEFEF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25F-45C9-BB9D-94F83C3F0567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25F-45C9-BB9D-94F83C3F05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1.9709564947031954</c:v>
                </c:pt>
                <c:pt idx="1">
                  <c:v>2.3403345213712372</c:v>
                </c:pt>
                <c:pt idx="2">
                  <c:v>2.4003290301484261</c:v>
                </c:pt>
                <c:pt idx="3">
                  <c:v>2.4114147134200561</c:v>
                </c:pt>
                <c:pt idx="4">
                  <c:v>2.3762011212583198</c:v>
                </c:pt>
                <c:pt idx="5">
                  <c:v>2.3101426486420067</c:v>
                </c:pt>
                <c:pt idx="6">
                  <c:v>2.2244606859986944</c:v>
                </c:pt>
                <c:pt idx="7">
                  <c:v>2.2155067827754045</c:v>
                </c:pt>
                <c:pt idx="8">
                  <c:v>2.2635578763197111</c:v>
                </c:pt>
                <c:pt idx="9">
                  <c:v>2.3829560583751874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9.7222222222222224E-2</c:v>
                </c:pt>
                <c:pt idx="1">
                  <c:v>0.16666666666666666</c:v>
                </c:pt>
                <c:pt idx="2">
                  <c:v>0.15277777777777779</c:v>
                </c:pt>
                <c:pt idx="3">
                  <c:v>0.25</c:v>
                </c:pt>
                <c:pt idx="4">
                  <c:v>0.20833333333333334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0.04</c:v>
                </c:pt>
                <c:pt idx="2">
                  <c:v>0.15</c:v>
                </c:pt>
                <c:pt idx="3">
                  <c:v>0.27272727272727271</c:v>
                </c:pt>
                <c:pt idx="4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</c:v>
                </c:pt>
                <c:pt idx="1">
                  <c:v>0.32</c:v>
                </c:pt>
                <c:pt idx="2">
                  <c:v>0.25</c:v>
                </c:pt>
                <c:pt idx="3">
                  <c:v>9.0909090909090912E-2</c:v>
                </c:pt>
                <c:pt idx="4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0.1111111111111111</c:v>
                </c:pt>
                <c:pt idx="1">
                  <c:v>0.28000000000000003</c:v>
                </c:pt>
                <c:pt idx="2">
                  <c:v>0.25</c:v>
                </c:pt>
                <c:pt idx="3">
                  <c:v>0.27272727272727271</c:v>
                </c:pt>
                <c:pt idx="4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0.22222222222222221</c:v>
                </c:pt>
                <c:pt idx="1">
                  <c:v>0.12</c:v>
                </c:pt>
                <c:pt idx="2">
                  <c:v>0.15</c:v>
                </c:pt>
                <c:pt idx="3">
                  <c:v>0.27272727272727271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0.44444444444444442</c:v>
                </c:pt>
                <c:pt idx="1">
                  <c:v>0.12</c:v>
                </c:pt>
                <c:pt idx="2">
                  <c:v>0.1</c:v>
                </c:pt>
                <c:pt idx="3">
                  <c:v>9.0909090909090912E-2</c:v>
                </c:pt>
                <c:pt idx="4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0.22222222222222221</c:v>
                </c:pt>
                <c:pt idx="1">
                  <c:v>0.12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1042148</xdr:colOff>
      <xdr:row>21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53786</xdr:colOff>
      <xdr:row>10</xdr:row>
      <xdr:rowOff>20173</xdr:rowOff>
    </xdr:from>
    <xdr:to>
      <xdr:col>6</xdr:col>
      <xdr:colOff>210673</xdr:colOff>
      <xdr:row>11</xdr:row>
      <xdr:rowOff>210674</xdr:rowOff>
    </xdr:to>
    <xdr:sp macro="" textlink="$K$19">
      <xdr:nvSpPr>
        <xdr:cNvPr id="16" name="TextBox 15">
          <a:extLst>
            <a:ext uri="{FF2B5EF4-FFF2-40B4-BE49-F238E27FC236}">
              <a16:creationId xmlns:a16="http://schemas.microsoft.com/office/drawing/2014/main" id="{F195FE4D-7969-4FB6-A048-E032E22D1587}"/>
            </a:ext>
          </a:extLst>
        </xdr:cNvPr>
        <xdr:cNvSpPr txBox="1"/>
      </xdr:nvSpPr>
      <xdr:spPr>
        <a:xfrm>
          <a:off x="3706904" y="337073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37DF840-F3DB-4082-BFB3-EE44C778148A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2.2%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616323</xdr:colOff>
      <xdr:row>10</xdr:row>
      <xdr:rowOff>201706</xdr:rowOff>
    </xdr:from>
    <xdr:to>
      <xdr:col>6</xdr:col>
      <xdr:colOff>11206</xdr:colOff>
      <xdr:row>11</xdr:row>
      <xdr:rowOff>190500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6C47C37-9BAC-4AC2-B18F-72A3BE8D6988}"/>
            </a:ext>
          </a:extLst>
        </xdr:cNvPr>
        <xdr:cNvCxnSpPr/>
      </xdr:nvCxnSpPr>
      <xdr:spPr>
        <a:xfrm flipV="1">
          <a:off x="4269441" y="3552265"/>
          <a:ext cx="268941" cy="2801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575980</xdr:colOff>
      <xdr:row>8</xdr:row>
      <xdr:rowOff>463927</xdr:rowOff>
    </xdr:from>
    <xdr:to>
      <xdr:col>6</xdr:col>
      <xdr:colOff>732867</xdr:colOff>
      <xdr:row>9</xdr:row>
      <xdr:rowOff>71722</xdr:rowOff>
    </xdr:to>
    <xdr:sp macro="" textlink="$K$20">
      <xdr:nvSpPr>
        <xdr:cNvPr id="14" name="TextBox 13">
          <a:extLst>
            <a:ext uri="{FF2B5EF4-FFF2-40B4-BE49-F238E27FC236}">
              <a16:creationId xmlns:a16="http://schemas.microsoft.com/office/drawing/2014/main" id="{1C5C3242-9361-481E-8373-C0F826243B09}"/>
            </a:ext>
          </a:extLst>
        </xdr:cNvPr>
        <xdr:cNvSpPr txBox="1"/>
      </xdr:nvSpPr>
      <xdr:spPr>
        <a:xfrm>
          <a:off x="4229098" y="264907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A13B6B5-7900-4DCB-8B18-4A500FB35DA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5.3%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215153</xdr:colOff>
      <xdr:row>8</xdr:row>
      <xdr:rowOff>537882</xdr:rowOff>
    </xdr:from>
    <xdr:to>
      <xdr:col>6</xdr:col>
      <xdr:colOff>515471</xdr:colOff>
      <xdr:row>10</xdr:row>
      <xdr:rowOff>80682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2CD4106C-2A37-4307-A0EB-9900E7A959E7}"/>
            </a:ext>
          </a:extLst>
        </xdr:cNvPr>
        <xdr:cNvCxnSpPr/>
      </xdr:nvCxnSpPr>
      <xdr:spPr>
        <a:xfrm flipV="1">
          <a:off x="4742329" y="2723029"/>
          <a:ext cx="300318" cy="7082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855468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384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96" t="s">
        <v>38</v>
      </c>
      <c r="D4" s="296"/>
      <c r="E4" s="62" t="s">
        <v>111</v>
      </c>
      <c r="F4" s="62" t="s">
        <v>64</v>
      </c>
      <c r="G4" s="264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383</v>
      </c>
      <c r="C5" s="297" t="s">
        <v>194</v>
      </c>
      <c r="D5" s="297"/>
      <c r="E5" s="63">
        <v>6</v>
      </c>
      <c r="F5" s="64">
        <v>43</v>
      </c>
      <c r="G5" s="230" t="s">
        <v>69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4"/>
    </row>
    <row r="7" spans="1:28" ht="16.5" customHeight="1">
      <c r="B7" s="52" t="s">
        <v>127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5"/>
      <c r="P9" s="295"/>
    </row>
    <row r="10" spans="1:28" ht="23.25" customHeight="1" thickBot="1">
      <c r="G10" s="6"/>
      <c r="H10" s="190" t="s">
        <v>91</v>
      </c>
      <c r="I10" s="191" t="s">
        <v>92</v>
      </c>
      <c r="J10" s="192" t="str">
        <f>C5</f>
        <v>신흥교통</v>
      </c>
      <c r="K10" s="193" t="s">
        <v>93</v>
      </c>
      <c r="X10" s="284"/>
      <c r="Z10" s="39"/>
      <c r="AA10" s="39"/>
      <c r="AB10" s="39"/>
    </row>
    <row r="11" spans="1:28" ht="23.25" customHeight="1" thickTop="1">
      <c r="G11" s="6"/>
      <c r="H11" s="265">
        <v>1</v>
      </c>
      <c r="I11" s="266">
        <v>2.0099999999999998</v>
      </c>
      <c r="J11" s="267">
        <v>1.9709564947031954</v>
      </c>
      <c r="K11" s="268"/>
      <c r="M11" s="2"/>
      <c r="Y11" s="285"/>
      <c r="Z11" s="227"/>
      <c r="AA11" s="286"/>
      <c r="AB11" s="39"/>
    </row>
    <row r="12" spans="1:28" ht="23.25" customHeight="1">
      <c r="G12" s="6"/>
      <c r="H12" s="269">
        <v>2</v>
      </c>
      <c r="I12" s="266">
        <v>2.3662575846193561</v>
      </c>
      <c r="J12" s="267">
        <v>2.3403345213712372</v>
      </c>
      <c r="K12" s="270">
        <v>0.18741054288144809</v>
      </c>
      <c r="M12" s="286"/>
      <c r="Y12" s="285"/>
      <c r="Z12" s="227"/>
      <c r="AA12" s="286"/>
      <c r="AB12" s="39"/>
    </row>
    <row r="13" spans="1:28" ht="23.25" customHeight="1">
      <c r="G13" s="6"/>
      <c r="H13" s="269">
        <v>3</v>
      </c>
      <c r="I13" s="266">
        <v>2.37</v>
      </c>
      <c r="J13" s="267">
        <v>2.4003290301484261</v>
      </c>
      <c r="K13" s="271">
        <v>2.5635014238065912E-2</v>
      </c>
      <c r="M13" s="286"/>
      <c r="Y13" s="285"/>
      <c r="Z13" s="227"/>
      <c r="AA13" s="286"/>
      <c r="AB13" s="39"/>
    </row>
    <row r="14" spans="1:28" ht="23.25" customHeight="1">
      <c r="G14" s="6"/>
      <c r="H14" s="269">
        <v>4</v>
      </c>
      <c r="I14" s="266">
        <v>2.33</v>
      </c>
      <c r="J14" s="267">
        <v>2.4114147134200561</v>
      </c>
      <c r="K14" s="271">
        <v>4.6184015326200534E-3</v>
      </c>
      <c r="M14" s="286"/>
      <c r="Y14" s="285"/>
      <c r="Z14" s="227"/>
      <c r="AA14" s="286"/>
      <c r="AB14" s="39"/>
    </row>
    <row r="15" spans="1:28" ht="23.25" customHeight="1">
      <c r="G15" s="6"/>
      <c r="H15" s="269">
        <v>5</v>
      </c>
      <c r="I15" s="266">
        <v>2.2850259626150282</v>
      </c>
      <c r="J15" s="267">
        <v>2.3762011212583198</v>
      </c>
      <c r="K15" s="271">
        <v>-1.460287687794426E-2</v>
      </c>
      <c r="M15" s="286"/>
      <c r="Y15" s="285"/>
      <c r="Z15" s="227"/>
      <c r="AA15" s="286"/>
      <c r="AB15" s="39"/>
    </row>
    <row r="16" spans="1:28" ht="23.25" customHeight="1">
      <c r="G16" s="6"/>
      <c r="H16" s="269">
        <v>6</v>
      </c>
      <c r="I16" s="266">
        <v>2.0664933427553414</v>
      </c>
      <c r="J16" s="267">
        <v>2.3101426486420067</v>
      </c>
      <c r="K16" s="271">
        <v>-2.780003427543698E-2</v>
      </c>
      <c r="M16" s="286"/>
      <c r="Y16" s="285"/>
      <c r="Z16" s="227"/>
      <c r="AA16" s="286"/>
      <c r="AB16" s="39"/>
    </row>
    <row r="17" spans="2:28" ht="23.25" customHeight="1">
      <c r="G17" s="6"/>
      <c r="H17" s="269">
        <v>7</v>
      </c>
      <c r="I17" s="266">
        <v>2.13</v>
      </c>
      <c r="J17" s="267">
        <v>2.2244606859986944</v>
      </c>
      <c r="K17" s="271">
        <v>-3.7089468346761856E-2</v>
      </c>
      <c r="M17" s="286"/>
      <c r="Y17" s="285"/>
      <c r="Z17" s="227"/>
      <c r="AA17" s="286"/>
      <c r="AB17" s="39"/>
    </row>
    <row r="18" spans="2:28" ht="23.25" customHeight="1">
      <c r="G18" s="6"/>
      <c r="H18" s="269">
        <v>8</v>
      </c>
      <c r="I18" s="266">
        <v>2.08</v>
      </c>
      <c r="J18" s="267">
        <v>2.2155067827754045</v>
      </c>
      <c r="K18" s="271">
        <v>-4.0252018296605963E-3</v>
      </c>
      <c r="M18" s="286"/>
      <c r="Y18" s="285"/>
      <c r="Z18" s="227"/>
      <c r="AA18" s="286"/>
      <c r="AB18" s="39"/>
    </row>
    <row r="19" spans="2:28" ht="23.25" customHeight="1">
      <c r="G19" s="6"/>
      <c r="H19" s="269">
        <v>9</v>
      </c>
      <c r="I19" s="266">
        <v>2.13</v>
      </c>
      <c r="J19" s="267">
        <v>2.2635578763197111</v>
      </c>
      <c r="K19" s="271">
        <v>2.1688533710608748E-2</v>
      </c>
      <c r="M19" s="286"/>
      <c r="Y19" s="285"/>
      <c r="Z19" s="227"/>
      <c r="AA19" s="286"/>
      <c r="AB19" s="39"/>
    </row>
    <row r="20" spans="2:28" ht="23.25" customHeight="1">
      <c r="G20" s="6"/>
      <c r="H20" s="269">
        <v>10</v>
      </c>
      <c r="I20" s="266">
        <v>2.25</v>
      </c>
      <c r="J20" s="267">
        <v>2.3829560583751874</v>
      </c>
      <c r="K20" s="271">
        <v>5.2748013781562353E-2</v>
      </c>
      <c r="M20" s="286"/>
      <c r="Y20" s="285"/>
      <c r="Z20" s="227"/>
      <c r="AA20" s="286"/>
      <c r="AB20" s="39"/>
    </row>
    <row r="21" spans="2:28" ht="23.25" customHeight="1">
      <c r="G21" s="6"/>
      <c r="H21" s="272" t="s">
        <v>377</v>
      </c>
      <c r="I21" s="273">
        <v>0.11940298507462699</v>
      </c>
      <c r="J21" s="274">
        <v>0.20903534135797086</v>
      </c>
      <c r="K21" s="275">
        <v>8.9632356283343873E-2</v>
      </c>
      <c r="M21" s="286"/>
      <c r="Y21" s="285"/>
      <c r="Z21" s="227"/>
      <c r="AA21" s="286"/>
      <c r="AB21" s="39"/>
    </row>
    <row r="22" spans="2:28" ht="23.25" customHeight="1">
      <c r="H22" s="276" t="s">
        <v>378</v>
      </c>
      <c r="I22" s="277"/>
      <c r="J22" s="278" t="s">
        <v>385</v>
      </c>
      <c r="K22" s="279"/>
      <c r="M22" s="286"/>
      <c r="X22" s="2"/>
      <c r="Y22" s="2"/>
      <c r="AB22" s="39"/>
    </row>
    <row r="23" spans="2:28" ht="9" customHeight="1">
      <c r="M23" s="286"/>
      <c r="X23" s="2"/>
      <c r="Y23" s="2"/>
      <c r="AB23" s="286"/>
    </row>
    <row r="24" spans="2:28" ht="16.5" customHeight="1">
      <c r="B24" s="52" t="s">
        <v>128</v>
      </c>
      <c r="C24" s="52"/>
      <c r="D24" s="51"/>
      <c r="E24" s="51"/>
      <c r="F24" s="51"/>
      <c r="G24" s="51"/>
      <c r="H24" s="51"/>
      <c r="I24" s="51"/>
      <c r="J24" s="51"/>
      <c r="K24" s="51"/>
      <c r="M24" s="286"/>
      <c r="X24" s="2"/>
      <c r="Y24" s="2"/>
      <c r="AB24" s="286"/>
    </row>
    <row r="25" spans="2:28" ht="27.75" customHeight="1">
      <c r="B25" s="56" t="s">
        <v>62</v>
      </c>
      <c r="C25" s="56" t="s">
        <v>100</v>
      </c>
      <c r="D25" s="56" t="s">
        <v>102</v>
      </c>
      <c r="E25" s="56" t="s">
        <v>103</v>
      </c>
      <c r="F25" s="56" t="s">
        <v>104</v>
      </c>
      <c r="G25" s="56" t="s">
        <v>105</v>
      </c>
      <c r="H25" s="56" t="s">
        <v>6</v>
      </c>
      <c r="I25" s="56" t="s">
        <v>7</v>
      </c>
      <c r="J25" s="56" t="s">
        <v>106</v>
      </c>
      <c r="K25" s="56" t="s">
        <v>72</v>
      </c>
      <c r="M25" s="286"/>
      <c r="X25" s="2"/>
      <c r="Y25" s="2"/>
      <c r="AB25" s="286"/>
    </row>
    <row r="26" spans="2:28" ht="23.25" customHeight="1">
      <c r="B26" s="76" t="s">
        <v>356</v>
      </c>
      <c r="C26" s="77">
        <v>10</v>
      </c>
      <c r="D26" s="78">
        <v>2.0334265416768305E-2</v>
      </c>
      <c r="E26" s="78">
        <v>0.35602918612787621</v>
      </c>
      <c r="F26" s="78">
        <v>0.19719907684227087</v>
      </c>
      <c r="G26" s="79">
        <v>12.769287679523496</v>
      </c>
      <c r="H26" s="80">
        <v>0.37280726770689637</v>
      </c>
      <c r="I26" s="80">
        <v>18.002726291824391</v>
      </c>
      <c r="J26" s="81">
        <v>2.2456981723557368</v>
      </c>
      <c r="K26" s="82" t="s">
        <v>69</v>
      </c>
      <c r="M26" s="286"/>
      <c r="N26" s="287" t="s">
        <v>116</v>
      </c>
      <c r="Y26" s="2"/>
    </row>
    <row r="27" spans="2:28" ht="22.5" customHeight="1">
      <c r="B27" s="221" t="s">
        <v>116</v>
      </c>
      <c r="C27" s="69">
        <v>10</v>
      </c>
      <c r="D27" s="70">
        <v>2.2431864883262362E-2</v>
      </c>
      <c r="E27" s="70">
        <v>0.36227568998674387</v>
      </c>
      <c r="F27" s="70">
        <v>0.15578543612782936</v>
      </c>
      <c r="G27" s="71">
        <v>17.899812500000003</v>
      </c>
      <c r="H27" s="72">
        <v>0.48382527962815997</v>
      </c>
      <c r="I27" s="72">
        <v>17.135609985006461</v>
      </c>
      <c r="J27" s="73">
        <v>2.3829560583751874</v>
      </c>
      <c r="K27" s="74" t="s">
        <v>69</v>
      </c>
      <c r="M27" s="286"/>
      <c r="N27" s="39" t="s">
        <v>69</v>
      </c>
      <c r="O27" s="39">
        <v>72</v>
      </c>
      <c r="Y27" s="2"/>
    </row>
    <row r="28" spans="2:28" ht="22.5" customHeight="1">
      <c r="B28" s="53" t="s">
        <v>107</v>
      </c>
      <c r="C28" s="53"/>
      <c r="D28" s="67">
        <f t="shared" ref="D28:J28" si="0">D27/D26-1</f>
        <v>0.10315590081578785</v>
      </c>
      <c r="E28" s="67">
        <f t="shared" si="0"/>
        <v>1.7544920760019123E-2</v>
      </c>
      <c r="F28" s="67">
        <f t="shared" si="0"/>
        <v>-0.21000930317521771</v>
      </c>
      <c r="G28" s="67">
        <f t="shared" si="0"/>
        <v>0.40178629765728324</v>
      </c>
      <c r="H28" s="67">
        <f t="shared" si="0"/>
        <v>0.29778929097634088</v>
      </c>
      <c r="I28" s="67">
        <f t="shared" si="0"/>
        <v>-4.8165832927855812E-2</v>
      </c>
      <c r="J28" s="67">
        <f t="shared" si="0"/>
        <v>6.112036234836804E-2</v>
      </c>
      <c r="K28" s="68" t="str">
        <f>J22</f>
        <v>2위/(32개사)</v>
      </c>
      <c r="M28" s="2" t="s">
        <v>71</v>
      </c>
      <c r="N28" s="288">
        <v>9.7222222222222224E-2</v>
      </c>
      <c r="O28" s="39">
        <v>8</v>
      </c>
      <c r="X28" s="2"/>
      <c r="Y28" s="2"/>
    </row>
    <row r="29" spans="2:28" ht="22.5" customHeight="1">
      <c r="M29" s="2" t="s">
        <v>66</v>
      </c>
      <c r="N29" s="288">
        <v>0.16666666666666666</v>
      </c>
      <c r="O29" s="39">
        <v>11</v>
      </c>
      <c r="X29" s="2"/>
      <c r="Y29" s="2"/>
    </row>
    <row r="30" spans="2:28" ht="17.25" customHeight="1">
      <c r="B30" s="52" t="s">
        <v>129</v>
      </c>
      <c r="C30" s="52"/>
      <c r="D30" s="51"/>
      <c r="E30" s="51"/>
      <c r="F30" s="51"/>
      <c r="G30" s="51"/>
      <c r="H30" s="51"/>
      <c r="I30" s="51"/>
      <c r="J30" s="51"/>
      <c r="K30" s="51"/>
      <c r="M30" s="2" t="s">
        <v>68</v>
      </c>
      <c r="N30" s="288">
        <v>0.15277777777777779</v>
      </c>
      <c r="O30" s="39">
        <v>11</v>
      </c>
      <c r="X30" s="2"/>
      <c r="Y30" s="2"/>
    </row>
    <row r="31" spans="2:28" ht="22.5" customHeight="1">
      <c r="B31" s="60"/>
      <c r="C31" s="60"/>
      <c r="M31" s="2" t="s">
        <v>69</v>
      </c>
      <c r="N31" s="288">
        <v>0.25</v>
      </c>
      <c r="O31" s="39">
        <v>18</v>
      </c>
      <c r="X31" s="2"/>
      <c r="Y31" s="2"/>
    </row>
    <row r="32" spans="2:28" ht="22.5" customHeight="1" thickBot="1">
      <c r="H32" s="194" t="s">
        <v>91</v>
      </c>
      <c r="I32" s="195" t="s">
        <v>92</v>
      </c>
      <c r="J32" s="196" t="str">
        <f>J10</f>
        <v>신흥교통</v>
      </c>
      <c r="K32" s="197" t="s">
        <v>115</v>
      </c>
      <c r="M32" s="2" t="s">
        <v>67</v>
      </c>
      <c r="N32" s="288">
        <v>0.20833333333333334</v>
      </c>
      <c r="O32" s="39">
        <v>15</v>
      </c>
      <c r="X32" s="2"/>
      <c r="Y32" s="2"/>
    </row>
    <row r="33" spans="2:28" ht="22.5" customHeight="1" thickTop="1">
      <c r="H33" s="202" t="s">
        <v>109</v>
      </c>
      <c r="I33" s="203" t="s">
        <v>69</v>
      </c>
      <c r="J33" s="204" t="s">
        <v>69</v>
      </c>
      <c r="K33" s="205"/>
      <c r="M33" s="2" t="s">
        <v>70</v>
      </c>
      <c r="N33" s="288">
        <v>0.125</v>
      </c>
      <c r="O33" s="39">
        <v>9</v>
      </c>
      <c r="X33" s="2"/>
      <c r="Z33" s="39"/>
      <c r="AA33" s="39"/>
      <c r="AB33" s="39"/>
    </row>
    <row r="34" spans="2:28" ht="21" customHeight="1">
      <c r="H34" s="198" t="s">
        <v>94</v>
      </c>
      <c r="I34" s="199">
        <v>7.2690414132638284E-2</v>
      </c>
      <c r="J34" s="200" t="s">
        <v>386</v>
      </c>
      <c r="K34" s="201">
        <v>2.453180808958394E-2</v>
      </c>
      <c r="M34" s="2"/>
      <c r="X34" s="2"/>
      <c r="Z34" s="39"/>
      <c r="AA34" s="39"/>
      <c r="AB34" s="39"/>
    </row>
    <row r="35" spans="2:28" ht="21" customHeight="1">
      <c r="H35" s="182" t="s">
        <v>95</v>
      </c>
      <c r="I35" s="174">
        <v>9.556907037358818E-2</v>
      </c>
      <c r="J35" s="183" t="s">
        <v>387</v>
      </c>
      <c r="K35" s="184">
        <v>7.1097596293078477E-2</v>
      </c>
      <c r="L35" s="4"/>
      <c r="M35" s="2"/>
      <c r="X35" s="2"/>
      <c r="Z35" s="39"/>
      <c r="AA35" s="39"/>
      <c r="AB35" s="39"/>
    </row>
    <row r="36" spans="2:28" ht="21" customHeight="1">
      <c r="H36" s="181" t="s">
        <v>96</v>
      </c>
      <c r="I36" s="174">
        <v>0.16188821314798726</v>
      </c>
      <c r="J36" s="183" t="s">
        <v>388</v>
      </c>
      <c r="K36" s="184">
        <v>-9.1104353702094742E-3</v>
      </c>
      <c r="L36" s="4"/>
      <c r="M36" s="2"/>
      <c r="X36" s="2"/>
      <c r="Z36" s="39"/>
      <c r="AA36" s="39"/>
      <c r="AB36" s="39"/>
    </row>
    <row r="37" spans="2:28" ht="21" customHeight="1">
      <c r="H37" s="181" t="s">
        <v>99</v>
      </c>
      <c r="I37" s="174">
        <v>0.22473211699971041</v>
      </c>
      <c r="J37" s="183" t="s">
        <v>389</v>
      </c>
      <c r="K37" s="184">
        <v>2.5267883000289593E-2</v>
      </c>
      <c r="L37" s="4"/>
      <c r="M37" s="2"/>
      <c r="X37" s="2"/>
      <c r="Z37" s="39"/>
      <c r="AA37" s="39"/>
      <c r="AB37" s="39"/>
    </row>
    <row r="38" spans="2:28" ht="21" customHeight="1">
      <c r="H38" s="185" t="s">
        <v>97</v>
      </c>
      <c r="I38" s="174">
        <v>0.23284100781928757</v>
      </c>
      <c r="J38" s="183" t="s">
        <v>390</v>
      </c>
      <c r="K38" s="184">
        <v>-2.4507674485954228E-2</v>
      </c>
      <c r="L38" s="4"/>
      <c r="M38" s="2"/>
      <c r="X38" s="2"/>
      <c r="Z38" s="39"/>
      <c r="AA38" s="39"/>
      <c r="AB38" s="39"/>
    </row>
    <row r="39" spans="2:28" ht="21" customHeight="1">
      <c r="H39" s="186" t="s">
        <v>98</v>
      </c>
      <c r="I39" s="187">
        <v>0.21227917752678829</v>
      </c>
      <c r="J39" s="188" t="s">
        <v>391</v>
      </c>
      <c r="K39" s="189">
        <v>-8.7279177526788293E-2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2" t="s">
        <v>130</v>
      </c>
      <c r="C41" s="52"/>
      <c r="D41" s="51"/>
      <c r="E41" s="51"/>
      <c r="F41" s="51"/>
      <c r="G41" s="51"/>
      <c r="H41" s="51"/>
      <c r="I41" s="51"/>
      <c r="J41" s="51"/>
      <c r="K41" s="51"/>
      <c r="L41" s="4"/>
      <c r="M41" s="2"/>
      <c r="X41" s="2"/>
      <c r="Z41" s="39"/>
      <c r="AA41" s="39"/>
      <c r="AB41" s="39"/>
    </row>
    <row r="42" spans="2:28" ht="30.75" customHeight="1">
      <c r="B42" s="56" t="s">
        <v>62</v>
      </c>
      <c r="C42" s="56" t="s">
        <v>101</v>
      </c>
      <c r="D42" s="56" t="s">
        <v>102</v>
      </c>
      <c r="E42" s="56" t="s">
        <v>103</v>
      </c>
      <c r="F42" s="56" t="s">
        <v>104</v>
      </c>
      <c r="G42" s="56" t="s">
        <v>105</v>
      </c>
      <c r="H42" s="56" t="s">
        <v>6</v>
      </c>
      <c r="I42" s="56" t="s">
        <v>7</v>
      </c>
      <c r="J42" s="56" t="s">
        <v>106</v>
      </c>
      <c r="K42" s="56" t="s">
        <v>72</v>
      </c>
      <c r="L42" s="4"/>
      <c r="M42" s="2"/>
      <c r="N42" s="39" t="s">
        <v>123</v>
      </c>
      <c r="X42" s="2"/>
      <c r="Z42" s="39"/>
      <c r="AA42" s="39"/>
      <c r="AB42" s="39"/>
    </row>
    <row r="43" spans="2:28" ht="22.5" customHeight="1">
      <c r="B43" s="223" t="s">
        <v>116</v>
      </c>
      <c r="C43" s="77">
        <v>1</v>
      </c>
      <c r="D43" s="78">
        <v>3.4218541623707036E-2</v>
      </c>
      <c r="E43" s="78">
        <v>0.48263023565352881</v>
      </c>
      <c r="F43" s="78">
        <v>0.17658649573730359</v>
      </c>
      <c r="G43" s="79">
        <v>19.848891304347827</v>
      </c>
      <c r="H43" s="80">
        <v>2.6893624829701213</v>
      </c>
      <c r="I43" s="80">
        <v>49.605180046621157</v>
      </c>
      <c r="J43" s="81">
        <v>2.0055525693908631</v>
      </c>
      <c r="K43" s="83" t="s">
        <v>76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21" t="s">
        <v>116</v>
      </c>
      <c r="C44" s="69">
        <v>2</v>
      </c>
      <c r="D44" s="70">
        <v>5.1427882803626174E-2</v>
      </c>
      <c r="E44" s="70">
        <v>0.40032621188154827</v>
      </c>
      <c r="F44" s="70">
        <v>0.16237120308213529</v>
      </c>
      <c r="G44" s="71">
        <v>14.997423728813558</v>
      </c>
      <c r="H44" s="72">
        <v>0.35508916631328086</v>
      </c>
      <c r="I44" s="72">
        <v>16.469010079189442</v>
      </c>
      <c r="J44" s="73">
        <v>2.2951122895953202</v>
      </c>
      <c r="K44" s="74" t="s">
        <v>184</v>
      </c>
      <c r="M44" s="2"/>
      <c r="N44" s="39">
        <v>5</v>
      </c>
      <c r="X44" s="2"/>
      <c r="Z44" s="39"/>
      <c r="AA44" s="39"/>
      <c r="AB44" s="39"/>
    </row>
    <row r="45" spans="2:28" ht="22.5" customHeight="1">
      <c r="B45" s="221" t="s">
        <v>116</v>
      </c>
      <c r="C45" s="69">
        <v>3</v>
      </c>
      <c r="D45" s="70">
        <v>2.3928707414460161E-2</v>
      </c>
      <c r="E45" s="70">
        <v>0.37822591682051238</v>
      </c>
      <c r="F45" s="70">
        <v>0.16318636088218946</v>
      </c>
      <c r="G45" s="71">
        <v>14.021233333333338</v>
      </c>
      <c r="H45" s="72">
        <v>8.8676228743199512E-2</v>
      </c>
      <c r="I45" s="72">
        <v>13.347844300354872</v>
      </c>
      <c r="J45" s="73">
        <v>2.3990477069075795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1" t="s">
        <v>116</v>
      </c>
      <c r="C46" s="69">
        <v>4</v>
      </c>
      <c r="D46" s="70">
        <v>2.081034083429362E-2</v>
      </c>
      <c r="E46" s="70">
        <v>0.35862086103741492</v>
      </c>
      <c r="F46" s="70">
        <v>0.16653314777560313</v>
      </c>
      <c r="G46" s="71">
        <v>13.830877192982458</v>
      </c>
      <c r="H46" s="72">
        <v>8.5188746723912787E-2</v>
      </c>
      <c r="I46" s="72">
        <v>11.613342332050353</v>
      </c>
      <c r="J46" s="73">
        <v>2.4114147134200561</v>
      </c>
      <c r="K46" s="74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1" t="s">
        <v>116</v>
      </c>
      <c r="C47" s="69">
        <v>5</v>
      </c>
      <c r="D47" s="70">
        <v>2.0747224924243555E-2</v>
      </c>
      <c r="E47" s="70">
        <v>0.35333382817295522</v>
      </c>
      <c r="F47" s="70">
        <v>0.16062701865601295</v>
      </c>
      <c r="G47" s="71">
        <v>14.647875000000001</v>
      </c>
      <c r="H47" s="72">
        <v>9.7666874374595411E-2</v>
      </c>
      <c r="I47" s="72">
        <v>13.678534801428928</v>
      </c>
      <c r="J47" s="73">
        <v>2.3783699057451466</v>
      </c>
      <c r="K47" s="74" t="s">
        <v>66</v>
      </c>
      <c r="M47" s="2"/>
      <c r="N47" s="39">
        <v>5</v>
      </c>
      <c r="X47" s="2"/>
      <c r="Z47" s="39"/>
      <c r="AA47" s="39"/>
      <c r="AB47" s="39"/>
    </row>
    <row r="48" spans="2:28" ht="22.5" customHeight="1">
      <c r="B48" s="221" t="s">
        <v>116</v>
      </c>
      <c r="C48" s="69">
        <v>6</v>
      </c>
      <c r="D48" s="70">
        <v>2.3208795035186424E-2</v>
      </c>
      <c r="E48" s="70">
        <v>0.35118616653771806</v>
      </c>
      <c r="F48" s="70">
        <v>0.14879008568764621</v>
      </c>
      <c r="G48" s="71">
        <v>16.079522727272725</v>
      </c>
      <c r="H48" s="72">
        <v>9.6344931610806941E-2</v>
      </c>
      <c r="I48" s="72">
        <v>13.417078954322376</v>
      </c>
      <c r="J48" s="73">
        <v>2.3109104578554476</v>
      </c>
      <c r="K48" s="74" t="s">
        <v>185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21" t="s">
        <v>116</v>
      </c>
      <c r="C49" s="69">
        <v>7</v>
      </c>
      <c r="D49" s="70">
        <v>2.3891749599886637E-2</v>
      </c>
      <c r="E49" s="70">
        <v>0.35792519802328615</v>
      </c>
      <c r="F49" s="70">
        <v>0.14623518263350141</v>
      </c>
      <c r="G49" s="71">
        <v>17.262062499999999</v>
      </c>
      <c r="H49" s="72">
        <v>0.65597588469062873</v>
      </c>
      <c r="I49" s="72">
        <v>13.938751417136931</v>
      </c>
      <c r="J49" s="73">
        <v>2.2258768388437367</v>
      </c>
      <c r="K49" s="74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21" t="s">
        <v>116</v>
      </c>
      <c r="C50" s="69">
        <v>8</v>
      </c>
      <c r="D50" s="70">
        <v>2.4478033503494603E-2</v>
      </c>
      <c r="E50" s="70">
        <v>0.35721336197192438</v>
      </c>
      <c r="F50" s="70">
        <v>0.13446419507954921</v>
      </c>
      <c r="G50" s="71">
        <v>18.869022727272725</v>
      </c>
      <c r="H50" s="72">
        <v>0.10483248922795409</v>
      </c>
      <c r="I50" s="72">
        <v>13.849221820168637</v>
      </c>
      <c r="J50" s="73">
        <v>2.2155067827754045</v>
      </c>
      <c r="K50" s="74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21" t="s">
        <v>116</v>
      </c>
      <c r="C51" s="69">
        <v>9</v>
      </c>
      <c r="D51" s="70">
        <v>2.2915962019689914E-2</v>
      </c>
      <c r="E51" s="70">
        <v>0.36441732917990149</v>
      </c>
      <c r="F51" s="70">
        <v>0.14275762432095762</v>
      </c>
      <c r="G51" s="71">
        <v>18.821393939393946</v>
      </c>
      <c r="H51" s="72">
        <v>0.2080792601137279</v>
      </c>
      <c r="I51" s="72">
        <v>14.271949461360693</v>
      </c>
      <c r="J51" s="73">
        <v>2.2635578763197111</v>
      </c>
      <c r="K51" s="74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21" t="s">
        <v>116</v>
      </c>
      <c r="C52" s="69">
        <v>10</v>
      </c>
      <c r="D52" s="70">
        <v>2.2431864883262362E-2</v>
      </c>
      <c r="E52" s="70">
        <v>0.36227568998674387</v>
      </c>
      <c r="F52" s="70">
        <v>0.15578543612782936</v>
      </c>
      <c r="G52" s="71">
        <v>17.899812500000003</v>
      </c>
      <c r="H52" s="72">
        <v>0.48382527962815997</v>
      </c>
      <c r="I52" s="72">
        <v>17.135609985006461</v>
      </c>
      <c r="J52" s="73">
        <v>2.3829560583751874</v>
      </c>
      <c r="K52" s="74" t="s">
        <v>69</v>
      </c>
      <c r="M52" s="2"/>
      <c r="N52" s="39">
        <v>3</v>
      </c>
      <c r="X52" s="2"/>
      <c r="Z52" s="39"/>
      <c r="AA52" s="39"/>
      <c r="AB52" s="39"/>
    </row>
    <row r="53" spans="2:28" ht="25.5" customHeight="1">
      <c r="B53" s="53" t="s">
        <v>107</v>
      </c>
      <c r="C53" s="53"/>
      <c r="D53" s="67" cm="1">
        <f t="array" aca="1" ref="D53" ca="1">(INDIRECT(ADDRESS(ROW()-1,COLUMN()))/INDIRECT(ADDRESS(ROW()-2,COLUMN())))-1</f>
        <v>-2.1124888233433281E-2</v>
      </c>
      <c r="E53" s="67" cm="1">
        <f t="array" aca="1" ref="E53" ca="1">(INDIRECT(ADDRESS(ROW()-1,COLUMN()))/INDIRECT(ADDRESS(ROW()-2,COLUMN())))-1</f>
        <v>-5.876886255594016E-3</v>
      </c>
      <c r="F53" s="67" cm="1">
        <f t="array" aca="1" ref="F53" ca="1">(INDIRECT(ADDRESS(ROW()-1,COLUMN()))/INDIRECT(ADDRESS(ROW()-2,COLUMN())))-1</f>
        <v>9.1258255864371307E-2</v>
      </c>
      <c r="G53" s="67" cm="1">
        <f t="array" aca="1" ref="G53" ca="1">(INDIRECT(ADDRESS(ROW()-1,COLUMN()))/INDIRECT(ADDRESS(ROW()-2,COLUMN())))-1</f>
        <v>-4.8964568849761747E-2</v>
      </c>
      <c r="H53" s="67" cm="1">
        <f t="array" aca="1" ref="H53" ca="1">(INDIRECT(ADDRESS(ROW()-1,COLUMN()))/INDIRECT(ADDRESS(ROW()-2,COLUMN())))-1</f>
        <v>1.3251970396459511</v>
      </c>
      <c r="I53" s="67" cm="1">
        <f t="array" aca="1" ref="I53" ca="1">(INDIRECT(ADDRESS(ROW()-1,COLUMN()))/INDIRECT(ADDRESS(ROW()-2,COLUMN())))-1</f>
        <v>0.20064957008141948</v>
      </c>
      <c r="J53" s="67" cm="1">
        <f t="array" aca="1" ref="J53" ca="1">(INDIRECT(ADDRESS(ROW()-1,COLUMN()))/INDIRECT(ADDRESS(ROW()-2,COLUMN())))-1</f>
        <v>5.2748013781562353E-2</v>
      </c>
      <c r="K53" s="75" t="str" cm="1">
        <f t="array" aca="1" ref="K53" ca="1">_xlfn.IFS(N53=0,"등급유지",N53&gt;0,N53&amp;"등급 상승",N53&lt;0,N53&amp;"등급 하락")</f>
        <v>등급유지</v>
      </c>
      <c r="M53" s="289"/>
      <c r="N53" s="39" cm="1">
        <f t="array" aca="1" ref="N53" ca="1">(INDIRECT(ADDRESS(ROW()-1,COLUMN()))-INDIRECT(ADDRESS(ROW()-2,COLUMN())))</f>
        <v>0</v>
      </c>
      <c r="O53" s="39" t="s">
        <v>124</v>
      </c>
      <c r="X53" s="290"/>
      <c r="Z53" s="225"/>
      <c r="AA53" s="39"/>
      <c r="AB53" s="39"/>
    </row>
    <row r="54" spans="2:28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89"/>
      <c r="N54" s="2"/>
      <c r="O54" s="2"/>
      <c r="X54" s="290"/>
      <c r="Z54" s="225"/>
      <c r="AA54" s="39"/>
      <c r="AB54" s="39"/>
    </row>
    <row r="55" spans="2:28" ht="18" customHeight="1">
      <c r="B55" s="52" t="s">
        <v>131</v>
      </c>
      <c r="C55" s="52"/>
      <c r="D55" s="51"/>
      <c r="E55" s="51"/>
      <c r="F55" s="51"/>
      <c r="G55" s="51"/>
      <c r="H55" s="51"/>
      <c r="I55" s="51"/>
      <c r="J55" s="51"/>
      <c r="K55" s="51"/>
      <c r="M55" s="289"/>
      <c r="X55" s="290"/>
      <c r="Z55" s="225"/>
      <c r="AA55" s="39"/>
      <c r="AB55" s="39"/>
    </row>
    <row r="56" spans="2:28" ht="21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89"/>
      <c r="X56" s="290"/>
      <c r="Z56" s="225"/>
      <c r="AA56" s="39"/>
      <c r="AB56" s="39"/>
    </row>
    <row r="57" spans="2:28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89"/>
      <c r="N57" s="290"/>
      <c r="P57" s="225"/>
      <c r="AA57" s="40"/>
    </row>
    <row r="58" spans="2:28" ht="25.5" customHeight="1">
      <c r="B58" s="48"/>
      <c r="C58" s="48"/>
      <c r="D58" s="49"/>
      <c r="M58" s="289"/>
      <c r="N58" s="290"/>
      <c r="P58" s="225"/>
      <c r="AA58" s="40"/>
    </row>
    <row r="59" spans="2:28" ht="25.5" customHeight="1">
      <c r="B59" s="48"/>
      <c r="C59" s="48"/>
      <c r="D59" s="49"/>
      <c r="M59" s="289"/>
      <c r="N59" s="290"/>
      <c r="P59" s="225"/>
      <c r="AA59" s="40"/>
    </row>
    <row r="60" spans="2:28" ht="25.5" customHeight="1">
      <c r="B60" s="48"/>
      <c r="C60" s="48"/>
      <c r="D60" s="49"/>
      <c r="M60" s="289"/>
      <c r="N60" s="290"/>
      <c r="P60" s="225"/>
      <c r="AA60" s="40"/>
    </row>
    <row r="61" spans="2:28" ht="25.5" customHeight="1">
      <c r="B61" s="48"/>
      <c r="C61" s="48"/>
      <c r="D61" s="49"/>
      <c r="M61" s="289"/>
      <c r="N61" s="290"/>
      <c r="P61" s="225"/>
      <c r="AA61" s="40"/>
    </row>
    <row r="62" spans="2:28" ht="25.5" customHeight="1">
      <c r="B62" s="48"/>
      <c r="C62" s="48"/>
      <c r="D62" s="49"/>
      <c r="M62" s="289"/>
      <c r="N62" s="290"/>
      <c r="P62" s="225"/>
      <c r="AA62" s="40"/>
    </row>
    <row r="63" spans="2:28" ht="25.5" customHeight="1">
      <c r="B63" s="48"/>
      <c r="C63" s="48"/>
      <c r="D63" s="49"/>
      <c r="M63" s="289"/>
      <c r="N63" s="290"/>
      <c r="P63" s="225"/>
      <c r="AA63" s="40"/>
    </row>
    <row r="64" spans="2:28" ht="25.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89"/>
      <c r="N64" s="290"/>
      <c r="P64" s="225"/>
      <c r="AA64" s="40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289"/>
      <c r="N65" s="290"/>
      <c r="P65" s="225"/>
      <c r="AA65" s="40"/>
    </row>
    <row r="66" spans="2:27" ht="25.5" customHeight="1" thickBot="1">
      <c r="B66" s="206" t="s">
        <v>91</v>
      </c>
      <c r="C66" s="280" t="s">
        <v>122</v>
      </c>
      <c r="D66" s="280" t="s">
        <v>118</v>
      </c>
      <c r="E66" s="280" t="s">
        <v>117</v>
      </c>
      <c r="F66" s="280" t="s">
        <v>119</v>
      </c>
      <c r="G66" s="280" t="s">
        <v>121</v>
      </c>
      <c r="H66" s="280">
        <v>519</v>
      </c>
      <c r="I66" s="207"/>
      <c r="J66" s="207"/>
      <c r="K66" s="208"/>
      <c r="M66" s="291">
        <v>1</v>
      </c>
      <c r="N66" s="292">
        <v>2</v>
      </c>
      <c r="O66" s="292">
        <v>3</v>
      </c>
      <c r="P66" s="291">
        <v>4</v>
      </c>
      <c r="Q66" s="292">
        <v>5</v>
      </c>
      <c r="R66" s="292">
        <v>6</v>
      </c>
      <c r="S66" s="291"/>
      <c r="T66" s="292"/>
      <c r="U66" s="293"/>
      <c r="AA66" s="40"/>
    </row>
    <row r="67" spans="2:27" ht="25.5" customHeight="1" thickTop="1">
      <c r="B67" s="211" t="s">
        <v>109</v>
      </c>
      <c r="C67" s="281" t="s">
        <v>66</v>
      </c>
      <c r="D67" s="281" t="s">
        <v>69</v>
      </c>
      <c r="E67" s="281" t="s">
        <v>69</v>
      </c>
      <c r="F67" s="281" t="s">
        <v>69</v>
      </c>
      <c r="G67" s="281" t="s">
        <v>67</v>
      </c>
      <c r="H67" s="281"/>
      <c r="I67" s="212"/>
      <c r="J67" s="212"/>
      <c r="K67" s="212"/>
      <c r="M67" s="291" t="s">
        <v>122</v>
      </c>
      <c r="N67" s="291" t="s">
        <v>118</v>
      </c>
      <c r="O67" s="291" t="s">
        <v>117</v>
      </c>
      <c r="P67" s="291" t="s">
        <v>119</v>
      </c>
      <c r="Q67" s="291" t="s">
        <v>121</v>
      </c>
      <c r="R67" s="291" t="s">
        <v>120</v>
      </c>
      <c r="S67" s="291"/>
      <c r="T67" s="291"/>
      <c r="U67" s="289">
        <f t="shared" ref="U67" si="1">K66</f>
        <v>0</v>
      </c>
      <c r="AA67" s="40"/>
    </row>
    <row r="68" spans="2:27" ht="25.5" customHeight="1">
      <c r="B68" s="209" t="s">
        <v>94</v>
      </c>
      <c r="C68" s="282" t="s">
        <v>392</v>
      </c>
      <c r="D68" s="282" t="s">
        <v>393</v>
      </c>
      <c r="E68" s="282" t="s">
        <v>394</v>
      </c>
      <c r="F68" s="282" t="s">
        <v>358</v>
      </c>
      <c r="G68" s="282" t="s">
        <v>358</v>
      </c>
      <c r="H68" s="282"/>
      <c r="I68" s="199"/>
      <c r="J68" s="199"/>
      <c r="K68" s="210"/>
      <c r="M68" s="289"/>
      <c r="N68" s="290"/>
      <c r="P68" s="225"/>
      <c r="AA68" s="40"/>
    </row>
    <row r="69" spans="2:27" ht="25.5" customHeight="1">
      <c r="B69" s="173" t="s">
        <v>95</v>
      </c>
      <c r="C69" s="282" t="s">
        <v>359</v>
      </c>
      <c r="D69" s="282" t="s">
        <v>393</v>
      </c>
      <c r="E69" s="282" t="s">
        <v>394</v>
      </c>
      <c r="F69" s="282" t="s">
        <v>395</v>
      </c>
      <c r="G69" s="282" t="s">
        <v>402</v>
      </c>
      <c r="H69" s="282"/>
      <c r="I69" s="175"/>
      <c r="J69" s="175"/>
      <c r="K69" s="176"/>
      <c r="M69" s="294">
        <v>0.22222222222222221</v>
      </c>
      <c r="N69" s="294">
        <v>0.12</v>
      </c>
      <c r="O69" s="294">
        <v>0.1</v>
      </c>
      <c r="P69" s="294">
        <v>0</v>
      </c>
      <c r="Q69" s="294">
        <v>0</v>
      </c>
      <c r="R69" s="294"/>
      <c r="S69" s="294"/>
      <c r="T69" s="294"/>
      <c r="AA69" s="40"/>
    </row>
    <row r="70" spans="2:27" ht="25.5" customHeight="1">
      <c r="B70" s="172" t="s">
        <v>96</v>
      </c>
      <c r="C70" s="282" t="s">
        <v>392</v>
      </c>
      <c r="D70" s="282" t="s">
        <v>393</v>
      </c>
      <c r="E70" s="282" t="s">
        <v>396</v>
      </c>
      <c r="F70" s="282" t="s">
        <v>397</v>
      </c>
      <c r="G70" s="282" t="s">
        <v>358</v>
      </c>
      <c r="H70" s="282"/>
      <c r="I70" s="175"/>
      <c r="J70" s="175"/>
      <c r="K70" s="176"/>
      <c r="M70" s="294">
        <v>0.44444444444444442</v>
      </c>
      <c r="N70" s="294">
        <v>0.12</v>
      </c>
      <c r="O70" s="294">
        <v>0.1</v>
      </c>
      <c r="P70" s="294">
        <v>9.0909090909090912E-2</v>
      </c>
      <c r="Q70" s="294">
        <v>0.14285714285714285</v>
      </c>
      <c r="R70" s="294"/>
      <c r="S70" s="294"/>
      <c r="T70" s="294"/>
      <c r="AA70" s="40"/>
    </row>
    <row r="71" spans="2:27" ht="25.5" customHeight="1">
      <c r="B71" s="172" t="s">
        <v>99</v>
      </c>
      <c r="C71" s="282" t="s">
        <v>357</v>
      </c>
      <c r="D71" s="282" t="s">
        <v>398</v>
      </c>
      <c r="E71" s="282" t="s">
        <v>399</v>
      </c>
      <c r="F71" s="282" t="s">
        <v>397</v>
      </c>
      <c r="G71" s="282" t="s">
        <v>403</v>
      </c>
      <c r="H71" s="282"/>
      <c r="I71" s="175"/>
      <c r="J71" s="175"/>
      <c r="K71" s="176"/>
      <c r="M71" s="294">
        <v>0.22222222222222221</v>
      </c>
      <c r="N71" s="294">
        <v>0.12</v>
      </c>
      <c r="O71" s="294">
        <v>0.15</v>
      </c>
      <c r="P71" s="294">
        <v>0.27272727272727271</v>
      </c>
      <c r="Q71" s="294">
        <v>0</v>
      </c>
      <c r="R71" s="294"/>
      <c r="S71" s="294"/>
      <c r="T71" s="294"/>
      <c r="AA71" s="40"/>
    </row>
    <row r="72" spans="2:27" ht="25.5" customHeight="1">
      <c r="B72" s="177" t="s">
        <v>97</v>
      </c>
      <c r="C72" s="282" t="s">
        <v>358</v>
      </c>
      <c r="D72" s="282" t="s">
        <v>400</v>
      </c>
      <c r="E72" s="282" t="s">
        <v>399</v>
      </c>
      <c r="F72" s="282" t="s">
        <v>395</v>
      </c>
      <c r="G72" s="282" t="s">
        <v>402</v>
      </c>
      <c r="H72" s="282"/>
      <c r="I72" s="175"/>
      <c r="J72" s="175"/>
      <c r="K72" s="176"/>
      <c r="M72" s="294">
        <v>0.1111111111111111</v>
      </c>
      <c r="N72" s="294">
        <v>0.28000000000000003</v>
      </c>
      <c r="O72" s="294">
        <v>0.25</v>
      </c>
      <c r="P72" s="294">
        <v>0.27272727272727271</v>
      </c>
      <c r="Q72" s="294">
        <v>0.2857142857142857</v>
      </c>
      <c r="R72" s="294"/>
      <c r="S72" s="294"/>
      <c r="T72" s="294"/>
      <c r="AA72" s="40"/>
    </row>
    <row r="73" spans="2:27" ht="25.5" customHeight="1">
      <c r="B73" s="178" t="s">
        <v>98</v>
      </c>
      <c r="C73" s="283" t="s">
        <v>358</v>
      </c>
      <c r="D73" s="283" t="s">
        <v>401</v>
      </c>
      <c r="E73" s="283" t="s">
        <v>396</v>
      </c>
      <c r="F73" s="283" t="s">
        <v>397</v>
      </c>
      <c r="G73" s="283" t="s">
        <v>404</v>
      </c>
      <c r="H73" s="283"/>
      <c r="I73" s="179"/>
      <c r="J73" s="179"/>
      <c r="K73" s="180"/>
      <c r="M73" s="294">
        <v>0</v>
      </c>
      <c r="N73" s="294">
        <v>0.32</v>
      </c>
      <c r="O73" s="294">
        <v>0.25</v>
      </c>
      <c r="P73" s="294">
        <v>9.0909090909090912E-2</v>
      </c>
      <c r="Q73" s="294">
        <v>0.14285714285714285</v>
      </c>
      <c r="R73" s="294"/>
      <c r="S73" s="294"/>
      <c r="T73" s="294"/>
      <c r="AA73" s="40"/>
    </row>
    <row r="74" spans="2:27" ht="15.75" customHeight="1">
      <c r="B74" s="48"/>
      <c r="C74" s="48"/>
      <c r="D74" s="49"/>
      <c r="E74" s="49"/>
      <c r="F74" s="49"/>
      <c r="G74" s="49"/>
      <c r="H74" s="49"/>
      <c r="I74" s="49"/>
      <c r="J74" s="49"/>
      <c r="K74" s="49"/>
      <c r="M74" s="294">
        <v>0</v>
      </c>
      <c r="N74" s="294">
        <v>0.04</v>
      </c>
      <c r="O74" s="294">
        <v>0.15</v>
      </c>
      <c r="P74" s="294">
        <v>0.27272727272727271</v>
      </c>
      <c r="Q74" s="294">
        <v>0.42857142857142855</v>
      </c>
      <c r="R74" s="294"/>
      <c r="S74" s="294"/>
      <c r="T74" s="294"/>
      <c r="AA74" s="40"/>
    </row>
    <row r="75" spans="2:27" ht="17.25" customHeight="1">
      <c r="B75" s="52" t="s">
        <v>132</v>
      </c>
      <c r="C75" s="52"/>
      <c r="D75" s="51"/>
      <c r="E75" s="51"/>
      <c r="F75" s="51"/>
      <c r="G75" s="51"/>
      <c r="H75" s="51"/>
      <c r="I75" s="51"/>
      <c r="J75" s="51"/>
      <c r="K75" s="51"/>
      <c r="M75" s="289"/>
      <c r="N75" s="290"/>
      <c r="P75" s="225"/>
      <c r="AA75" s="40"/>
    </row>
    <row r="76" spans="2:27" ht="30.75" customHeight="1">
      <c r="B76" s="56" t="s">
        <v>75</v>
      </c>
      <c r="C76" s="56" t="s">
        <v>101</v>
      </c>
      <c r="D76" s="56" t="s">
        <v>102</v>
      </c>
      <c r="E76" s="56" t="s">
        <v>103</v>
      </c>
      <c r="F76" s="56" t="s">
        <v>104</v>
      </c>
      <c r="G76" s="56" t="s">
        <v>105</v>
      </c>
      <c r="H76" s="56" t="s">
        <v>6</v>
      </c>
      <c r="I76" s="56" t="s">
        <v>7</v>
      </c>
      <c r="J76" s="56" t="s">
        <v>106</v>
      </c>
      <c r="K76" s="56" t="s">
        <v>108</v>
      </c>
      <c r="M76" s="289"/>
      <c r="N76" s="290"/>
      <c r="P76" s="225"/>
      <c r="AA76" s="40"/>
    </row>
    <row r="77" spans="2:27" ht="21" customHeight="1">
      <c r="B77" s="87" t="s">
        <v>122</v>
      </c>
      <c r="C77" s="66">
        <v>1</v>
      </c>
      <c r="D77" s="88">
        <v>4.7818568691874785E-2</v>
      </c>
      <c r="E77" s="88">
        <v>0.55901391801210409</v>
      </c>
      <c r="F77" s="88">
        <v>0.21876745734794811</v>
      </c>
      <c r="G77" s="89">
        <v>22.86</v>
      </c>
      <c r="H77" s="90">
        <v>2.602670894859072</v>
      </c>
      <c r="I77" s="90">
        <v>40.336926927197304</v>
      </c>
      <c r="J77" s="91">
        <v>1.595845454729707</v>
      </c>
      <c r="K77" s="74"/>
      <c r="M77" s="289"/>
      <c r="N77" s="290"/>
      <c r="P77" s="225"/>
      <c r="AA77" s="40"/>
    </row>
    <row r="78" spans="2:27" ht="21" customHeight="1">
      <c r="B78" s="87" t="s">
        <v>122</v>
      </c>
      <c r="C78" s="66">
        <v>2</v>
      </c>
      <c r="D78" s="88">
        <v>7.9451253925403781E-2</v>
      </c>
      <c r="E78" s="88">
        <v>0.45520595953410964</v>
      </c>
      <c r="F78" s="88">
        <v>0.17351310425216254</v>
      </c>
      <c r="G78" s="89">
        <v>18.079250000000002</v>
      </c>
      <c r="H78" s="90">
        <v>0.51363731138475499</v>
      </c>
      <c r="I78" s="90">
        <v>16.231741598057297</v>
      </c>
      <c r="J78" s="91">
        <v>1.840972795826155</v>
      </c>
      <c r="K78" s="74"/>
      <c r="M78" s="289"/>
      <c r="N78" s="290"/>
      <c r="P78" s="225"/>
      <c r="AA78" s="40"/>
    </row>
    <row r="79" spans="2:27" ht="21" customHeight="1">
      <c r="B79" s="87" t="s">
        <v>122</v>
      </c>
      <c r="C79" s="66">
        <v>3</v>
      </c>
      <c r="D79" s="88">
        <v>3.1270596572567588E-2</v>
      </c>
      <c r="E79" s="88">
        <v>0.41641016473719739</v>
      </c>
      <c r="F79" s="88">
        <v>0.15727382374153759</v>
      </c>
      <c r="G79" s="89">
        <v>15.375249999999999</v>
      </c>
      <c r="H79" s="90">
        <v>1.4306290819424281E-2</v>
      </c>
      <c r="I79" s="90">
        <v>8.1784295851042135</v>
      </c>
      <c r="J79" s="91">
        <v>2.012004790863164</v>
      </c>
      <c r="K79" s="74"/>
      <c r="M79" s="289"/>
      <c r="N79" s="290"/>
      <c r="P79" s="225"/>
      <c r="AA79" s="40"/>
    </row>
    <row r="80" spans="2:27" ht="21" customHeight="1">
      <c r="B80" s="87" t="s">
        <v>122</v>
      </c>
      <c r="C80" s="66">
        <v>4</v>
      </c>
      <c r="D80" s="88">
        <v>3.2126109175495361E-2</v>
      </c>
      <c r="E80" s="88">
        <v>0.37345950777115983</v>
      </c>
      <c r="F80" s="88">
        <v>0.18020499153259334</v>
      </c>
      <c r="G80" s="89">
        <v>14.83825</v>
      </c>
      <c r="H80" s="90">
        <v>3.4275794870678715E-2</v>
      </c>
      <c r="I80" s="90">
        <v>7.5192524997551429</v>
      </c>
      <c r="J80" s="91">
        <v>2.0573280185007228</v>
      </c>
      <c r="K80" s="74"/>
      <c r="M80" s="289"/>
      <c r="N80" s="290"/>
      <c r="P80" s="225"/>
      <c r="AA80" s="40"/>
    </row>
    <row r="81" spans="2:27" ht="21" customHeight="1">
      <c r="B81" s="87" t="s">
        <v>122</v>
      </c>
      <c r="C81" s="66">
        <v>5</v>
      </c>
      <c r="D81" s="88">
        <v>2.5174536280934173E-2</v>
      </c>
      <c r="E81" s="88">
        <v>0.37957065601385453</v>
      </c>
      <c r="F81" s="88">
        <v>0.1849797959589328</v>
      </c>
      <c r="G81" s="89">
        <v>15.898000000000001</v>
      </c>
      <c r="H81" s="90">
        <v>3.2373082946960591E-2</v>
      </c>
      <c r="I81" s="90">
        <v>8.8961231938247689</v>
      </c>
      <c r="J81" s="91">
        <v>2.0024241823926934</v>
      </c>
      <c r="K81" s="74"/>
      <c r="M81" s="289"/>
      <c r="N81" s="290"/>
      <c r="P81" s="225"/>
      <c r="AA81" s="40"/>
    </row>
    <row r="82" spans="2:27" ht="21" customHeight="1">
      <c r="B82" s="87" t="s">
        <v>122</v>
      </c>
      <c r="C82" s="66">
        <v>6</v>
      </c>
      <c r="D82" s="88">
        <v>3.0375050105728042E-2</v>
      </c>
      <c r="E82" s="88">
        <v>0.36541370575345944</v>
      </c>
      <c r="F82" s="88">
        <v>0.17267745142087559</v>
      </c>
      <c r="G82" s="89">
        <v>16.459</v>
      </c>
      <c r="H82" s="90">
        <v>3.6857513643730112E-2</v>
      </c>
      <c r="I82" s="90">
        <v>8.1639392720862212</v>
      </c>
      <c r="J82" s="91">
        <v>1.9496856279948636</v>
      </c>
      <c r="K82" s="74"/>
      <c r="M82" s="289"/>
      <c r="N82" s="290"/>
      <c r="P82" s="225"/>
      <c r="AA82" s="40"/>
    </row>
    <row r="83" spans="2:27" ht="21" customHeight="1">
      <c r="B83" s="87" t="s">
        <v>122</v>
      </c>
      <c r="C83" s="66">
        <v>7</v>
      </c>
      <c r="D83" s="88">
        <v>3.0516765189595205E-2</v>
      </c>
      <c r="E83" s="88">
        <v>0.36365910289933012</v>
      </c>
      <c r="F83" s="88">
        <v>0.16831769819869744</v>
      </c>
      <c r="G83" s="89">
        <v>16.898999999999997</v>
      </c>
      <c r="H83" s="90">
        <v>2.9727604768402936E-2</v>
      </c>
      <c r="I83" s="90">
        <v>7.604321299757471</v>
      </c>
      <c r="J83" s="91">
        <v>1.8989562471005135</v>
      </c>
      <c r="K83" s="74"/>
      <c r="M83" s="289"/>
      <c r="N83" s="290"/>
      <c r="P83" s="225"/>
      <c r="AA83" s="40"/>
    </row>
    <row r="84" spans="2:27" ht="21" customHeight="1">
      <c r="B84" s="87" t="s">
        <v>122</v>
      </c>
      <c r="C84" s="66">
        <v>8</v>
      </c>
      <c r="D84" s="88">
        <v>3.3911958210569332E-2</v>
      </c>
      <c r="E84" s="88">
        <v>0.35461303519114695</v>
      </c>
      <c r="F84" s="88">
        <v>0.15011075074249372</v>
      </c>
      <c r="G84" s="89">
        <v>17.408333333333331</v>
      </c>
      <c r="H84" s="90">
        <v>0</v>
      </c>
      <c r="I84" s="90">
        <v>6.2129987831775786</v>
      </c>
      <c r="J84" s="91">
        <v>1.8693084652550931</v>
      </c>
      <c r="K84" s="74"/>
      <c r="M84" s="289"/>
      <c r="N84" s="290"/>
      <c r="P84" s="225"/>
      <c r="AA84" s="40"/>
    </row>
    <row r="85" spans="2:27" ht="21" customHeight="1">
      <c r="B85" s="87" t="s">
        <v>122</v>
      </c>
      <c r="C85" s="66">
        <v>9</v>
      </c>
      <c r="D85" s="88">
        <v>3.7609139861645359E-2</v>
      </c>
      <c r="E85" s="88">
        <v>0.3591963519398767</v>
      </c>
      <c r="F85" s="88">
        <v>0.16576690658077362</v>
      </c>
      <c r="G85" s="89">
        <v>17.292000000000002</v>
      </c>
      <c r="H85" s="90">
        <v>3.2873952718051283E-2</v>
      </c>
      <c r="I85" s="90">
        <v>8.3746394549235639</v>
      </c>
      <c r="J85" s="91">
        <v>1.9115580115705011</v>
      </c>
      <c r="K85" s="74"/>
      <c r="M85" s="289"/>
      <c r="N85" s="290"/>
      <c r="P85" s="225"/>
      <c r="AA85" s="40"/>
    </row>
    <row r="86" spans="2:27" ht="21" customHeight="1">
      <c r="B86" s="87" t="s">
        <v>122</v>
      </c>
      <c r="C86" s="66">
        <v>10</v>
      </c>
      <c r="D86" s="88">
        <v>3.4186885010164099E-2</v>
      </c>
      <c r="E86" s="88">
        <v>0.36962334638877931</v>
      </c>
      <c r="F86" s="88">
        <v>0.18752356943535195</v>
      </c>
      <c r="G86" s="89">
        <v>16.782333333333337</v>
      </c>
      <c r="H86" s="90">
        <v>6.4049796012074667E-2</v>
      </c>
      <c r="I86" s="90">
        <v>10.020234753889016</v>
      </c>
      <c r="J86" s="91">
        <v>1.958523925475673</v>
      </c>
      <c r="K86" s="74" t="s">
        <v>66</v>
      </c>
      <c r="M86" s="289"/>
      <c r="N86" s="290"/>
      <c r="P86" s="225"/>
      <c r="AA86" s="40"/>
    </row>
    <row r="87" spans="2:27" ht="21" customHeight="1">
      <c r="B87" s="87" t="s">
        <v>118</v>
      </c>
      <c r="C87" s="66">
        <v>1</v>
      </c>
      <c r="D87" s="88">
        <v>3.2486319162481542E-2</v>
      </c>
      <c r="E87" s="88">
        <v>0.3763570423341982</v>
      </c>
      <c r="F87" s="88">
        <v>0.12776666096487294</v>
      </c>
      <c r="G87" s="89">
        <v>24.686875000000001</v>
      </c>
      <c r="H87" s="90">
        <v>0.88794155668723629</v>
      </c>
      <c r="I87" s="90">
        <v>18.529526886291922</v>
      </c>
      <c r="J87" s="91">
        <v>2.5656673981921978</v>
      </c>
      <c r="K87" s="74"/>
      <c r="M87" s="289"/>
      <c r="N87" s="290"/>
      <c r="P87" s="225"/>
      <c r="AA87" s="40"/>
    </row>
    <row r="88" spans="2:27" ht="21" customHeight="1">
      <c r="B88" s="87" t="s">
        <v>118</v>
      </c>
      <c r="C88" s="66">
        <v>2</v>
      </c>
      <c r="D88" s="88">
        <v>4.7767517113193644E-2</v>
      </c>
      <c r="E88" s="88">
        <v>0.28087047128779968</v>
      </c>
      <c r="F88" s="88">
        <v>0.11420503545316917</v>
      </c>
      <c r="G88" s="89">
        <v>18.48</v>
      </c>
      <c r="H88" s="90">
        <v>0.10215850459171422</v>
      </c>
      <c r="I88" s="90">
        <v>4.3053680175132039</v>
      </c>
      <c r="J88" s="91">
        <v>2.9916605596965105</v>
      </c>
      <c r="K88" s="74"/>
      <c r="M88" s="289"/>
      <c r="N88" s="290"/>
      <c r="P88" s="225"/>
      <c r="AA88" s="40"/>
    </row>
    <row r="89" spans="2:27" ht="21" customHeight="1">
      <c r="B89" s="87" t="s">
        <v>118</v>
      </c>
      <c r="C89" s="66">
        <v>3</v>
      </c>
      <c r="D89" s="88">
        <v>1.469863264769744E-2</v>
      </c>
      <c r="E89" s="88">
        <v>0.25690886735717139</v>
      </c>
      <c r="F89" s="88">
        <v>0.11289963648173131</v>
      </c>
      <c r="G89" s="89">
        <v>17.441299999999998</v>
      </c>
      <c r="H89" s="90">
        <v>2.3417762810223133E-2</v>
      </c>
      <c r="I89" s="90">
        <v>3.0816041209156588</v>
      </c>
      <c r="J89" s="91">
        <v>3.126053771703337</v>
      </c>
      <c r="K89" s="74"/>
      <c r="M89" s="289"/>
      <c r="N89" s="290"/>
      <c r="P89" s="225"/>
      <c r="AA89" s="40"/>
    </row>
    <row r="90" spans="2:27" ht="21" customHeight="1">
      <c r="B90" s="87" t="s">
        <v>118</v>
      </c>
      <c r="C90" s="66">
        <v>4</v>
      </c>
      <c r="D90" s="88">
        <v>1.0789978062636395E-2</v>
      </c>
      <c r="E90" s="88">
        <v>0.24097250148057134</v>
      </c>
      <c r="F90" s="88">
        <v>0.10723346595436223</v>
      </c>
      <c r="G90" s="89">
        <v>16.763333333333332</v>
      </c>
      <c r="H90" s="90">
        <v>5.4918840981087541E-2</v>
      </c>
      <c r="I90" s="90">
        <v>2.712282114259517</v>
      </c>
      <c r="J90" s="91">
        <v>3.2126172800685238</v>
      </c>
      <c r="K90" s="74"/>
      <c r="M90" s="289"/>
      <c r="N90" s="290"/>
      <c r="P90" s="225"/>
      <c r="AA90" s="40"/>
    </row>
    <row r="91" spans="2:27" ht="21" customHeight="1">
      <c r="B91" s="87" t="s">
        <v>118</v>
      </c>
      <c r="C91" s="66">
        <v>5</v>
      </c>
      <c r="D91" s="88">
        <v>1.1377442603217615E-2</v>
      </c>
      <c r="E91" s="88">
        <v>0.23964785981232972</v>
      </c>
      <c r="F91" s="88">
        <v>0.10873759322314638</v>
      </c>
      <c r="G91" s="89">
        <v>17.179200000000002</v>
      </c>
      <c r="H91" s="90">
        <v>7.8228484333198844E-2</v>
      </c>
      <c r="I91" s="90">
        <v>2.9683363777541558</v>
      </c>
      <c r="J91" s="91">
        <v>3.1722537038451954</v>
      </c>
      <c r="K91" s="74"/>
      <c r="M91" s="289"/>
      <c r="N91" s="290"/>
      <c r="P91" s="225"/>
      <c r="AA91" s="40"/>
    </row>
    <row r="92" spans="2:27" ht="21" customHeight="1">
      <c r="B92" s="87" t="s">
        <v>118</v>
      </c>
      <c r="C92" s="66">
        <v>6</v>
      </c>
      <c r="D92" s="88">
        <v>1.2136571973993765E-2</v>
      </c>
      <c r="E92" s="88">
        <v>0.24798676681553683</v>
      </c>
      <c r="F92" s="88">
        <v>0.10423140877748455</v>
      </c>
      <c r="G92" s="89">
        <v>18.194666666666663</v>
      </c>
      <c r="H92" s="90">
        <v>9.5757310502892309E-2</v>
      </c>
      <c r="I92" s="90">
        <v>3.7523307159894439</v>
      </c>
      <c r="J92" s="91">
        <v>3.0288722512224657</v>
      </c>
      <c r="K92" s="74"/>
      <c r="M92" s="289"/>
      <c r="N92" s="290"/>
      <c r="P92" s="225"/>
      <c r="AA92" s="40"/>
    </row>
    <row r="93" spans="2:27" ht="21" customHeight="1">
      <c r="B93" s="87" t="s">
        <v>118</v>
      </c>
      <c r="C93" s="66">
        <v>7</v>
      </c>
      <c r="D93" s="88">
        <v>1.2750873941052013E-2</v>
      </c>
      <c r="E93" s="88">
        <v>0.25102139258979939</v>
      </c>
      <c r="F93" s="88">
        <v>0.10416495645170372</v>
      </c>
      <c r="G93" s="89">
        <v>19.421444444444447</v>
      </c>
      <c r="H93" s="90">
        <v>9.5511303046380766E-2</v>
      </c>
      <c r="I93" s="90">
        <v>3.6631878211495521</v>
      </c>
      <c r="J93" s="91">
        <v>2.913934470084758</v>
      </c>
      <c r="K93" s="74"/>
      <c r="M93" s="289"/>
      <c r="N93" s="290"/>
      <c r="P93" s="225"/>
      <c r="AA93" s="40"/>
    </row>
    <row r="94" spans="2:27" ht="21" customHeight="1">
      <c r="B94" s="87" t="s">
        <v>118</v>
      </c>
      <c r="C94" s="66">
        <v>8</v>
      </c>
      <c r="D94" s="88">
        <v>1.5207515200528028E-2</v>
      </c>
      <c r="E94" s="88">
        <v>0.27261240772654488</v>
      </c>
      <c r="F94" s="88">
        <v>0.1008777262301955</v>
      </c>
      <c r="G94" s="89">
        <v>21.251333333333335</v>
      </c>
      <c r="H94" s="90">
        <v>8.1745585308999363E-2</v>
      </c>
      <c r="I94" s="90">
        <v>4.5180509453367179</v>
      </c>
      <c r="J94" s="91">
        <v>2.7637460307177495</v>
      </c>
      <c r="K94" s="74"/>
      <c r="M94" s="289"/>
      <c r="N94" s="290"/>
      <c r="P94" s="225"/>
      <c r="AA94" s="40"/>
    </row>
    <row r="95" spans="2:27" ht="21" customHeight="1">
      <c r="B95" s="87" t="s">
        <v>118</v>
      </c>
      <c r="C95" s="66">
        <v>9</v>
      </c>
      <c r="D95" s="88">
        <v>1.593318155951327E-2</v>
      </c>
      <c r="E95" s="88">
        <v>0.27841631252070498</v>
      </c>
      <c r="F95" s="88">
        <v>0.10879456342698562</v>
      </c>
      <c r="G95" s="89">
        <v>21.138777777777776</v>
      </c>
      <c r="H95" s="90">
        <v>0.11670329569794453</v>
      </c>
      <c r="I95" s="90">
        <v>5.5069367657467581</v>
      </c>
      <c r="J95" s="91">
        <v>2.7946886748384747</v>
      </c>
      <c r="K95" s="74"/>
      <c r="M95" s="289"/>
      <c r="N95" s="290"/>
      <c r="P95" s="225"/>
      <c r="AA95" s="40"/>
    </row>
    <row r="96" spans="2:27" ht="21" customHeight="1">
      <c r="B96" s="87" t="s">
        <v>118</v>
      </c>
      <c r="C96" s="66">
        <v>10</v>
      </c>
      <c r="D96" s="88">
        <v>1.444180580547207E-2</v>
      </c>
      <c r="E96" s="88">
        <v>0.27470378393392969</v>
      </c>
      <c r="F96" s="88">
        <v>0.11522702127235941</v>
      </c>
      <c r="G96" s="89">
        <v>19.694444444444443</v>
      </c>
      <c r="H96" s="90">
        <v>0.12388945029710116</v>
      </c>
      <c r="I96" s="90">
        <v>6.0754993125856194</v>
      </c>
      <c r="J96" s="91">
        <v>2.9678492259525995</v>
      </c>
      <c r="K96" s="74" t="s">
        <v>69</v>
      </c>
      <c r="M96" s="289"/>
      <c r="N96" s="290"/>
      <c r="P96" s="225"/>
      <c r="AA96" s="40"/>
    </row>
    <row r="97" spans="2:27" ht="21" customHeight="1">
      <c r="B97" s="87" t="s">
        <v>117</v>
      </c>
      <c r="C97" s="66">
        <v>1</v>
      </c>
      <c r="D97" s="88">
        <v>2.1112041841699944E-2</v>
      </c>
      <c r="E97" s="88">
        <v>0.50991583775357641</v>
      </c>
      <c r="F97" s="88">
        <v>0.18645969008227101</v>
      </c>
      <c r="G97" s="89">
        <v>20.241000000000003</v>
      </c>
      <c r="H97" s="90">
        <v>3.9900070553408682</v>
      </c>
      <c r="I97" s="90">
        <v>62.190577987380053</v>
      </c>
      <c r="J97" s="91">
        <v>1.7642536970085194</v>
      </c>
      <c r="K97" s="74"/>
      <c r="M97" s="289"/>
      <c r="N97" s="290"/>
      <c r="P97" s="225"/>
      <c r="AA97" s="40"/>
    </row>
    <row r="98" spans="2:27" ht="21" customHeight="1">
      <c r="B98" s="87" t="s">
        <v>117</v>
      </c>
      <c r="C98" s="66">
        <v>2</v>
      </c>
      <c r="D98" s="88">
        <v>4.3835102676937181E-2</v>
      </c>
      <c r="E98" s="88">
        <v>0.40630418891780912</v>
      </c>
      <c r="F98" s="88">
        <v>0.17554249614866663</v>
      </c>
      <c r="G98" s="89">
        <v>14.204583333333332</v>
      </c>
      <c r="H98" s="90">
        <v>0.47819133397264196</v>
      </c>
      <c r="I98" s="90">
        <v>20.670206049140006</v>
      </c>
      <c r="J98" s="91">
        <v>2.1393251809394456</v>
      </c>
      <c r="K98" s="74"/>
      <c r="M98" s="289"/>
      <c r="N98" s="290"/>
      <c r="P98" s="225"/>
      <c r="AA98" s="40"/>
    </row>
    <row r="99" spans="2:27" ht="21" customHeight="1">
      <c r="B99" s="87" t="s">
        <v>117</v>
      </c>
      <c r="C99" s="66">
        <v>3</v>
      </c>
      <c r="D99" s="88">
        <v>3.1436470883342678E-2</v>
      </c>
      <c r="E99" s="88">
        <v>0.38337354496045806</v>
      </c>
      <c r="F99" s="88">
        <v>0.18532370457087427</v>
      </c>
      <c r="G99" s="89">
        <v>13.664785714285713</v>
      </c>
      <c r="H99" s="90">
        <v>9.323501838204809E-2</v>
      </c>
      <c r="I99" s="90">
        <v>19.424981124876215</v>
      </c>
      <c r="J99" s="91">
        <v>2.2077074312909657</v>
      </c>
      <c r="K99" s="74"/>
      <c r="M99" s="289"/>
      <c r="N99" s="290"/>
      <c r="P99" s="225"/>
      <c r="AA99" s="40"/>
    </row>
    <row r="100" spans="2:27" ht="21" customHeight="1">
      <c r="B100" s="87" t="s">
        <v>117</v>
      </c>
      <c r="C100" s="66">
        <v>4</v>
      </c>
      <c r="D100" s="88">
        <v>2.5759652221635076E-2</v>
      </c>
      <c r="E100" s="88">
        <v>0.36648648043060877</v>
      </c>
      <c r="F100" s="88">
        <v>0.19684451552718615</v>
      </c>
      <c r="G100" s="89">
        <v>13.441583333333332</v>
      </c>
      <c r="H100" s="90">
        <v>8.9583365682882055E-2</v>
      </c>
      <c r="I100" s="90">
        <v>18.852819307962527</v>
      </c>
      <c r="J100" s="91">
        <v>2.2092873515172724</v>
      </c>
      <c r="K100" s="74"/>
      <c r="M100" s="289"/>
      <c r="N100" s="290"/>
      <c r="P100" s="225"/>
      <c r="AA100" s="40"/>
    </row>
    <row r="101" spans="2:27" ht="21" customHeight="1">
      <c r="B101" s="87" t="s">
        <v>117</v>
      </c>
      <c r="C101" s="66">
        <v>5</v>
      </c>
      <c r="D101" s="88">
        <v>2.8431235080314782E-2</v>
      </c>
      <c r="E101" s="88">
        <v>0.36708755883390093</v>
      </c>
      <c r="F101" s="88">
        <v>0.20012424427524098</v>
      </c>
      <c r="G101" s="89">
        <v>14.45383333333333</v>
      </c>
      <c r="H101" s="90">
        <v>0.19647086050551041</v>
      </c>
      <c r="I101" s="90">
        <v>21.100320927843864</v>
      </c>
      <c r="J101" s="91">
        <v>2.1176397551151322</v>
      </c>
      <c r="K101" s="74"/>
      <c r="M101" s="289"/>
      <c r="N101" s="290"/>
      <c r="P101" s="225"/>
      <c r="AA101" s="40"/>
    </row>
    <row r="102" spans="2:27" ht="20.25" customHeight="1">
      <c r="B102" s="87" t="s">
        <v>117</v>
      </c>
      <c r="C102" s="66">
        <v>6</v>
      </c>
      <c r="D102" s="88">
        <v>3.2029589227732844E-2</v>
      </c>
      <c r="E102" s="88">
        <v>0.37657397693840133</v>
      </c>
      <c r="F102" s="88">
        <v>0.18771178440471814</v>
      </c>
      <c r="G102" s="89">
        <v>15.932777777777776</v>
      </c>
      <c r="H102" s="90">
        <v>0.1808551866683891</v>
      </c>
      <c r="I102" s="90">
        <v>22.046445996840003</v>
      </c>
      <c r="J102" s="91">
        <v>1.9925407580545114</v>
      </c>
      <c r="K102" s="74"/>
      <c r="M102" s="289"/>
      <c r="N102" s="290"/>
      <c r="P102" s="225"/>
      <c r="AA102" s="40"/>
    </row>
    <row r="103" spans="2:27" ht="20.25" customHeight="1">
      <c r="B103" s="87" t="s">
        <v>117</v>
      </c>
      <c r="C103" s="66">
        <v>7</v>
      </c>
      <c r="D103" s="88">
        <v>3.1785349487266037E-2</v>
      </c>
      <c r="E103" s="88">
        <v>0.37858683298810547</v>
      </c>
      <c r="F103" s="88">
        <v>0.18109694444451455</v>
      </c>
      <c r="G103" s="89">
        <v>16.7075</v>
      </c>
      <c r="H103" s="90">
        <v>2.6503078284287813</v>
      </c>
      <c r="I103" s="90">
        <v>19.688001011185236</v>
      </c>
      <c r="J103" s="91">
        <v>1.9446301569507438</v>
      </c>
      <c r="K103" s="74"/>
      <c r="M103" s="289"/>
      <c r="N103" s="290"/>
      <c r="P103" s="225"/>
      <c r="AA103" s="40"/>
    </row>
    <row r="104" spans="2:27" ht="20.25" customHeight="1">
      <c r="B104" s="87" t="s">
        <v>117</v>
      </c>
      <c r="C104" s="66">
        <v>8</v>
      </c>
      <c r="D104" s="88">
        <v>3.3153385843691104E-2</v>
      </c>
      <c r="E104" s="88">
        <v>0.39557769789169844</v>
      </c>
      <c r="F104" s="88">
        <v>0.17722232467652252</v>
      </c>
      <c r="G104" s="89">
        <v>18.033769230769231</v>
      </c>
      <c r="H104" s="90">
        <v>0.19973040492369248</v>
      </c>
      <c r="I104" s="90">
        <v>25.821556451929681</v>
      </c>
      <c r="J104" s="91">
        <v>1.8762386060447021</v>
      </c>
      <c r="K104" s="74"/>
      <c r="M104" s="289"/>
      <c r="N104" s="290"/>
      <c r="P104" s="225"/>
      <c r="AA104" s="40"/>
    </row>
    <row r="105" spans="2:27" ht="20.25" customHeight="1">
      <c r="B105" s="87" t="s">
        <v>117</v>
      </c>
      <c r="C105" s="66">
        <v>9</v>
      </c>
      <c r="D105" s="88">
        <v>3.0206914736298659E-2</v>
      </c>
      <c r="E105" s="88">
        <v>0.41185976055831702</v>
      </c>
      <c r="F105" s="88">
        <v>0.18651617559836245</v>
      </c>
      <c r="G105" s="89">
        <v>17.455124999999999</v>
      </c>
      <c r="H105" s="90">
        <v>0.44112376278569648</v>
      </c>
      <c r="I105" s="90">
        <v>26.348661677161026</v>
      </c>
      <c r="J105" s="91">
        <v>1.8996488057089664</v>
      </c>
      <c r="K105" s="74"/>
      <c r="M105" s="289"/>
      <c r="N105" s="290"/>
      <c r="P105" s="225"/>
      <c r="AA105" s="40"/>
    </row>
    <row r="106" spans="2:27" ht="20.25" customHeight="1">
      <c r="B106" s="87" t="s">
        <v>117</v>
      </c>
      <c r="C106" s="66">
        <v>10</v>
      </c>
      <c r="D106" s="88">
        <v>3.2880814624828086E-2</v>
      </c>
      <c r="E106" s="88">
        <v>0.39829426419208547</v>
      </c>
      <c r="F106" s="88">
        <v>0.20692434287381017</v>
      </c>
      <c r="G106" s="89">
        <v>16.419874999999998</v>
      </c>
      <c r="H106" s="90">
        <v>0.98618273867529382</v>
      </c>
      <c r="I106" s="90">
        <v>29.971253643328858</v>
      </c>
      <c r="J106" s="91">
        <v>2.0412711163998178</v>
      </c>
      <c r="K106" s="74" t="s">
        <v>69</v>
      </c>
      <c r="M106" s="289"/>
      <c r="N106" s="290"/>
      <c r="P106" s="225"/>
      <c r="AA106" s="40"/>
    </row>
    <row r="107" spans="2:27" ht="20.25" customHeight="1">
      <c r="B107" s="87" t="s">
        <v>119</v>
      </c>
      <c r="C107" s="66">
        <v>1</v>
      </c>
      <c r="D107" s="88">
        <v>5.10783420370561E-2</v>
      </c>
      <c r="E107" s="88">
        <v>0.51169263737478254</v>
      </c>
      <c r="F107" s="88">
        <v>0.19172472504899521</v>
      </c>
      <c r="G107" s="89">
        <v>20.794399999999996</v>
      </c>
      <c r="H107" s="90">
        <v>4.3441202595885997</v>
      </c>
      <c r="I107" s="90">
        <v>73.080333784486854</v>
      </c>
      <c r="J107" s="91">
        <v>1.6666000469891316</v>
      </c>
      <c r="K107" s="74"/>
    </row>
    <row r="108" spans="2:27" ht="20.25" customHeight="1">
      <c r="B108" s="87" t="s">
        <v>119</v>
      </c>
      <c r="C108" s="66">
        <v>2</v>
      </c>
      <c r="D108" s="88">
        <v>5.0568119129822987E-2</v>
      </c>
      <c r="E108" s="88">
        <v>0.44018694121392982</v>
      </c>
      <c r="F108" s="88">
        <v>0.1750570534612875</v>
      </c>
      <c r="G108" s="89">
        <v>15.737133333333333</v>
      </c>
      <c r="H108" s="90">
        <v>0.48294237343010599</v>
      </c>
      <c r="I108" s="90">
        <v>25.894121294124496</v>
      </c>
      <c r="J108" s="91">
        <v>1.9162924683352063</v>
      </c>
      <c r="K108" s="74"/>
    </row>
    <row r="109" spans="2:27" ht="20.25" customHeight="1">
      <c r="B109" s="87" t="s">
        <v>119</v>
      </c>
      <c r="C109" s="66">
        <v>3</v>
      </c>
      <c r="D109" s="88">
        <v>2.1462243359483549E-2</v>
      </c>
      <c r="E109" s="88">
        <v>0.42181304398860325</v>
      </c>
      <c r="F109" s="88">
        <v>0.18145361314611849</v>
      </c>
      <c r="G109" s="89">
        <v>14.807399999999998</v>
      </c>
      <c r="H109" s="90">
        <v>9.6258366104691892E-2</v>
      </c>
      <c r="I109" s="90">
        <v>20.870923543904976</v>
      </c>
      <c r="J109" s="91">
        <v>2.0053094282053556</v>
      </c>
      <c r="K109" s="74"/>
    </row>
    <row r="110" spans="2:27" ht="20.25" customHeight="1">
      <c r="B110" s="87" t="s">
        <v>119</v>
      </c>
      <c r="C110" s="66">
        <v>4</v>
      </c>
      <c r="D110" s="88">
        <v>1.8817860767988748E-2</v>
      </c>
      <c r="E110" s="88">
        <v>0.39398820655141314</v>
      </c>
      <c r="F110" s="88">
        <v>0.18568240413631495</v>
      </c>
      <c r="G110" s="89">
        <v>14.886933333333333</v>
      </c>
      <c r="H110" s="90">
        <v>0.17805884755222701</v>
      </c>
      <c r="I110" s="90">
        <v>15.032123596686899</v>
      </c>
      <c r="J110" s="91">
        <v>2.0211923386685826</v>
      </c>
      <c r="K110" s="74"/>
    </row>
    <row r="111" spans="2:27" ht="20.25" customHeight="1">
      <c r="B111" s="87" t="s">
        <v>119</v>
      </c>
      <c r="C111" s="66">
        <v>5</v>
      </c>
      <c r="D111" s="88">
        <v>1.9190222388998639E-2</v>
      </c>
      <c r="E111" s="88">
        <v>0.38944536050264772</v>
      </c>
      <c r="F111" s="88">
        <v>0.17544644099875076</v>
      </c>
      <c r="G111" s="89">
        <v>15.484733333333335</v>
      </c>
      <c r="H111" s="90">
        <v>9.1589498510259271E-2</v>
      </c>
      <c r="I111" s="90">
        <v>18.921489511906351</v>
      </c>
      <c r="J111" s="91">
        <v>1.9644590869007581</v>
      </c>
      <c r="K111" s="74"/>
    </row>
    <row r="112" spans="2:27" ht="20.25" customHeight="1">
      <c r="B112" s="87" t="s">
        <v>119</v>
      </c>
      <c r="C112" s="66">
        <v>6</v>
      </c>
      <c r="D112" s="88">
        <v>2.1376213332144327E-2</v>
      </c>
      <c r="E112" s="88">
        <v>0.39055241092304521</v>
      </c>
      <c r="F112" s="88">
        <v>0.17177325466026447</v>
      </c>
      <c r="G112" s="89">
        <v>16.669083333333329</v>
      </c>
      <c r="H112" s="90">
        <v>6.8866711490369492E-2</v>
      </c>
      <c r="I112" s="90">
        <v>19.188233441545236</v>
      </c>
      <c r="J112" s="91">
        <v>1.8944910749322199</v>
      </c>
      <c r="K112" s="74"/>
    </row>
    <row r="113" spans="2:11" ht="20.25" customHeight="1">
      <c r="B113" s="87" t="s">
        <v>119</v>
      </c>
      <c r="C113" s="66">
        <v>7</v>
      </c>
      <c r="D113" s="88">
        <v>2.3302441242305832E-2</v>
      </c>
      <c r="E113" s="88">
        <v>0.40050486169618404</v>
      </c>
      <c r="F113" s="88">
        <v>0.16511637606191187</v>
      </c>
      <c r="G113" s="89">
        <v>17.860583333333331</v>
      </c>
      <c r="H113" s="90">
        <v>9.2547255986937332E-2</v>
      </c>
      <c r="I113" s="90">
        <v>22.728398932270238</v>
      </c>
      <c r="J113" s="91">
        <v>1.872595464743479</v>
      </c>
      <c r="K113" s="74"/>
    </row>
    <row r="114" spans="2:11" ht="20.25" customHeight="1">
      <c r="B114" s="87" t="s">
        <v>119</v>
      </c>
      <c r="C114" s="66">
        <v>8</v>
      </c>
      <c r="D114" s="88">
        <v>2.139643008757559E-2</v>
      </c>
      <c r="E114" s="88">
        <v>0.41064092903606664</v>
      </c>
      <c r="F114" s="88">
        <v>0.16112101316038918</v>
      </c>
      <c r="G114" s="89">
        <v>18.339999999999996</v>
      </c>
      <c r="H114" s="90">
        <v>0.134526215227043</v>
      </c>
      <c r="I114" s="90">
        <v>22.812541651385867</v>
      </c>
      <c r="J114" s="91">
        <v>1.7867444632390579</v>
      </c>
      <c r="K114" s="74"/>
    </row>
    <row r="115" spans="2:11" ht="20.25" customHeight="1">
      <c r="B115" s="87" t="s">
        <v>119</v>
      </c>
      <c r="C115" s="66">
        <v>9</v>
      </c>
      <c r="D115" s="88">
        <v>1.9907627084806798E-2</v>
      </c>
      <c r="E115" s="88">
        <v>0.41691541865336507</v>
      </c>
      <c r="F115" s="88">
        <v>0.1700579666488776</v>
      </c>
      <c r="G115" s="89">
        <v>18.330200000000001</v>
      </c>
      <c r="H115" s="90">
        <v>0.31034787209664816</v>
      </c>
      <c r="I115" s="90">
        <v>26.981263982280023</v>
      </c>
      <c r="J115" s="91">
        <v>1.8097812132627364</v>
      </c>
      <c r="K115" s="74"/>
    </row>
    <row r="116" spans="2:11" ht="20.25" customHeight="1">
      <c r="B116" s="87" t="s">
        <v>119</v>
      </c>
      <c r="C116" s="66">
        <v>10</v>
      </c>
      <c r="D116" s="88">
        <v>1.8105721257032414E-2</v>
      </c>
      <c r="E116" s="88">
        <v>0.44466636882170435</v>
      </c>
      <c r="F116" s="88">
        <v>0.20629681156635551</v>
      </c>
      <c r="G116" s="89">
        <v>18.552833333333329</v>
      </c>
      <c r="H116" s="90">
        <v>0.819641413813747</v>
      </c>
      <c r="I116" s="90">
        <v>38.604702808829565</v>
      </c>
      <c r="J116" s="91">
        <v>1.8039037656863754</v>
      </c>
      <c r="K116" s="74" t="s">
        <v>69</v>
      </c>
    </row>
    <row r="117" spans="2:11" ht="20.25" customHeight="1">
      <c r="B117" s="87" t="s">
        <v>121</v>
      </c>
      <c r="C117" s="66">
        <v>1</v>
      </c>
      <c r="D117" s="88">
        <v>3.4976162411495128E-2</v>
      </c>
      <c r="E117" s="88">
        <v>0.47814820658656843</v>
      </c>
      <c r="F117" s="88">
        <v>0.20179182734691251</v>
      </c>
      <c r="G117" s="89">
        <v>17.100454545454546</v>
      </c>
      <c r="H117" s="90">
        <v>3.7389293009720896</v>
      </c>
      <c r="I117" s="90">
        <v>79.770831748076347</v>
      </c>
      <c r="J117" s="91">
        <v>1.9424218927074786</v>
      </c>
      <c r="K117" s="74"/>
    </row>
    <row r="118" spans="2:11" ht="20.25" customHeight="1">
      <c r="B118" s="87" t="s">
        <v>121</v>
      </c>
      <c r="C118" s="66">
        <v>2</v>
      </c>
      <c r="D118" s="88">
        <v>5.189964855802754E-2</v>
      </c>
      <c r="E118" s="88">
        <v>0.40672285947733</v>
      </c>
      <c r="F118" s="88">
        <v>0.18837591068288609</v>
      </c>
      <c r="G118" s="89">
        <v>12.941000000000003</v>
      </c>
      <c r="H118" s="90">
        <v>0.52334972797585766</v>
      </c>
      <c r="I118" s="90">
        <v>24.691910088396771</v>
      </c>
      <c r="J118" s="91">
        <v>2.2329957934733824</v>
      </c>
      <c r="K118" s="74"/>
    </row>
    <row r="119" spans="2:11" ht="20.25" customHeight="1">
      <c r="B119" s="87" t="s">
        <v>121</v>
      </c>
      <c r="C119" s="66">
        <v>3</v>
      </c>
      <c r="D119" s="88">
        <v>2.1028118573685823E-2</v>
      </c>
      <c r="E119" s="88">
        <v>0.39040512424967921</v>
      </c>
      <c r="F119" s="88">
        <v>0.18607133053051353</v>
      </c>
      <c r="G119" s="89">
        <v>11.855363636363638</v>
      </c>
      <c r="H119" s="90">
        <v>0.24722191737886093</v>
      </c>
      <c r="I119" s="90">
        <v>19.817046940090943</v>
      </c>
      <c r="J119" s="91">
        <v>2.3249034667248485</v>
      </c>
      <c r="K119" s="74"/>
    </row>
    <row r="120" spans="2:11" ht="20.25" customHeight="1">
      <c r="B120" s="87" t="s">
        <v>121</v>
      </c>
      <c r="C120" s="66">
        <v>4</v>
      </c>
      <c r="D120" s="88">
        <v>1.71671250459439E-2</v>
      </c>
      <c r="E120" s="88">
        <v>0.37582748638361929</v>
      </c>
      <c r="F120" s="88">
        <v>0.18980337986990789</v>
      </c>
      <c r="G120" s="89">
        <v>11.82818181818182</v>
      </c>
      <c r="H120" s="90">
        <v>6.1849774079369126E-2</v>
      </c>
      <c r="I120" s="90">
        <v>16.538026176393263</v>
      </c>
      <c r="J120" s="91">
        <v>2.3216576351293963</v>
      </c>
      <c r="K120" s="74"/>
    </row>
    <row r="121" spans="2:11" ht="20.25" customHeight="1">
      <c r="B121" s="87" t="s">
        <v>121</v>
      </c>
      <c r="C121" s="66">
        <v>5</v>
      </c>
      <c r="D121" s="88">
        <v>1.7436103500448545E-2</v>
      </c>
      <c r="E121" s="88">
        <v>0.37985490827384188</v>
      </c>
      <c r="F121" s="88">
        <v>0.1845061962692926</v>
      </c>
      <c r="G121" s="89">
        <v>12.890909090909092</v>
      </c>
      <c r="H121" s="90">
        <v>7.4691305037665245E-2</v>
      </c>
      <c r="I121" s="90">
        <v>22.069413356004141</v>
      </c>
      <c r="J121" s="91">
        <v>2.2245901194668547</v>
      </c>
      <c r="K121" s="74"/>
    </row>
    <row r="122" spans="2:11" ht="20.25" customHeight="1">
      <c r="B122" s="87" t="s">
        <v>121</v>
      </c>
      <c r="C122" s="66">
        <v>6</v>
      </c>
      <c r="D122" s="88">
        <v>2.0925257429758995E-2</v>
      </c>
      <c r="E122" s="88">
        <v>0.3849845073922456</v>
      </c>
      <c r="F122" s="88">
        <v>0.17858197112304233</v>
      </c>
      <c r="G122" s="89">
        <v>14.422714285714289</v>
      </c>
      <c r="H122" s="90">
        <v>7.0825710926985627E-2</v>
      </c>
      <c r="I122" s="90">
        <v>25.358134001536818</v>
      </c>
      <c r="J122" s="91">
        <v>2.0659696533908676</v>
      </c>
      <c r="K122" s="74"/>
    </row>
    <row r="123" spans="2:11" ht="20.25" customHeight="1">
      <c r="B123" s="87" t="s">
        <v>121</v>
      </c>
      <c r="C123" s="66">
        <v>7</v>
      </c>
      <c r="D123" s="88">
        <v>2.1257347630460211E-2</v>
      </c>
      <c r="E123" s="88">
        <v>0.40339859942396733</v>
      </c>
      <c r="F123" s="88">
        <v>0.17203309700594441</v>
      </c>
      <c r="G123" s="89">
        <v>16.130875000000003</v>
      </c>
      <c r="H123" s="90">
        <v>0.12508923228584243</v>
      </c>
      <c r="I123" s="90">
        <v>27.078278528593774</v>
      </c>
      <c r="J123" s="91">
        <v>1.9529671883474706</v>
      </c>
      <c r="K123" s="74"/>
    </row>
    <row r="124" spans="2:11" ht="20.25" customHeight="1">
      <c r="B124" s="87" t="s">
        <v>121</v>
      </c>
      <c r="C124" s="66">
        <v>8</v>
      </c>
      <c r="D124" s="88">
        <v>2.6610804561641891E-2</v>
      </c>
      <c r="E124" s="88">
        <v>0.41090544868596973</v>
      </c>
      <c r="F124" s="88">
        <v>0.17479578561896911</v>
      </c>
      <c r="G124" s="89">
        <v>19.793285714285712</v>
      </c>
      <c r="H124" s="90">
        <v>6.1278101882197754E-2</v>
      </c>
      <c r="I124" s="90">
        <v>33.983814002168835</v>
      </c>
      <c r="J124" s="91">
        <v>1.739952018792299</v>
      </c>
      <c r="K124" s="74"/>
    </row>
    <row r="125" spans="2:11" ht="20.25" customHeight="1">
      <c r="B125" s="87" t="s">
        <v>121</v>
      </c>
      <c r="C125" s="66">
        <v>9</v>
      </c>
      <c r="D125" s="88">
        <v>1.8548476936857013E-2</v>
      </c>
      <c r="E125" s="88">
        <v>0.41330690880115123</v>
      </c>
      <c r="F125" s="88">
        <v>0.18716297739812773</v>
      </c>
      <c r="G125" s="89">
        <v>19.000250000000001</v>
      </c>
      <c r="H125" s="90">
        <v>0.32928039654843017</v>
      </c>
      <c r="I125" s="90">
        <v>29.536451570394188</v>
      </c>
      <c r="J125" s="91">
        <v>1.8011826296963418</v>
      </c>
      <c r="K125" s="74"/>
    </row>
    <row r="126" spans="2:11" ht="20.25" customHeight="1">
      <c r="B126" s="87" t="s">
        <v>121</v>
      </c>
      <c r="C126" s="66">
        <v>10</v>
      </c>
      <c r="D126" s="88">
        <v>1.8659735629564279E-2</v>
      </c>
      <c r="E126" s="88">
        <v>0.39879713787140775</v>
      </c>
      <c r="F126" s="88">
        <v>0.21187455145783224</v>
      </c>
      <c r="G126" s="89">
        <v>18.262999999999998</v>
      </c>
      <c r="H126" s="90">
        <v>2.2070265776857525</v>
      </c>
      <c r="I126" s="90">
        <v>40.503735584398093</v>
      </c>
      <c r="J126" s="91">
        <v>1.8301845206901732</v>
      </c>
      <c r="K126" s="74" t="s">
        <v>67</v>
      </c>
    </row>
    <row r="127" spans="2:11" ht="20.25" customHeight="1">
      <c r="B127" s="87" t="s">
        <v>120</v>
      </c>
      <c r="C127" s="66">
        <v>1</v>
      </c>
      <c r="D127" s="88">
        <v>1.4097577751066319E-2</v>
      </c>
      <c r="E127" s="88">
        <v>0.52063025450680822</v>
      </c>
      <c r="F127" s="88">
        <v>0.26261025849341896</v>
      </c>
      <c r="G127" s="89">
        <v>13.751200000000001</v>
      </c>
      <c r="H127" s="90">
        <v>1.5399421820051287</v>
      </c>
      <c r="I127" s="90">
        <v>37.860708675924911</v>
      </c>
      <c r="J127" s="91">
        <v>2.0664782921108644</v>
      </c>
      <c r="K127" s="74"/>
    </row>
    <row r="128" spans="2:11" ht="20.25" customHeight="1">
      <c r="B128" s="87" t="s">
        <v>120</v>
      </c>
      <c r="C128" s="66">
        <v>2</v>
      </c>
      <c r="D128" s="88">
        <v>5.0957630926242163E-2</v>
      </c>
      <c r="E128" s="88">
        <v>0.4315511489389296</v>
      </c>
      <c r="F128" s="88">
        <v>0.22926200926832813</v>
      </c>
      <c r="G128" s="89">
        <v>10.987833333333333</v>
      </c>
      <c r="H128" s="90">
        <v>0.25080363669396005</v>
      </c>
      <c r="I128" s="90">
        <v>13.261671748475148</v>
      </c>
      <c r="J128" s="91">
        <v>2.3126098594395077</v>
      </c>
      <c r="K128" s="74"/>
    </row>
    <row r="129" spans="2:11" ht="20.25" customHeight="1">
      <c r="B129" s="87" t="s">
        <v>120</v>
      </c>
      <c r="C129" s="66">
        <v>3</v>
      </c>
      <c r="D129" s="88">
        <v>3.1698101464156025E-2</v>
      </c>
      <c r="E129" s="88">
        <v>0.4163330091012325</v>
      </c>
      <c r="F129" s="88">
        <v>0.23548234855365038</v>
      </c>
      <c r="G129" s="89">
        <v>10.2555</v>
      </c>
      <c r="H129" s="90">
        <v>2.5660989671665496E-2</v>
      </c>
      <c r="I129" s="90">
        <v>10.302887353173697</v>
      </c>
      <c r="J129" s="91">
        <v>2.3715454848905715</v>
      </c>
      <c r="K129" s="74"/>
    </row>
    <row r="130" spans="2:11" ht="20.25" customHeight="1">
      <c r="B130" s="87" t="s">
        <v>120</v>
      </c>
      <c r="C130" s="66">
        <v>4</v>
      </c>
      <c r="D130" s="88">
        <v>3.2214175547998991E-2</v>
      </c>
      <c r="E130" s="88">
        <v>0.40771451830356681</v>
      </c>
      <c r="F130" s="88">
        <v>0.22457249272674271</v>
      </c>
      <c r="G130" s="89">
        <v>10.570666666666668</v>
      </c>
      <c r="H130" s="90">
        <v>3.4371148685937283E-2</v>
      </c>
      <c r="I130" s="90">
        <v>12.897773544397966</v>
      </c>
      <c r="J130" s="91">
        <v>2.3303609269126233</v>
      </c>
      <c r="K130" s="74"/>
    </row>
    <row r="131" spans="2:11" ht="20.25" customHeight="1">
      <c r="B131" s="87" t="s">
        <v>120</v>
      </c>
      <c r="C131" s="66">
        <v>5</v>
      </c>
      <c r="D131" s="88">
        <v>3.312904366859723E-2</v>
      </c>
      <c r="E131" s="88">
        <v>0.40268287793029961</v>
      </c>
      <c r="F131" s="88">
        <v>0.21510695866447482</v>
      </c>
      <c r="G131" s="89">
        <v>10.655600000000002</v>
      </c>
      <c r="H131" s="90">
        <v>2.4340249919601108E-2</v>
      </c>
      <c r="I131" s="90">
        <v>16.746091944685563</v>
      </c>
      <c r="J131" s="91">
        <v>2.2980665050876148</v>
      </c>
      <c r="K131" s="74"/>
    </row>
    <row r="132" spans="2:11" ht="20.25" customHeight="1">
      <c r="B132" s="87" t="s">
        <v>120</v>
      </c>
      <c r="C132" s="66">
        <v>6</v>
      </c>
      <c r="D132" s="88">
        <v>4.0062469845427669E-2</v>
      </c>
      <c r="E132" s="88">
        <v>0.4111757933334424</v>
      </c>
      <c r="F132" s="88">
        <v>0.19787773952739882</v>
      </c>
      <c r="G132" s="89">
        <v>12.496749999999999</v>
      </c>
      <c r="H132" s="90">
        <v>2.605940380079879E-2</v>
      </c>
      <c r="I132" s="90">
        <v>15.713820491881672</v>
      </c>
      <c r="J132" s="91">
        <v>2.1163511976742515</v>
      </c>
      <c r="K132" s="74"/>
    </row>
    <row r="133" spans="2:11" ht="20.25" customHeight="1">
      <c r="B133" s="87" t="s">
        <v>120</v>
      </c>
      <c r="C133" s="66">
        <v>7</v>
      </c>
      <c r="D133" s="88">
        <v>3.7891200824978793E-2</v>
      </c>
      <c r="E133" s="88">
        <v>0.41091700561695887</v>
      </c>
      <c r="F133" s="88">
        <v>0.19130831761303529</v>
      </c>
      <c r="G133" s="89">
        <v>12.905000000000001</v>
      </c>
      <c r="H133" s="90">
        <v>0</v>
      </c>
      <c r="I133" s="90">
        <v>10.633826327242303</v>
      </c>
      <c r="J133" s="91">
        <v>2.0355969715810676</v>
      </c>
      <c r="K133" s="74"/>
    </row>
    <row r="134" spans="2:11" ht="20.25" customHeight="1">
      <c r="B134" s="87" t="s">
        <v>120</v>
      </c>
      <c r="C134" s="66">
        <v>8</v>
      </c>
      <c r="D134" s="88">
        <v>3.1661501010298694E-2</v>
      </c>
      <c r="E134" s="88">
        <v>0.44654045458004932</v>
      </c>
      <c r="F134" s="88">
        <v>0.18132992054279234</v>
      </c>
      <c r="G134" s="89">
        <v>15.274999999999999</v>
      </c>
      <c r="H134" s="90">
        <v>3.8134578452742866E-2</v>
      </c>
      <c r="I134" s="90">
        <v>17.580040666714464</v>
      </c>
      <c r="J134" s="91">
        <v>1.8559800918402591</v>
      </c>
      <c r="K134" s="74"/>
    </row>
    <row r="135" spans="2:11" ht="20.25" customHeight="1">
      <c r="B135" s="87" t="s">
        <v>120</v>
      </c>
      <c r="C135" s="66">
        <v>9</v>
      </c>
      <c r="D135" s="88">
        <v>2.5261049151220301E-2</v>
      </c>
      <c r="E135" s="88">
        <v>0.44283641431674303</v>
      </c>
      <c r="F135" s="88">
        <v>0.18657243483501582</v>
      </c>
      <c r="G135" s="89">
        <v>13.605</v>
      </c>
      <c r="H135" s="90">
        <v>1.9618552558887045E-2</v>
      </c>
      <c r="I135" s="90">
        <v>19.285037165385965</v>
      </c>
      <c r="J135" s="91">
        <v>1.9294999600640337</v>
      </c>
      <c r="K135" s="74"/>
    </row>
    <row r="136" spans="2:11" ht="20.25" customHeight="1">
      <c r="B136" s="87" t="s">
        <v>120</v>
      </c>
      <c r="C136" s="66">
        <v>10</v>
      </c>
      <c r="D136" s="88">
        <v>2.5249690309782143E-2</v>
      </c>
      <c r="E136" s="88">
        <v>0.4583525556914807</v>
      </c>
      <c r="F136" s="88">
        <v>0.22069190573213235</v>
      </c>
      <c r="G136" s="89">
        <v>12.920500000000001</v>
      </c>
      <c r="H136" s="90">
        <v>0</v>
      </c>
      <c r="I136" s="90">
        <v>23.010530455482993</v>
      </c>
      <c r="J136" s="91">
        <v>2.1035627614096151</v>
      </c>
      <c r="K136" s="74" t="s">
        <v>67</v>
      </c>
    </row>
    <row r="137" spans="2:11" ht="20.25" customHeight="1">
      <c r="B137" s="85" t="s">
        <v>126</v>
      </c>
      <c r="C137" s="84"/>
      <c r="D137" s="85"/>
      <c r="E137" s="85"/>
      <c r="F137" s="85"/>
      <c r="G137" s="85"/>
      <c r="H137" s="85"/>
      <c r="I137" s="85"/>
      <c r="J137" s="85"/>
      <c r="K137" s="84"/>
    </row>
    <row r="138" spans="2:11" ht="20.25" customHeight="1">
      <c r="B138" s="222" t="str">
        <f>C66</f>
        <v>93</v>
      </c>
      <c r="C138" s="54"/>
      <c r="D138" s="67">
        <f t="shared" ref="D138:J143" si="2">(SUMIFS(D$77:D$136,$B$77:$B$136,$B138,$C$77:$C$136,MAX($C$77:$C$136))/SUMIFS(D$77:D$136,$B$77:$B$136,$B138,$C$77:$C$136,MAX($C$77:$C$136)-1))-1</f>
        <v>-9.0995296996179142E-2</v>
      </c>
      <c r="E138" s="67">
        <f t="shared" si="2"/>
        <v>2.9028675799713799E-2</v>
      </c>
      <c r="F138" s="67">
        <f t="shared" si="2"/>
        <v>0.13124853026063388</v>
      </c>
      <c r="G138" s="67">
        <f t="shared" si="2"/>
        <v>-2.9474130619168593E-2</v>
      </c>
      <c r="H138" s="67" t="s">
        <v>379</v>
      </c>
      <c r="I138" s="67">
        <f t="shared" si="2"/>
        <v>0.19649745016759912</v>
      </c>
      <c r="J138" s="86">
        <f t="shared" si="2"/>
        <v>2.4569442109991568E-2</v>
      </c>
      <c r="K138" s="55"/>
    </row>
    <row r="139" spans="2:11" ht="20.25" customHeight="1">
      <c r="B139" s="42" t="str">
        <f>D66</f>
        <v>330</v>
      </c>
      <c r="C139" s="54"/>
      <c r="D139" s="67">
        <f t="shared" si="2"/>
        <v>-9.3601880357080391E-2</v>
      </c>
      <c r="E139" s="67">
        <f t="shared" si="2"/>
        <v>-1.3334450676266263E-2</v>
      </c>
      <c r="F139" s="67">
        <f t="shared" si="2"/>
        <v>5.9124809574613968E-2</v>
      </c>
      <c r="G139" s="67">
        <f t="shared" si="2"/>
        <v>-6.8326246130071655E-2</v>
      </c>
      <c r="H139" s="67">
        <f t="shared" si="2"/>
        <v>6.1576278169179322E-2</v>
      </c>
      <c r="I139" s="67">
        <f t="shared" si="2"/>
        <v>0.10324479307177281</v>
      </c>
      <c r="J139" s="86">
        <f t="shared" si="2"/>
        <v>6.1960587121258959E-2</v>
      </c>
      <c r="K139" s="55"/>
    </row>
    <row r="140" spans="2:11" ht="20.25" customHeight="1">
      <c r="B140" s="42" t="str">
        <f>E66</f>
        <v>13</v>
      </c>
      <c r="C140" s="54"/>
      <c r="D140" s="67">
        <f t="shared" si="2"/>
        <v>8.8519463568925483E-2</v>
      </c>
      <c r="E140" s="67">
        <f t="shared" si="2"/>
        <v>-3.2937173439430367E-2</v>
      </c>
      <c r="F140" s="67">
        <f t="shared" si="2"/>
        <v>0.10941768031633869</v>
      </c>
      <c r="G140" s="67">
        <f t="shared" si="2"/>
        <v>-5.9309228664933711E-2</v>
      </c>
      <c r="H140" s="67">
        <f t="shared" si="2"/>
        <v>1.2356146321557242</v>
      </c>
      <c r="I140" s="67">
        <f t="shared" si="2"/>
        <v>0.13748675399737231</v>
      </c>
      <c r="J140" s="86">
        <f t="shared" si="2"/>
        <v>7.4551838353087874E-2</v>
      </c>
      <c r="K140" s="55"/>
    </row>
    <row r="141" spans="2:11" ht="20.25" customHeight="1">
      <c r="B141" s="42" t="str">
        <f>F66</f>
        <v>46</v>
      </c>
      <c r="C141" s="54"/>
      <c r="D141" s="67">
        <f t="shared" si="2"/>
        <v>-9.0513340444757007E-2</v>
      </c>
      <c r="E141" s="67">
        <f t="shared" si="2"/>
        <v>6.6562542248916445E-2</v>
      </c>
      <c r="F141" s="67">
        <f t="shared" si="2"/>
        <v>0.21309701410402648</v>
      </c>
      <c r="G141" s="67">
        <f t="shared" si="2"/>
        <v>1.214571217626248E-2</v>
      </c>
      <c r="H141" s="67">
        <f>(SUMIFS(H$77:H$136,$B$77:$B$136,$B141,$C$77:$C$136,MAX($C$77:$C$136))/SUMIFS(H$77:H$136,$B$77:$B$136,$B141,$C$77:$C$136,MAX($C$77:$C$136)-1))-1</f>
        <v>1.6410408689977913</v>
      </c>
      <c r="I141" s="67">
        <f>(SUMIFS(I$77:I$136,$B$77:$B$136,$B141,$C$77:$C$136,MAX($C$77:$C$136))/SUMIFS(I$77:I$136,$B$77:$B$136,$B141,$C$77:$C$136,MAX($C$77:$C$136)-1))-1</f>
        <v>0.43079667558136814</v>
      </c>
      <c r="J141" s="86">
        <f t="shared" si="2"/>
        <v>-3.2476011648749914E-3</v>
      </c>
      <c r="K141" s="55"/>
    </row>
    <row r="142" spans="2:11" ht="20.25" customHeight="1">
      <c r="B142" s="42" t="str">
        <f>G66</f>
        <v>82</v>
      </c>
      <c r="C142" s="54"/>
      <c r="D142" s="67">
        <f t="shared" si="2"/>
        <v>5.9982656843478033E-3</v>
      </c>
      <c r="E142" s="67">
        <f t="shared" si="2"/>
        <v>-3.5106528879062071E-2</v>
      </c>
      <c r="F142" s="67">
        <f t="shared" si="2"/>
        <v>0.13203238377181159</v>
      </c>
      <c r="G142" s="67">
        <f t="shared" si="2"/>
        <v>-3.8802121024723468E-2</v>
      </c>
      <c r="H142" s="67">
        <f t="shared" si="2"/>
        <v>5.7025750722489352</v>
      </c>
      <c r="I142" s="67">
        <f t="shared" si="2"/>
        <v>0.3713135272145196</v>
      </c>
      <c r="J142" s="86">
        <f t="shared" si="2"/>
        <v>1.6101582657790159E-2</v>
      </c>
      <c r="K142" s="55"/>
    </row>
    <row r="143" spans="2:11" ht="20.25" customHeight="1">
      <c r="B143" s="42">
        <f>H66</f>
        <v>519</v>
      </c>
      <c r="C143" s="54"/>
      <c r="D143" s="67">
        <f t="shared" si="2"/>
        <v>-4.4965834040233688E-4</v>
      </c>
      <c r="E143" s="67">
        <f t="shared" si="2"/>
        <v>3.5038088271664991E-2</v>
      </c>
      <c r="F143" s="67">
        <f t="shared" si="2"/>
        <v>0.18287519765332982</v>
      </c>
      <c r="G143" s="67">
        <f t="shared" si="2"/>
        <v>-5.0312385152517458E-2</v>
      </c>
      <c r="H143" s="67">
        <f>(SUMIFS(H$77:H$136,$B$77:$B$136,$B143,$C$77:$C$136,MAX($C$77:$C$136))/SUMIFS(H$77:H$136,$B$77:$B$136,$B143,$C$77:$C$136,MAX($C$77:$C$136)-1))-1</f>
        <v>-1</v>
      </c>
      <c r="I143" s="67">
        <f t="shared" si="2"/>
        <v>0.19318050870981907</v>
      </c>
      <c r="J143" s="86">
        <f t="shared" si="2"/>
        <v>9.0211352655226174E-2</v>
      </c>
      <c r="K143" s="55"/>
    </row>
    <row r="144" spans="2:11" ht="20.25" customHeight="1" thickBot="1"/>
    <row r="145" spans="2:9" ht="17.25" thickTop="1">
      <c r="B145" s="25" t="s">
        <v>51</v>
      </c>
      <c r="C145" s="25"/>
      <c r="D145" s="25"/>
      <c r="E145" s="25"/>
      <c r="F145" s="171" t="s">
        <v>77</v>
      </c>
      <c r="G145" s="43"/>
      <c r="H145" s="25"/>
      <c r="I145" s="25"/>
    </row>
    <row r="146" spans="2:9">
      <c r="B146" s="26" t="s">
        <v>33</v>
      </c>
      <c r="C146" s="26" t="s">
        <v>52</v>
      </c>
      <c r="D146" s="26"/>
      <c r="E146" s="26"/>
      <c r="F146" s="92" t="s">
        <v>78</v>
      </c>
      <c r="G146" s="44"/>
      <c r="H146" s="46" t="s">
        <v>81</v>
      </c>
      <c r="I146" s="46"/>
    </row>
    <row r="147" spans="2:9">
      <c r="B147" s="26" t="s">
        <v>34</v>
      </c>
      <c r="C147" s="26" t="s">
        <v>53</v>
      </c>
      <c r="D147" s="26"/>
      <c r="E147" s="26"/>
      <c r="F147" s="92" t="s">
        <v>79</v>
      </c>
      <c r="G147" s="44"/>
      <c r="H147" s="46" t="s">
        <v>82</v>
      </c>
      <c r="I147" s="46"/>
    </row>
    <row r="148" spans="2:9">
      <c r="B148" s="26" t="s">
        <v>4</v>
      </c>
      <c r="C148" s="26" t="s">
        <v>54</v>
      </c>
      <c r="D148" s="26"/>
      <c r="E148" s="26"/>
      <c r="F148" s="92" t="s">
        <v>80</v>
      </c>
      <c r="G148" s="44"/>
      <c r="H148" s="46" t="s">
        <v>83</v>
      </c>
      <c r="I148" s="46"/>
    </row>
    <row r="149" spans="2:9">
      <c r="B149" s="26" t="s">
        <v>5</v>
      </c>
      <c r="C149" s="26" t="s">
        <v>55</v>
      </c>
      <c r="D149" s="26"/>
      <c r="E149" s="26"/>
      <c r="F149" s="92" t="s">
        <v>87</v>
      </c>
      <c r="G149" s="44"/>
      <c r="H149" s="46" t="s">
        <v>84</v>
      </c>
      <c r="I149" s="46"/>
    </row>
    <row r="150" spans="2:9">
      <c r="B150" s="26" t="s">
        <v>56</v>
      </c>
      <c r="C150" s="26" t="s">
        <v>57</v>
      </c>
      <c r="D150" s="26"/>
      <c r="E150" s="26"/>
      <c r="F150" s="92" t="s">
        <v>88</v>
      </c>
      <c r="G150" s="44"/>
      <c r="H150" s="46" t="s">
        <v>85</v>
      </c>
      <c r="I150" s="46"/>
    </row>
    <row r="151" spans="2:9" ht="17.25" thickBot="1">
      <c r="B151" s="27" t="s">
        <v>58</v>
      </c>
      <c r="C151" s="27" t="s">
        <v>59</v>
      </c>
      <c r="D151" s="27"/>
      <c r="E151" s="27"/>
      <c r="F151" s="93" t="s">
        <v>89</v>
      </c>
      <c r="G151" s="45"/>
      <c r="H151" s="47" t="s">
        <v>86</v>
      </c>
      <c r="I151" s="47"/>
    </row>
    <row r="152" spans="2:9" ht="17.25" thickTop="1"/>
    <row r="153" spans="2:9" ht="6.75" customHeight="1"/>
  </sheetData>
  <mergeCells count="3">
    <mergeCell ref="O9:P9"/>
    <mergeCell ref="C4:D4"/>
    <mergeCell ref="C5:D5"/>
  </mergeCells>
  <phoneticPr fontId="2" type="noConversion"/>
  <conditionalFormatting sqref="B77:K136">
    <cfRule type="expression" dxfId="47" priority="14">
      <formula>$B77&lt;&gt;$B78</formula>
    </cfRule>
  </conditionalFormatting>
  <conditionalFormatting sqref="C67:H67">
    <cfRule type="containsText" dxfId="46" priority="1" operator="containsText" text="F">
      <formula>NOT(ISERROR(SEARCH("F",C67)))</formula>
    </cfRule>
    <cfRule type="containsText" dxfId="45" priority="2" operator="containsText" text="D">
      <formula>NOT(ISERROR(SEARCH("D",C67)))</formula>
    </cfRule>
    <cfRule type="containsText" dxfId="44" priority="3" operator="containsText" text="S">
      <formula>NOT(ISERROR(SEARCH("S",C67)))</formula>
    </cfRule>
    <cfRule type="containsText" dxfId="43" priority="4" operator="containsText" text="A">
      <formula>NOT(ISERROR(SEARCH("A",C67)))</formula>
    </cfRule>
  </conditionalFormatting>
  <conditionalFormatting sqref="D54:K54 D56:K57 D58:D63 D64:K65 D74:K74 D137:K137 K138:K143">
    <cfRule type="containsText" dxfId="42" priority="73" operator="containsText" text="악화">
      <formula>NOT(ISERROR(SEARCH("악화",D54)))</formula>
    </cfRule>
  </conditionalFormatting>
  <conditionalFormatting sqref="D54:K54 D56:K57 D64:K65 D74:K74 D137:K137 K138:K143 D58:D63">
    <cfRule type="containsText" dxfId="41" priority="72" operator="containsText" text="개선">
      <formula>NOT(ISERROR(SEARCH("개선",D54)))</formula>
    </cfRule>
  </conditionalFormatting>
  <conditionalFormatting sqref="G4:G5">
    <cfRule type="containsText" dxfId="40" priority="23" operator="containsText" text="S">
      <formula>NOT(ISERROR(SEARCH("S",G4)))</formula>
    </cfRule>
    <cfRule type="containsText" dxfId="39" priority="24" operator="containsText" text="A">
      <formula>NOT(ISERROR(SEARCH("A",G4)))</formula>
    </cfRule>
  </conditionalFormatting>
  <conditionalFormatting sqref="G5">
    <cfRule type="containsText" dxfId="38" priority="19" operator="containsText" text="F">
      <formula>NOT(ISERROR(SEARCH("F",G5)))</formula>
    </cfRule>
    <cfRule type="containsText" dxfId="37" priority="20" operator="containsText" text="D">
      <formula>NOT(ISERROR(SEARCH("D",G5)))</formula>
    </cfRule>
  </conditionalFormatting>
  <conditionalFormatting sqref="I67:K67">
    <cfRule type="containsText" dxfId="36" priority="15" operator="containsText" text="F">
      <formula>NOT(ISERROR(SEARCH("F",I67)))</formula>
    </cfRule>
    <cfRule type="containsText" dxfId="35" priority="16" operator="containsText" text="D">
      <formula>NOT(ISERROR(SEARCH("D",I67)))</formula>
    </cfRule>
    <cfRule type="containsText" dxfId="34" priority="17" operator="containsText" text="S">
      <formula>NOT(ISERROR(SEARCH("S",I67)))</formula>
    </cfRule>
    <cfRule type="containsText" dxfId="33" priority="18" operator="containsText" text="A">
      <formula>NOT(ISERROR(SEARCH("A",I67)))</formula>
    </cfRule>
  </conditionalFormatting>
  <conditionalFormatting sqref="K1:K21 J22">
    <cfRule type="containsText" dxfId="32" priority="5" operator="containsText" text="D">
      <formula>NOT(ISERROR(SEARCH("D",J1)))</formula>
    </cfRule>
    <cfRule type="containsText" dxfId="31" priority="6" operator="containsText" text="F">
      <formula>NOT(ISERROR(SEARCH("F",J1)))</formula>
    </cfRule>
    <cfRule type="containsText" dxfId="30" priority="7" operator="containsText" text="S">
      <formula>NOT(ISERROR(SEARCH("S",J1)))</formula>
    </cfRule>
    <cfRule type="containsText" dxfId="29" priority="8" operator="containsText" text="A">
      <formula>NOT(ISERROR(SEARCH("A",J1)))</formula>
    </cfRule>
  </conditionalFormatting>
  <conditionalFormatting sqref="K24:K28 K30:K66 K68:K1048576">
    <cfRule type="containsText" dxfId="28" priority="25" operator="containsText" text="D">
      <formula>NOT(ISERROR(SEARCH("D",K24)))</formula>
    </cfRule>
    <cfRule type="containsText" dxfId="27" priority="26" operator="containsText" text="F">
      <formula>NOT(ISERROR(SEARCH("F",K24)))</formula>
    </cfRule>
    <cfRule type="containsText" dxfId="26" priority="27" operator="containsText" text="S">
      <formula>NOT(ISERROR(SEARCH("S",K24)))</formula>
    </cfRule>
    <cfRule type="containsText" dxfId="25" priority="28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2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D138:J143</xm:sqref>
        </x14:conditionalFormatting>
        <x14:conditionalFormatting xmlns:xm="http://schemas.microsoft.com/office/excel/2006/main">
          <x14:cfRule type="iconSet" priority="9" id="{55EB877D-985B-47DC-BAAE-86F9D12BC65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155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141</v>
      </c>
      <c r="C4" s="137" t="s">
        <v>1</v>
      </c>
      <c r="D4" s="137" t="s">
        <v>10</v>
      </c>
      <c r="E4" s="138" t="s">
        <v>140</v>
      </c>
      <c r="F4" s="124" t="s">
        <v>45</v>
      </c>
      <c r="G4" s="148" t="s">
        <v>145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125</v>
      </c>
      <c r="BB4" t="s">
        <v>133</v>
      </c>
      <c r="BC4" t="s">
        <v>134</v>
      </c>
      <c r="BD4" t="s">
        <v>113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2" t="str">
        <f>W5</f>
        <v>신흥교통</v>
      </c>
      <c r="B5" s="142" t="str">
        <f>X5</f>
        <v>13</v>
      </c>
      <c r="C5" s="143" t="str">
        <f>Y5</f>
        <v>70바4015</v>
      </c>
      <c r="D5" s="131" t="str">
        <f>Z5</f>
        <v>대형</v>
      </c>
      <c r="E5" s="127" t="str">
        <f>AZ5</f>
        <v>C</v>
      </c>
      <c r="F5" s="150">
        <f>G5/H5</f>
        <v>0.8520833333333333</v>
      </c>
      <c r="G5" s="151">
        <f>AE5</f>
        <v>2.0449999999999999</v>
      </c>
      <c r="H5" s="152">
        <f>AF5</f>
        <v>2.4</v>
      </c>
      <c r="I5" s="153">
        <f>AC5</f>
        <v>5335.93</v>
      </c>
      <c r="J5" s="154">
        <f>AI5/AH5</f>
        <v>3.0212281450261877E-2</v>
      </c>
      <c r="K5" s="154">
        <f>AJ5/AH5</f>
        <v>0.36866408977691967</v>
      </c>
      <c r="L5" s="154">
        <f>AK5/AC5</f>
        <v>0.20033995948222708</v>
      </c>
      <c r="M5" s="155">
        <f>AG5</f>
        <v>14.866</v>
      </c>
      <c r="N5" s="156">
        <f>IF(AW5=0,AT5,"속도계이상")</f>
        <v>0.93700000000000006</v>
      </c>
      <c r="O5" s="156">
        <f>IF(AW5=0,AU5,"속도계이상")</f>
        <v>17.954000000000001</v>
      </c>
      <c r="P5" s="157">
        <f>AQ5/60</f>
        <v>0</v>
      </c>
      <c r="Q5" s="158">
        <f>AN5</f>
        <v>71</v>
      </c>
      <c r="R5" s="159">
        <f>AC5/(AH5-AI5-AJ5)</f>
        <v>26.614326599150353</v>
      </c>
      <c r="S5" s="144">
        <f>IF(AW5=0,AL5,"속도계이상")</f>
        <v>50</v>
      </c>
      <c r="T5" s="144">
        <f>IF(AW5=0,AM5,"속도계이상")</f>
        <v>958</v>
      </c>
      <c r="U5" t="s">
        <v>116</v>
      </c>
      <c r="V5" s="5" t="s">
        <v>117</v>
      </c>
      <c r="W5" t="s">
        <v>116</v>
      </c>
      <c r="X5" s="5" t="s">
        <v>117</v>
      </c>
      <c r="Y5" t="s">
        <v>344</v>
      </c>
      <c r="Z5" t="s">
        <v>195</v>
      </c>
      <c r="AA5" t="s">
        <v>48</v>
      </c>
      <c r="AB5">
        <v>525</v>
      </c>
      <c r="AC5" s="1">
        <v>5335.93</v>
      </c>
      <c r="AD5" s="1">
        <v>2609.3319999999999</v>
      </c>
      <c r="AE5" s="28">
        <v>2.0449999999999999</v>
      </c>
      <c r="AF5">
        <v>2.4</v>
      </c>
      <c r="AG5">
        <v>14.866</v>
      </c>
      <c r="AH5">
        <v>333.526881</v>
      </c>
      <c r="AI5">
        <v>10.076608</v>
      </c>
      <c r="AJ5">
        <v>122.959384</v>
      </c>
      <c r="AK5">
        <v>1069</v>
      </c>
      <c r="AL5">
        <v>50</v>
      </c>
      <c r="AM5">
        <v>958</v>
      </c>
      <c r="AN5">
        <v>71</v>
      </c>
      <c r="AO5">
        <v>15.9985</v>
      </c>
      <c r="AP5">
        <v>926.1</v>
      </c>
      <c r="AQ5">
        <v>0</v>
      </c>
      <c r="AR5">
        <v>51</v>
      </c>
      <c r="AS5">
        <v>57873</v>
      </c>
      <c r="AT5">
        <v>0.93700000000000006</v>
      </c>
      <c r="AU5">
        <v>17.954000000000001</v>
      </c>
      <c r="AV5">
        <v>46873</v>
      </c>
      <c r="AW5">
        <v>0</v>
      </c>
      <c r="AX5" s="29">
        <v>0.56000000000000005</v>
      </c>
      <c r="AY5">
        <v>0.8520833333333333</v>
      </c>
      <c r="AZ5" t="s">
        <v>69</v>
      </c>
      <c r="BA5" t="s">
        <v>196</v>
      </c>
      <c r="BB5">
        <v>4</v>
      </c>
      <c r="BC5" t="s">
        <v>405</v>
      </c>
      <c r="BD5">
        <v>8</v>
      </c>
      <c r="BE5">
        <v>34476.368999999999</v>
      </c>
      <c r="BF5">
        <v>0.15477064884646061</v>
      </c>
      <c r="BG5">
        <v>0.13187749037125496</v>
      </c>
      <c r="BH5">
        <v>190357.97399999999</v>
      </c>
      <c r="BI5">
        <v>2.8031029580089985E-2</v>
      </c>
      <c r="BJ5">
        <v>2.388477312136834E-2</v>
      </c>
      <c r="BK5">
        <v>1</v>
      </c>
      <c r="BL5" t="s">
        <v>67</v>
      </c>
      <c r="BM5">
        <v>1</v>
      </c>
      <c r="BN5" t="s">
        <v>347</v>
      </c>
    </row>
    <row r="6" spans="1:66">
      <c r="A6" s="139" t="str">
        <f t="shared" ref="A6:A7" si="0">W6</f>
        <v>신흥교통</v>
      </c>
      <c r="B6" s="139" t="str">
        <f t="shared" ref="B6:B36" si="1">X6</f>
        <v>13</v>
      </c>
      <c r="C6" s="140" t="str">
        <f t="shared" ref="C6:C7" si="2">Y6</f>
        <v>71바6251</v>
      </c>
      <c r="D6" s="114" t="str">
        <f t="shared" ref="D6:D7" si="3">Z6</f>
        <v>대형</v>
      </c>
      <c r="E6" s="110" t="str">
        <f>AZ6</f>
        <v>C</v>
      </c>
      <c r="F6" s="160">
        <f>G6/H6</f>
        <v>0.87863636363636355</v>
      </c>
      <c r="G6" s="161">
        <f>AE6</f>
        <v>1.9330000000000001</v>
      </c>
      <c r="H6" s="162">
        <f>AF6</f>
        <v>2.2000000000000002</v>
      </c>
      <c r="I6" s="163">
        <f t="shared" ref="I6:I7" si="4">AC6</f>
        <v>4047.9989999999998</v>
      </c>
      <c r="J6" s="164">
        <f t="shared" ref="J6:J7" si="5">AI6/AH6</f>
        <v>2.3627592981585024E-2</v>
      </c>
      <c r="K6" s="164">
        <f t="shared" ref="K6:K7" si="6">AJ6/AH6</f>
        <v>0.40577064015444819</v>
      </c>
      <c r="L6" s="164">
        <f t="shared" ref="L6:L7" si="7">AK6/AC6</f>
        <v>0.17737158531906752</v>
      </c>
      <c r="M6" s="165">
        <f t="shared" ref="M6:M7" si="8">AG6</f>
        <v>16.902000000000001</v>
      </c>
      <c r="N6" s="166">
        <f t="shared" ref="N6:N7" si="9">IF(AW6=0,AT6,"속도계이상")</f>
        <v>1.655</v>
      </c>
      <c r="O6" s="166">
        <f t="shared" ref="O6:O7" si="10">IF(AW6=0,AU6,"속도계이상")</f>
        <v>40.637</v>
      </c>
      <c r="P6" s="167">
        <f t="shared" ref="P6:P7" si="11">AQ6/60</f>
        <v>0</v>
      </c>
      <c r="Q6" s="168">
        <f t="shared" ref="Q6:Q7" si="12">AN6</f>
        <v>80</v>
      </c>
      <c r="R6" s="169">
        <f t="shared" ref="R6:R7" si="13">AC6/(AH6-AI6-AJ6)</f>
        <v>27.502688171020235</v>
      </c>
      <c r="S6" s="141">
        <f t="shared" ref="S6:S7" si="14">IF(AW6=0,AL6,"속도계이상")</f>
        <v>67</v>
      </c>
      <c r="T6" s="141">
        <f t="shared" ref="T6:T7" si="15">IF(AW6=0,AM6,"속도계이상")</f>
        <v>1645</v>
      </c>
      <c r="U6" t="s">
        <v>116</v>
      </c>
      <c r="V6" s="5" t="s">
        <v>117</v>
      </c>
      <c r="W6" t="s">
        <v>116</v>
      </c>
      <c r="X6" s="5" t="s">
        <v>117</v>
      </c>
      <c r="Y6" t="s">
        <v>198</v>
      </c>
      <c r="Z6" t="s">
        <v>195</v>
      </c>
      <c r="AA6" t="s">
        <v>48</v>
      </c>
      <c r="AB6">
        <v>525</v>
      </c>
      <c r="AC6" s="1">
        <v>4047.9989999999998</v>
      </c>
      <c r="AD6" s="1">
        <v>2094.2170000000001</v>
      </c>
      <c r="AE6" s="28">
        <v>1.9330000000000001</v>
      </c>
      <c r="AF6">
        <v>2.2000000000000002</v>
      </c>
      <c r="AG6">
        <v>16.902000000000001</v>
      </c>
      <c r="AH6">
        <v>257.94798500000002</v>
      </c>
      <c r="AI6">
        <v>6.0946899999999999</v>
      </c>
      <c r="AJ6">
        <v>104.66771900000001</v>
      </c>
      <c r="AK6">
        <v>718</v>
      </c>
      <c r="AL6">
        <v>67</v>
      </c>
      <c r="AM6">
        <v>1645</v>
      </c>
      <c r="AN6">
        <v>80</v>
      </c>
      <c r="AO6">
        <v>15.693082</v>
      </c>
      <c r="AP6">
        <v>611.1</v>
      </c>
      <c r="AQ6">
        <v>0</v>
      </c>
      <c r="AR6">
        <v>50</v>
      </c>
      <c r="AS6">
        <v>43738</v>
      </c>
      <c r="AT6">
        <v>1.655</v>
      </c>
      <c r="AU6">
        <v>40.637</v>
      </c>
      <c r="AV6">
        <v>28351</v>
      </c>
      <c r="AW6">
        <v>0</v>
      </c>
      <c r="AX6" s="29">
        <v>0.56000000000000005</v>
      </c>
      <c r="AY6">
        <v>0.87863636363636355</v>
      </c>
      <c r="AZ6" t="s">
        <v>69</v>
      </c>
      <c r="BA6" t="s">
        <v>196</v>
      </c>
      <c r="BB6">
        <v>3</v>
      </c>
      <c r="BC6" t="s">
        <v>340</v>
      </c>
      <c r="BD6">
        <v>11</v>
      </c>
      <c r="BE6">
        <v>34476.368999999999</v>
      </c>
      <c r="BF6">
        <v>0.11741372764631913</v>
      </c>
      <c r="BG6">
        <v>0.10316397070015221</v>
      </c>
      <c r="BH6">
        <v>190357.97399999999</v>
      </c>
      <c r="BI6">
        <v>2.1265192704772114E-2</v>
      </c>
      <c r="BJ6">
        <v>1.8684371590147499E-2</v>
      </c>
      <c r="BK6">
        <v>1</v>
      </c>
      <c r="BL6" t="s">
        <v>67</v>
      </c>
      <c r="BM6">
        <v>1</v>
      </c>
      <c r="BN6" t="s">
        <v>347</v>
      </c>
    </row>
    <row r="7" spans="1:66">
      <c r="A7" s="142" t="str">
        <f t="shared" si="0"/>
        <v>신흥교통</v>
      </c>
      <c r="B7" s="142" t="str">
        <f t="shared" si="1"/>
        <v>13</v>
      </c>
      <c r="C7" s="143" t="str">
        <f t="shared" si="2"/>
        <v>71바6261</v>
      </c>
      <c r="D7" s="131" t="str">
        <f t="shared" si="3"/>
        <v>저상</v>
      </c>
      <c r="E7" s="127" t="str">
        <f t="shared" ref="E7:E36" si="16">AZ7</f>
        <v>F</v>
      </c>
      <c r="F7" s="150">
        <f t="shared" ref="F7:F36" si="17">G7/H7</f>
        <v>0.77227272727272722</v>
      </c>
      <c r="G7" s="151">
        <f t="shared" ref="G7:G36" si="18">AE7</f>
        <v>1.6990000000000001</v>
      </c>
      <c r="H7" s="152">
        <f t="shared" ref="H7:H36" si="19">AF7</f>
        <v>2.2000000000000002</v>
      </c>
      <c r="I7" s="153">
        <f t="shared" si="4"/>
        <v>636.45399999999995</v>
      </c>
      <c r="J7" s="154">
        <f t="shared" si="5"/>
        <v>3.2665143080943461E-2</v>
      </c>
      <c r="K7" s="154">
        <f t="shared" si="6"/>
        <v>0.43738924708572496</v>
      </c>
      <c r="L7" s="154">
        <f t="shared" si="7"/>
        <v>0.11784040951899116</v>
      </c>
      <c r="M7" s="155">
        <f t="shared" si="8"/>
        <v>22.055</v>
      </c>
      <c r="N7" s="156">
        <f t="shared" si="9"/>
        <v>1.571</v>
      </c>
      <c r="O7" s="156">
        <f t="shared" si="10"/>
        <v>76.989000000000004</v>
      </c>
      <c r="P7" s="157">
        <f t="shared" si="11"/>
        <v>1.3433333333333333</v>
      </c>
      <c r="Q7" s="158">
        <f t="shared" si="12"/>
        <v>92</v>
      </c>
      <c r="R7" s="159">
        <f t="shared" si="13"/>
        <v>29.921439379319143</v>
      </c>
      <c r="S7" s="144">
        <f t="shared" si="14"/>
        <v>10</v>
      </c>
      <c r="T7" s="144">
        <f t="shared" si="15"/>
        <v>490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199</v>
      </c>
      <c r="Z7" s="4" t="s">
        <v>192</v>
      </c>
      <c r="AA7" s="4" t="s">
        <v>193</v>
      </c>
      <c r="AB7" s="4">
        <v>525</v>
      </c>
      <c r="AC7" s="4">
        <v>636.45399999999995</v>
      </c>
      <c r="AD7" s="4">
        <v>374.63299999999998</v>
      </c>
      <c r="AE7" s="4">
        <v>1.6990000000000001</v>
      </c>
      <c r="AF7" s="4">
        <v>2.2000000000000002</v>
      </c>
      <c r="AG7" s="4">
        <v>22.055</v>
      </c>
      <c r="AH7" s="4">
        <v>40.137770000000003</v>
      </c>
      <c r="AI7" s="4">
        <v>1.3111060000000001</v>
      </c>
      <c r="AJ7" s="4">
        <v>17.555828999999999</v>
      </c>
      <c r="AK7" s="4">
        <v>75</v>
      </c>
      <c r="AL7" s="4">
        <v>10</v>
      </c>
      <c r="AM7" s="4">
        <v>490</v>
      </c>
      <c r="AN7" s="4">
        <v>92</v>
      </c>
      <c r="AO7" s="4">
        <v>15.856735</v>
      </c>
      <c r="AP7" s="4">
        <v>1392.7</v>
      </c>
      <c r="AQ7" s="4">
        <v>80.599999999999994</v>
      </c>
      <c r="AR7" s="4">
        <v>11</v>
      </c>
      <c r="AS7" s="4">
        <v>10857</v>
      </c>
      <c r="AT7" s="4">
        <v>1.571</v>
      </c>
      <c r="AU7" s="4">
        <v>76.989000000000004</v>
      </c>
      <c r="AV7" s="4">
        <v>5902</v>
      </c>
      <c r="AW7" s="4">
        <v>0</v>
      </c>
      <c r="AX7" s="30">
        <v>0.55000000000000004</v>
      </c>
      <c r="AY7">
        <v>0.77227272727272722</v>
      </c>
      <c r="AZ7" t="s">
        <v>70</v>
      </c>
      <c r="BA7" t="s">
        <v>196</v>
      </c>
      <c r="BB7">
        <v>1</v>
      </c>
      <c r="BC7" t="s">
        <v>406</v>
      </c>
      <c r="BD7">
        <v>2</v>
      </c>
      <c r="BE7">
        <v>34476.368999999999</v>
      </c>
      <c r="BF7">
        <v>1.8460586728260158E-2</v>
      </c>
      <c r="BG7">
        <v>1.4256607659688185E-2</v>
      </c>
      <c r="BH7">
        <v>190357.97399999999</v>
      </c>
      <c r="BI7">
        <v>3.3434585724262857E-3</v>
      </c>
      <c r="BJ7">
        <v>2.5820618702510267E-3</v>
      </c>
      <c r="BK7">
        <v>1</v>
      </c>
      <c r="BL7" t="s">
        <v>70</v>
      </c>
      <c r="BM7">
        <v>0</v>
      </c>
      <c r="BN7" t="s">
        <v>345</v>
      </c>
    </row>
    <row r="8" spans="1:66">
      <c r="A8" s="139" t="str">
        <f t="shared" ref="A8:A36" si="20">W8</f>
        <v>신흥교통</v>
      </c>
      <c r="B8" s="139" t="str">
        <f t="shared" si="1"/>
        <v>13</v>
      </c>
      <c r="C8" s="140" t="str">
        <f t="shared" ref="C8:C36" si="21">Y8</f>
        <v>71바6262</v>
      </c>
      <c r="D8" s="114" t="str">
        <f t="shared" ref="D8:D36" si="22">Z8</f>
        <v>저상</v>
      </c>
      <c r="E8" s="110" t="str">
        <f t="shared" si="16"/>
        <v>B</v>
      </c>
      <c r="F8" s="160">
        <f t="shared" si="17"/>
        <v>0.94954545454545447</v>
      </c>
      <c r="G8" s="161">
        <f t="shared" si="18"/>
        <v>2.089</v>
      </c>
      <c r="H8" s="162">
        <f t="shared" si="19"/>
        <v>2.2000000000000002</v>
      </c>
      <c r="I8" s="163">
        <f t="shared" ref="I8:I36" si="23">AC8</f>
        <v>5190.1660000000002</v>
      </c>
      <c r="J8" s="164">
        <f t="shared" ref="J8:J36" si="24">AI8/AH8</f>
        <v>3.9508895130822591E-2</v>
      </c>
      <c r="K8" s="164">
        <f t="shared" ref="K8:K36" si="25">AJ8/AH8</f>
        <v>0.38685812563530481</v>
      </c>
      <c r="L8" s="164">
        <f t="shared" ref="L8:L36" si="26">AK8/AC8</f>
        <v>0.19209404862965845</v>
      </c>
      <c r="M8" s="165">
        <f t="shared" ref="M8:M36" si="27">AG8</f>
        <v>14.864000000000001</v>
      </c>
      <c r="N8" s="166">
        <f t="shared" ref="N8:N36" si="28">IF(AW8=0,AT8,"속도계이상")</f>
        <v>0.193</v>
      </c>
      <c r="O8" s="166">
        <f t="shared" ref="O8:O36" si="29">IF(AW8=0,AU8,"속도계이상")</f>
        <v>13.699</v>
      </c>
      <c r="P8" s="167">
        <f t="shared" ref="P8:P36" si="30">AQ8/60</f>
        <v>0</v>
      </c>
      <c r="Q8" s="168">
        <f t="shared" ref="Q8:Q36" si="31">AN8</f>
        <v>68</v>
      </c>
      <c r="R8" s="169">
        <f t="shared" ref="R8:R36" si="32">AC8/(AH8-AI8-AJ8)</f>
        <v>27.681328086948973</v>
      </c>
      <c r="S8" s="141">
        <f t="shared" ref="S8:S36" si="33">IF(AW8=0,AL8,"속도계이상")</f>
        <v>10</v>
      </c>
      <c r="T8" s="141">
        <f t="shared" ref="T8:T36" si="34">IF(AW8=0,AM8,"속도계이상")</f>
        <v>711</v>
      </c>
      <c r="U8" t="s">
        <v>116</v>
      </c>
      <c r="V8" s="5" t="s">
        <v>117</v>
      </c>
      <c r="W8" t="s">
        <v>116</v>
      </c>
      <c r="X8" s="5" t="s">
        <v>117</v>
      </c>
      <c r="Y8" t="s">
        <v>201</v>
      </c>
      <c r="Z8" t="s">
        <v>192</v>
      </c>
      <c r="AA8" t="s">
        <v>193</v>
      </c>
      <c r="AB8">
        <v>525</v>
      </c>
      <c r="AC8" s="1">
        <v>5190.1660000000002</v>
      </c>
      <c r="AD8" s="1">
        <v>2484.7710000000002</v>
      </c>
      <c r="AE8" s="28">
        <v>2.089</v>
      </c>
      <c r="AF8">
        <v>2.2000000000000002</v>
      </c>
      <c r="AG8">
        <v>14.864000000000001</v>
      </c>
      <c r="AH8">
        <v>326.85882400000003</v>
      </c>
      <c r="AI8">
        <v>12.913831</v>
      </c>
      <c r="AJ8">
        <v>126.447992</v>
      </c>
      <c r="AK8">
        <v>997</v>
      </c>
      <c r="AL8">
        <v>10</v>
      </c>
      <c r="AM8">
        <v>711</v>
      </c>
      <c r="AN8">
        <v>68</v>
      </c>
      <c r="AO8">
        <v>15.878921999999999</v>
      </c>
      <c r="AP8">
        <v>907.6</v>
      </c>
      <c r="AQ8">
        <v>0</v>
      </c>
      <c r="AR8">
        <v>46</v>
      </c>
      <c r="AS8">
        <v>40584</v>
      </c>
      <c r="AT8">
        <v>0.193</v>
      </c>
      <c r="AU8">
        <v>13.699</v>
      </c>
      <c r="AV8">
        <v>48502</v>
      </c>
      <c r="AW8">
        <v>0</v>
      </c>
      <c r="AX8" s="29">
        <v>0.55000000000000004</v>
      </c>
      <c r="AY8">
        <v>0.94954545454545447</v>
      </c>
      <c r="AZ8" t="s">
        <v>68</v>
      </c>
      <c r="BA8" t="s">
        <v>196</v>
      </c>
      <c r="BB8">
        <v>1</v>
      </c>
      <c r="BC8" t="s">
        <v>380</v>
      </c>
      <c r="BD8">
        <v>10</v>
      </c>
      <c r="BE8">
        <v>34476.368999999999</v>
      </c>
      <c r="BF8">
        <v>0.15054270941351161</v>
      </c>
      <c r="BG8">
        <v>0.14294714543855716</v>
      </c>
      <c r="BH8">
        <v>190357.97399999999</v>
      </c>
      <c r="BI8">
        <v>2.7265293336227674E-2</v>
      </c>
      <c r="BJ8">
        <v>2.5889635354263456E-2</v>
      </c>
      <c r="BK8">
        <v>1</v>
      </c>
      <c r="BL8" t="s">
        <v>68</v>
      </c>
      <c r="BM8">
        <v>0</v>
      </c>
      <c r="BN8" t="s">
        <v>345</v>
      </c>
    </row>
    <row r="9" spans="1:66">
      <c r="A9" s="142" t="str">
        <f t="shared" si="20"/>
        <v>신흥교통</v>
      </c>
      <c r="B9" s="142" t="str">
        <f t="shared" si="1"/>
        <v>13</v>
      </c>
      <c r="C9" s="143" t="str">
        <f t="shared" si="21"/>
        <v>71바6275</v>
      </c>
      <c r="D9" s="131" t="str">
        <f t="shared" si="22"/>
        <v>대형</v>
      </c>
      <c r="E9" s="127" t="str">
        <f t="shared" si="16"/>
        <v>C</v>
      </c>
      <c r="F9" s="150">
        <f t="shared" si="17"/>
        <v>0.89565217391304353</v>
      </c>
      <c r="G9" s="151">
        <f t="shared" si="18"/>
        <v>2.06</v>
      </c>
      <c r="H9" s="152">
        <f t="shared" si="19"/>
        <v>2.2999999999999998</v>
      </c>
      <c r="I9" s="153">
        <f t="shared" si="23"/>
        <v>5914.5309999999999</v>
      </c>
      <c r="J9" s="154">
        <f t="shared" si="24"/>
        <v>3.9580267074644133E-2</v>
      </c>
      <c r="K9" s="154">
        <f t="shared" si="25"/>
        <v>0.44155594836951279</v>
      </c>
      <c r="L9" s="154">
        <f t="shared" si="26"/>
        <v>0.22030487286312306</v>
      </c>
      <c r="M9" s="155">
        <f t="shared" si="27"/>
        <v>16.315999999999999</v>
      </c>
      <c r="N9" s="156">
        <f t="shared" si="28"/>
        <v>2.536</v>
      </c>
      <c r="O9" s="156">
        <f t="shared" si="29"/>
        <v>56.86</v>
      </c>
      <c r="P9" s="157">
        <f t="shared" si="30"/>
        <v>0</v>
      </c>
      <c r="Q9" s="158">
        <f t="shared" si="31"/>
        <v>71</v>
      </c>
      <c r="R9" s="159">
        <f t="shared" si="32"/>
        <v>28.589181026030626</v>
      </c>
      <c r="S9" s="144">
        <f t="shared" si="33"/>
        <v>150</v>
      </c>
      <c r="T9" s="144">
        <f t="shared" si="34"/>
        <v>3363</v>
      </c>
      <c r="U9" t="s">
        <v>116</v>
      </c>
      <c r="V9" s="5" t="s">
        <v>117</v>
      </c>
      <c r="W9" t="s">
        <v>116</v>
      </c>
      <c r="X9" s="5" t="s">
        <v>117</v>
      </c>
      <c r="Y9" t="s">
        <v>202</v>
      </c>
      <c r="Z9" t="s">
        <v>195</v>
      </c>
      <c r="AA9" t="s">
        <v>48</v>
      </c>
      <c r="AB9">
        <v>525</v>
      </c>
      <c r="AC9" s="1">
        <v>5914.5309999999999</v>
      </c>
      <c r="AD9" s="1">
        <v>2871.2669999999998</v>
      </c>
      <c r="AE9" s="28">
        <v>2.06</v>
      </c>
      <c r="AF9">
        <v>2.2999999999999998</v>
      </c>
      <c r="AG9">
        <v>16.315999999999999</v>
      </c>
      <c r="AH9">
        <v>398.717446</v>
      </c>
      <c r="AI9">
        <v>15.781343</v>
      </c>
      <c r="AJ9">
        <v>176.05606</v>
      </c>
      <c r="AK9">
        <v>1303</v>
      </c>
      <c r="AL9">
        <v>150</v>
      </c>
      <c r="AM9">
        <v>3363</v>
      </c>
      <c r="AN9">
        <v>71</v>
      </c>
      <c r="AO9">
        <v>14.83389</v>
      </c>
      <c r="AP9">
        <v>1287.3</v>
      </c>
      <c r="AQ9">
        <v>0</v>
      </c>
      <c r="AR9">
        <v>115</v>
      </c>
      <c r="AS9">
        <v>131325</v>
      </c>
      <c r="AT9">
        <v>2.536</v>
      </c>
      <c r="AU9">
        <v>56.86</v>
      </c>
      <c r="AV9">
        <v>0</v>
      </c>
      <c r="AW9">
        <v>0</v>
      </c>
      <c r="AX9" s="29">
        <v>0.56000000000000005</v>
      </c>
      <c r="AY9">
        <v>0.89565217391304353</v>
      </c>
      <c r="AZ9" t="s">
        <v>69</v>
      </c>
      <c r="BA9" t="s">
        <v>196</v>
      </c>
      <c r="BB9">
        <v>1</v>
      </c>
      <c r="BC9" t="s">
        <v>200</v>
      </c>
      <c r="BD9">
        <v>1</v>
      </c>
      <c r="BE9">
        <v>34476.368999999999</v>
      </c>
      <c r="BF9">
        <v>0.17155318763411542</v>
      </c>
      <c r="BG9">
        <v>0.15365198544620773</v>
      </c>
      <c r="BH9">
        <v>190357.97399999999</v>
      </c>
      <c r="BI9">
        <v>3.1070571280612601E-2</v>
      </c>
      <c r="BJ9">
        <v>2.7828424712200851E-2</v>
      </c>
      <c r="BK9">
        <v>1</v>
      </c>
      <c r="BL9" t="s">
        <v>67</v>
      </c>
      <c r="BM9">
        <v>1</v>
      </c>
      <c r="BN9" t="s">
        <v>347</v>
      </c>
    </row>
    <row r="10" spans="1:66">
      <c r="A10" s="139" t="str">
        <f t="shared" si="20"/>
        <v>신흥교통</v>
      </c>
      <c r="B10" s="139" t="str">
        <f t="shared" si="1"/>
        <v>13</v>
      </c>
      <c r="C10" s="140" t="str">
        <f t="shared" si="21"/>
        <v>71바6277</v>
      </c>
      <c r="D10" s="114" t="str">
        <f t="shared" si="22"/>
        <v>대형</v>
      </c>
      <c r="E10" s="110" t="str">
        <f t="shared" si="16"/>
        <v>B</v>
      </c>
      <c r="F10" s="160">
        <f t="shared" si="17"/>
        <v>0.90347826086956518</v>
      </c>
      <c r="G10" s="161">
        <f t="shared" si="18"/>
        <v>2.0779999999999998</v>
      </c>
      <c r="H10" s="162">
        <f t="shared" si="19"/>
        <v>2.2999999999999998</v>
      </c>
      <c r="I10" s="163">
        <f t="shared" si="23"/>
        <v>5539.7709999999997</v>
      </c>
      <c r="J10" s="164">
        <f t="shared" si="24"/>
        <v>3.1017034456183347E-2</v>
      </c>
      <c r="K10" s="164">
        <f t="shared" si="25"/>
        <v>0.3902943180181061</v>
      </c>
      <c r="L10" s="164">
        <f t="shared" si="26"/>
        <v>0.26643700615061527</v>
      </c>
      <c r="M10" s="165">
        <f t="shared" si="27"/>
        <v>15.22</v>
      </c>
      <c r="N10" s="166">
        <f t="shared" si="28"/>
        <v>0.86599999999999999</v>
      </c>
      <c r="O10" s="166">
        <f t="shared" si="29"/>
        <v>26.553000000000001</v>
      </c>
      <c r="P10" s="167">
        <f t="shared" si="30"/>
        <v>0</v>
      </c>
      <c r="Q10" s="168">
        <f t="shared" si="31"/>
        <v>70</v>
      </c>
      <c r="R10" s="169">
        <f t="shared" si="32"/>
        <v>27.486170994340586</v>
      </c>
      <c r="S10" s="141">
        <f t="shared" si="33"/>
        <v>48</v>
      </c>
      <c r="T10" s="141">
        <f t="shared" si="34"/>
        <v>1471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203</v>
      </c>
      <c r="Z10" s="4" t="s">
        <v>195</v>
      </c>
      <c r="AA10" s="4" t="s">
        <v>48</v>
      </c>
      <c r="AB10" s="4">
        <v>525</v>
      </c>
      <c r="AC10" s="4">
        <v>5539.7709999999997</v>
      </c>
      <c r="AD10" s="4">
        <v>2665.6889999999999</v>
      </c>
      <c r="AE10" s="4">
        <v>2.0779999999999998</v>
      </c>
      <c r="AF10" s="4">
        <v>2.2999999999999998</v>
      </c>
      <c r="AG10" s="4">
        <v>15.22</v>
      </c>
      <c r="AH10" s="4">
        <v>348.28326399999997</v>
      </c>
      <c r="AI10" s="4">
        <v>10.802714</v>
      </c>
      <c r="AJ10" s="4">
        <v>135.93297899999999</v>
      </c>
      <c r="AK10" s="4">
        <v>1476</v>
      </c>
      <c r="AL10" s="4">
        <v>48</v>
      </c>
      <c r="AM10" s="4">
        <v>1471</v>
      </c>
      <c r="AN10" s="4">
        <v>70</v>
      </c>
      <c r="AO10" s="4">
        <v>15.905934999999999</v>
      </c>
      <c r="AP10" s="4">
        <v>498.9</v>
      </c>
      <c r="AQ10" s="4">
        <v>0</v>
      </c>
      <c r="AR10" s="4">
        <v>32</v>
      </c>
      <c r="AS10" s="4">
        <v>25906</v>
      </c>
      <c r="AT10" s="4">
        <v>0.86599999999999999</v>
      </c>
      <c r="AU10" s="4">
        <v>26.553000000000001</v>
      </c>
      <c r="AV10" s="4">
        <v>47706</v>
      </c>
      <c r="AW10" s="4">
        <v>0</v>
      </c>
      <c r="AX10" s="30">
        <v>0.56000000000000005</v>
      </c>
      <c r="AY10">
        <v>0.90347826086956518</v>
      </c>
      <c r="AZ10" t="s">
        <v>68</v>
      </c>
      <c r="BA10" t="s">
        <v>196</v>
      </c>
      <c r="BB10">
        <v>2</v>
      </c>
      <c r="BC10" t="s">
        <v>407</v>
      </c>
      <c r="BD10">
        <v>14</v>
      </c>
      <c r="BE10">
        <v>34476.368999999999</v>
      </c>
      <c r="BF10">
        <v>0.16068313342394033</v>
      </c>
      <c r="BG10">
        <v>0.1451737179369339</v>
      </c>
      <c r="BH10">
        <v>190357.97399999999</v>
      </c>
      <c r="BI10">
        <v>2.9101859426177757E-2</v>
      </c>
      <c r="BJ10">
        <v>2.6292897342433643E-2</v>
      </c>
      <c r="BK10">
        <v>1</v>
      </c>
      <c r="BL10" t="s">
        <v>70</v>
      </c>
      <c r="BM10">
        <v>3</v>
      </c>
      <c r="BN10" t="s">
        <v>347</v>
      </c>
    </row>
    <row r="11" spans="1:66">
      <c r="A11" s="142" t="str">
        <f t="shared" si="20"/>
        <v>신흥교통</v>
      </c>
      <c r="B11" s="142" t="str">
        <f t="shared" si="1"/>
        <v>13</v>
      </c>
      <c r="C11" s="143" t="str">
        <f t="shared" si="21"/>
        <v>71바6286</v>
      </c>
      <c r="D11" s="131" t="str">
        <f t="shared" si="22"/>
        <v>대형</v>
      </c>
      <c r="E11" s="127" t="str">
        <f t="shared" si="16"/>
        <v>D</v>
      </c>
      <c r="F11" s="150">
        <f t="shared" si="17"/>
        <v>0.81375000000000008</v>
      </c>
      <c r="G11" s="151">
        <f t="shared" si="18"/>
        <v>1.9530000000000001</v>
      </c>
      <c r="H11" s="152">
        <f t="shared" si="19"/>
        <v>2.4</v>
      </c>
      <c r="I11" s="153">
        <f t="shared" si="23"/>
        <v>2490.9650000000001</v>
      </c>
      <c r="J11" s="154">
        <f t="shared" si="24"/>
        <v>5.5309186788625515E-2</v>
      </c>
      <c r="K11" s="154">
        <f t="shared" si="25"/>
        <v>0.39565248893328503</v>
      </c>
      <c r="L11" s="154">
        <f t="shared" si="26"/>
        <v>0.19630946239710312</v>
      </c>
      <c r="M11" s="155">
        <f t="shared" si="27"/>
        <v>15.96</v>
      </c>
      <c r="N11" s="156">
        <f t="shared" si="28"/>
        <v>0.12</v>
      </c>
      <c r="O11" s="156">
        <f t="shared" si="29"/>
        <v>30.228999999999999</v>
      </c>
      <c r="P11" s="157">
        <f t="shared" si="30"/>
        <v>0</v>
      </c>
      <c r="Q11" s="158">
        <f t="shared" si="31"/>
        <v>69</v>
      </c>
      <c r="R11" s="159">
        <f t="shared" si="32"/>
        <v>26.684299476733994</v>
      </c>
      <c r="S11" s="144">
        <f t="shared" si="33"/>
        <v>3</v>
      </c>
      <c r="T11" s="144">
        <f t="shared" si="34"/>
        <v>753</v>
      </c>
      <c r="U11" t="s">
        <v>116</v>
      </c>
      <c r="V11" s="5" t="s">
        <v>117</v>
      </c>
      <c r="W11" t="s">
        <v>116</v>
      </c>
      <c r="X11" s="5" t="s">
        <v>117</v>
      </c>
      <c r="Y11" t="s">
        <v>204</v>
      </c>
      <c r="Z11" t="s">
        <v>195</v>
      </c>
      <c r="AA11" t="s">
        <v>48</v>
      </c>
      <c r="AB11">
        <v>525</v>
      </c>
      <c r="AC11" s="1">
        <v>2490.9650000000001</v>
      </c>
      <c r="AD11" s="1">
        <v>1275.508</v>
      </c>
      <c r="AE11" s="28">
        <v>1.9530000000000001</v>
      </c>
      <c r="AF11">
        <v>2.4</v>
      </c>
      <c r="AG11">
        <v>15.96</v>
      </c>
      <c r="AH11">
        <v>170.02358100000001</v>
      </c>
      <c r="AI11">
        <v>9.4038660000000007</v>
      </c>
      <c r="AJ11">
        <v>67.270252999999997</v>
      </c>
      <c r="AK11">
        <v>489</v>
      </c>
      <c r="AL11">
        <v>3</v>
      </c>
      <c r="AM11">
        <v>753</v>
      </c>
      <c r="AN11">
        <v>69</v>
      </c>
      <c r="AO11">
        <v>14.650703</v>
      </c>
      <c r="AP11">
        <v>246.8</v>
      </c>
      <c r="AQ11">
        <v>0</v>
      </c>
      <c r="AR11">
        <v>28</v>
      </c>
      <c r="AS11">
        <v>40326</v>
      </c>
      <c r="AT11">
        <v>0.12</v>
      </c>
      <c r="AU11">
        <v>30.228999999999999</v>
      </c>
      <c r="AV11">
        <v>17648</v>
      </c>
      <c r="AW11">
        <v>0</v>
      </c>
      <c r="AX11" s="29">
        <v>0.56000000000000005</v>
      </c>
      <c r="AY11">
        <v>0.81375000000000008</v>
      </c>
      <c r="AZ11" t="s">
        <v>67</v>
      </c>
      <c r="BA11" t="s">
        <v>196</v>
      </c>
      <c r="BB11">
        <v>1</v>
      </c>
      <c r="BC11" t="s">
        <v>360</v>
      </c>
      <c r="BD11">
        <v>3</v>
      </c>
      <c r="BE11">
        <v>34476.368999999999</v>
      </c>
      <c r="BF11">
        <v>7.2251373107185393E-2</v>
      </c>
      <c r="BG11">
        <v>5.8794554865972119E-2</v>
      </c>
      <c r="BH11">
        <v>190357.97399999999</v>
      </c>
      <c r="BI11">
        <v>1.3085687705417586E-2</v>
      </c>
      <c r="BJ11">
        <v>1.0648478370283562E-2</v>
      </c>
      <c r="BK11">
        <v>1</v>
      </c>
      <c r="BL11" t="s">
        <v>70</v>
      </c>
      <c r="BM11">
        <v>1</v>
      </c>
      <c r="BN11" t="s">
        <v>347</v>
      </c>
    </row>
    <row r="12" spans="1:66" s="2" customFormat="1">
      <c r="A12" s="139" t="str">
        <f t="shared" si="20"/>
        <v>신흥교통</v>
      </c>
      <c r="B12" s="139" t="str">
        <f t="shared" si="1"/>
        <v>13</v>
      </c>
      <c r="C12" s="140" t="str">
        <f t="shared" si="21"/>
        <v>71바6290</v>
      </c>
      <c r="D12" s="114" t="str">
        <f t="shared" si="22"/>
        <v>대형</v>
      </c>
      <c r="E12" s="110" t="str">
        <f t="shared" si="16"/>
        <v>C</v>
      </c>
      <c r="F12" s="160">
        <f t="shared" si="17"/>
        <v>0.88166666666666671</v>
      </c>
      <c r="G12" s="161">
        <f t="shared" si="18"/>
        <v>2.1160000000000001</v>
      </c>
      <c r="H12" s="162">
        <f t="shared" si="19"/>
        <v>2.4</v>
      </c>
      <c r="I12" s="163">
        <f t="shared" si="23"/>
        <v>5320.5529999999999</v>
      </c>
      <c r="J12" s="164">
        <f t="shared" si="24"/>
        <v>1.8129373190725103E-2</v>
      </c>
      <c r="K12" s="164">
        <f t="shared" si="25"/>
        <v>0.38612418830287881</v>
      </c>
      <c r="L12" s="164">
        <f t="shared" si="26"/>
        <v>0.18926604057886465</v>
      </c>
      <c r="M12" s="165">
        <f t="shared" si="27"/>
        <v>15.176</v>
      </c>
      <c r="N12" s="166">
        <f t="shared" si="28"/>
        <v>3.7999999999999999E-2</v>
      </c>
      <c r="O12" s="166">
        <f t="shared" si="29"/>
        <v>17.704999999999998</v>
      </c>
      <c r="P12" s="167">
        <f t="shared" si="30"/>
        <v>0</v>
      </c>
      <c r="Q12" s="168">
        <f t="shared" si="31"/>
        <v>71</v>
      </c>
      <c r="R12" s="169">
        <f t="shared" si="32"/>
        <v>27.933516027541085</v>
      </c>
      <c r="S12" s="141">
        <f t="shared" si="33"/>
        <v>2</v>
      </c>
      <c r="T12" s="141">
        <f t="shared" si="34"/>
        <v>942</v>
      </c>
      <c r="U12" t="s">
        <v>116</v>
      </c>
      <c r="V12" s="5" t="s">
        <v>117</v>
      </c>
      <c r="W12" t="s">
        <v>116</v>
      </c>
      <c r="X12" s="5" t="s">
        <v>117</v>
      </c>
      <c r="Y12" t="s">
        <v>205</v>
      </c>
      <c r="Z12" t="s">
        <v>195</v>
      </c>
      <c r="AA12" t="s">
        <v>48</v>
      </c>
      <c r="AB12">
        <v>525</v>
      </c>
      <c r="AC12" s="1">
        <v>5320.5529999999999</v>
      </c>
      <c r="AD12" s="1">
        <v>2514.2399999999998</v>
      </c>
      <c r="AE12" s="28">
        <v>2.1160000000000001</v>
      </c>
      <c r="AF12">
        <v>2.4</v>
      </c>
      <c r="AG12">
        <v>15.176</v>
      </c>
      <c r="AH12">
        <v>319.71993400000002</v>
      </c>
      <c r="AI12">
        <v>5.796322</v>
      </c>
      <c r="AJ12">
        <v>123.4516</v>
      </c>
      <c r="AK12">
        <v>1007</v>
      </c>
      <c r="AL12">
        <v>2</v>
      </c>
      <c r="AM12">
        <v>942</v>
      </c>
      <c r="AN12">
        <v>71</v>
      </c>
      <c r="AO12">
        <v>16.641292</v>
      </c>
      <c r="AP12">
        <v>571.1</v>
      </c>
      <c r="AQ12">
        <v>0</v>
      </c>
      <c r="AR12">
        <v>15</v>
      </c>
      <c r="AS12">
        <v>18393</v>
      </c>
      <c r="AT12">
        <v>3.7999999999999999E-2</v>
      </c>
      <c r="AU12">
        <v>17.704999999999998</v>
      </c>
      <c r="AV12">
        <v>48400</v>
      </c>
      <c r="AW12">
        <v>0</v>
      </c>
      <c r="AX12" s="29">
        <v>0.56000000000000005</v>
      </c>
      <c r="AY12" s="2">
        <v>0.88166666666666671</v>
      </c>
      <c r="AZ12" s="2" t="s">
        <v>69</v>
      </c>
      <c r="BA12" s="2" t="s">
        <v>196</v>
      </c>
      <c r="BB12" s="2">
        <v>2</v>
      </c>
      <c r="BC12" s="2" t="s">
        <v>339</v>
      </c>
      <c r="BD12" s="2">
        <v>8</v>
      </c>
      <c r="BE12" s="2">
        <v>34476.368999999999</v>
      </c>
      <c r="BF12" s="2">
        <v>0.15432463320020737</v>
      </c>
      <c r="BG12" s="2">
        <v>0.13606288493818283</v>
      </c>
      <c r="BH12" s="2">
        <v>190357.97399999999</v>
      </c>
      <c r="BI12" s="2">
        <v>2.7950250195455432E-2</v>
      </c>
      <c r="BJ12" s="2">
        <v>2.4642803922326539E-2</v>
      </c>
      <c r="BK12" s="2">
        <v>1</v>
      </c>
      <c r="BL12" s="2" t="s">
        <v>67</v>
      </c>
      <c r="BM12" s="2">
        <v>1</v>
      </c>
      <c r="BN12" s="2" t="s">
        <v>347</v>
      </c>
    </row>
    <row r="13" spans="1:66">
      <c r="A13" s="142" t="str">
        <f t="shared" si="20"/>
        <v>신흥교통</v>
      </c>
      <c r="B13" s="142" t="str">
        <f t="shared" si="1"/>
        <v>330</v>
      </c>
      <c r="C13" s="143" t="str">
        <f t="shared" si="21"/>
        <v>70바4003</v>
      </c>
      <c r="D13" s="131" t="str">
        <f t="shared" si="22"/>
        <v>대형</v>
      </c>
      <c r="E13" s="127" t="str">
        <f t="shared" si="16"/>
        <v>B</v>
      </c>
      <c r="F13" s="150">
        <f t="shared" si="17"/>
        <v>0.90374999999999994</v>
      </c>
      <c r="G13" s="151">
        <f t="shared" si="18"/>
        <v>2.8919999999999999</v>
      </c>
      <c r="H13" s="152">
        <f t="shared" si="19"/>
        <v>3.2</v>
      </c>
      <c r="I13" s="153">
        <f t="shared" si="23"/>
        <v>11469.686</v>
      </c>
      <c r="J13" s="154">
        <f t="shared" si="24"/>
        <v>8.3349534362868374E-3</v>
      </c>
      <c r="K13" s="154">
        <f t="shared" si="25"/>
        <v>0.26048381624096251</v>
      </c>
      <c r="L13" s="154">
        <f t="shared" si="26"/>
        <v>0.10436205489845145</v>
      </c>
      <c r="M13" s="155">
        <f t="shared" si="27"/>
        <v>21.047999999999998</v>
      </c>
      <c r="N13" s="156">
        <f t="shared" si="28"/>
        <v>0.40100000000000002</v>
      </c>
      <c r="O13" s="156">
        <f t="shared" si="29"/>
        <v>6.016</v>
      </c>
      <c r="P13" s="157">
        <f t="shared" si="30"/>
        <v>611.30833333333328</v>
      </c>
      <c r="Q13" s="158">
        <f t="shared" si="31"/>
        <v>113</v>
      </c>
      <c r="R13" s="159">
        <f t="shared" si="32"/>
        <v>48.276911350923491</v>
      </c>
      <c r="S13" s="144">
        <f t="shared" si="33"/>
        <v>46</v>
      </c>
      <c r="T13" s="144">
        <f t="shared" si="34"/>
        <v>690</v>
      </c>
      <c r="U13" t="s">
        <v>116</v>
      </c>
      <c r="V13" t="s">
        <v>118</v>
      </c>
      <c r="W13" s="4" t="s">
        <v>116</v>
      </c>
      <c r="X13" s="4" t="s">
        <v>118</v>
      </c>
      <c r="Y13" s="4" t="s">
        <v>206</v>
      </c>
      <c r="Z13" s="4" t="s">
        <v>195</v>
      </c>
      <c r="AA13" s="4" t="s">
        <v>48</v>
      </c>
      <c r="AB13" s="4">
        <v>525</v>
      </c>
      <c r="AC13" s="4">
        <v>11469.686</v>
      </c>
      <c r="AD13" s="4">
        <v>3966.665</v>
      </c>
      <c r="AE13" s="4">
        <v>2.8919999999999999</v>
      </c>
      <c r="AF13" s="4">
        <v>3.2</v>
      </c>
      <c r="AG13" s="4">
        <v>21.047999999999998</v>
      </c>
      <c r="AH13" s="4">
        <v>324.92791</v>
      </c>
      <c r="AI13" s="4">
        <v>2.708259</v>
      </c>
      <c r="AJ13" s="4">
        <v>84.638462000000004</v>
      </c>
      <c r="AK13" s="4">
        <v>1197</v>
      </c>
      <c r="AL13" s="4">
        <v>46</v>
      </c>
      <c r="AM13" s="4">
        <v>690</v>
      </c>
      <c r="AN13" s="4">
        <v>113</v>
      </c>
      <c r="AO13" s="4">
        <v>35.299171000000001</v>
      </c>
      <c r="AP13" s="4">
        <v>78080.899999999994</v>
      </c>
      <c r="AQ13" s="4">
        <v>36678.5</v>
      </c>
      <c r="AR13" s="4">
        <v>15</v>
      </c>
      <c r="AS13" s="4">
        <v>5779</v>
      </c>
      <c r="AT13" s="4">
        <v>0.40100000000000002</v>
      </c>
      <c r="AU13" s="4">
        <v>6.016</v>
      </c>
      <c r="AV13" s="4">
        <v>103896</v>
      </c>
      <c r="AW13" s="4">
        <v>0</v>
      </c>
      <c r="AX13" s="30">
        <v>0.56000000000000005</v>
      </c>
      <c r="AY13">
        <v>0.90374999999999994</v>
      </c>
      <c r="AZ13" t="s">
        <v>68</v>
      </c>
      <c r="BA13" t="s">
        <v>207</v>
      </c>
      <c r="BB13">
        <v>2</v>
      </c>
      <c r="BC13" t="s">
        <v>408</v>
      </c>
      <c r="BD13">
        <v>9</v>
      </c>
      <c r="BE13">
        <v>101703.575</v>
      </c>
      <c r="BF13">
        <v>0.11277564235082198</v>
      </c>
      <c r="BG13">
        <v>0.10192098677455536</v>
      </c>
      <c r="BH13">
        <v>190357.97399999999</v>
      </c>
      <c r="BI13">
        <v>6.0253246864247462E-2</v>
      </c>
      <c r="BJ13">
        <v>5.4453871853563637E-2</v>
      </c>
      <c r="BK13">
        <v>1</v>
      </c>
      <c r="BL13" t="s">
        <v>69</v>
      </c>
      <c r="BM13">
        <v>1</v>
      </c>
      <c r="BN13" t="s">
        <v>347</v>
      </c>
    </row>
    <row r="14" spans="1:66">
      <c r="A14" s="139" t="str">
        <f t="shared" si="20"/>
        <v>신흥교통</v>
      </c>
      <c r="B14" s="139" t="str">
        <f t="shared" si="1"/>
        <v>330</v>
      </c>
      <c r="C14" s="140" t="str">
        <f t="shared" si="21"/>
        <v>70바4011</v>
      </c>
      <c r="D14" s="114" t="str">
        <f t="shared" si="22"/>
        <v>대형</v>
      </c>
      <c r="E14" s="110" t="str">
        <f t="shared" si="16"/>
        <v>D</v>
      </c>
      <c r="F14" s="160">
        <f t="shared" si="17"/>
        <v>0.84545454545454546</v>
      </c>
      <c r="G14" s="161">
        <f t="shared" si="18"/>
        <v>2.79</v>
      </c>
      <c r="H14" s="162">
        <f t="shared" si="19"/>
        <v>3.3</v>
      </c>
      <c r="I14" s="163">
        <f t="shared" si="23"/>
        <v>7777.3249999999998</v>
      </c>
      <c r="J14" s="164">
        <f t="shared" si="24"/>
        <v>1.5960162440050319E-2</v>
      </c>
      <c r="K14" s="164">
        <f t="shared" si="25"/>
        <v>0.35835183540331023</v>
      </c>
      <c r="L14" s="164">
        <f t="shared" si="26"/>
        <v>0.13860806896972933</v>
      </c>
      <c r="M14" s="165">
        <f t="shared" si="27"/>
        <v>21.684999999999999</v>
      </c>
      <c r="N14" s="166">
        <f t="shared" si="28"/>
        <v>0.46300000000000002</v>
      </c>
      <c r="O14" s="166">
        <f t="shared" si="29"/>
        <v>12.407999999999999</v>
      </c>
      <c r="P14" s="167">
        <f t="shared" si="30"/>
        <v>996.58499999999992</v>
      </c>
      <c r="Q14" s="168">
        <f t="shared" si="31"/>
        <v>115</v>
      </c>
      <c r="R14" s="169">
        <f t="shared" si="32"/>
        <v>47.644545839029618</v>
      </c>
      <c r="S14" s="141">
        <f t="shared" si="33"/>
        <v>36</v>
      </c>
      <c r="T14" s="141">
        <f t="shared" si="34"/>
        <v>965</v>
      </c>
      <c r="U14" t="s">
        <v>116</v>
      </c>
      <c r="V14" s="5" t="s">
        <v>118</v>
      </c>
      <c r="W14" t="s">
        <v>116</v>
      </c>
      <c r="X14" s="5" t="s">
        <v>118</v>
      </c>
      <c r="Y14" t="s">
        <v>208</v>
      </c>
      <c r="Z14" t="s">
        <v>195</v>
      </c>
      <c r="AA14" t="s">
        <v>48</v>
      </c>
      <c r="AB14">
        <v>525</v>
      </c>
      <c r="AC14" s="1">
        <v>7777.3249999999998</v>
      </c>
      <c r="AD14" s="1">
        <v>2787.308</v>
      </c>
      <c r="AE14" s="28">
        <v>2.79</v>
      </c>
      <c r="AF14">
        <v>3.3</v>
      </c>
      <c r="AG14">
        <v>21.684999999999999</v>
      </c>
      <c r="AH14">
        <v>260.89107899999999</v>
      </c>
      <c r="AI14">
        <v>4.1638640000000002</v>
      </c>
      <c r="AJ14">
        <v>93.490797000000001</v>
      </c>
      <c r="AK14">
        <v>1078</v>
      </c>
      <c r="AL14">
        <v>36</v>
      </c>
      <c r="AM14">
        <v>965</v>
      </c>
      <c r="AN14">
        <v>115</v>
      </c>
      <c r="AO14">
        <v>29.81062</v>
      </c>
      <c r="AP14">
        <v>123945.5</v>
      </c>
      <c r="AQ14">
        <v>59795.1</v>
      </c>
      <c r="AR14">
        <v>124</v>
      </c>
      <c r="AS14">
        <v>75863</v>
      </c>
      <c r="AT14">
        <v>0.46300000000000002</v>
      </c>
      <c r="AU14">
        <v>12.407999999999999</v>
      </c>
      <c r="AV14">
        <v>0</v>
      </c>
      <c r="AW14">
        <v>0</v>
      </c>
      <c r="AX14" s="29">
        <v>0.56000000000000005</v>
      </c>
      <c r="AY14">
        <v>0.84545454545454546</v>
      </c>
      <c r="AZ14" t="s">
        <v>67</v>
      </c>
      <c r="BA14" t="s">
        <v>207</v>
      </c>
      <c r="BB14">
        <v>1</v>
      </c>
      <c r="BC14" t="s">
        <v>363</v>
      </c>
      <c r="BD14">
        <v>1</v>
      </c>
      <c r="BE14">
        <v>101703.575</v>
      </c>
      <c r="BF14">
        <v>7.6470517383484302E-2</v>
      </c>
      <c r="BG14">
        <v>6.4652346515127634E-2</v>
      </c>
      <c r="BH14">
        <v>190357.97399999999</v>
      </c>
      <c r="BI14">
        <v>4.0856313169208243E-2</v>
      </c>
      <c r="BJ14">
        <v>3.4542155679421517E-2</v>
      </c>
      <c r="BK14">
        <v>1</v>
      </c>
      <c r="BL14" t="s">
        <v>69</v>
      </c>
      <c r="BM14">
        <v>-1</v>
      </c>
      <c r="BN14" t="s">
        <v>342</v>
      </c>
    </row>
    <row r="15" spans="1:66">
      <c r="A15" s="142" t="str">
        <f t="shared" si="20"/>
        <v>신흥교통</v>
      </c>
      <c r="B15" s="142" t="str">
        <f t="shared" si="1"/>
        <v>330</v>
      </c>
      <c r="C15" s="143" t="str">
        <f t="shared" si="21"/>
        <v>70바4013</v>
      </c>
      <c r="D15" s="131" t="str">
        <f t="shared" si="22"/>
        <v>대형</v>
      </c>
      <c r="E15" s="127" t="str">
        <f t="shared" si="16"/>
        <v>C</v>
      </c>
      <c r="F15" s="150">
        <f t="shared" si="17"/>
        <v>0.87588235294117656</v>
      </c>
      <c r="G15" s="151">
        <f t="shared" si="18"/>
        <v>2.9780000000000002</v>
      </c>
      <c r="H15" s="152">
        <f t="shared" si="19"/>
        <v>3.4</v>
      </c>
      <c r="I15" s="153">
        <f t="shared" si="23"/>
        <v>13006.503000000001</v>
      </c>
      <c r="J15" s="154">
        <f t="shared" si="24"/>
        <v>1.2089952921873971E-2</v>
      </c>
      <c r="K15" s="154">
        <f t="shared" si="25"/>
        <v>0.26584970140466502</v>
      </c>
      <c r="L15" s="154">
        <f t="shared" si="26"/>
        <v>0.14254407968075661</v>
      </c>
      <c r="M15" s="155">
        <f t="shared" si="27"/>
        <v>19.231999999999999</v>
      </c>
      <c r="N15" s="156">
        <f t="shared" si="28"/>
        <v>4.5999999999999999E-2</v>
      </c>
      <c r="O15" s="156">
        <f t="shared" si="29"/>
        <v>5.0049999999999999</v>
      </c>
      <c r="P15" s="157">
        <f t="shared" si="30"/>
        <v>848.79499999999996</v>
      </c>
      <c r="Q15" s="158">
        <f t="shared" si="31"/>
        <v>108</v>
      </c>
      <c r="R15" s="159">
        <f t="shared" si="32"/>
        <v>46.490247682246412</v>
      </c>
      <c r="S15" s="144">
        <f t="shared" si="33"/>
        <v>6</v>
      </c>
      <c r="T15" s="144">
        <f t="shared" si="34"/>
        <v>651</v>
      </c>
      <c r="U15" t="s">
        <v>116</v>
      </c>
      <c r="V15" s="5" t="s">
        <v>118</v>
      </c>
      <c r="W15" t="s">
        <v>116</v>
      </c>
      <c r="X15" s="5" t="s">
        <v>118</v>
      </c>
      <c r="Y15" t="s">
        <v>209</v>
      </c>
      <c r="Z15" t="s">
        <v>195</v>
      </c>
      <c r="AA15" t="s">
        <v>48</v>
      </c>
      <c r="AB15">
        <v>525</v>
      </c>
      <c r="AC15" s="1">
        <v>13006.503000000001</v>
      </c>
      <c r="AD15" s="1">
        <v>4368.1610000000001</v>
      </c>
      <c r="AE15" s="28">
        <v>2.9780000000000002</v>
      </c>
      <c r="AF15">
        <v>3.4</v>
      </c>
      <c r="AG15">
        <v>19.231999999999999</v>
      </c>
      <c r="AH15">
        <v>387.45849800000002</v>
      </c>
      <c r="AI15">
        <v>4.684355</v>
      </c>
      <c r="AJ15">
        <v>103.005726</v>
      </c>
      <c r="AK15">
        <v>1854</v>
      </c>
      <c r="AL15">
        <v>6</v>
      </c>
      <c r="AM15">
        <v>651</v>
      </c>
      <c r="AN15">
        <v>108</v>
      </c>
      <c r="AO15">
        <v>33.568764000000002</v>
      </c>
      <c r="AP15">
        <v>110346.1</v>
      </c>
      <c r="AQ15">
        <v>50927.7</v>
      </c>
      <c r="AR15">
        <v>37</v>
      </c>
      <c r="AS15">
        <v>8300</v>
      </c>
      <c r="AT15">
        <v>4.5999999999999999E-2</v>
      </c>
      <c r="AU15">
        <v>5.0049999999999999</v>
      </c>
      <c r="AV15">
        <v>120226</v>
      </c>
      <c r="AW15">
        <v>0</v>
      </c>
      <c r="AX15" s="29">
        <v>0.56000000000000005</v>
      </c>
      <c r="AY15">
        <v>0.87588235294117656</v>
      </c>
      <c r="AZ15" t="s">
        <v>69</v>
      </c>
      <c r="BA15" t="s">
        <v>207</v>
      </c>
      <c r="BB15">
        <v>2</v>
      </c>
      <c r="BC15" t="s">
        <v>341</v>
      </c>
      <c r="BD15">
        <v>14</v>
      </c>
      <c r="BE15">
        <v>101703.575</v>
      </c>
      <c r="BF15">
        <v>0.12788638944107913</v>
      </c>
      <c r="BG15">
        <v>0.11201343169280403</v>
      </c>
      <c r="BH15">
        <v>190357.97399999999</v>
      </c>
      <c r="BI15">
        <v>6.8326546698800242E-2</v>
      </c>
      <c r="BJ15">
        <v>5.9846016490890337E-2</v>
      </c>
      <c r="BK15">
        <v>1</v>
      </c>
      <c r="BL15" t="s">
        <v>67</v>
      </c>
      <c r="BM15">
        <v>1</v>
      </c>
      <c r="BN15" t="s">
        <v>347</v>
      </c>
    </row>
    <row r="16" spans="1:66">
      <c r="A16" s="139" t="str">
        <f t="shared" si="20"/>
        <v>신흥교통</v>
      </c>
      <c r="B16" s="139" t="str">
        <f t="shared" si="1"/>
        <v>330</v>
      </c>
      <c r="C16" s="140" t="str">
        <f t="shared" si="21"/>
        <v>70바4014</v>
      </c>
      <c r="D16" s="114" t="str">
        <f t="shared" si="22"/>
        <v>대형</v>
      </c>
      <c r="E16" s="110" t="str">
        <f t="shared" si="16"/>
        <v>B</v>
      </c>
      <c r="F16" s="160">
        <f t="shared" si="17"/>
        <v>0.92874999999999996</v>
      </c>
      <c r="G16" s="161">
        <f t="shared" si="18"/>
        <v>2.972</v>
      </c>
      <c r="H16" s="162">
        <f t="shared" si="19"/>
        <v>3.2</v>
      </c>
      <c r="I16" s="163">
        <f t="shared" si="23"/>
        <v>11516.673000000001</v>
      </c>
      <c r="J16" s="164">
        <f t="shared" si="24"/>
        <v>1.7243177899735108E-2</v>
      </c>
      <c r="K16" s="164">
        <f t="shared" si="25"/>
        <v>0.26069903487031265</v>
      </c>
      <c r="L16" s="164">
        <f t="shared" si="26"/>
        <v>0.11800282946298814</v>
      </c>
      <c r="M16" s="165">
        <f t="shared" si="27"/>
        <v>19.873999999999999</v>
      </c>
      <c r="N16" s="166">
        <f t="shared" si="28"/>
        <v>2.5999999999999999E-2</v>
      </c>
      <c r="O16" s="166">
        <f t="shared" si="29"/>
        <v>4.9580000000000002</v>
      </c>
      <c r="P16" s="167">
        <f t="shared" si="30"/>
        <v>592.29000000000008</v>
      </c>
      <c r="Q16" s="168">
        <f t="shared" si="31"/>
        <v>112</v>
      </c>
      <c r="R16" s="169">
        <f t="shared" si="32"/>
        <v>47.550900541030401</v>
      </c>
      <c r="S16" s="141">
        <f t="shared" si="33"/>
        <v>3</v>
      </c>
      <c r="T16" s="141">
        <f t="shared" si="34"/>
        <v>571</v>
      </c>
      <c r="U16" t="s">
        <v>116</v>
      </c>
      <c r="V16" t="s">
        <v>118</v>
      </c>
      <c r="W16" s="4" t="s">
        <v>116</v>
      </c>
      <c r="X16" s="4" t="s">
        <v>118</v>
      </c>
      <c r="Y16" s="4" t="s">
        <v>210</v>
      </c>
      <c r="Z16" s="4" t="s">
        <v>195</v>
      </c>
      <c r="AA16" s="4" t="s">
        <v>48</v>
      </c>
      <c r="AB16" s="4">
        <v>525</v>
      </c>
      <c r="AC16" s="4">
        <v>11516.673000000001</v>
      </c>
      <c r="AD16" s="4">
        <v>3874.4369999999999</v>
      </c>
      <c r="AE16" s="4">
        <v>2.972</v>
      </c>
      <c r="AF16" s="4">
        <v>3.2</v>
      </c>
      <c r="AG16" s="4">
        <v>19.873999999999999</v>
      </c>
      <c r="AH16" s="4">
        <v>335.42569900000001</v>
      </c>
      <c r="AI16" s="4">
        <v>5.7838050000000001</v>
      </c>
      <c r="AJ16" s="4">
        <v>87.445155999999997</v>
      </c>
      <c r="AK16" s="4">
        <v>1359</v>
      </c>
      <c r="AL16" s="4">
        <v>3</v>
      </c>
      <c r="AM16" s="4">
        <v>571</v>
      </c>
      <c r="AN16" s="4">
        <v>112</v>
      </c>
      <c r="AO16" s="4">
        <v>34.334498000000004</v>
      </c>
      <c r="AP16" s="4">
        <v>101524.1</v>
      </c>
      <c r="AQ16" s="4">
        <v>35537.4</v>
      </c>
      <c r="AR16" s="4">
        <v>10</v>
      </c>
      <c r="AS16" s="4">
        <v>4035</v>
      </c>
      <c r="AT16" s="4">
        <v>2.5999999999999999E-2</v>
      </c>
      <c r="AU16" s="4">
        <v>4.9580000000000002</v>
      </c>
      <c r="AV16" s="4">
        <v>111019</v>
      </c>
      <c r="AW16" s="4">
        <v>0</v>
      </c>
      <c r="AX16" s="30">
        <v>0.56000000000000005</v>
      </c>
      <c r="AY16">
        <v>0.92874999999999996</v>
      </c>
      <c r="AZ16" t="s">
        <v>68</v>
      </c>
      <c r="BA16" t="s">
        <v>207</v>
      </c>
      <c r="BB16">
        <v>1</v>
      </c>
      <c r="BC16" t="s">
        <v>409</v>
      </c>
      <c r="BD16">
        <v>11</v>
      </c>
      <c r="BE16">
        <v>101703.575</v>
      </c>
      <c r="BF16">
        <v>0.11323764184297358</v>
      </c>
      <c r="BG16">
        <v>0.10516945986166171</v>
      </c>
      <c r="BH16">
        <v>190357.97399999999</v>
      </c>
      <c r="BI16">
        <v>6.0500081809023672E-2</v>
      </c>
      <c r="BJ16">
        <v>5.6189450980130735E-2</v>
      </c>
      <c r="BK16">
        <v>1</v>
      </c>
      <c r="BL16" t="s">
        <v>67</v>
      </c>
      <c r="BM16">
        <v>2</v>
      </c>
      <c r="BN16" t="s">
        <v>347</v>
      </c>
    </row>
    <row r="17" spans="1:66">
      <c r="A17" s="142" t="str">
        <f t="shared" si="20"/>
        <v>신흥교통</v>
      </c>
      <c r="B17" s="142" t="str">
        <f t="shared" si="1"/>
        <v>330</v>
      </c>
      <c r="C17" s="143" t="str">
        <f t="shared" si="21"/>
        <v>71바6253</v>
      </c>
      <c r="D17" s="131" t="str">
        <f t="shared" si="22"/>
        <v>대형</v>
      </c>
      <c r="E17" s="127" t="str">
        <f t="shared" si="16"/>
        <v>S</v>
      </c>
      <c r="F17" s="150">
        <f t="shared" si="17"/>
        <v>1.0179411764705881</v>
      </c>
      <c r="G17" s="151">
        <f t="shared" si="18"/>
        <v>3.4609999999999999</v>
      </c>
      <c r="H17" s="152">
        <f t="shared" si="19"/>
        <v>3.4</v>
      </c>
      <c r="I17" s="153">
        <f t="shared" si="23"/>
        <v>10046.281000000001</v>
      </c>
      <c r="J17" s="154">
        <f t="shared" si="24"/>
        <v>7.5694222627202051E-3</v>
      </c>
      <c r="K17" s="154">
        <f t="shared" si="25"/>
        <v>0.23897770863957868</v>
      </c>
      <c r="L17" s="154">
        <f t="shared" si="26"/>
        <v>0.12770895020754444</v>
      </c>
      <c r="M17" s="155">
        <f t="shared" si="27"/>
        <v>15.257</v>
      </c>
      <c r="N17" s="156">
        <f t="shared" si="28"/>
        <v>0.05</v>
      </c>
      <c r="O17" s="156">
        <f t="shared" si="29"/>
        <v>2.419</v>
      </c>
      <c r="P17" s="157">
        <f t="shared" si="30"/>
        <v>267.00166666666667</v>
      </c>
      <c r="Q17" s="158">
        <f t="shared" si="31"/>
        <v>115</v>
      </c>
      <c r="R17" s="159">
        <f t="shared" si="32"/>
        <v>45.854801495821569</v>
      </c>
      <c r="S17" s="144">
        <f t="shared" si="33"/>
        <v>5</v>
      </c>
      <c r="T17" s="144">
        <f t="shared" si="34"/>
        <v>243</v>
      </c>
      <c r="U17" t="s">
        <v>116</v>
      </c>
      <c r="V17" s="5" t="s">
        <v>118</v>
      </c>
      <c r="W17" t="s">
        <v>116</v>
      </c>
      <c r="X17" s="5" t="s">
        <v>118</v>
      </c>
      <c r="Y17" t="s">
        <v>211</v>
      </c>
      <c r="Z17" t="s">
        <v>195</v>
      </c>
      <c r="AA17" t="s">
        <v>48</v>
      </c>
      <c r="AB17">
        <v>525</v>
      </c>
      <c r="AC17" s="1">
        <v>10046.281000000001</v>
      </c>
      <c r="AD17" s="1">
        <v>2902.576</v>
      </c>
      <c r="AE17" s="28">
        <v>3.4609999999999999</v>
      </c>
      <c r="AF17">
        <v>3.4</v>
      </c>
      <c r="AG17">
        <v>15.257</v>
      </c>
      <c r="AH17">
        <v>290.77992</v>
      </c>
      <c r="AI17">
        <v>2.2010360000000002</v>
      </c>
      <c r="AJ17">
        <v>69.489919</v>
      </c>
      <c r="AK17">
        <v>1283</v>
      </c>
      <c r="AL17">
        <v>5</v>
      </c>
      <c r="AM17">
        <v>243</v>
      </c>
      <c r="AN17">
        <v>115</v>
      </c>
      <c r="AO17">
        <v>34.549430999999998</v>
      </c>
      <c r="AP17">
        <v>88764.4</v>
      </c>
      <c r="AQ17">
        <v>16020.1</v>
      </c>
      <c r="AR17">
        <v>12</v>
      </c>
      <c r="AS17">
        <v>4766</v>
      </c>
      <c r="AT17">
        <v>0.05</v>
      </c>
      <c r="AU17">
        <v>2.419</v>
      </c>
      <c r="AV17">
        <v>95559</v>
      </c>
      <c r="AW17">
        <v>0</v>
      </c>
      <c r="AX17" s="29">
        <v>0.56000000000000005</v>
      </c>
      <c r="AY17">
        <v>1.0179411764705881</v>
      </c>
      <c r="AZ17" t="s">
        <v>71</v>
      </c>
      <c r="BA17" t="s">
        <v>207</v>
      </c>
      <c r="BB17">
        <v>1</v>
      </c>
      <c r="BC17" t="s">
        <v>381</v>
      </c>
      <c r="BD17">
        <v>9</v>
      </c>
      <c r="BE17">
        <v>101703.575</v>
      </c>
      <c r="BF17">
        <v>9.8780018303191414E-2</v>
      </c>
      <c r="BG17">
        <v>0.1005522480433369</v>
      </c>
      <c r="BH17">
        <v>190357.97399999999</v>
      </c>
      <c r="BI17">
        <v>5.2775729794224444E-2</v>
      </c>
      <c r="BJ17">
        <v>5.3722588475826699E-2</v>
      </c>
      <c r="BK17">
        <v>1</v>
      </c>
      <c r="BL17" t="s">
        <v>66</v>
      </c>
      <c r="BM17">
        <v>1</v>
      </c>
      <c r="BN17" t="s">
        <v>347</v>
      </c>
    </row>
    <row r="18" spans="1:66">
      <c r="A18" s="139" t="str">
        <f t="shared" si="20"/>
        <v>신흥교통</v>
      </c>
      <c r="B18" s="139" t="str">
        <f t="shared" si="1"/>
        <v>330</v>
      </c>
      <c r="C18" s="140" t="str">
        <f t="shared" si="21"/>
        <v>71바6255</v>
      </c>
      <c r="D18" s="114" t="str">
        <f t="shared" si="22"/>
        <v>대형</v>
      </c>
      <c r="E18" s="110" t="str">
        <f t="shared" si="16"/>
        <v>D</v>
      </c>
      <c r="F18" s="160">
        <f t="shared" si="17"/>
        <v>0.84382352941176475</v>
      </c>
      <c r="G18" s="161">
        <f t="shared" si="18"/>
        <v>2.8690000000000002</v>
      </c>
      <c r="H18" s="162">
        <f t="shared" si="19"/>
        <v>3.4</v>
      </c>
      <c r="I18" s="163">
        <f t="shared" si="23"/>
        <v>10785.143</v>
      </c>
      <c r="J18" s="164">
        <f t="shared" si="24"/>
        <v>1.1638738572675469E-2</v>
      </c>
      <c r="K18" s="164">
        <f t="shared" si="25"/>
        <v>0.29376922416024692</v>
      </c>
      <c r="L18" s="164">
        <f t="shared" si="26"/>
        <v>0.12786107703903415</v>
      </c>
      <c r="M18" s="165">
        <f t="shared" si="27"/>
        <v>19.134</v>
      </c>
      <c r="N18" s="166">
        <f t="shared" si="28"/>
        <v>3.6999999999999998E-2</v>
      </c>
      <c r="O18" s="166">
        <f t="shared" si="29"/>
        <v>6.3239999999999998</v>
      </c>
      <c r="P18" s="167">
        <f t="shared" si="30"/>
        <v>965.40333333333331</v>
      </c>
      <c r="Q18" s="168">
        <f t="shared" si="31"/>
        <v>115</v>
      </c>
      <c r="R18" s="169">
        <f t="shared" si="32"/>
        <v>48.053320094644668</v>
      </c>
      <c r="S18" s="141">
        <f t="shared" si="33"/>
        <v>4</v>
      </c>
      <c r="T18" s="141">
        <f t="shared" si="34"/>
        <v>682</v>
      </c>
      <c r="U18" t="s">
        <v>116</v>
      </c>
      <c r="V18" s="5" t="s">
        <v>118</v>
      </c>
      <c r="W18" t="s">
        <v>116</v>
      </c>
      <c r="X18" s="5" t="s">
        <v>118</v>
      </c>
      <c r="Y18" t="s">
        <v>212</v>
      </c>
      <c r="Z18" t="s">
        <v>195</v>
      </c>
      <c r="AA18" t="s">
        <v>48</v>
      </c>
      <c r="AB18">
        <v>525</v>
      </c>
      <c r="AC18" s="1">
        <v>10785.143</v>
      </c>
      <c r="AD18" s="1">
        <v>3759.654</v>
      </c>
      <c r="AE18" s="28">
        <v>2.8690000000000002</v>
      </c>
      <c r="AF18">
        <v>3.4</v>
      </c>
      <c r="AG18">
        <v>19.134</v>
      </c>
      <c r="AH18">
        <v>323.126598</v>
      </c>
      <c r="AI18">
        <v>3.760786</v>
      </c>
      <c r="AJ18">
        <v>94.92465</v>
      </c>
      <c r="AK18">
        <v>1379</v>
      </c>
      <c r="AL18">
        <v>4</v>
      </c>
      <c r="AM18">
        <v>682</v>
      </c>
      <c r="AN18">
        <v>115</v>
      </c>
      <c r="AO18">
        <v>33.377453000000003</v>
      </c>
      <c r="AP18">
        <v>134031.29999999999</v>
      </c>
      <c r="AQ18">
        <v>57924.2</v>
      </c>
      <c r="AR18">
        <v>55</v>
      </c>
      <c r="AS18">
        <v>25256</v>
      </c>
      <c r="AT18">
        <v>3.6999999999999998E-2</v>
      </c>
      <c r="AU18">
        <v>6.3239999999999998</v>
      </c>
      <c r="AV18">
        <v>103700</v>
      </c>
      <c r="AW18">
        <v>0</v>
      </c>
      <c r="AX18" s="29">
        <v>0.52</v>
      </c>
      <c r="AY18">
        <v>0.84382352941176475</v>
      </c>
      <c r="AZ18" t="s">
        <v>67</v>
      </c>
      <c r="BA18" t="s">
        <v>207</v>
      </c>
      <c r="BB18">
        <v>2</v>
      </c>
      <c r="BC18" t="s">
        <v>361</v>
      </c>
      <c r="BD18">
        <v>10</v>
      </c>
      <c r="BE18">
        <v>101703.575</v>
      </c>
      <c r="BF18">
        <v>0.10604487600362131</v>
      </c>
      <c r="BG18">
        <v>8.9483161545408696E-2</v>
      </c>
      <c r="BH18">
        <v>190357.97399999999</v>
      </c>
      <c r="BI18">
        <v>5.6657164254122608E-2</v>
      </c>
      <c r="BJ18">
        <v>4.7808648307375815E-2</v>
      </c>
      <c r="BK18">
        <v>1</v>
      </c>
      <c r="BL18" t="s">
        <v>67</v>
      </c>
      <c r="BM18">
        <v>0</v>
      </c>
      <c r="BN18" t="s">
        <v>345</v>
      </c>
    </row>
    <row r="19" spans="1:66">
      <c r="A19" s="142" t="str">
        <f t="shared" si="20"/>
        <v>신흥교통</v>
      </c>
      <c r="B19" s="142" t="str">
        <f t="shared" si="1"/>
        <v>330</v>
      </c>
      <c r="C19" s="143" t="str">
        <f t="shared" si="21"/>
        <v>71바6295</v>
      </c>
      <c r="D19" s="131" t="str">
        <f t="shared" si="22"/>
        <v>대형</v>
      </c>
      <c r="E19" s="127" t="str">
        <f t="shared" si="16"/>
        <v>C</v>
      </c>
      <c r="F19" s="150">
        <f t="shared" si="17"/>
        <v>0.89249999999999996</v>
      </c>
      <c r="G19" s="151">
        <f t="shared" si="18"/>
        <v>2.8559999999999999</v>
      </c>
      <c r="H19" s="152">
        <f t="shared" si="19"/>
        <v>3.2</v>
      </c>
      <c r="I19" s="153">
        <f t="shared" si="23"/>
        <v>12846.42</v>
      </c>
      <c r="J19" s="154">
        <f t="shared" si="24"/>
        <v>2.0087712537888987E-2</v>
      </c>
      <c r="K19" s="154">
        <f t="shared" si="25"/>
        <v>0.25764397219265606</v>
      </c>
      <c r="L19" s="154">
        <f t="shared" si="26"/>
        <v>6.8423732059204045E-2</v>
      </c>
      <c r="M19" s="155">
        <f t="shared" si="27"/>
        <v>20.693999999999999</v>
      </c>
      <c r="N19" s="156">
        <f t="shared" si="28"/>
        <v>6.2E-2</v>
      </c>
      <c r="O19" s="156">
        <f t="shared" si="29"/>
        <v>3.6739999999999999</v>
      </c>
      <c r="P19" s="157">
        <f t="shared" si="30"/>
        <v>965.95</v>
      </c>
      <c r="Q19" s="158">
        <f t="shared" si="31"/>
        <v>107</v>
      </c>
      <c r="R19" s="159">
        <f t="shared" si="32"/>
        <v>47.080516309270315</v>
      </c>
      <c r="S19" s="144">
        <f t="shared" si="33"/>
        <v>8</v>
      </c>
      <c r="T19" s="144">
        <f t="shared" si="34"/>
        <v>472</v>
      </c>
      <c r="U19" t="s">
        <v>116</v>
      </c>
      <c r="V19" t="s">
        <v>118</v>
      </c>
      <c r="W19" s="4" t="s">
        <v>116</v>
      </c>
      <c r="X19" s="4" t="s">
        <v>118</v>
      </c>
      <c r="Y19" s="4" t="s">
        <v>214</v>
      </c>
      <c r="Z19" s="4" t="s">
        <v>195</v>
      </c>
      <c r="AA19" s="4" t="s">
        <v>48</v>
      </c>
      <c r="AB19" s="4">
        <v>525</v>
      </c>
      <c r="AC19" s="4">
        <v>12846.42</v>
      </c>
      <c r="AD19" s="4">
        <v>4497.9589999999998</v>
      </c>
      <c r="AE19" s="4">
        <v>2.8559999999999999</v>
      </c>
      <c r="AF19" s="4">
        <v>3.2</v>
      </c>
      <c r="AG19" s="4">
        <v>20.693999999999999</v>
      </c>
      <c r="AH19" s="4">
        <v>377.78293500000001</v>
      </c>
      <c r="AI19" s="4">
        <v>7.5887950000000002</v>
      </c>
      <c r="AJ19" s="4">
        <v>97.333495999999997</v>
      </c>
      <c r="AK19" s="4">
        <v>879</v>
      </c>
      <c r="AL19" s="4">
        <v>8</v>
      </c>
      <c r="AM19" s="4">
        <v>472</v>
      </c>
      <c r="AN19" s="4">
        <v>107</v>
      </c>
      <c r="AO19" s="4">
        <v>34.004764999999999</v>
      </c>
      <c r="AP19" s="4">
        <v>120261.6</v>
      </c>
      <c r="AQ19" s="4">
        <v>57957</v>
      </c>
      <c r="AR19" s="4">
        <v>25</v>
      </c>
      <c r="AS19" s="4">
        <v>7706</v>
      </c>
      <c r="AT19" s="4">
        <v>6.2E-2</v>
      </c>
      <c r="AU19" s="4">
        <v>3.6739999999999999</v>
      </c>
      <c r="AV19" s="4">
        <v>121052</v>
      </c>
      <c r="AW19" s="4">
        <v>0</v>
      </c>
      <c r="AX19" s="30">
        <v>0.56000000000000005</v>
      </c>
      <c r="AY19">
        <v>0.89249999999999996</v>
      </c>
      <c r="AZ19" t="s">
        <v>69</v>
      </c>
      <c r="BA19" t="s">
        <v>207</v>
      </c>
      <c r="BB19">
        <v>1</v>
      </c>
      <c r="BC19" t="s">
        <v>213</v>
      </c>
      <c r="BD19">
        <v>11</v>
      </c>
      <c r="BE19">
        <v>101703.575</v>
      </c>
      <c r="BF19">
        <v>0.12631237397505446</v>
      </c>
      <c r="BG19">
        <v>0.1127337937727361</v>
      </c>
      <c r="BH19">
        <v>190357.97399999999</v>
      </c>
      <c r="BI19">
        <v>6.7485589019769671E-2</v>
      </c>
      <c r="BJ19">
        <v>6.0230888200144425E-2</v>
      </c>
      <c r="BK19">
        <v>1</v>
      </c>
      <c r="BL19" t="s">
        <v>67</v>
      </c>
      <c r="BM19">
        <v>1</v>
      </c>
      <c r="BN19" t="s">
        <v>347</v>
      </c>
    </row>
    <row r="20" spans="1:66">
      <c r="A20" s="139" t="str">
        <f t="shared" si="20"/>
        <v>신흥교통</v>
      </c>
      <c r="B20" s="139" t="str">
        <f t="shared" si="1"/>
        <v>330</v>
      </c>
      <c r="C20" s="140" t="str">
        <f t="shared" si="21"/>
        <v>71바6297</v>
      </c>
      <c r="D20" s="114" t="str">
        <f t="shared" si="22"/>
        <v>대형</v>
      </c>
      <c r="E20" s="110" t="str">
        <f t="shared" si="16"/>
        <v>B</v>
      </c>
      <c r="F20" s="160">
        <f t="shared" si="17"/>
        <v>0.90323529411764714</v>
      </c>
      <c r="G20" s="161">
        <f t="shared" si="18"/>
        <v>3.0710000000000002</v>
      </c>
      <c r="H20" s="162">
        <f t="shared" si="19"/>
        <v>3.4</v>
      </c>
      <c r="I20" s="163">
        <f t="shared" si="23"/>
        <v>11586.124</v>
      </c>
      <c r="J20" s="164">
        <f t="shared" si="24"/>
        <v>8.1109411788065928E-3</v>
      </c>
      <c r="K20" s="164">
        <f t="shared" si="25"/>
        <v>0.25844715779036548</v>
      </c>
      <c r="L20" s="164">
        <f t="shared" si="26"/>
        <v>0.10236382762690957</v>
      </c>
      <c r="M20" s="165">
        <f t="shared" si="27"/>
        <v>19.344000000000001</v>
      </c>
      <c r="N20" s="166">
        <f t="shared" si="28"/>
        <v>7.8E-2</v>
      </c>
      <c r="O20" s="166">
        <f t="shared" si="29"/>
        <v>6.1109999999999998</v>
      </c>
      <c r="P20" s="167">
        <f t="shared" si="30"/>
        <v>888.01833333333332</v>
      </c>
      <c r="Q20" s="168">
        <f t="shared" si="31"/>
        <v>115</v>
      </c>
      <c r="R20" s="169">
        <f t="shared" si="32"/>
        <v>48.159729039454632</v>
      </c>
      <c r="S20" s="141">
        <f t="shared" si="33"/>
        <v>9</v>
      </c>
      <c r="T20" s="141">
        <f t="shared" si="34"/>
        <v>708</v>
      </c>
      <c r="U20" t="s">
        <v>116</v>
      </c>
      <c r="V20" s="5" t="s">
        <v>118</v>
      </c>
      <c r="W20" t="s">
        <v>116</v>
      </c>
      <c r="X20" s="5" t="s">
        <v>118</v>
      </c>
      <c r="Y20" t="s">
        <v>215</v>
      </c>
      <c r="Z20" t="s">
        <v>195</v>
      </c>
      <c r="AA20" t="s">
        <v>48</v>
      </c>
      <c r="AB20">
        <v>525</v>
      </c>
      <c r="AC20" s="1">
        <v>11586.124</v>
      </c>
      <c r="AD20" s="1">
        <v>3772.4810000000002</v>
      </c>
      <c r="AE20" s="28">
        <v>3.0710000000000002</v>
      </c>
      <c r="AF20">
        <v>3.4</v>
      </c>
      <c r="AG20">
        <v>19.344000000000001</v>
      </c>
      <c r="AH20">
        <v>328.011009</v>
      </c>
      <c r="AI20">
        <v>2.6604779999999999</v>
      </c>
      <c r="AJ20">
        <v>84.773512999999994</v>
      </c>
      <c r="AK20">
        <v>1186</v>
      </c>
      <c r="AL20">
        <v>9</v>
      </c>
      <c r="AM20">
        <v>708</v>
      </c>
      <c r="AN20">
        <v>115</v>
      </c>
      <c r="AO20">
        <v>35.322363000000003</v>
      </c>
      <c r="AP20">
        <v>93054.7</v>
      </c>
      <c r="AQ20">
        <v>53281.1</v>
      </c>
      <c r="AR20">
        <v>6</v>
      </c>
      <c r="AS20">
        <v>1767</v>
      </c>
      <c r="AT20">
        <v>7.8E-2</v>
      </c>
      <c r="AU20">
        <v>6.1109999999999998</v>
      </c>
      <c r="AV20">
        <v>108707</v>
      </c>
      <c r="AW20">
        <v>0</v>
      </c>
      <c r="AX20" s="29">
        <v>0.56000000000000005</v>
      </c>
      <c r="AY20">
        <v>0.90323529411764714</v>
      </c>
      <c r="AZ20" t="s">
        <v>68</v>
      </c>
      <c r="BA20" t="s">
        <v>207</v>
      </c>
      <c r="BB20">
        <v>3</v>
      </c>
      <c r="BC20" t="s">
        <v>410</v>
      </c>
      <c r="BD20">
        <v>8</v>
      </c>
      <c r="BE20">
        <v>101703.575</v>
      </c>
      <c r="BF20">
        <v>0.11392051852651197</v>
      </c>
      <c r="BG20">
        <v>0.1028970330573289</v>
      </c>
      <c r="BH20">
        <v>190357.97399999999</v>
      </c>
      <c r="BI20">
        <v>6.0864925994642077E-2</v>
      </c>
      <c r="BJ20">
        <v>5.4975349332219363E-2</v>
      </c>
      <c r="BK20">
        <v>1</v>
      </c>
      <c r="BL20" t="s">
        <v>67</v>
      </c>
      <c r="BM20">
        <v>2</v>
      </c>
      <c r="BN20" t="s">
        <v>347</v>
      </c>
    </row>
    <row r="21" spans="1:66">
      <c r="A21" s="142" t="str">
        <f t="shared" si="20"/>
        <v>신흥교통</v>
      </c>
      <c r="B21" s="142" t="str">
        <f t="shared" si="1"/>
        <v>330</v>
      </c>
      <c r="C21" s="143" t="str">
        <f t="shared" si="21"/>
        <v>71바6298</v>
      </c>
      <c r="D21" s="131" t="str">
        <f t="shared" si="22"/>
        <v>대형</v>
      </c>
      <c r="E21" s="127" t="str">
        <f t="shared" si="16"/>
        <v>D</v>
      </c>
      <c r="F21" s="150">
        <f t="shared" si="17"/>
        <v>0.8342857142857143</v>
      </c>
      <c r="G21" s="151">
        <f t="shared" si="18"/>
        <v>2.92</v>
      </c>
      <c r="H21" s="152">
        <f t="shared" si="19"/>
        <v>3.5</v>
      </c>
      <c r="I21" s="153">
        <f t="shared" si="23"/>
        <v>12669.42</v>
      </c>
      <c r="J21" s="154">
        <f t="shared" si="24"/>
        <v>2.5966311340234274E-2</v>
      </c>
      <c r="K21" s="154">
        <f t="shared" si="25"/>
        <v>0.29282577663819331</v>
      </c>
      <c r="L21" s="154">
        <f t="shared" si="26"/>
        <v>0.11871103807435542</v>
      </c>
      <c r="M21" s="155">
        <f t="shared" si="27"/>
        <v>20.981999999999999</v>
      </c>
      <c r="N21" s="156">
        <f t="shared" si="28"/>
        <v>7.0999999999999994E-2</v>
      </c>
      <c r="O21" s="156">
        <f t="shared" si="29"/>
        <v>9.4480000000000004</v>
      </c>
      <c r="P21" s="157">
        <f t="shared" si="30"/>
        <v>1264.5050000000001</v>
      </c>
      <c r="Q21" s="158">
        <f t="shared" si="31"/>
        <v>116</v>
      </c>
      <c r="R21" s="159">
        <f t="shared" si="32"/>
        <v>48.630120823016846</v>
      </c>
      <c r="S21" s="144">
        <f t="shared" si="33"/>
        <v>9</v>
      </c>
      <c r="T21" s="144">
        <f t="shared" si="34"/>
        <v>1197</v>
      </c>
      <c r="U21" t="s">
        <v>116</v>
      </c>
      <c r="V21" s="5" t="s">
        <v>118</v>
      </c>
      <c r="W21" t="s">
        <v>116</v>
      </c>
      <c r="X21" s="5" t="s">
        <v>118</v>
      </c>
      <c r="Y21" t="s">
        <v>216</v>
      </c>
      <c r="Z21" t="s">
        <v>195</v>
      </c>
      <c r="AA21" t="s">
        <v>48</v>
      </c>
      <c r="AB21">
        <v>525</v>
      </c>
      <c r="AC21" s="1">
        <v>12669.42</v>
      </c>
      <c r="AD21" s="1">
        <v>4339.2030000000004</v>
      </c>
      <c r="AE21" s="28">
        <v>2.92</v>
      </c>
      <c r="AF21">
        <v>3.5</v>
      </c>
      <c r="AG21">
        <v>20.981999999999999</v>
      </c>
      <c r="AH21">
        <v>382.44738999999998</v>
      </c>
      <c r="AI21">
        <v>9.9307479999999995</v>
      </c>
      <c r="AJ21">
        <v>111.990454</v>
      </c>
      <c r="AK21">
        <v>1504</v>
      </c>
      <c r="AL21">
        <v>9</v>
      </c>
      <c r="AM21">
        <v>1197</v>
      </c>
      <c r="AN21">
        <v>116</v>
      </c>
      <c r="AO21">
        <v>33.127223000000001</v>
      </c>
      <c r="AP21">
        <v>122841.5</v>
      </c>
      <c r="AQ21">
        <v>75870.3</v>
      </c>
      <c r="AR21">
        <v>77</v>
      </c>
      <c r="AS21">
        <v>41699</v>
      </c>
      <c r="AT21">
        <v>7.0999999999999994E-2</v>
      </c>
      <c r="AU21">
        <v>9.4480000000000004</v>
      </c>
      <c r="AV21">
        <v>118185</v>
      </c>
      <c r="AW21">
        <v>0</v>
      </c>
      <c r="AX21" s="29">
        <v>0.56000000000000005</v>
      </c>
      <c r="AY21">
        <v>0.8342857142857143</v>
      </c>
      <c r="AZ21" t="s">
        <v>67</v>
      </c>
      <c r="BA21" t="s">
        <v>207</v>
      </c>
      <c r="BB21">
        <v>3</v>
      </c>
      <c r="BC21" t="s">
        <v>362</v>
      </c>
      <c r="BD21">
        <v>14</v>
      </c>
      <c r="BE21">
        <v>101703.575</v>
      </c>
      <c r="BF21">
        <v>0.12457202217326185</v>
      </c>
      <c r="BG21">
        <v>0.1039286584988356</v>
      </c>
      <c r="BH21">
        <v>190357.97399999999</v>
      </c>
      <c r="BI21">
        <v>6.655576193514226E-2</v>
      </c>
      <c r="BJ21">
        <v>5.5526521385890114E-2</v>
      </c>
      <c r="BK21">
        <v>1</v>
      </c>
      <c r="BL21" t="s">
        <v>70</v>
      </c>
      <c r="BM21">
        <v>1</v>
      </c>
      <c r="BN21" t="s">
        <v>347</v>
      </c>
    </row>
    <row r="22" spans="1:66">
      <c r="A22" s="139" t="str">
        <f t="shared" si="20"/>
        <v>신흥교통</v>
      </c>
      <c r="B22" s="139" t="str">
        <f t="shared" si="1"/>
        <v>46</v>
      </c>
      <c r="C22" s="140" t="str">
        <f t="shared" si="21"/>
        <v>71바6278</v>
      </c>
      <c r="D22" s="114" t="str">
        <f t="shared" si="22"/>
        <v>대형</v>
      </c>
      <c r="E22" s="110" t="str">
        <f t="shared" si="16"/>
        <v>C</v>
      </c>
      <c r="F22" s="160">
        <f t="shared" si="17"/>
        <v>0.85380952380952368</v>
      </c>
      <c r="G22" s="161">
        <f t="shared" si="18"/>
        <v>1.7929999999999999</v>
      </c>
      <c r="H22" s="162">
        <f t="shared" si="19"/>
        <v>2.1</v>
      </c>
      <c r="I22" s="163">
        <f t="shared" si="23"/>
        <v>4205.8379999999997</v>
      </c>
      <c r="J22" s="164">
        <f t="shared" si="24"/>
        <v>1.2140368275772393E-2</v>
      </c>
      <c r="K22" s="164">
        <f t="shared" si="25"/>
        <v>0.45234786381042247</v>
      </c>
      <c r="L22" s="164">
        <f t="shared" si="26"/>
        <v>0.20495321027581187</v>
      </c>
      <c r="M22" s="165">
        <f t="shared" si="27"/>
        <v>18.908999999999999</v>
      </c>
      <c r="N22" s="166">
        <f t="shared" si="28"/>
        <v>0.14299999999999999</v>
      </c>
      <c r="O22" s="166">
        <f t="shared" si="29"/>
        <v>29.34</v>
      </c>
      <c r="P22" s="167">
        <f t="shared" si="30"/>
        <v>0.33666666666666667</v>
      </c>
      <c r="Q22" s="168">
        <f t="shared" si="31"/>
        <v>87</v>
      </c>
      <c r="R22" s="169">
        <f t="shared" si="32"/>
        <v>27.653301713113734</v>
      </c>
      <c r="S22" s="141">
        <f t="shared" si="33"/>
        <v>6</v>
      </c>
      <c r="T22" s="141">
        <f t="shared" si="34"/>
        <v>1234</v>
      </c>
      <c r="U22" t="s">
        <v>116</v>
      </c>
      <c r="V22" t="s">
        <v>119</v>
      </c>
      <c r="W22" s="4" t="s">
        <v>116</v>
      </c>
      <c r="X22" s="4" t="s">
        <v>119</v>
      </c>
      <c r="Y22" s="4" t="s">
        <v>411</v>
      </c>
      <c r="Z22" s="4" t="s">
        <v>195</v>
      </c>
      <c r="AA22" s="4" t="s">
        <v>48</v>
      </c>
      <c r="AB22" s="4">
        <v>525</v>
      </c>
      <c r="AC22" s="4">
        <v>4205.8379999999997</v>
      </c>
      <c r="AD22" s="4">
        <v>2345.3139999999999</v>
      </c>
      <c r="AE22" s="4">
        <v>1.7929999999999999</v>
      </c>
      <c r="AF22" s="4">
        <v>2.1</v>
      </c>
      <c r="AG22" s="4">
        <v>18.908999999999999</v>
      </c>
      <c r="AH22" s="4">
        <v>284.01189499999998</v>
      </c>
      <c r="AI22" s="4">
        <v>3.4480089999999999</v>
      </c>
      <c r="AJ22" s="4">
        <v>128.472174</v>
      </c>
      <c r="AK22" s="4">
        <v>862</v>
      </c>
      <c r="AL22" s="4">
        <v>6</v>
      </c>
      <c r="AM22" s="4">
        <v>1234</v>
      </c>
      <c r="AN22" s="4">
        <v>87</v>
      </c>
      <c r="AO22" s="4">
        <v>14.808668000000001</v>
      </c>
      <c r="AP22" s="4">
        <v>935</v>
      </c>
      <c r="AQ22" s="4">
        <v>20.2</v>
      </c>
      <c r="AR22" s="4">
        <v>95</v>
      </c>
      <c r="AS22" s="4">
        <v>54455</v>
      </c>
      <c r="AT22" s="4">
        <v>0.14299999999999999</v>
      </c>
      <c r="AU22" s="4">
        <v>29.34</v>
      </c>
      <c r="AV22" s="4">
        <v>35953</v>
      </c>
      <c r="AW22" s="4">
        <v>0</v>
      </c>
      <c r="AX22" s="30">
        <v>0.56000000000000005</v>
      </c>
      <c r="AY22">
        <v>0.85380952380952368</v>
      </c>
      <c r="AZ22" t="s">
        <v>69</v>
      </c>
      <c r="BA22" t="s">
        <v>217</v>
      </c>
      <c r="BB22">
        <v>2</v>
      </c>
      <c r="BC22" t="s">
        <v>412</v>
      </c>
      <c r="BD22">
        <v>7</v>
      </c>
      <c r="BE22">
        <v>24522.919000000002</v>
      </c>
      <c r="BF22">
        <v>0.17150641813888468</v>
      </c>
      <c r="BG22">
        <v>0.14643381320143817</v>
      </c>
      <c r="BH22">
        <v>190357.97399999999</v>
      </c>
      <c r="BI22">
        <v>2.2094362067543331E-2</v>
      </c>
      <c r="BJ22">
        <v>1.8864376755764373E-2</v>
      </c>
      <c r="BK22">
        <v>1</v>
      </c>
      <c r="BL22" t="s">
        <v>67</v>
      </c>
      <c r="BM22">
        <v>1</v>
      </c>
      <c r="BN22" t="s">
        <v>347</v>
      </c>
    </row>
    <row r="23" spans="1:66">
      <c r="A23" s="142" t="str">
        <f t="shared" si="20"/>
        <v>신흥교통</v>
      </c>
      <c r="B23" s="142" t="str">
        <f t="shared" si="1"/>
        <v>46</v>
      </c>
      <c r="C23" s="143" t="str">
        <f t="shared" si="21"/>
        <v>71바6284</v>
      </c>
      <c r="D23" s="131" t="str">
        <f t="shared" si="22"/>
        <v>대형</v>
      </c>
      <c r="E23" s="127" t="str">
        <f t="shared" si="16"/>
        <v>B</v>
      </c>
      <c r="F23" s="150">
        <f t="shared" si="17"/>
        <v>0.92052631578947375</v>
      </c>
      <c r="G23" s="151">
        <f t="shared" si="18"/>
        <v>1.7490000000000001</v>
      </c>
      <c r="H23" s="152">
        <f t="shared" si="19"/>
        <v>1.9</v>
      </c>
      <c r="I23" s="153">
        <f t="shared" si="23"/>
        <v>4093.3440000000001</v>
      </c>
      <c r="J23" s="154">
        <f t="shared" si="24"/>
        <v>3.0903882066529515E-2</v>
      </c>
      <c r="K23" s="154">
        <f t="shared" si="25"/>
        <v>0.46398710972369073</v>
      </c>
      <c r="L23" s="154">
        <f t="shared" si="26"/>
        <v>0.20789848104630346</v>
      </c>
      <c r="M23" s="155">
        <f t="shared" si="27"/>
        <v>20.085999999999999</v>
      </c>
      <c r="N23" s="156">
        <f t="shared" si="28"/>
        <v>1.026</v>
      </c>
      <c r="O23" s="156">
        <f t="shared" si="29"/>
        <v>78.664000000000001</v>
      </c>
      <c r="P23" s="157">
        <f t="shared" si="30"/>
        <v>0</v>
      </c>
      <c r="Q23" s="158">
        <f t="shared" si="31"/>
        <v>80</v>
      </c>
      <c r="R23" s="159">
        <f t="shared" si="32"/>
        <v>28.193278193577804</v>
      </c>
      <c r="S23" s="144">
        <f t="shared" si="33"/>
        <v>42</v>
      </c>
      <c r="T23" s="144">
        <f t="shared" si="34"/>
        <v>3220</v>
      </c>
      <c r="U23" t="s">
        <v>116</v>
      </c>
      <c r="V23" s="5" t="s">
        <v>119</v>
      </c>
      <c r="W23" t="s">
        <v>116</v>
      </c>
      <c r="X23" s="5" t="s">
        <v>119</v>
      </c>
      <c r="Y23" t="s">
        <v>220</v>
      </c>
      <c r="Z23" t="s">
        <v>195</v>
      </c>
      <c r="AA23" t="s">
        <v>48</v>
      </c>
      <c r="AB23">
        <v>525</v>
      </c>
      <c r="AC23" s="1">
        <v>4093.3440000000001</v>
      </c>
      <c r="AD23" s="1">
        <v>2340.8090000000002</v>
      </c>
      <c r="AE23" s="28">
        <v>1.7490000000000001</v>
      </c>
      <c r="AF23">
        <v>1.9</v>
      </c>
      <c r="AG23">
        <v>20.085999999999999</v>
      </c>
      <c r="AH23">
        <v>287.44023099999998</v>
      </c>
      <c r="AI23">
        <v>8.8830190000000009</v>
      </c>
      <c r="AJ23">
        <v>133.368562</v>
      </c>
      <c r="AK23">
        <v>851</v>
      </c>
      <c r="AL23">
        <v>42</v>
      </c>
      <c r="AM23">
        <v>3220</v>
      </c>
      <c r="AN23">
        <v>80</v>
      </c>
      <c r="AO23">
        <v>14.240678000000001</v>
      </c>
      <c r="AP23">
        <v>587.4</v>
      </c>
      <c r="AQ23">
        <v>0</v>
      </c>
      <c r="AR23">
        <v>153</v>
      </c>
      <c r="AS23">
        <v>88522</v>
      </c>
      <c r="AT23">
        <v>1.026</v>
      </c>
      <c r="AU23">
        <v>78.664000000000001</v>
      </c>
      <c r="AV23">
        <v>0</v>
      </c>
      <c r="AW23">
        <v>0</v>
      </c>
      <c r="AX23" s="29">
        <v>0.56000000000000005</v>
      </c>
      <c r="AY23">
        <v>0.92052631578947375</v>
      </c>
      <c r="AZ23" t="s">
        <v>68</v>
      </c>
      <c r="BA23" t="s">
        <v>217</v>
      </c>
      <c r="BB23">
        <v>2</v>
      </c>
      <c r="BC23" t="s">
        <v>364</v>
      </c>
      <c r="BD23">
        <v>1</v>
      </c>
      <c r="BE23">
        <v>24522.919000000002</v>
      </c>
      <c r="BF23">
        <v>0.16691911758139394</v>
      </c>
      <c r="BG23">
        <v>0.15365344034203055</v>
      </c>
      <c r="BH23">
        <v>190357.97399999999</v>
      </c>
      <c r="BI23">
        <v>2.1503401796028783E-2</v>
      </c>
      <c r="BJ23">
        <v>1.9794447232239127E-2</v>
      </c>
      <c r="BK23">
        <v>1</v>
      </c>
      <c r="BL23" t="s">
        <v>68</v>
      </c>
      <c r="BM23">
        <v>0</v>
      </c>
      <c r="BN23" t="s">
        <v>345</v>
      </c>
    </row>
    <row r="24" spans="1:66">
      <c r="A24" s="139" t="str">
        <f t="shared" si="20"/>
        <v>신흥교통</v>
      </c>
      <c r="B24" s="139" t="str">
        <f t="shared" si="1"/>
        <v>46</v>
      </c>
      <c r="C24" s="140" t="str">
        <f t="shared" si="21"/>
        <v>71바6287</v>
      </c>
      <c r="D24" s="114" t="str">
        <f t="shared" si="22"/>
        <v>대형</v>
      </c>
      <c r="E24" s="110" t="str">
        <f t="shared" si="16"/>
        <v>B</v>
      </c>
      <c r="F24" s="160">
        <f t="shared" si="17"/>
        <v>0.92947368421052634</v>
      </c>
      <c r="G24" s="161">
        <f t="shared" si="18"/>
        <v>1.766</v>
      </c>
      <c r="H24" s="162">
        <f t="shared" si="19"/>
        <v>1.9</v>
      </c>
      <c r="I24" s="163">
        <f t="shared" si="23"/>
        <v>3843.2530000000002</v>
      </c>
      <c r="J24" s="164">
        <f t="shared" si="24"/>
        <v>2.2982298739662451E-2</v>
      </c>
      <c r="K24" s="164">
        <f t="shared" si="25"/>
        <v>0.39495216338036515</v>
      </c>
      <c r="L24" s="164">
        <f t="shared" si="26"/>
        <v>0.24484466674455208</v>
      </c>
      <c r="M24" s="165">
        <f t="shared" si="27"/>
        <v>18.954000000000001</v>
      </c>
      <c r="N24" s="166">
        <f t="shared" si="28"/>
        <v>0</v>
      </c>
      <c r="O24" s="166">
        <f t="shared" si="29"/>
        <v>24.276</v>
      </c>
      <c r="P24" s="167">
        <f t="shared" si="30"/>
        <v>0</v>
      </c>
      <c r="Q24" s="168">
        <f t="shared" si="31"/>
        <v>77</v>
      </c>
      <c r="R24" s="169">
        <f t="shared" si="32"/>
        <v>27.286180417525344</v>
      </c>
      <c r="S24" s="141">
        <f t="shared" si="33"/>
        <v>0</v>
      </c>
      <c r="T24" s="141">
        <f t="shared" si="34"/>
        <v>933</v>
      </c>
      <c r="U24" t="s">
        <v>116</v>
      </c>
      <c r="V24" s="5" t="s">
        <v>119</v>
      </c>
      <c r="W24" t="s">
        <v>116</v>
      </c>
      <c r="X24" s="5" t="s">
        <v>119</v>
      </c>
      <c r="Y24" t="s">
        <v>221</v>
      </c>
      <c r="Z24" t="s">
        <v>195</v>
      </c>
      <c r="AA24" t="s">
        <v>48</v>
      </c>
      <c r="AB24">
        <v>525</v>
      </c>
      <c r="AC24" s="1">
        <v>3843.2530000000002</v>
      </c>
      <c r="AD24" s="1">
        <v>2176.0940000000001</v>
      </c>
      <c r="AE24" s="28">
        <v>1.766</v>
      </c>
      <c r="AF24">
        <v>1.9</v>
      </c>
      <c r="AG24">
        <v>18.954000000000001</v>
      </c>
      <c r="AH24">
        <v>241.98271299999999</v>
      </c>
      <c r="AI24">
        <v>5.5613190000000001</v>
      </c>
      <c r="AJ24">
        <v>95.571596</v>
      </c>
      <c r="AK24">
        <v>941</v>
      </c>
      <c r="AL24">
        <v>0</v>
      </c>
      <c r="AM24">
        <v>933</v>
      </c>
      <c r="AN24">
        <v>77</v>
      </c>
      <c r="AO24">
        <v>15.882345000000001</v>
      </c>
      <c r="AP24">
        <v>1215.8</v>
      </c>
      <c r="AQ24">
        <v>0</v>
      </c>
      <c r="AR24">
        <v>30</v>
      </c>
      <c r="AS24">
        <v>11313</v>
      </c>
      <c r="AT24">
        <v>0</v>
      </c>
      <c r="AU24">
        <v>24.276</v>
      </c>
      <c r="AV24">
        <v>33811</v>
      </c>
      <c r="AW24">
        <v>0</v>
      </c>
      <c r="AX24" s="29">
        <v>0.56000000000000005</v>
      </c>
      <c r="AY24">
        <v>0.92947368421052634</v>
      </c>
      <c r="AZ24" t="s">
        <v>68</v>
      </c>
      <c r="BA24" t="s">
        <v>217</v>
      </c>
      <c r="BB24">
        <v>1</v>
      </c>
      <c r="BC24" t="s">
        <v>219</v>
      </c>
      <c r="BD24">
        <v>6</v>
      </c>
      <c r="BE24">
        <v>24522.919000000002</v>
      </c>
      <c r="BF24">
        <v>0.15672086181910072</v>
      </c>
      <c r="BG24">
        <v>0.14566791682764835</v>
      </c>
      <c r="BH24">
        <v>190357.97399999999</v>
      </c>
      <c r="BI24">
        <v>2.0189608658053908E-2</v>
      </c>
      <c r="BJ24">
        <v>1.8765709942170108E-2</v>
      </c>
      <c r="BK24">
        <v>1</v>
      </c>
      <c r="BL24" t="s">
        <v>66</v>
      </c>
      <c r="BM24">
        <v>-1</v>
      </c>
      <c r="BN24" t="s">
        <v>342</v>
      </c>
    </row>
    <row r="25" spans="1:66">
      <c r="A25" s="142" t="str">
        <f t="shared" si="20"/>
        <v>신흥교통</v>
      </c>
      <c r="B25" s="142" t="str">
        <f t="shared" si="1"/>
        <v>46</v>
      </c>
      <c r="C25" s="143" t="str">
        <f t="shared" si="21"/>
        <v>71바6289</v>
      </c>
      <c r="D25" s="131" t="str">
        <f t="shared" si="22"/>
        <v>대형</v>
      </c>
      <c r="E25" s="127" t="str">
        <f t="shared" si="16"/>
        <v>C</v>
      </c>
      <c r="F25" s="150">
        <f t="shared" si="17"/>
        <v>0.89863636363636357</v>
      </c>
      <c r="G25" s="151">
        <f t="shared" si="18"/>
        <v>1.9770000000000001</v>
      </c>
      <c r="H25" s="152">
        <f t="shared" si="19"/>
        <v>2.2000000000000002</v>
      </c>
      <c r="I25" s="153">
        <f t="shared" si="23"/>
        <v>5169.3370000000004</v>
      </c>
      <c r="J25" s="154">
        <f t="shared" si="24"/>
        <v>1.546454927148124E-2</v>
      </c>
      <c r="K25" s="154">
        <f t="shared" si="25"/>
        <v>0.40414146153670449</v>
      </c>
      <c r="L25" s="154">
        <f t="shared" si="26"/>
        <v>0.1920942666341931</v>
      </c>
      <c r="M25" s="155">
        <f t="shared" si="27"/>
        <v>15.215999999999999</v>
      </c>
      <c r="N25" s="156">
        <f t="shared" si="28"/>
        <v>5.8000000000000003E-2</v>
      </c>
      <c r="O25" s="156">
        <f t="shared" si="29"/>
        <v>10.542999999999999</v>
      </c>
      <c r="P25" s="157">
        <f t="shared" si="30"/>
        <v>0</v>
      </c>
      <c r="Q25" s="158">
        <f t="shared" si="31"/>
        <v>76</v>
      </c>
      <c r="R25" s="159">
        <f t="shared" si="32"/>
        <v>26.141895888476569</v>
      </c>
      <c r="S25" s="144">
        <f t="shared" si="33"/>
        <v>3</v>
      </c>
      <c r="T25" s="144">
        <f t="shared" si="34"/>
        <v>545</v>
      </c>
      <c r="U25" t="s">
        <v>116</v>
      </c>
      <c r="V25" t="s">
        <v>119</v>
      </c>
      <c r="W25" s="4" t="s">
        <v>116</v>
      </c>
      <c r="X25" s="4" t="s">
        <v>119</v>
      </c>
      <c r="Y25" s="4" t="s">
        <v>222</v>
      </c>
      <c r="Z25" s="4" t="s">
        <v>195</v>
      </c>
      <c r="AA25" s="4" t="s">
        <v>48</v>
      </c>
      <c r="AB25" s="4">
        <v>525</v>
      </c>
      <c r="AC25" s="4">
        <v>5169.3370000000004</v>
      </c>
      <c r="AD25" s="4">
        <v>2615.1109999999999</v>
      </c>
      <c r="AE25" s="4">
        <v>1.9770000000000001</v>
      </c>
      <c r="AF25" s="4">
        <v>2.2000000000000002</v>
      </c>
      <c r="AG25" s="4">
        <v>15.215999999999999</v>
      </c>
      <c r="AH25" s="4">
        <v>340.70213799999999</v>
      </c>
      <c r="AI25" s="4">
        <v>5.2688050000000004</v>
      </c>
      <c r="AJ25" s="4">
        <v>137.69185999999999</v>
      </c>
      <c r="AK25" s="4">
        <v>993</v>
      </c>
      <c r="AL25" s="4">
        <v>3</v>
      </c>
      <c r="AM25" s="4">
        <v>545</v>
      </c>
      <c r="AN25" s="4">
        <v>76</v>
      </c>
      <c r="AO25" s="4">
        <v>15.172599</v>
      </c>
      <c r="AP25" s="4">
        <v>1315.4</v>
      </c>
      <c r="AQ25" s="4">
        <v>0</v>
      </c>
      <c r="AR25" s="4">
        <v>41</v>
      </c>
      <c r="AS25" s="4">
        <v>18428</v>
      </c>
      <c r="AT25" s="4">
        <v>5.8000000000000003E-2</v>
      </c>
      <c r="AU25" s="4">
        <v>10.542999999999999</v>
      </c>
      <c r="AV25" s="4">
        <v>40484</v>
      </c>
      <c r="AW25" s="4">
        <v>0</v>
      </c>
      <c r="AX25" s="30">
        <v>0.56000000000000005</v>
      </c>
      <c r="AY25">
        <v>0.89863636363636357</v>
      </c>
      <c r="AZ25" t="s">
        <v>69</v>
      </c>
      <c r="BA25" t="s">
        <v>217</v>
      </c>
      <c r="BB25">
        <v>1</v>
      </c>
      <c r="BC25" t="s">
        <v>413</v>
      </c>
      <c r="BD25">
        <v>6</v>
      </c>
      <c r="BE25">
        <v>24522.919000000002</v>
      </c>
      <c r="BF25">
        <v>0.21079615359003551</v>
      </c>
      <c r="BG25">
        <v>0.18942908893068189</v>
      </c>
      <c r="BH25">
        <v>190357.97399999999</v>
      </c>
      <c r="BI25">
        <v>2.7155873176082451E-2</v>
      </c>
      <c r="BJ25">
        <v>2.4403255122325E-2</v>
      </c>
      <c r="BK25">
        <v>1</v>
      </c>
      <c r="BL25" t="s">
        <v>69</v>
      </c>
      <c r="BM25">
        <v>0</v>
      </c>
      <c r="BN25" t="s">
        <v>345</v>
      </c>
    </row>
    <row r="26" spans="1:66">
      <c r="A26" s="139" t="str">
        <f t="shared" si="20"/>
        <v>신흥교통</v>
      </c>
      <c r="B26" s="139" t="str">
        <f t="shared" si="1"/>
        <v>46</v>
      </c>
      <c r="C26" s="140" t="str">
        <f t="shared" si="21"/>
        <v>71바6292</v>
      </c>
      <c r="D26" s="114" t="str">
        <f t="shared" si="22"/>
        <v>대형</v>
      </c>
      <c r="E26" s="110" t="str">
        <f t="shared" si="16"/>
        <v>F</v>
      </c>
      <c r="F26" s="160">
        <f t="shared" si="17"/>
        <v>0.78636363636363626</v>
      </c>
      <c r="G26" s="161">
        <f t="shared" si="18"/>
        <v>1.73</v>
      </c>
      <c r="H26" s="162">
        <f t="shared" si="19"/>
        <v>2.2000000000000002</v>
      </c>
      <c r="I26" s="163">
        <f t="shared" si="23"/>
        <v>3284.4</v>
      </c>
      <c r="J26" s="164">
        <f t="shared" si="24"/>
        <v>1.9757114215172029E-2</v>
      </c>
      <c r="K26" s="164">
        <f t="shared" si="25"/>
        <v>0.42799750204451109</v>
      </c>
      <c r="L26" s="164">
        <f t="shared" si="26"/>
        <v>0.19333820484715625</v>
      </c>
      <c r="M26" s="165">
        <f t="shared" si="27"/>
        <v>19.314</v>
      </c>
      <c r="N26" s="166">
        <f t="shared" si="28"/>
        <v>1.248</v>
      </c>
      <c r="O26" s="166">
        <f t="shared" si="29"/>
        <v>49.140999999999998</v>
      </c>
      <c r="P26" s="167">
        <f t="shared" si="30"/>
        <v>0</v>
      </c>
      <c r="Q26" s="168">
        <f t="shared" si="31"/>
        <v>84</v>
      </c>
      <c r="R26" s="169">
        <f t="shared" si="32"/>
        <v>27.100613353946876</v>
      </c>
      <c r="S26" s="141">
        <f t="shared" si="33"/>
        <v>41</v>
      </c>
      <c r="T26" s="141">
        <f t="shared" si="34"/>
        <v>1614</v>
      </c>
      <c r="U26" t="s">
        <v>116</v>
      </c>
      <c r="V26" s="5" t="s">
        <v>119</v>
      </c>
      <c r="W26" t="s">
        <v>116</v>
      </c>
      <c r="X26" s="5" t="s">
        <v>119</v>
      </c>
      <c r="Y26" t="s">
        <v>223</v>
      </c>
      <c r="Z26" t="s">
        <v>195</v>
      </c>
      <c r="AA26" t="s">
        <v>48</v>
      </c>
      <c r="AB26">
        <v>525</v>
      </c>
      <c r="AC26" s="1">
        <v>3284.4</v>
      </c>
      <c r="AD26" s="1">
        <v>1898.585</v>
      </c>
      <c r="AE26" s="28">
        <v>1.73</v>
      </c>
      <c r="AF26">
        <v>2.2000000000000002</v>
      </c>
      <c r="AG26">
        <v>19.314</v>
      </c>
      <c r="AH26">
        <v>219.45467099999999</v>
      </c>
      <c r="AI26">
        <v>4.3357910000000004</v>
      </c>
      <c r="AJ26">
        <v>93.926051000000001</v>
      </c>
      <c r="AK26">
        <v>635</v>
      </c>
      <c r="AL26">
        <v>41</v>
      </c>
      <c r="AM26">
        <v>1614</v>
      </c>
      <c r="AN26">
        <v>84</v>
      </c>
      <c r="AO26">
        <v>14.966188000000001</v>
      </c>
      <c r="AP26">
        <v>1002.5</v>
      </c>
      <c r="AQ26">
        <v>0</v>
      </c>
      <c r="AR26">
        <v>83</v>
      </c>
      <c r="AS26">
        <v>34736</v>
      </c>
      <c r="AT26">
        <v>1.248</v>
      </c>
      <c r="AU26">
        <v>49.140999999999998</v>
      </c>
      <c r="AV26">
        <v>9912</v>
      </c>
      <c r="AW26">
        <v>0</v>
      </c>
      <c r="AX26" s="29">
        <v>0.56000000000000005</v>
      </c>
      <c r="AY26">
        <v>0.78636363636363626</v>
      </c>
      <c r="AZ26" t="s">
        <v>70</v>
      </c>
      <c r="BA26" t="s">
        <v>217</v>
      </c>
      <c r="BB26">
        <v>1</v>
      </c>
      <c r="BC26" t="s">
        <v>414</v>
      </c>
      <c r="BD26">
        <v>8</v>
      </c>
      <c r="BE26">
        <v>24522.919000000002</v>
      </c>
      <c r="BF26">
        <v>0.13393185370795377</v>
      </c>
      <c r="BG26">
        <v>0.10531913950670908</v>
      </c>
      <c r="BH26">
        <v>190357.97399999999</v>
      </c>
      <c r="BI26">
        <v>1.7253808343221811E-2</v>
      </c>
      <c r="BJ26">
        <v>1.356776746989715E-2</v>
      </c>
      <c r="BK26">
        <v>1</v>
      </c>
      <c r="BL26" t="s">
        <v>70</v>
      </c>
      <c r="BM26">
        <v>0</v>
      </c>
      <c r="BN26" t="s">
        <v>345</v>
      </c>
    </row>
    <row r="27" spans="1:66">
      <c r="A27" s="142" t="str">
        <f t="shared" si="20"/>
        <v>신흥교통</v>
      </c>
      <c r="B27" s="142" t="str">
        <f t="shared" si="1"/>
        <v>46</v>
      </c>
      <c r="C27" s="143" t="str">
        <f t="shared" si="21"/>
        <v>71바6293</v>
      </c>
      <c r="D27" s="131" t="str">
        <f t="shared" si="22"/>
        <v>저상</v>
      </c>
      <c r="E27" s="127" t="str">
        <f t="shared" si="16"/>
        <v>F</v>
      </c>
      <c r="F27" s="150">
        <f t="shared" si="17"/>
        <v>0.76956521739130446</v>
      </c>
      <c r="G27" s="151">
        <f t="shared" si="18"/>
        <v>1.77</v>
      </c>
      <c r="H27" s="152">
        <f t="shared" si="19"/>
        <v>2.2999999999999998</v>
      </c>
      <c r="I27" s="153">
        <f t="shared" si="23"/>
        <v>3926.7469999999998</v>
      </c>
      <c r="J27" s="154">
        <f t="shared" si="24"/>
        <v>9.3318310896805309E-3</v>
      </c>
      <c r="K27" s="154">
        <f t="shared" si="25"/>
        <v>0.51733950244882521</v>
      </c>
      <c r="L27" s="154">
        <f t="shared" si="26"/>
        <v>0.19787371073308263</v>
      </c>
      <c r="M27" s="155">
        <f t="shared" si="27"/>
        <v>18.838000000000001</v>
      </c>
      <c r="N27" s="156">
        <f t="shared" si="28"/>
        <v>2.7759999999999998</v>
      </c>
      <c r="O27" s="156">
        <f t="shared" si="29"/>
        <v>48.920999999999999</v>
      </c>
      <c r="P27" s="157">
        <f t="shared" si="30"/>
        <v>0</v>
      </c>
      <c r="Q27" s="158">
        <f t="shared" si="31"/>
        <v>74</v>
      </c>
      <c r="R27" s="159">
        <f t="shared" si="32"/>
        <v>27.70701578937371</v>
      </c>
      <c r="S27" s="144">
        <f t="shared" si="33"/>
        <v>109</v>
      </c>
      <c r="T27" s="144">
        <f t="shared" si="34"/>
        <v>1921</v>
      </c>
      <c r="U27" t="s">
        <v>116</v>
      </c>
      <c r="V27" t="s">
        <v>119</v>
      </c>
      <c r="W27" t="s">
        <v>116</v>
      </c>
      <c r="X27" s="4" t="s">
        <v>119</v>
      </c>
      <c r="Y27" s="4" t="s">
        <v>415</v>
      </c>
      <c r="Z27" s="4" t="s">
        <v>192</v>
      </c>
      <c r="AA27" s="4" t="s">
        <v>193</v>
      </c>
      <c r="AB27" s="4">
        <v>525</v>
      </c>
      <c r="AC27" s="4">
        <v>3926.7469999999998</v>
      </c>
      <c r="AD27" s="4">
        <v>2218.4479999999999</v>
      </c>
      <c r="AE27" s="4">
        <v>1.77</v>
      </c>
      <c r="AF27" s="4">
        <v>2.2999999999999998</v>
      </c>
      <c r="AG27" s="4">
        <v>18.838000000000001</v>
      </c>
      <c r="AH27" s="4">
        <v>299.419693</v>
      </c>
      <c r="AI27" s="4">
        <v>2.7941340000000001</v>
      </c>
      <c r="AJ27" s="4">
        <v>154.901635</v>
      </c>
      <c r="AK27" s="4">
        <v>777</v>
      </c>
      <c r="AL27" s="4">
        <v>109</v>
      </c>
      <c r="AM27" s="4">
        <v>1921</v>
      </c>
      <c r="AN27" s="4">
        <v>74</v>
      </c>
      <c r="AO27" s="4">
        <v>13.114523999999999</v>
      </c>
      <c r="AP27" s="4">
        <v>874.9</v>
      </c>
      <c r="AQ27" s="4">
        <v>0</v>
      </c>
      <c r="AR27" s="4">
        <v>212</v>
      </c>
      <c r="AS27" s="4">
        <v>130197</v>
      </c>
      <c r="AT27" s="4">
        <v>2.7759999999999998</v>
      </c>
      <c r="AU27" s="4">
        <v>48.920999999999999</v>
      </c>
      <c r="AV27" s="4">
        <v>0</v>
      </c>
      <c r="AW27" s="4">
        <v>0</v>
      </c>
      <c r="AX27" s="30">
        <v>0.55000000000000004</v>
      </c>
      <c r="AY27">
        <v>0.76956521739130446</v>
      </c>
      <c r="AZ27" t="s">
        <v>70</v>
      </c>
      <c r="BA27" t="s">
        <v>217</v>
      </c>
      <c r="BB27">
        <v>2</v>
      </c>
      <c r="BC27" t="s">
        <v>416</v>
      </c>
      <c r="BD27">
        <v>1</v>
      </c>
      <c r="BE27">
        <v>24522.919000000002</v>
      </c>
      <c r="BF27">
        <v>0.16012559516263131</v>
      </c>
      <c r="BG27">
        <v>0.12322708845124238</v>
      </c>
      <c r="BH27">
        <v>190357.97399999999</v>
      </c>
      <c r="BI27">
        <v>2.0628224378979786E-2</v>
      </c>
      <c r="BJ27">
        <v>1.5874763978606186E-2</v>
      </c>
      <c r="BK27">
        <v>1</v>
      </c>
      <c r="BL27" t="s">
        <v>417</v>
      </c>
      <c r="BM27" t="s">
        <v>418</v>
      </c>
      <c r="BN27" t="s">
        <v>417</v>
      </c>
    </row>
    <row r="28" spans="1:66">
      <c r="A28" s="139" t="str">
        <f t="shared" si="20"/>
        <v>신흥교통</v>
      </c>
      <c r="B28" s="139" t="str">
        <f t="shared" si="1"/>
        <v>519</v>
      </c>
      <c r="C28" s="140" t="str">
        <f t="shared" si="21"/>
        <v>74바1007</v>
      </c>
      <c r="D28" s="114" t="str">
        <f t="shared" si="22"/>
        <v>중형</v>
      </c>
      <c r="E28" s="110" t="str">
        <f t="shared" si="16"/>
        <v>D</v>
      </c>
      <c r="F28" s="160">
        <f t="shared" si="17"/>
        <v>0.81769230769230761</v>
      </c>
      <c r="G28" s="161">
        <f t="shared" si="18"/>
        <v>2.1259999999999999</v>
      </c>
      <c r="H28" s="162">
        <f t="shared" si="19"/>
        <v>2.6</v>
      </c>
      <c r="I28" s="163">
        <f t="shared" si="23"/>
        <v>1456.5329999999999</v>
      </c>
      <c r="J28" s="164">
        <f t="shared" si="24"/>
        <v>2.5079925724843511E-2</v>
      </c>
      <c r="K28" s="164">
        <f t="shared" si="25"/>
        <v>0.46059245029419621</v>
      </c>
      <c r="L28" s="164">
        <f t="shared" si="26"/>
        <v>0.2142072991137173</v>
      </c>
      <c r="M28" s="165">
        <f t="shared" si="27"/>
        <v>11.513999999999999</v>
      </c>
      <c r="N28" s="166">
        <f t="shared" si="28"/>
        <v>0</v>
      </c>
      <c r="O28" s="166">
        <f t="shared" si="29"/>
        <v>18.949000000000002</v>
      </c>
      <c r="P28" s="167">
        <f t="shared" si="30"/>
        <v>0</v>
      </c>
      <c r="Q28" s="168">
        <f t="shared" si="31"/>
        <v>69</v>
      </c>
      <c r="R28" s="169">
        <f t="shared" si="32"/>
        <v>22.235724328147889</v>
      </c>
      <c r="S28" s="141">
        <f t="shared" si="33"/>
        <v>0</v>
      </c>
      <c r="T28" s="141">
        <f t="shared" si="34"/>
        <v>276</v>
      </c>
      <c r="U28" t="s">
        <v>116</v>
      </c>
      <c r="V28" t="s">
        <v>120</v>
      </c>
      <c r="W28" s="4" t="s">
        <v>116</v>
      </c>
      <c r="X28" s="4" t="s">
        <v>120</v>
      </c>
      <c r="Y28" s="4" t="s">
        <v>224</v>
      </c>
      <c r="Z28" s="4" t="s">
        <v>191</v>
      </c>
      <c r="AA28" s="4" t="s">
        <v>48</v>
      </c>
      <c r="AB28" s="4">
        <v>525</v>
      </c>
      <c r="AC28" s="4">
        <v>1456.5329999999999</v>
      </c>
      <c r="AD28" s="4">
        <v>685.18100000000004</v>
      </c>
      <c r="AE28" s="4">
        <v>2.1259999999999999</v>
      </c>
      <c r="AF28" s="4">
        <v>2.6</v>
      </c>
      <c r="AG28" s="4">
        <v>11.513999999999999</v>
      </c>
      <c r="AH28" s="4">
        <v>127.35887</v>
      </c>
      <c r="AI28" s="4">
        <v>3.1941510000000002</v>
      </c>
      <c r="AJ28" s="4">
        <v>58.660533999999998</v>
      </c>
      <c r="AK28" s="4">
        <v>312</v>
      </c>
      <c r="AL28" s="4">
        <v>0</v>
      </c>
      <c r="AM28" s="4">
        <v>276</v>
      </c>
      <c r="AN28" s="4">
        <v>69</v>
      </c>
      <c r="AO28" s="4">
        <v>11.436446999999999</v>
      </c>
      <c r="AP28" s="4">
        <v>0</v>
      </c>
      <c r="AQ28" s="4">
        <v>0</v>
      </c>
      <c r="AR28" s="4">
        <v>79</v>
      </c>
      <c r="AS28" s="4">
        <v>37674</v>
      </c>
      <c r="AT28" s="4">
        <v>0</v>
      </c>
      <c r="AU28" s="4">
        <v>18.949000000000002</v>
      </c>
      <c r="AV28" s="4">
        <v>11228</v>
      </c>
      <c r="AW28" s="4">
        <v>0</v>
      </c>
      <c r="AX28" s="30">
        <v>0.59</v>
      </c>
      <c r="AY28">
        <v>0.81769230769230761</v>
      </c>
      <c r="AZ28" t="s">
        <v>67</v>
      </c>
      <c r="BA28" t="s">
        <v>365</v>
      </c>
      <c r="BB28">
        <v>1</v>
      </c>
      <c r="BC28" t="s">
        <v>419</v>
      </c>
      <c r="BD28">
        <v>8</v>
      </c>
      <c r="BE28">
        <v>1912.1679999999999</v>
      </c>
      <c r="BF28">
        <v>0.76171811263445466</v>
      </c>
      <c r="BG28">
        <v>0.62285104133109637</v>
      </c>
      <c r="BH28">
        <v>190357.97399999999</v>
      </c>
      <c r="BI28">
        <v>7.651547079398943E-3</v>
      </c>
      <c r="BJ28">
        <v>6.2566111887700582E-3</v>
      </c>
      <c r="BK28">
        <v>1</v>
      </c>
      <c r="BL28" t="s">
        <v>70</v>
      </c>
      <c r="BM28">
        <v>1</v>
      </c>
      <c r="BN28" t="s">
        <v>347</v>
      </c>
    </row>
    <row r="29" spans="1:66">
      <c r="A29" s="142" t="str">
        <f t="shared" si="20"/>
        <v>신흥교통</v>
      </c>
      <c r="B29" s="142" t="str">
        <f t="shared" si="1"/>
        <v>519</v>
      </c>
      <c r="C29" s="143" t="str">
        <f t="shared" si="21"/>
        <v>74바1008</v>
      </c>
      <c r="D29" s="131" t="str">
        <f t="shared" si="22"/>
        <v>중형</v>
      </c>
      <c r="E29" s="127" t="str">
        <f t="shared" si="16"/>
        <v>F</v>
      </c>
      <c r="F29" s="150">
        <f t="shared" si="17"/>
        <v>0.78307692307692311</v>
      </c>
      <c r="G29" s="151">
        <f t="shared" si="18"/>
        <v>2.036</v>
      </c>
      <c r="H29" s="152">
        <f t="shared" si="19"/>
        <v>2.6</v>
      </c>
      <c r="I29" s="153">
        <f t="shared" si="23"/>
        <v>455.63499999999999</v>
      </c>
      <c r="J29" s="154">
        <f t="shared" si="24"/>
        <v>2.5838970843389968E-2</v>
      </c>
      <c r="K29" s="154">
        <f t="shared" si="25"/>
        <v>0.45057751658547052</v>
      </c>
      <c r="L29" s="154">
        <f t="shared" si="26"/>
        <v>0.24142131311246942</v>
      </c>
      <c r="M29" s="155">
        <f t="shared" si="27"/>
        <v>14.327</v>
      </c>
      <c r="N29" s="156">
        <f t="shared" si="28"/>
        <v>0</v>
      </c>
      <c r="O29" s="156">
        <f t="shared" si="29"/>
        <v>35.994</v>
      </c>
      <c r="P29" s="157">
        <f t="shared" si="30"/>
        <v>0</v>
      </c>
      <c r="Q29" s="158">
        <f t="shared" si="31"/>
        <v>62</v>
      </c>
      <c r="R29" s="159">
        <f t="shared" si="32"/>
        <v>23.717937305959648</v>
      </c>
      <c r="S29" s="144">
        <f t="shared" si="33"/>
        <v>0</v>
      </c>
      <c r="T29" s="144">
        <f t="shared" si="34"/>
        <v>164</v>
      </c>
      <c r="U29" t="s">
        <v>116</v>
      </c>
      <c r="V29" s="5" t="s">
        <v>120</v>
      </c>
      <c r="W29" t="s">
        <v>116</v>
      </c>
      <c r="X29" s="5" t="s">
        <v>120</v>
      </c>
      <c r="Y29" t="s">
        <v>225</v>
      </c>
      <c r="Z29" t="s">
        <v>191</v>
      </c>
      <c r="AA29" t="s">
        <v>48</v>
      </c>
      <c r="AB29">
        <v>525</v>
      </c>
      <c r="AC29" s="1">
        <v>455.63499999999999</v>
      </c>
      <c r="AD29" s="1">
        <v>223.833</v>
      </c>
      <c r="AE29" s="28">
        <v>2.036</v>
      </c>
      <c r="AF29">
        <v>2.6</v>
      </c>
      <c r="AG29">
        <v>14.327</v>
      </c>
      <c r="AH29">
        <v>36.690548</v>
      </c>
      <c r="AI29">
        <v>0.94804600000000006</v>
      </c>
      <c r="AJ29">
        <v>16.531936000000002</v>
      </c>
      <c r="AK29">
        <v>110</v>
      </c>
      <c r="AL29">
        <v>0</v>
      </c>
      <c r="AM29">
        <v>164</v>
      </c>
      <c r="AN29">
        <v>62</v>
      </c>
      <c r="AO29">
        <v>12.41832</v>
      </c>
      <c r="AP29">
        <v>0</v>
      </c>
      <c r="AQ29">
        <v>0</v>
      </c>
      <c r="AR29">
        <v>19</v>
      </c>
      <c r="AS29">
        <v>8747</v>
      </c>
      <c r="AT29">
        <v>0</v>
      </c>
      <c r="AU29">
        <v>35.994</v>
      </c>
      <c r="AV29">
        <v>3826</v>
      </c>
      <c r="AW29">
        <v>0</v>
      </c>
      <c r="AX29" s="29">
        <v>0.61</v>
      </c>
      <c r="AY29">
        <v>0.78307692307692311</v>
      </c>
      <c r="AZ29" t="s">
        <v>70</v>
      </c>
      <c r="BA29" t="s">
        <v>365</v>
      </c>
      <c r="BB29">
        <v>1</v>
      </c>
      <c r="BC29" t="s">
        <v>366</v>
      </c>
      <c r="BD29">
        <v>4</v>
      </c>
      <c r="BE29">
        <v>1912.1679999999999</v>
      </c>
      <c r="BF29">
        <v>0.23828188736554529</v>
      </c>
      <c r="BG29">
        <v>0.18659304718317316</v>
      </c>
      <c r="BH29">
        <v>190357.97399999999</v>
      </c>
      <c r="BI29">
        <v>2.3935692864644588E-3</v>
      </c>
      <c r="BJ29">
        <v>1.8743488720160148E-3</v>
      </c>
      <c r="BK29">
        <v>1</v>
      </c>
      <c r="BL29" t="s">
        <v>70</v>
      </c>
      <c r="BM29">
        <v>0</v>
      </c>
      <c r="BN29" t="s">
        <v>345</v>
      </c>
    </row>
    <row r="30" spans="1:66">
      <c r="A30" s="139" t="str">
        <f t="shared" si="20"/>
        <v>신흥교통</v>
      </c>
      <c r="B30" s="139" t="str">
        <f t="shared" si="1"/>
        <v>82</v>
      </c>
      <c r="C30" s="140" t="str">
        <f t="shared" si="21"/>
        <v>70바4007</v>
      </c>
      <c r="D30" s="114" t="str">
        <f t="shared" si="22"/>
        <v>대형</v>
      </c>
      <c r="E30" s="110" t="str">
        <f t="shared" si="16"/>
        <v>F</v>
      </c>
      <c r="F30" s="160">
        <f t="shared" si="17"/>
        <v>0.68920000000000003</v>
      </c>
      <c r="G30" s="161">
        <f t="shared" si="18"/>
        <v>1.7230000000000001</v>
      </c>
      <c r="H30" s="162">
        <f t="shared" si="19"/>
        <v>2.5</v>
      </c>
      <c r="I30" s="163">
        <f t="shared" si="23"/>
        <v>4385.3609999999999</v>
      </c>
      <c r="J30" s="164">
        <f t="shared" si="24"/>
        <v>1.0810097353487733E-2</v>
      </c>
      <c r="K30" s="164">
        <f t="shared" si="25"/>
        <v>0.37493563891060866</v>
      </c>
      <c r="L30" s="164">
        <f t="shared" si="26"/>
        <v>0.19998353613305725</v>
      </c>
      <c r="M30" s="165">
        <f t="shared" si="27"/>
        <v>20.108000000000001</v>
      </c>
      <c r="N30" s="166">
        <f t="shared" si="28"/>
        <v>0.34200000000000003</v>
      </c>
      <c r="O30" s="166">
        <f t="shared" si="29"/>
        <v>29.074000000000002</v>
      </c>
      <c r="P30" s="167">
        <f t="shared" si="30"/>
        <v>0</v>
      </c>
      <c r="Q30" s="168">
        <f t="shared" si="31"/>
        <v>72</v>
      </c>
      <c r="R30" s="169">
        <f t="shared" si="32"/>
        <v>27.795313652216205</v>
      </c>
      <c r="S30" s="141">
        <f t="shared" si="33"/>
        <v>15</v>
      </c>
      <c r="T30" s="141">
        <f t="shared" si="34"/>
        <v>1275</v>
      </c>
      <c r="U30" t="s">
        <v>116</v>
      </c>
      <c r="V30" t="s">
        <v>121</v>
      </c>
      <c r="W30" t="s">
        <v>116</v>
      </c>
      <c r="X30" s="4" t="s">
        <v>121</v>
      </c>
      <c r="Y30" s="4" t="s">
        <v>197</v>
      </c>
      <c r="Z30" s="4" t="s">
        <v>195</v>
      </c>
      <c r="AA30" s="4" t="s">
        <v>48</v>
      </c>
      <c r="AB30" s="4">
        <v>525</v>
      </c>
      <c r="AC30" s="4">
        <v>4385.3609999999999</v>
      </c>
      <c r="AD30" s="4">
        <v>2545.5819999999999</v>
      </c>
      <c r="AE30" s="4">
        <v>1.7230000000000001</v>
      </c>
      <c r="AF30" s="4">
        <v>2.5</v>
      </c>
      <c r="AG30" s="4">
        <v>20.108000000000001</v>
      </c>
      <c r="AH30" s="4">
        <v>256.85356100000001</v>
      </c>
      <c r="AI30" s="4">
        <v>2.7766120000000001</v>
      </c>
      <c r="AJ30" s="4">
        <v>96.303554000000005</v>
      </c>
      <c r="AK30" s="4">
        <v>877</v>
      </c>
      <c r="AL30" s="4">
        <v>15</v>
      </c>
      <c r="AM30" s="4">
        <v>1275</v>
      </c>
      <c r="AN30" s="4">
        <v>72</v>
      </c>
      <c r="AO30" s="4">
        <v>17.073388999999999</v>
      </c>
      <c r="AP30" s="4">
        <v>988.5</v>
      </c>
      <c r="AQ30" s="4">
        <v>0</v>
      </c>
      <c r="AR30" s="4">
        <v>33</v>
      </c>
      <c r="AS30" s="4">
        <v>7628</v>
      </c>
      <c r="AT30" s="4">
        <v>0.34200000000000003</v>
      </c>
      <c r="AU30" s="4">
        <v>29.074000000000002</v>
      </c>
      <c r="AV30" s="4">
        <v>36426</v>
      </c>
      <c r="AW30" s="4">
        <v>0</v>
      </c>
      <c r="AX30" s="30">
        <v>0.56000000000000005</v>
      </c>
      <c r="AY30">
        <v>0.68920000000000003</v>
      </c>
      <c r="AZ30" t="s">
        <v>70</v>
      </c>
      <c r="BA30" t="s">
        <v>367</v>
      </c>
      <c r="BB30">
        <v>1</v>
      </c>
      <c r="BC30" t="s">
        <v>368</v>
      </c>
      <c r="BD30">
        <v>6</v>
      </c>
      <c r="BE30">
        <v>10421.260999999999</v>
      </c>
      <c r="BF30">
        <v>0.42080905564115517</v>
      </c>
      <c r="BG30">
        <v>0.29002160114788417</v>
      </c>
      <c r="BH30">
        <v>190357.97399999999</v>
      </c>
      <c r="BI30">
        <v>2.3037443128071957E-2</v>
      </c>
      <c r="BJ30">
        <v>1.5877405803867192E-2</v>
      </c>
      <c r="BK30">
        <v>1</v>
      </c>
      <c r="BL30" t="s">
        <v>70</v>
      </c>
      <c r="BM30">
        <v>0</v>
      </c>
      <c r="BN30" t="s">
        <v>345</v>
      </c>
    </row>
    <row r="31" spans="1:66">
      <c r="A31" s="142" t="str">
        <f t="shared" si="20"/>
        <v>신흥교통</v>
      </c>
      <c r="B31" s="142" t="str">
        <f t="shared" si="1"/>
        <v>82</v>
      </c>
      <c r="C31" s="143" t="str">
        <f t="shared" si="21"/>
        <v>71바6256</v>
      </c>
      <c r="D31" s="131" t="str">
        <f t="shared" si="22"/>
        <v>대형</v>
      </c>
      <c r="E31" s="127" t="str">
        <f t="shared" si="16"/>
        <v>D</v>
      </c>
      <c r="F31" s="150">
        <f t="shared" si="17"/>
        <v>0.80199999999999994</v>
      </c>
      <c r="G31" s="151">
        <f t="shared" si="18"/>
        <v>2.0049999999999999</v>
      </c>
      <c r="H31" s="152">
        <f t="shared" si="19"/>
        <v>2.5</v>
      </c>
      <c r="I31" s="153">
        <f t="shared" si="23"/>
        <v>815.15200000000004</v>
      </c>
      <c r="J31" s="154">
        <f t="shared" si="24"/>
        <v>1.5632240340748862E-2</v>
      </c>
      <c r="K31" s="154">
        <f t="shared" si="25"/>
        <v>0.439453617644677</v>
      </c>
      <c r="L31" s="154">
        <f t="shared" si="26"/>
        <v>0.18646829057648143</v>
      </c>
      <c r="M31" s="155">
        <f t="shared" si="27"/>
        <v>17.036999999999999</v>
      </c>
      <c r="N31" s="156">
        <f t="shared" si="28"/>
        <v>18.891999999999999</v>
      </c>
      <c r="O31" s="156">
        <f t="shared" si="29"/>
        <v>59.253</v>
      </c>
      <c r="P31" s="157">
        <f t="shared" si="30"/>
        <v>0</v>
      </c>
      <c r="Q31" s="158">
        <f t="shared" si="31"/>
        <v>72</v>
      </c>
      <c r="R31" s="159">
        <f t="shared" si="32"/>
        <v>28.693830069018503</v>
      </c>
      <c r="S31" s="144">
        <f t="shared" si="33"/>
        <v>154</v>
      </c>
      <c r="T31" s="144">
        <f t="shared" si="34"/>
        <v>483</v>
      </c>
      <c r="U31" t="s">
        <v>116</v>
      </c>
      <c r="V31" t="s">
        <v>121</v>
      </c>
      <c r="W31" s="4" t="s">
        <v>116</v>
      </c>
      <c r="X31" s="4" t="s">
        <v>121</v>
      </c>
      <c r="Y31" s="4" t="s">
        <v>346</v>
      </c>
      <c r="Z31" s="4" t="s">
        <v>195</v>
      </c>
      <c r="AA31" s="4" t="s">
        <v>48</v>
      </c>
      <c r="AB31" s="4">
        <v>525</v>
      </c>
      <c r="AC31" s="4">
        <v>815.15200000000004</v>
      </c>
      <c r="AD31" s="4">
        <v>406.58800000000002</v>
      </c>
      <c r="AE31" s="4">
        <v>2.0049999999999999</v>
      </c>
      <c r="AF31" s="4">
        <v>2.5</v>
      </c>
      <c r="AG31" s="4">
        <v>17.036999999999999</v>
      </c>
      <c r="AH31" s="4">
        <v>52.134113999999997</v>
      </c>
      <c r="AI31" s="4">
        <v>0.81497299999999995</v>
      </c>
      <c r="AJ31" s="4">
        <v>22.910525</v>
      </c>
      <c r="AK31" s="4">
        <v>152</v>
      </c>
      <c r="AL31" s="4">
        <v>154</v>
      </c>
      <c r="AM31" s="4">
        <v>483</v>
      </c>
      <c r="AN31" s="4">
        <v>72</v>
      </c>
      <c r="AO31" s="4">
        <v>15.635673000000001</v>
      </c>
      <c r="AP31" s="4">
        <v>297.89999999999998</v>
      </c>
      <c r="AQ31" s="4">
        <v>0</v>
      </c>
      <c r="AR31" s="4">
        <v>14</v>
      </c>
      <c r="AS31" s="4">
        <v>7075</v>
      </c>
      <c r="AT31" s="4">
        <v>18.891999999999999</v>
      </c>
      <c r="AU31" s="4">
        <v>59.253</v>
      </c>
      <c r="AV31" s="4">
        <v>1953</v>
      </c>
      <c r="AW31" s="4">
        <v>0</v>
      </c>
      <c r="AX31" s="4">
        <v>0.56000000000000005</v>
      </c>
      <c r="AY31">
        <v>0.80199999999999994</v>
      </c>
      <c r="AZ31" t="s">
        <v>67</v>
      </c>
      <c r="BA31" t="s">
        <v>367</v>
      </c>
      <c r="BB31">
        <v>1</v>
      </c>
      <c r="BC31" t="s">
        <v>420</v>
      </c>
      <c r="BD31">
        <v>3</v>
      </c>
      <c r="BE31">
        <v>10421.260999999999</v>
      </c>
      <c r="BF31">
        <v>7.8220092558856369E-2</v>
      </c>
      <c r="BG31">
        <v>6.2732514232202802E-2</v>
      </c>
      <c r="BH31">
        <v>190357.97399999999</v>
      </c>
      <c r="BI31">
        <v>4.2822056931536793E-3</v>
      </c>
      <c r="BJ31">
        <v>3.4343289659092505E-3</v>
      </c>
      <c r="BK31">
        <v>1</v>
      </c>
      <c r="BL31" t="s">
        <v>67</v>
      </c>
      <c r="BM31">
        <v>0</v>
      </c>
      <c r="BN31" t="s">
        <v>345</v>
      </c>
    </row>
    <row r="32" spans="1:66">
      <c r="A32" s="139" t="str">
        <f t="shared" si="20"/>
        <v>신흥교통</v>
      </c>
      <c r="B32" s="139" t="str">
        <f t="shared" si="1"/>
        <v>82</v>
      </c>
      <c r="C32" s="140" t="str">
        <f t="shared" si="21"/>
        <v>71바6280</v>
      </c>
      <c r="D32" s="114" t="str">
        <f t="shared" si="22"/>
        <v>저상</v>
      </c>
      <c r="E32" s="110" t="str">
        <f t="shared" si="16"/>
        <v>B</v>
      </c>
      <c r="F32" s="160">
        <f t="shared" si="17"/>
        <v>0.90666666666666662</v>
      </c>
      <c r="G32" s="161">
        <f t="shared" si="18"/>
        <v>1.9039999999999999</v>
      </c>
      <c r="H32" s="162">
        <f t="shared" si="19"/>
        <v>2.1</v>
      </c>
      <c r="I32" s="163">
        <f t="shared" si="23"/>
        <v>5220.7479999999996</v>
      </c>
      <c r="J32" s="164">
        <f t="shared" si="24"/>
        <v>2.5332487643838063E-2</v>
      </c>
      <c r="K32" s="164">
        <f t="shared" si="25"/>
        <v>0.41110287588652372</v>
      </c>
      <c r="L32" s="164">
        <f t="shared" si="26"/>
        <v>0.22582970869308383</v>
      </c>
      <c r="M32" s="165">
        <f t="shared" si="27"/>
        <v>17.643999999999998</v>
      </c>
      <c r="N32" s="166">
        <f t="shared" si="28"/>
        <v>1.1679999999999999</v>
      </c>
      <c r="O32" s="166">
        <f t="shared" si="29"/>
        <v>47.177</v>
      </c>
      <c r="P32" s="167">
        <f t="shared" si="30"/>
        <v>0</v>
      </c>
      <c r="Q32" s="168">
        <f t="shared" si="31"/>
        <v>70</v>
      </c>
      <c r="R32" s="169">
        <f t="shared" si="32"/>
        <v>28.433203094699167</v>
      </c>
      <c r="S32" s="141">
        <f t="shared" si="33"/>
        <v>61</v>
      </c>
      <c r="T32" s="141">
        <f t="shared" si="34"/>
        <v>2463</v>
      </c>
      <c r="U32" t="s">
        <v>116</v>
      </c>
      <c r="V32" s="5" t="s">
        <v>121</v>
      </c>
      <c r="W32" t="s">
        <v>116</v>
      </c>
      <c r="X32" s="5" t="s">
        <v>121</v>
      </c>
      <c r="Y32" t="s">
        <v>218</v>
      </c>
      <c r="Z32" t="s">
        <v>192</v>
      </c>
      <c r="AA32" t="s">
        <v>193</v>
      </c>
      <c r="AB32">
        <v>525</v>
      </c>
      <c r="AC32" s="1">
        <v>5220.7479999999996</v>
      </c>
      <c r="AD32" s="1">
        <v>2741.9340000000002</v>
      </c>
      <c r="AE32" s="28">
        <v>1.9039999999999999</v>
      </c>
      <c r="AF32">
        <v>2.1</v>
      </c>
      <c r="AG32">
        <v>17.643999999999998</v>
      </c>
      <c r="AH32">
        <v>325.8091</v>
      </c>
      <c r="AI32">
        <v>8.2535550000000004</v>
      </c>
      <c r="AJ32">
        <v>133.941058</v>
      </c>
      <c r="AK32">
        <v>1179</v>
      </c>
      <c r="AL32">
        <v>61</v>
      </c>
      <c r="AM32">
        <v>2463</v>
      </c>
      <c r="AN32">
        <v>70</v>
      </c>
      <c r="AO32">
        <v>16.023947</v>
      </c>
      <c r="AP32">
        <v>1419.6</v>
      </c>
      <c r="AQ32">
        <v>0</v>
      </c>
      <c r="AR32">
        <v>77</v>
      </c>
      <c r="AS32">
        <v>43377</v>
      </c>
      <c r="AT32">
        <v>1.1679999999999999</v>
      </c>
      <c r="AU32">
        <v>47.177</v>
      </c>
      <c r="AV32">
        <v>46832</v>
      </c>
      <c r="AW32">
        <v>0</v>
      </c>
      <c r="AX32">
        <v>0.55000000000000004</v>
      </c>
      <c r="AY32">
        <v>0.90666666666666662</v>
      </c>
      <c r="AZ32" t="s">
        <v>68</v>
      </c>
      <c r="BA32" t="s">
        <v>367</v>
      </c>
      <c r="BB32">
        <v>1</v>
      </c>
      <c r="BC32" t="s">
        <v>421</v>
      </c>
      <c r="BD32">
        <v>7</v>
      </c>
      <c r="BE32">
        <v>10421.260999999999</v>
      </c>
      <c r="BF32">
        <v>0.50097085179998857</v>
      </c>
      <c r="BG32">
        <v>0.45421357229865628</v>
      </c>
      <c r="BH32">
        <v>190357.97399999999</v>
      </c>
      <c r="BI32">
        <v>2.742594854471397E-2</v>
      </c>
      <c r="BJ32">
        <v>2.4866193347207331E-2</v>
      </c>
      <c r="BK32">
        <v>1</v>
      </c>
      <c r="BL32" t="s">
        <v>67</v>
      </c>
      <c r="BM32">
        <v>2</v>
      </c>
      <c r="BN32" t="s">
        <v>347</v>
      </c>
    </row>
    <row r="33" spans="1:66">
      <c r="A33" s="142" t="str">
        <f t="shared" si="20"/>
        <v>신흥교통</v>
      </c>
      <c r="B33" s="142" t="str">
        <f t="shared" si="1"/>
        <v>93</v>
      </c>
      <c r="C33" s="143" t="str">
        <f t="shared" si="21"/>
        <v>70바4005</v>
      </c>
      <c r="D33" s="131" t="str">
        <f t="shared" si="22"/>
        <v>대형</v>
      </c>
      <c r="E33" s="127" t="str">
        <f t="shared" si="16"/>
        <v>A</v>
      </c>
      <c r="F33" s="150">
        <f t="shared" si="17"/>
        <v>0.95523809523809511</v>
      </c>
      <c r="G33" s="151">
        <f t="shared" si="18"/>
        <v>2.0059999999999998</v>
      </c>
      <c r="H33" s="152">
        <f t="shared" si="19"/>
        <v>2.1</v>
      </c>
      <c r="I33" s="153">
        <f t="shared" si="23"/>
        <v>5075.0709999999999</v>
      </c>
      <c r="J33" s="154">
        <f t="shared" si="24"/>
        <v>4.5967605990319481E-2</v>
      </c>
      <c r="K33" s="154">
        <f t="shared" si="25"/>
        <v>0.3813801968071463</v>
      </c>
      <c r="L33" s="154">
        <f t="shared" si="26"/>
        <v>0.20452915831128274</v>
      </c>
      <c r="M33" s="155">
        <f t="shared" si="27"/>
        <v>15.803000000000001</v>
      </c>
      <c r="N33" s="156">
        <f t="shared" si="28"/>
        <v>5.8999999999999997E-2</v>
      </c>
      <c r="O33" s="156">
        <f t="shared" si="29"/>
        <v>9.8130000000000006</v>
      </c>
      <c r="P33" s="157">
        <f t="shared" si="30"/>
        <v>0</v>
      </c>
      <c r="Q33" s="158">
        <f t="shared" si="31"/>
        <v>81</v>
      </c>
      <c r="R33" s="159">
        <f t="shared" si="32"/>
        <v>27.227614636217041</v>
      </c>
      <c r="S33" s="144">
        <f t="shared" si="33"/>
        <v>3</v>
      </c>
      <c r="T33" s="144">
        <f t="shared" si="34"/>
        <v>498</v>
      </c>
      <c r="U33" t="s">
        <v>116</v>
      </c>
      <c r="V33" t="s">
        <v>122</v>
      </c>
      <c r="W33" t="s">
        <v>116</v>
      </c>
      <c r="X33" s="4" t="s">
        <v>122</v>
      </c>
      <c r="Y33" s="4" t="s">
        <v>226</v>
      </c>
      <c r="Z33" s="4" t="s">
        <v>195</v>
      </c>
      <c r="AA33" s="4" t="s">
        <v>48</v>
      </c>
      <c r="AB33" s="4">
        <v>525</v>
      </c>
      <c r="AC33" s="4">
        <v>5075.0709999999999</v>
      </c>
      <c r="AD33" s="4">
        <v>2529.8409999999999</v>
      </c>
      <c r="AE33" s="4">
        <v>2.0059999999999998</v>
      </c>
      <c r="AF33" s="4">
        <v>2.1</v>
      </c>
      <c r="AG33" s="4">
        <v>15.803000000000001</v>
      </c>
      <c r="AH33" s="4">
        <v>325.49295699999999</v>
      </c>
      <c r="AI33" s="4">
        <v>14.962132</v>
      </c>
      <c r="AJ33" s="4">
        <v>124.136568</v>
      </c>
      <c r="AK33" s="4">
        <v>1038</v>
      </c>
      <c r="AL33" s="4">
        <v>3</v>
      </c>
      <c r="AM33" s="4">
        <v>498</v>
      </c>
      <c r="AN33" s="4">
        <v>81</v>
      </c>
      <c r="AO33" s="4">
        <v>15.591953</v>
      </c>
      <c r="AP33" s="4">
        <v>4287.5</v>
      </c>
      <c r="AQ33" s="4">
        <v>0</v>
      </c>
      <c r="AR33" s="4">
        <v>17</v>
      </c>
      <c r="AS33" s="4">
        <v>3670</v>
      </c>
      <c r="AT33" s="4">
        <v>5.8999999999999997E-2</v>
      </c>
      <c r="AU33" s="4">
        <v>9.8130000000000006</v>
      </c>
      <c r="AV33" s="4">
        <v>44288</v>
      </c>
      <c r="AW33" s="4">
        <v>0</v>
      </c>
      <c r="AX33" s="4">
        <v>0.56000000000000005</v>
      </c>
      <c r="AY33">
        <v>0.95523809523809511</v>
      </c>
      <c r="AZ33" t="s">
        <v>66</v>
      </c>
      <c r="BA33" t="s">
        <v>369</v>
      </c>
      <c r="BB33">
        <v>2</v>
      </c>
      <c r="BC33" t="s">
        <v>370</v>
      </c>
      <c r="BD33">
        <v>5</v>
      </c>
      <c r="BE33">
        <v>14051.566999999999</v>
      </c>
      <c r="BF33">
        <v>0.36117473588532867</v>
      </c>
      <c r="BG33">
        <v>0.34500786675522344</v>
      </c>
      <c r="BH33">
        <v>190357.97399999999</v>
      </c>
      <c r="BI33">
        <v>2.6660669334503426E-2</v>
      </c>
      <c r="BJ33">
        <v>2.5467286992863745E-2</v>
      </c>
      <c r="BK33">
        <v>1</v>
      </c>
      <c r="BL33" t="s">
        <v>68</v>
      </c>
      <c r="BM33">
        <v>1</v>
      </c>
      <c r="BN33" t="s">
        <v>347</v>
      </c>
    </row>
    <row r="34" spans="1:66">
      <c r="A34" s="139" t="str">
        <f t="shared" si="20"/>
        <v>신흥교통</v>
      </c>
      <c r="B34" s="139" t="str">
        <f t="shared" si="1"/>
        <v>93</v>
      </c>
      <c r="C34" s="140" t="str">
        <f t="shared" si="21"/>
        <v>70바4017</v>
      </c>
      <c r="D34" s="114" t="str">
        <f t="shared" si="22"/>
        <v>대형</v>
      </c>
      <c r="E34" s="110" t="str">
        <f t="shared" si="16"/>
        <v>S</v>
      </c>
      <c r="F34" s="160">
        <f t="shared" si="17"/>
        <v>1.0145</v>
      </c>
      <c r="G34" s="161">
        <f t="shared" si="18"/>
        <v>2.0289999999999999</v>
      </c>
      <c r="H34" s="162">
        <f t="shared" si="19"/>
        <v>2</v>
      </c>
      <c r="I34" s="163">
        <f t="shared" si="23"/>
        <v>4454.1589999999997</v>
      </c>
      <c r="J34" s="164">
        <f t="shared" si="24"/>
        <v>2.858860104329583E-2</v>
      </c>
      <c r="K34" s="164">
        <f t="shared" si="25"/>
        <v>0.36420266324983669</v>
      </c>
      <c r="L34" s="164">
        <f t="shared" si="26"/>
        <v>0.14795161106731936</v>
      </c>
      <c r="M34" s="165">
        <f t="shared" si="27"/>
        <v>16.234000000000002</v>
      </c>
      <c r="N34" s="166">
        <f t="shared" si="28"/>
        <v>6.7000000000000004E-2</v>
      </c>
      <c r="O34" s="166">
        <f t="shared" si="29"/>
        <v>16.411999999999999</v>
      </c>
      <c r="P34" s="167">
        <f t="shared" si="30"/>
        <v>0</v>
      </c>
      <c r="Q34" s="168">
        <f t="shared" si="31"/>
        <v>79</v>
      </c>
      <c r="R34" s="169">
        <f t="shared" si="32"/>
        <v>28.068826717473758</v>
      </c>
      <c r="S34" s="141">
        <f t="shared" si="33"/>
        <v>3</v>
      </c>
      <c r="T34" s="141">
        <f t="shared" si="34"/>
        <v>731</v>
      </c>
      <c r="U34" t="s">
        <v>116</v>
      </c>
      <c r="V34" t="s">
        <v>122</v>
      </c>
      <c r="W34" s="4" t="s">
        <v>116</v>
      </c>
      <c r="X34" s="4" t="s">
        <v>122</v>
      </c>
      <c r="Y34" s="4" t="s">
        <v>227</v>
      </c>
      <c r="Z34" s="4" t="s">
        <v>195</v>
      </c>
      <c r="AA34" s="4" t="s">
        <v>48</v>
      </c>
      <c r="AB34" s="4">
        <v>525</v>
      </c>
      <c r="AC34" s="4">
        <v>4454.1589999999997</v>
      </c>
      <c r="AD34" s="4">
        <v>2194.7269999999999</v>
      </c>
      <c r="AE34" s="4">
        <v>2.0289999999999999</v>
      </c>
      <c r="AF34" s="4">
        <v>2</v>
      </c>
      <c r="AG34" s="4">
        <v>16.234000000000002</v>
      </c>
      <c r="AH34" s="4">
        <v>261.33853099999999</v>
      </c>
      <c r="AI34" s="4">
        <v>7.4713029999999998</v>
      </c>
      <c r="AJ34" s="4">
        <v>95.180188999999999</v>
      </c>
      <c r="AK34" s="4">
        <v>659</v>
      </c>
      <c r="AL34" s="4">
        <v>3</v>
      </c>
      <c r="AM34" s="4">
        <v>731</v>
      </c>
      <c r="AN34" s="4">
        <v>79</v>
      </c>
      <c r="AO34" s="4">
        <v>17.043635999999999</v>
      </c>
      <c r="AP34" s="4">
        <v>6201</v>
      </c>
      <c r="AQ34" s="4">
        <v>0</v>
      </c>
      <c r="AR34" s="4">
        <v>30</v>
      </c>
      <c r="AS34" s="4">
        <v>5014</v>
      </c>
      <c r="AT34" s="4">
        <v>6.7000000000000004E-2</v>
      </c>
      <c r="AU34" s="4">
        <v>16.411999999999999</v>
      </c>
      <c r="AV34" s="4">
        <v>36358</v>
      </c>
      <c r="AW34" s="4">
        <v>0</v>
      </c>
      <c r="AX34" s="4">
        <v>0.56000000000000005</v>
      </c>
      <c r="AY34">
        <v>1.0145</v>
      </c>
      <c r="AZ34" t="s">
        <v>71</v>
      </c>
      <c r="BA34" t="s">
        <v>369</v>
      </c>
      <c r="BB34">
        <v>1</v>
      </c>
      <c r="BC34" t="s">
        <v>371</v>
      </c>
      <c r="BD34">
        <v>4</v>
      </c>
      <c r="BE34">
        <v>14051.566999999999</v>
      </c>
      <c r="BF34">
        <v>0.31698663928371834</v>
      </c>
      <c r="BG34">
        <v>0.32158294555333222</v>
      </c>
      <c r="BH34">
        <v>190357.97399999999</v>
      </c>
      <c r="BI34">
        <v>2.3398856934671936E-2</v>
      </c>
      <c r="BJ34">
        <v>2.3738140360224678E-2</v>
      </c>
      <c r="BK34">
        <v>1</v>
      </c>
      <c r="BL34" t="s">
        <v>66</v>
      </c>
      <c r="BM34">
        <v>1</v>
      </c>
      <c r="BN34" t="s">
        <v>347</v>
      </c>
    </row>
    <row r="35" spans="1:66">
      <c r="A35" s="142" t="str">
        <f t="shared" si="20"/>
        <v>신흥교통</v>
      </c>
      <c r="B35" s="142" t="str">
        <f t="shared" si="1"/>
        <v>93</v>
      </c>
      <c r="C35" s="143" t="str">
        <f t="shared" si="21"/>
        <v>71바6296</v>
      </c>
      <c r="D35" s="131" t="str">
        <f t="shared" si="22"/>
        <v>대형</v>
      </c>
      <c r="E35" s="127" t="str">
        <f t="shared" si="16"/>
        <v>A</v>
      </c>
      <c r="F35" s="150">
        <f t="shared" si="17"/>
        <v>0.9715789473684211</v>
      </c>
      <c r="G35" s="151">
        <f t="shared" si="18"/>
        <v>1.8460000000000001</v>
      </c>
      <c r="H35" s="152">
        <f t="shared" si="19"/>
        <v>1.9</v>
      </c>
      <c r="I35" s="153">
        <f t="shared" si="23"/>
        <v>4522.3370000000004</v>
      </c>
      <c r="J35" s="154">
        <f t="shared" si="24"/>
        <v>2.5229556034332606E-2</v>
      </c>
      <c r="K35" s="154">
        <f t="shared" si="25"/>
        <v>0.36052005494793238</v>
      </c>
      <c r="L35" s="154">
        <f t="shared" si="26"/>
        <v>0.20741488305714498</v>
      </c>
      <c r="M35" s="155">
        <f t="shared" si="27"/>
        <v>18.309999999999999</v>
      </c>
      <c r="N35" s="156">
        <f t="shared" si="28"/>
        <v>6.6000000000000003E-2</v>
      </c>
      <c r="O35" s="156">
        <f t="shared" si="29"/>
        <v>3.9580000000000002</v>
      </c>
      <c r="P35" s="157">
        <f t="shared" si="30"/>
        <v>0</v>
      </c>
      <c r="Q35" s="158">
        <f t="shared" si="31"/>
        <v>75</v>
      </c>
      <c r="R35" s="159">
        <f t="shared" si="32"/>
        <v>27.808265658477968</v>
      </c>
      <c r="S35" s="144">
        <f t="shared" si="33"/>
        <v>3</v>
      </c>
      <c r="T35" s="144">
        <f t="shared" si="34"/>
        <v>179</v>
      </c>
      <c r="U35" t="s">
        <v>116</v>
      </c>
      <c r="V35" t="s">
        <v>122</v>
      </c>
      <c r="W35" t="s">
        <v>116</v>
      </c>
      <c r="X35" s="4" t="s">
        <v>122</v>
      </c>
      <c r="Y35" s="4" t="s">
        <v>228</v>
      </c>
      <c r="Z35" s="4" t="s">
        <v>195</v>
      </c>
      <c r="AA35" s="4" t="s">
        <v>48</v>
      </c>
      <c r="AB35" s="4">
        <v>525</v>
      </c>
      <c r="AC35" s="4">
        <v>4522.3370000000004</v>
      </c>
      <c r="AD35" s="4">
        <v>2450.002</v>
      </c>
      <c r="AE35" s="4">
        <v>1.8460000000000001</v>
      </c>
      <c r="AF35" s="4">
        <v>1.9</v>
      </c>
      <c r="AG35" s="4">
        <v>18.309999999999999</v>
      </c>
      <c r="AH35" s="4">
        <v>264.754639</v>
      </c>
      <c r="AI35" s="4">
        <v>6.6796420000000003</v>
      </c>
      <c r="AJ35" s="4">
        <v>95.449357000000006</v>
      </c>
      <c r="AK35" s="4">
        <v>938</v>
      </c>
      <c r="AL35" s="4">
        <v>3</v>
      </c>
      <c r="AM35" s="4">
        <v>179</v>
      </c>
      <c r="AN35" s="4">
        <v>75</v>
      </c>
      <c r="AO35" s="4">
        <v>17.081237000000002</v>
      </c>
      <c r="AP35" s="4">
        <v>5807.8</v>
      </c>
      <c r="AQ35" s="4">
        <v>0</v>
      </c>
      <c r="AR35" s="4">
        <v>7</v>
      </c>
      <c r="AS35" s="4">
        <v>1128</v>
      </c>
      <c r="AT35" s="4">
        <v>6.6000000000000003E-2</v>
      </c>
      <c r="AU35" s="4">
        <v>3.9580000000000002</v>
      </c>
      <c r="AV35" s="4">
        <v>40991</v>
      </c>
      <c r="AW35" s="4">
        <v>0</v>
      </c>
      <c r="AX35" s="4">
        <v>0.56000000000000005</v>
      </c>
      <c r="AY35">
        <v>0.9715789473684211</v>
      </c>
      <c r="AZ35" t="s">
        <v>66</v>
      </c>
      <c r="BA35" t="s">
        <v>369</v>
      </c>
      <c r="BB35">
        <v>1</v>
      </c>
      <c r="BC35" t="s">
        <v>372</v>
      </c>
      <c r="BD35">
        <v>4</v>
      </c>
      <c r="BE35">
        <v>14051.566999999999</v>
      </c>
      <c r="BF35">
        <v>0.32183862483095305</v>
      </c>
      <c r="BG35">
        <v>0.31269163233575753</v>
      </c>
      <c r="BH35">
        <v>190357.97399999999</v>
      </c>
      <c r="BI35">
        <v>2.3757013719845541E-2</v>
      </c>
      <c r="BJ35">
        <v>2.3081814382544669E-2</v>
      </c>
      <c r="BK35">
        <v>1</v>
      </c>
      <c r="BL35" t="s">
        <v>68</v>
      </c>
      <c r="BM35">
        <v>1</v>
      </c>
      <c r="BN35" t="s">
        <v>347</v>
      </c>
    </row>
    <row r="36" spans="1:66">
      <c r="A36" s="139" t="str">
        <f t="shared" si="20"/>
        <v>신흥교통</v>
      </c>
      <c r="B36" s="139" t="str">
        <f t="shared" si="1"/>
        <v>예비</v>
      </c>
      <c r="C36" s="140" t="str">
        <f t="shared" si="21"/>
        <v>70바4010</v>
      </c>
      <c r="D36" s="114" t="str">
        <f t="shared" si="22"/>
        <v>대형</v>
      </c>
      <c r="E36" s="110" t="str">
        <f t="shared" si="16"/>
        <v>S</v>
      </c>
      <c r="F36" s="160">
        <f t="shared" si="17"/>
        <v>1.0986363636363634</v>
      </c>
      <c r="G36" s="161">
        <f t="shared" si="18"/>
        <v>2.4169999999999998</v>
      </c>
      <c r="H36" s="162">
        <f t="shared" si="19"/>
        <v>2.2000000000000002</v>
      </c>
      <c r="I36" s="163">
        <f t="shared" si="23"/>
        <v>3270.1149999999998</v>
      </c>
      <c r="J36" s="164">
        <f t="shared" si="24"/>
        <v>2.4561438681165278E-2</v>
      </c>
      <c r="K36" s="164">
        <f t="shared" si="25"/>
        <v>0.37415391683526167</v>
      </c>
      <c r="L36" s="164">
        <f t="shared" si="26"/>
        <v>0.14617222941700828</v>
      </c>
      <c r="M36" s="165">
        <f t="shared" si="27"/>
        <v>21.890999999999998</v>
      </c>
      <c r="N36" s="166">
        <f t="shared" si="28"/>
        <v>0.45900000000000002</v>
      </c>
      <c r="O36" s="166">
        <f t="shared" si="29"/>
        <v>17.460999999999999</v>
      </c>
      <c r="P36" s="167">
        <f t="shared" si="30"/>
        <v>294.80500000000001</v>
      </c>
      <c r="Q36" s="168">
        <f t="shared" si="31"/>
        <v>109</v>
      </c>
      <c r="R36" s="169">
        <f t="shared" si="32"/>
        <v>41.552375709111772</v>
      </c>
      <c r="S36" s="141">
        <f t="shared" si="33"/>
        <v>15</v>
      </c>
      <c r="T36" s="141">
        <f t="shared" si="34"/>
        <v>571</v>
      </c>
      <c r="U36" t="s">
        <v>116</v>
      </c>
      <c r="V36" s="5" t="s">
        <v>373</v>
      </c>
      <c r="W36" t="s">
        <v>116</v>
      </c>
      <c r="X36" s="5" t="s">
        <v>373</v>
      </c>
      <c r="Y36" t="s">
        <v>343</v>
      </c>
      <c r="Z36" t="s">
        <v>195</v>
      </c>
      <c r="AA36" t="s">
        <v>48</v>
      </c>
      <c r="AB36">
        <v>525</v>
      </c>
      <c r="AC36" s="1">
        <v>3270.1149999999998</v>
      </c>
      <c r="AD36" s="1">
        <v>1353.0809999999999</v>
      </c>
      <c r="AE36" s="28">
        <v>2.4169999999999998</v>
      </c>
      <c r="AF36">
        <v>2.2000000000000002</v>
      </c>
      <c r="AG36">
        <v>21.890999999999998</v>
      </c>
      <c r="AH36">
        <v>130.88414900000001</v>
      </c>
      <c r="AI36">
        <v>3.2147030000000001</v>
      </c>
      <c r="AJ36">
        <v>48.970816999999997</v>
      </c>
      <c r="AK36">
        <v>478</v>
      </c>
      <c r="AL36">
        <v>15</v>
      </c>
      <c r="AM36">
        <v>571</v>
      </c>
      <c r="AN36">
        <v>109</v>
      </c>
      <c r="AO36">
        <v>24.984805000000001</v>
      </c>
      <c r="AP36">
        <v>32141.200000000001</v>
      </c>
      <c r="AQ36">
        <v>17688.3</v>
      </c>
      <c r="AR36">
        <v>50</v>
      </c>
      <c r="AS36">
        <v>28453</v>
      </c>
      <c r="AT36">
        <v>0.45900000000000002</v>
      </c>
      <c r="AU36">
        <v>17.460999999999999</v>
      </c>
      <c r="AV36">
        <v>0</v>
      </c>
      <c r="AW36">
        <v>0</v>
      </c>
      <c r="AX36">
        <v>0.56000000000000005</v>
      </c>
      <c r="AY36">
        <v>1.0986363636363634</v>
      </c>
      <c r="AZ36" t="s">
        <v>71</v>
      </c>
      <c r="BA36" t="s">
        <v>374</v>
      </c>
      <c r="BB36">
        <v>2</v>
      </c>
      <c r="BC36" t="s">
        <v>422</v>
      </c>
      <c r="BD36">
        <v>1</v>
      </c>
      <c r="BE36">
        <v>3270.1149999999998</v>
      </c>
      <c r="BF36">
        <v>1</v>
      </c>
      <c r="BG36">
        <v>1.0986363636363634</v>
      </c>
      <c r="BH36">
        <v>190357.97399999999</v>
      </c>
      <c r="BI36">
        <v>1.7178765518905976E-2</v>
      </c>
      <c r="BJ36">
        <v>1.8873216481452605E-2</v>
      </c>
      <c r="BK36">
        <v>1</v>
      </c>
      <c r="BL36" t="s">
        <v>68</v>
      </c>
      <c r="BM36">
        <v>2</v>
      </c>
      <c r="BN36" t="s">
        <v>347</v>
      </c>
    </row>
  </sheetData>
  <sortState xmlns:xlrd2="http://schemas.microsoft.com/office/spreadsheetml/2017/richdata2" ref="U5:AX36">
    <sortCondition ref="Y5:Y36"/>
    <sortCondition ref="U5:U36"/>
  </sortState>
  <phoneticPr fontId="2" type="noConversion"/>
  <conditionalFormatting sqref="E1 E2:H3 E4 E5:H1048576">
    <cfRule type="containsText" dxfId="24" priority="1" operator="containsText" text="F">
      <formula>NOT(ISERROR(SEARCH("F",E1)))</formula>
    </cfRule>
    <cfRule type="containsText" dxfId="23" priority="2" operator="containsText" text="D">
      <formula>NOT(ISERROR(SEARCH("D",E1)))</formula>
    </cfRule>
    <cfRule type="containsText" dxfId="22" priority="3" operator="containsText" text="C">
      <formula>NOT(ISERROR(SEARCH("C",E1)))</formula>
    </cfRule>
    <cfRule type="containsText" dxfId="21" priority="4" operator="containsText" text="B">
      <formula>NOT(ISERROR(SEARCH("B",E1)))</formula>
    </cfRule>
    <cfRule type="containsText" dxfId="20" priority="5" operator="containsText" text="A">
      <formula>NOT(ISERROR(SEARCH("A",E1)))</formula>
    </cfRule>
    <cfRule type="containsText" dxfId="1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7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6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140</v>
      </c>
      <c r="D4" s="122" t="s">
        <v>157</v>
      </c>
      <c r="E4" s="123" t="s">
        <v>146</v>
      </c>
      <c r="F4" s="121" t="s">
        <v>150</v>
      </c>
      <c r="G4" s="123" t="s">
        <v>148</v>
      </c>
      <c r="H4" s="123" t="s">
        <v>152</v>
      </c>
      <c r="I4" s="124" t="s">
        <v>154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181</v>
      </c>
      <c r="Q4" s="216" t="s">
        <v>43</v>
      </c>
      <c r="R4" s="216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187</v>
      </c>
      <c r="AN4" s="13" t="s">
        <v>188</v>
      </c>
      <c r="AO4" t="s">
        <v>189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74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</row>
    <row r="5" spans="1:68" ht="16.5">
      <c r="A5" s="125" t="str">
        <f>BF5</f>
        <v>신흥교통</v>
      </c>
      <c r="B5" s="126" t="str">
        <f>IF(BH5="null", E5, BH5)</f>
        <v>권영준</v>
      </c>
      <c r="C5" s="127" t="str">
        <f>BN5</f>
        <v>D</v>
      </c>
      <c r="D5" s="128">
        <f>BM5</f>
        <v>0.84284250877220324</v>
      </c>
      <c r="E5" s="129">
        <f>U5</f>
        <v>8368</v>
      </c>
      <c r="F5" s="130" t="str">
        <f>BG5</f>
        <v>330</v>
      </c>
      <c r="G5" s="131" t="str">
        <f>BK5</f>
        <v>71바6295</v>
      </c>
      <c r="H5" s="132">
        <f>BJ5</f>
        <v>5</v>
      </c>
      <c r="I5" s="133">
        <f>BP5</f>
        <v>1321.6019999999999</v>
      </c>
      <c r="J5" s="134">
        <f>AB5/AA5</f>
        <v>3.653249894752942E-2</v>
      </c>
      <c r="K5" s="134">
        <f>AC5/AA5</f>
        <v>0.26423630693791172</v>
      </c>
      <c r="L5" s="134">
        <f>AD5/I5</f>
        <v>8.1719004662523215E-2</v>
      </c>
      <c r="M5" s="135">
        <f>Z5</f>
        <v>22.707000000000001</v>
      </c>
      <c r="N5" s="136">
        <f>AE5*100/W5</f>
        <v>0</v>
      </c>
      <c r="O5" s="136">
        <f>AF5*100/W5</f>
        <v>10.290541327873292</v>
      </c>
      <c r="P5" s="217">
        <f>AK5</f>
        <v>1</v>
      </c>
      <c r="Q5" s="218">
        <f>AE5</f>
        <v>0</v>
      </c>
      <c r="R5" s="218">
        <f>AF5</f>
        <v>136</v>
      </c>
      <c r="T5">
        <v>525</v>
      </c>
      <c r="U5">
        <v>8368</v>
      </c>
      <c r="V5" t="s">
        <v>229</v>
      </c>
      <c r="W5">
        <v>1321.6020000000001</v>
      </c>
      <c r="X5">
        <v>471.93599999999998</v>
      </c>
      <c r="Y5">
        <v>2.8</v>
      </c>
      <c r="Z5">
        <v>22.707000000000001</v>
      </c>
      <c r="AA5">
        <v>38.169713000000002</v>
      </c>
      <c r="AB5">
        <v>1.3944350000000001</v>
      </c>
      <c r="AC5">
        <v>10.085824000000001</v>
      </c>
      <c r="AD5" s="1">
        <v>108</v>
      </c>
      <c r="AE5">
        <v>0</v>
      </c>
      <c r="AF5">
        <v>136</v>
      </c>
      <c r="AG5">
        <v>92</v>
      </c>
      <c r="AH5">
        <v>34.624363000000002</v>
      </c>
      <c r="AI5">
        <v>7884.3</v>
      </c>
      <c r="AJ5">
        <v>4169.3</v>
      </c>
      <c r="AK5">
        <v>1</v>
      </c>
      <c r="AL5">
        <v>120</v>
      </c>
      <c r="AM5" t="s">
        <v>230</v>
      </c>
      <c r="AN5" t="s">
        <v>423</v>
      </c>
      <c r="AO5">
        <v>338.83499999999998</v>
      </c>
      <c r="AR5" t="s">
        <v>116</v>
      </c>
      <c r="AS5" t="s">
        <v>118</v>
      </c>
      <c r="AT5" t="s">
        <v>214</v>
      </c>
      <c r="AU5" t="s">
        <v>229</v>
      </c>
      <c r="AV5" t="s">
        <v>48</v>
      </c>
      <c r="AW5">
        <v>5</v>
      </c>
      <c r="BB5">
        <v>0.84284250877220324</v>
      </c>
      <c r="BC5" t="s">
        <v>67</v>
      </c>
      <c r="BF5" t="s">
        <v>116</v>
      </c>
      <c r="BG5" t="s">
        <v>118</v>
      </c>
      <c r="BH5" t="s">
        <v>229</v>
      </c>
      <c r="BI5">
        <v>8368</v>
      </c>
      <c r="BJ5">
        <v>5</v>
      </c>
      <c r="BK5" t="s">
        <v>214</v>
      </c>
      <c r="BL5" t="s">
        <v>215</v>
      </c>
      <c r="BM5">
        <v>0.84284250877220324</v>
      </c>
      <c r="BN5" t="s">
        <v>67</v>
      </c>
      <c r="BO5" t="s">
        <v>179</v>
      </c>
      <c r="BP5">
        <v>1321.6019999999999</v>
      </c>
    </row>
    <row r="6" spans="1:68" ht="16.5">
      <c r="A6" s="108" t="str">
        <f t="shared" ref="A6:A7" si="0">BF6</f>
        <v>신흥교통</v>
      </c>
      <c r="B6" s="109" t="str">
        <f t="shared" ref="B6:B69" si="1">IF(BH6="null", E6, BH6)</f>
        <v>김락규</v>
      </c>
      <c r="C6" s="110" t="str">
        <f t="shared" ref="C6:C7" si="2">BN6</f>
        <v>D</v>
      </c>
      <c r="D6" s="111">
        <f t="shared" ref="D6:D7" si="3">BM6</f>
        <v>0.8464860442201525</v>
      </c>
      <c r="E6" s="112">
        <f t="shared" ref="E6:E7" si="4">U6</f>
        <v>5085</v>
      </c>
      <c r="F6" s="113" t="str">
        <f t="shared" ref="F6:F7" si="5">BG6</f>
        <v>330</v>
      </c>
      <c r="G6" s="114" t="str">
        <f t="shared" ref="G6:G7" si="6">BK6</f>
        <v>70바4011</v>
      </c>
      <c r="H6" s="115">
        <f t="shared" ref="H6:H7" si="7">BJ6</f>
        <v>8</v>
      </c>
      <c r="I6" s="116">
        <f t="shared" ref="I6:I7" si="8">BP6</f>
        <v>11898.319</v>
      </c>
      <c r="J6" s="117">
        <f t="shared" ref="J6:J7" si="9">AB6/AA6</f>
        <v>1.8465079470632563E-2</v>
      </c>
      <c r="K6" s="117">
        <f t="shared" ref="K6:K7" si="10">AC6/AA6</f>
        <v>0.32833781831881254</v>
      </c>
      <c r="L6" s="117">
        <f t="shared" ref="L6:L7" si="11">AD6/I6</f>
        <v>0.12648845605837261</v>
      </c>
      <c r="M6" s="118">
        <f t="shared" ref="M6:M7" si="12">Z6</f>
        <v>21.300999999999998</v>
      </c>
      <c r="N6" s="119">
        <f t="shared" ref="N6:N7" si="13">AE6*100/W6</f>
        <v>0.55470020597027192</v>
      </c>
      <c r="O6" s="119">
        <f t="shared" ref="O6:O7" si="14">AF6*100/W6</f>
        <v>13.909527892133335</v>
      </c>
      <c r="P6" s="219">
        <f t="shared" ref="P6:P7" si="15">AK6</f>
        <v>131</v>
      </c>
      <c r="Q6" s="220">
        <f t="shared" ref="Q6:Q7" si="16">AE6</f>
        <v>66</v>
      </c>
      <c r="R6" s="220">
        <f t="shared" ref="R6:R7" si="17">AF6</f>
        <v>1655</v>
      </c>
      <c r="T6">
        <v>525</v>
      </c>
      <c r="U6">
        <v>5085</v>
      </c>
      <c r="V6" t="s">
        <v>231</v>
      </c>
      <c r="W6">
        <v>11898.319</v>
      </c>
      <c r="X6">
        <v>4219.5290000000005</v>
      </c>
      <c r="Y6">
        <v>2.82</v>
      </c>
      <c r="Z6">
        <v>21.300999999999998</v>
      </c>
      <c r="AA6">
        <v>382.98600399999998</v>
      </c>
      <c r="AB6">
        <v>7.0718670000000001</v>
      </c>
      <c r="AC6">
        <v>125.748789</v>
      </c>
      <c r="AD6" s="1">
        <v>1505</v>
      </c>
      <c r="AE6">
        <v>66</v>
      </c>
      <c r="AF6">
        <v>1655</v>
      </c>
      <c r="AG6">
        <v>115</v>
      </c>
      <c r="AH6">
        <v>31.067242</v>
      </c>
      <c r="AI6">
        <v>147495.5</v>
      </c>
      <c r="AJ6">
        <v>67857.399999999994</v>
      </c>
      <c r="AK6">
        <v>131</v>
      </c>
      <c r="AL6">
        <v>77870</v>
      </c>
      <c r="AM6" t="s">
        <v>232</v>
      </c>
      <c r="AN6" t="s">
        <v>424</v>
      </c>
      <c r="AO6">
        <v>7777.3249999999998</v>
      </c>
      <c r="AR6" t="s">
        <v>116</v>
      </c>
      <c r="AS6" t="s">
        <v>118</v>
      </c>
      <c r="AT6" t="s">
        <v>208</v>
      </c>
      <c r="AU6" t="s">
        <v>231</v>
      </c>
      <c r="AV6" t="s">
        <v>48</v>
      </c>
      <c r="AW6">
        <v>8</v>
      </c>
      <c r="BB6">
        <v>0.8464860442201525</v>
      </c>
      <c r="BC6" t="s">
        <v>67</v>
      </c>
      <c r="BF6" t="s">
        <v>116</v>
      </c>
      <c r="BG6" t="s">
        <v>118</v>
      </c>
      <c r="BH6" t="s">
        <v>231</v>
      </c>
      <c r="BI6">
        <v>5085</v>
      </c>
      <c r="BJ6">
        <v>8</v>
      </c>
      <c r="BK6" t="s">
        <v>208</v>
      </c>
      <c r="BL6" t="s">
        <v>216</v>
      </c>
      <c r="BM6">
        <v>0.8464860442201525</v>
      </c>
      <c r="BN6" t="s">
        <v>67</v>
      </c>
      <c r="BO6" t="s">
        <v>179</v>
      </c>
      <c r="BP6">
        <v>11898.319</v>
      </c>
    </row>
    <row r="7" spans="1:68" ht="16.5">
      <c r="A7" s="125" t="str">
        <f t="shared" si="0"/>
        <v>신흥교통</v>
      </c>
      <c r="B7" s="126" t="str">
        <f t="shared" si="1"/>
        <v>김범수</v>
      </c>
      <c r="C7" s="127" t="str">
        <f t="shared" si="2"/>
        <v>D</v>
      </c>
      <c r="D7" s="128">
        <f t="shared" si="3"/>
        <v>0.84147058823529419</v>
      </c>
      <c r="E7" s="129">
        <f t="shared" si="4"/>
        <v>6651</v>
      </c>
      <c r="F7" s="130" t="str">
        <f t="shared" si="5"/>
        <v>330</v>
      </c>
      <c r="G7" s="131" t="str">
        <f t="shared" si="6"/>
        <v>71바6255</v>
      </c>
      <c r="H7" s="132">
        <f t="shared" si="7"/>
        <v>1</v>
      </c>
      <c r="I7" s="133">
        <f t="shared" si="8"/>
        <v>3877.6260000000002</v>
      </c>
      <c r="J7" s="134">
        <f t="shared" si="9"/>
        <v>8.7837566173242752E-3</v>
      </c>
      <c r="K7" s="134">
        <f t="shared" si="10"/>
        <v>0.31445856448998216</v>
      </c>
      <c r="L7" s="134">
        <f t="shared" si="11"/>
        <v>9.5934987025566673E-2</v>
      </c>
      <c r="M7" s="135">
        <f t="shared" si="12"/>
        <v>18.792000000000002</v>
      </c>
      <c r="N7" s="136">
        <f t="shared" si="13"/>
        <v>0</v>
      </c>
      <c r="O7" s="136">
        <f t="shared" si="14"/>
        <v>6.2409319516632085</v>
      </c>
      <c r="P7" s="217">
        <f t="shared" si="15"/>
        <v>29</v>
      </c>
      <c r="Q7" s="218">
        <f t="shared" si="16"/>
        <v>0</v>
      </c>
      <c r="R7" s="218">
        <f t="shared" si="17"/>
        <v>242</v>
      </c>
      <c r="T7">
        <v>525</v>
      </c>
      <c r="U7">
        <v>6651</v>
      </c>
      <c r="V7" t="s">
        <v>233</v>
      </c>
      <c r="W7">
        <v>3877.6260000000002</v>
      </c>
      <c r="X7">
        <v>1355.5329999999999</v>
      </c>
      <c r="Y7">
        <v>2.8610000000000002</v>
      </c>
      <c r="Z7">
        <v>18.792000000000002</v>
      </c>
      <c r="AA7">
        <v>121.149987</v>
      </c>
      <c r="AB7">
        <v>1.064152</v>
      </c>
      <c r="AC7">
        <v>38.096651000000001</v>
      </c>
      <c r="AD7" s="1">
        <v>372</v>
      </c>
      <c r="AE7">
        <v>0</v>
      </c>
      <c r="AF7">
        <v>242</v>
      </c>
      <c r="AG7">
        <v>114</v>
      </c>
      <c r="AH7">
        <v>32.006821000000002</v>
      </c>
      <c r="AI7">
        <v>62298.5</v>
      </c>
      <c r="AJ7">
        <v>24635.8</v>
      </c>
      <c r="AK7">
        <v>29</v>
      </c>
      <c r="AL7">
        <v>17577</v>
      </c>
      <c r="AM7" t="s">
        <v>234</v>
      </c>
      <c r="AN7" t="s">
        <v>425</v>
      </c>
      <c r="AO7">
        <v>3877.6260000000002</v>
      </c>
      <c r="AR7" t="s">
        <v>116</v>
      </c>
      <c r="AS7" t="s">
        <v>118</v>
      </c>
      <c r="AT7" t="s">
        <v>212</v>
      </c>
      <c r="AU7" t="s">
        <v>233</v>
      </c>
      <c r="AV7" t="s">
        <v>48</v>
      </c>
      <c r="AW7">
        <v>1</v>
      </c>
      <c r="BB7">
        <v>0.84147058823529419</v>
      </c>
      <c r="BC7" t="s">
        <v>67</v>
      </c>
      <c r="BF7" t="s">
        <v>116</v>
      </c>
      <c r="BG7" t="s">
        <v>118</v>
      </c>
      <c r="BH7" t="s">
        <v>233</v>
      </c>
      <c r="BI7">
        <v>6651</v>
      </c>
      <c r="BJ7">
        <v>1</v>
      </c>
      <c r="BK7" t="s">
        <v>212</v>
      </c>
      <c r="BL7" t="s">
        <v>174</v>
      </c>
      <c r="BM7">
        <v>0.84147058823529419</v>
      </c>
      <c r="BN7" t="s">
        <v>67</v>
      </c>
      <c r="BO7" t="s">
        <v>179</v>
      </c>
      <c r="BP7">
        <v>3877.6260000000002</v>
      </c>
    </row>
    <row r="8" spans="1:68" ht="16.5">
      <c r="A8" s="108" t="str">
        <f t="shared" ref="A8:A71" si="18">BF8</f>
        <v>신흥교통</v>
      </c>
      <c r="B8" s="109" t="str">
        <f t="shared" si="1"/>
        <v>김상용</v>
      </c>
      <c r="C8" s="110" t="str">
        <f t="shared" ref="C8:C71" si="19">BN8</f>
        <v>B</v>
      </c>
      <c r="D8" s="111">
        <f t="shared" ref="D8:D71" si="20">BM8</f>
        <v>0.90206214704421828</v>
      </c>
      <c r="E8" s="112">
        <f t="shared" ref="E8:E71" si="21">U8</f>
        <v>4211</v>
      </c>
      <c r="F8" s="113" t="str">
        <f t="shared" ref="F8:F71" si="22">BG8</f>
        <v>13</v>
      </c>
      <c r="G8" s="114" t="str">
        <f t="shared" ref="G8:G71" si="23">BK8</f>
        <v>71바6277</v>
      </c>
      <c r="H8" s="115">
        <f t="shared" ref="H8:H71" si="24">BJ8</f>
        <v>4</v>
      </c>
      <c r="I8" s="116">
        <f t="shared" ref="I8:I71" si="25">BP8</f>
        <v>1078.6949999999999</v>
      </c>
      <c r="J8" s="117">
        <f t="shared" ref="J8:J71" si="26">AB8/AA8</f>
        <v>6.9885221477812925E-2</v>
      </c>
      <c r="K8" s="117">
        <f t="shared" ref="K8:K71" si="27">AC8/AA8</f>
        <v>0.38567256308387271</v>
      </c>
      <c r="L8" s="117">
        <f t="shared" ref="L8:L71" si="28">AD8/I8</f>
        <v>0.2234181116997854</v>
      </c>
      <c r="M8" s="118">
        <f t="shared" ref="M8:M71" si="29">Z8</f>
        <v>15.065</v>
      </c>
      <c r="N8" s="119">
        <f t="shared" ref="N8:N71" si="30">AE8*100/W8</f>
        <v>0.74163688531049099</v>
      </c>
      <c r="O8" s="119">
        <f t="shared" ref="O8:O71" si="31">AF8*100/W8</f>
        <v>12.978645492933591</v>
      </c>
      <c r="P8" s="219">
        <f t="shared" ref="P8:P71" si="32">AK8</f>
        <v>13</v>
      </c>
      <c r="Q8" s="220">
        <f t="shared" ref="Q8:Q71" si="33">AE8</f>
        <v>8</v>
      </c>
      <c r="R8" s="220">
        <f t="shared" ref="R8:R71" si="34">AF8</f>
        <v>140</v>
      </c>
      <c r="T8">
        <v>525</v>
      </c>
      <c r="U8">
        <v>4211</v>
      </c>
      <c r="V8" t="s">
        <v>235</v>
      </c>
      <c r="W8">
        <v>1078.6949999999999</v>
      </c>
      <c r="X8">
        <v>520.64700000000005</v>
      </c>
      <c r="Y8">
        <v>2.0720000000000001</v>
      </c>
      <c r="Z8">
        <v>15.065</v>
      </c>
      <c r="AA8">
        <v>72.797765999999996</v>
      </c>
      <c r="AB8">
        <v>5.0874879999999996</v>
      </c>
      <c r="AC8">
        <v>28.076101000000001</v>
      </c>
      <c r="AD8" s="1">
        <v>241</v>
      </c>
      <c r="AE8">
        <v>8</v>
      </c>
      <c r="AF8">
        <v>140</v>
      </c>
      <c r="AG8">
        <v>67</v>
      </c>
      <c r="AH8">
        <v>14.817693</v>
      </c>
      <c r="AI8">
        <v>146.4</v>
      </c>
      <c r="AJ8">
        <v>0</v>
      </c>
      <c r="AK8">
        <v>13</v>
      </c>
      <c r="AL8">
        <v>12277</v>
      </c>
      <c r="AM8" t="s">
        <v>236</v>
      </c>
      <c r="AN8" t="s">
        <v>426</v>
      </c>
      <c r="AO8">
        <v>578.70399999999995</v>
      </c>
      <c r="AR8" t="s">
        <v>116</v>
      </c>
      <c r="AS8" t="s">
        <v>117</v>
      </c>
      <c r="AT8" t="s">
        <v>203</v>
      </c>
      <c r="AU8" t="s">
        <v>235</v>
      </c>
      <c r="AV8" t="s">
        <v>48</v>
      </c>
      <c r="AW8">
        <v>4</v>
      </c>
      <c r="BB8">
        <v>0.90206214704421828</v>
      </c>
      <c r="BC8" t="s">
        <v>68</v>
      </c>
      <c r="BF8" t="s">
        <v>116</v>
      </c>
      <c r="BG8" t="s">
        <v>117</v>
      </c>
      <c r="BH8" t="s">
        <v>235</v>
      </c>
      <c r="BI8">
        <v>4211</v>
      </c>
      <c r="BJ8">
        <v>4</v>
      </c>
      <c r="BK8" t="s">
        <v>203</v>
      </c>
      <c r="BL8" t="s">
        <v>198</v>
      </c>
      <c r="BM8">
        <v>0.90206214704421828</v>
      </c>
      <c r="BN8" t="s">
        <v>68</v>
      </c>
      <c r="BO8" t="s">
        <v>175</v>
      </c>
      <c r="BP8">
        <v>1078.6949999999999</v>
      </c>
    </row>
    <row r="9" spans="1:68" ht="16.5">
      <c r="A9" s="125" t="str">
        <f t="shared" si="18"/>
        <v>신흥교통</v>
      </c>
      <c r="B9" s="126" t="str">
        <f t="shared" si="1"/>
        <v>김세원</v>
      </c>
      <c r="C9" s="127" t="str">
        <f t="shared" si="19"/>
        <v>C</v>
      </c>
      <c r="D9" s="128">
        <f t="shared" si="20"/>
        <v>0.85863636363636353</v>
      </c>
      <c r="E9" s="129">
        <f t="shared" si="21"/>
        <v>1640</v>
      </c>
      <c r="F9" s="130" t="str">
        <f t="shared" si="22"/>
        <v>13</v>
      </c>
      <c r="G9" s="131" t="str">
        <f t="shared" si="23"/>
        <v>71바6251</v>
      </c>
      <c r="H9" s="132">
        <f t="shared" si="24"/>
        <v>1</v>
      </c>
      <c r="I9" s="133">
        <f t="shared" si="25"/>
        <v>949.803</v>
      </c>
      <c r="J9" s="134">
        <f t="shared" si="26"/>
        <v>9.0011664873693963E-3</v>
      </c>
      <c r="K9" s="134">
        <f t="shared" si="27"/>
        <v>0.40731994251328202</v>
      </c>
      <c r="L9" s="134">
        <f t="shared" si="28"/>
        <v>0.13897618769365858</v>
      </c>
      <c r="M9" s="135">
        <f t="shared" si="29"/>
        <v>19.966000000000001</v>
      </c>
      <c r="N9" s="136">
        <f t="shared" si="30"/>
        <v>0.40562191980854645</v>
      </c>
      <c r="O9" s="136">
        <f t="shared" si="31"/>
        <v>74.330216804916134</v>
      </c>
      <c r="P9" s="217">
        <f t="shared" si="32"/>
        <v>13</v>
      </c>
      <c r="Q9" s="218">
        <f t="shared" si="33"/>
        <v>4</v>
      </c>
      <c r="R9" s="218">
        <f t="shared" si="34"/>
        <v>733</v>
      </c>
      <c r="T9">
        <v>525</v>
      </c>
      <c r="U9">
        <v>1640</v>
      </c>
      <c r="V9" t="s">
        <v>237</v>
      </c>
      <c r="W9">
        <v>986.14</v>
      </c>
      <c r="X9">
        <v>523.87699999999995</v>
      </c>
      <c r="Y9">
        <v>1.8819999999999999</v>
      </c>
      <c r="Z9">
        <v>19.966000000000001</v>
      </c>
      <c r="AA9">
        <v>55.918308000000003</v>
      </c>
      <c r="AB9">
        <v>0.50333000000000006</v>
      </c>
      <c r="AC9">
        <v>22.776641999999999</v>
      </c>
      <c r="AD9" s="1">
        <v>132</v>
      </c>
      <c r="AE9">
        <v>4</v>
      </c>
      <c r="AF9">
        <v>733</v>
      </c>
      <c r="AG9">
        <v>78</v>
      </c>
      <c r="AH9">
        <v>17.635369000000001</v>
      </c>
      <c r="AI9">
        <v>126</v>
      </c>
      <c r="AJ9">
        <v>0</v>
      </c>
      <c r="AK9">
        <v>13</v>
      </c>
      <c r="AL9">
        <v>10707</v>
      </c>
      <c r="AM9" t="s">
        <v>238</v>
      </c>
      <c r="AN9" t="s">
        <v>427</v>
      </c>
      <c r="AO9">
        <v>949.803</v>
      </c>
      <c r="AR9" t="s">
        <v>116</v>
      </c>
      <c r="AS9" t="s">
        <v>117</v>
      </c>
      <c r="AT9" t="s">
        <v>198</v>
      </c>
      <c r="AU9" t="s">
        <v>237</v>
      </c>
      <c r="AV9" t="s">
        <v>48</v>
      </c>
      <c r="AW9">
        <v>1</v>
      </c>
      <c r="BB9">
        <v>0.85863636363636353</v>
      </c>
      <c r="BC9" t="s">
        <v>69</v>
      </c>
      <c r="BF9" t="s">
        <v>116</v>
      </c>
      <c r="BG9" t="s">
        <v>117</v>
      </c>
      <c r="BH9" t="s">
        <v>237</v>
      </c>
      <c r="BI9">
        <v>1640</v>
      </c>
      <c r="BJ9">
        <v>1</v>
      </c>
      <c r="BK9" t="s">
        <v>198</v>
      </c>
      <c r="BL9" t="s">
        <v>174</v>
      </c>
      <c r="BM9">
        <v>0.85863636363636353</v>
      </c>
      <c r="BN9" t="s">
        <v>69</v>
      </c>
      <c r="BO9" t="s">
        <v>177</v>
      </c>
      <c r="BP9">
        <v>949.803</v>
      </c>
    </row>
    <row r="10" spans="1:68" ht="16.5">
      <c r="A10" s="108" t="str">
        <f t="shared" si="18"/>
        <v>신흥교통</v>
      </c>
      <c r="B10" s="109" t="str">
        <f t="shared" si="1"/>
        <v>김영찬</v>
      </c>
      <c r="C10" s="110" t="str">
        <f t="shared" si="19"/>
        <v>D</v>
      </c>
      <c r="D10" s="111">
        <f t="shared" si="20"/>
        <v>0.80217637047509471</v>
      </c>
      <c r="E10" s="112">
        <f t="shared" si="21"/>
        <v>5885</v>
      </c>
      <c r="F10" s="113" t="str">
        <f t="shared" si="22"/>
        <v>13</v>
      </c>
      <c r="G10" s="114" t="str">
        <f t="shared" si="23"/>
        <v>71바6251</v>
      </c>
      <c r="H10" s="115">
        <f t="shared" si="24"/>
        <v>4</v>
      </c>
      <c r="I10" s="116">
        <f t="shared" si="25"/>
        <v>599.17000000000007</v>
      </c>
      <c r="J10" s="117">
        <f t="shared" si="26"/>
        <v>2.8354321010278159E-2</v>
      </c>
      <c r="K10" s="117">
        <f t="shared" si="27"/>
        <v>0.43019691128874094</v>
      </c>
      <c r="L10" s="117">
        <f t="shared" si="28"/>
        <v>0.20695295158302315</v>
      </c>
      <c r="M10" s="118">
        <f t="shared" si="29"/>
        <v>19.521999999999998</v>
      </c>
      <c r="N10" s="119">
        <f t="shared" si="30"/>
        <v>0.50069262479763676</v>
      </c>
      <c r="O10" s="119">
        <f t="shared" si="31"/>
        <v>82.614283091610062</v>
      </c>
      <c r="P10" s="219">
        <f t="shared" si="32"/>
        <v>3</v>
      </c>
      <c r="Q10" s="220">
        <f t="shared" si="33"/>
        <v>3</v>
      </c>
      <c r="R10" s="220">
        <f t="shared" si="34"/>
        <v>495</v>
      </c>
      <c r="T10">
        <v>525</v>
      </c>
      <c r="U10">
        <v>5885</v>
      </c>
      <c r="V10" t="s">
        <v>428</v>
      </c>
      <c r="W10">
        <v>599.16999999999996</v>
      </c>
      <c r="X10">
        <v>330.21199999999999</v>
      </c>
      <c r="Y10">
        <v>1.8149999999999999</v>
      </c>
      <c r="Z10">
        <v>19.521999999999998</v>
      </c>
      <c r="AA10">
        <v>38.471384999999998</v>
      </c>
      <c r="AB10">
        <v>1.09083</v>
      </c>
      <c r="AC10">
        <v>16.550270999999999</v>
      </c>
      <c r="AD10" s="1">
        <v>124</v>
      </c>
      <c r="AE10">
        <v>3</v>
      </c>
      <c r="AF10">
        <v>495</v>
      </c>
      <c r="AG10">
        <v>66</v>
      </c>
      <c r="AH10">
        <v>15.574432</v>
      </c>
      <c r="AI10">
        <v>222.5</v>
      </c>
      <c r="AJ10">
        <v>0</v>
      </c>
      <c r="AK10">
        <v>3</v>
      </c>
      <c r="AL10">
        <v>6242</v>
      </c>
      <c r="AM10" t="s">
        <v>429</v>
      </c>
      <c r="AN10" t="s">
        <v>430</v>
      </c>
      <c r="AO10">
        <v>210.49700000000001</v>
      </c>
      <c r="AR10" t="s">
        <v>116</v>
      </c>
      <c r="AS10" t="s">
        <v>117</v>
      </c>
      <c r="AT10" t="s">
        <v>198</v>
      </c>
      <c r="AU10" t="s">
        <v>428</v>
      </c>
      <c r="AV10" t="s">
        <v>48</v>
      </c>
      <c r="AW10">
        <v>4</v>
      </c>
      <c r="BB10">
        <v>0.80217637047509471</v>
      </c>
      <c r="BC10" t="s">
        <v>67</v>
      </c>
      <c r="BF10" t="s">
        <v>116</v>
      </c>
      <c r="BG10" t="s">
        <v>117</v>
      </c>
      <c r="BH10" t="s">
        <v>428</v>
      </c>
      <c r="BI10">
        <v>5885</v>
      </c>
      <c r="BJ10">
        <v>4</v>
      </c>
      <c r="BK10" t="s">
        <v>198</v>
      </c>
      <c r="BL10" t="s">
        <v>201</v>
      </c>
      <c r="BM10">
        <v>0.80217637047509471</v>
      </c>
      <c r="BN10" t="s">
        <v>67</v>
      </c>
      <c r="BO10" t="s">
        <v>179</v>
      </c>
      <c r="BP10">
        <v>599.17000000000007</v>
      </c>
    </row>
    <row r="11" spans="1:68" ht="16.5">
      <c r="A11" s="125" t="str">
        <f t="shared" si="18"/>
        <v>신흥교통</v>
      </c>
      <c r="B11" s="126" t="str">
        <f t="shared" si="1"/>
        <v>김용만</v>
      </c>
      <c r="C11" s="127" t="str">
        <f t="shared" si="19"/>
        <v>D</v>
      </c>
      <c r="D11" s="128">
        <f t="shared" si="20"/>
        <v>0.83286859803107582</v>
      </c>
      <c r="E11" s="129">
        <f t="shared" si="21"/>
        <v>865</v>
      </c>
      <c r="F11" s="130" t="str">
        <f t="shared" si="22"/>
        <v>13</v>
      </c>
      <c r="G11" s="131" t="str">
        <f t="shared" si="23"/>
        <v>71바6251</v>
      </c>
      <c r="H11" s="132">
        <f t="shared" si="24"/>
        <v>5</v>
      </c>
      <c r="I11" s="133">
        <f t="shared" si="25"/>
        <v>862.59000000000015</v>
      </c>
      <c r="J11" s="134">
        <f t="shared" si="26"/>
        <v>2.0367287547971048E-2</v>
      </c>
      <c r="K11" s="134">
        <f t="shared" si="27"/>
        <v>0.45783440384013713</v>
      </c>
      <c r="L11" s="134">
        <f t="shared" si="28"/>
        <v>0.20751457818894256</v>
      </c>
      <c r="M11" s="135">
        <f t="shared" si="29"/>
        <v>18.236000000000001</v>
      </c>
      <c r="N11" s="136">
        <f t="shared" si="30"/>
        <v>1.0433693875421695</v>
      </c>
      <c r="O11" s="136">
        <f t="shared" si="31"/>
        <v>55.646367335582369</v>
      </c>
      <c r="P11" s="217">
        <f t="shared" si="32"/>
        <v>15</v>
      </c>
      <c r="Q11" s="218">
        <f t="shared" si="33"/>
        <v>9</v>
      </c>
      <c r="R11" s="218">
        <f t="shared" si="34"/>
        <v>480</v>
      </c>
      <c r="T11">
        <v>525</v>
      </c>
      <c r="U11">
        <v>865</v>
      </c>
      <c r="V11" t="s">
        <v>239</v>
      </c>
      <c r="W11">
        <v>862.59</v>
      </c>
      <c r="X11">
        <v>459.81</v>
      </c>
      <c r="Y11">
        <v>1.8759999999999999</v>
      </c>
      <c r="Z11">
        <v>18.236000000000001</v>
      </c>
      <c r="AA11">
        <v>58.535826</v>
      </c>
      <c r="AB11">
        <v>1.1922159999999999</v>
      </c>
      <c r="AC11">
        <v>26.799714999999999</v>
      </c>
      <c r="AD11" s="1">
        <v>179</v>
      </c>
      <c r="AE11">
        <v>9</v>
      </c>
      <c r="AF11">
        <v>480</v>
      </c>
      <c r="AG11">
        <v>69</v>
      </c>
      <c r="AH11">
        <v>14.736103</v>
      </c>
      <c r="AI11">
        <v>331.7</v>
      </c>
      <c r="AJ11">
        <v>0</v>
      </c>
      <c r="AK11">
        <v>15</v>
      </c>
      <c r="AL11">
        <v>18629</v>
      </c>
      <c r="AM11" t="s">
        <v>240</v>
      </c>
      <c r="AN11" t="s">
        <v>431</v>
      </c>
      <c r="AO11">
        <v>378.07900000000001</v>
      </c>
      <c r="AR11" t="s">
        <v>116</v>
      </c>
      <c r="AS11" t="s">
        <v>117</v>
      </c>
      <c r="AT11" t="s">
        <v>198</v>
      </c>
      <c r="AU11" t="s">
        <v>239</v>
      </c>
      <c r="AV11" t="s">
        <v>48</v>
      </c>
      <c r="AW11">
        <v>5</v>
      </c>
      <c r="BB11">
        <v>0.83286859803107582</v>
      </c>
      <c r="BC11" t="s">
        <v>67</v>
      </c>
      <c r="BF11" t="s">
        <v>116</v>
      </c>
      <c r="BG11" t="s">
        <v>117</v>
      </c>
      <c r="BH11" t="s">
        <v>239</v>
      </c>
      <c r="BI11">
        <v>865</v>
      </c>
      <c r="BJ11">
        <v>5</v>
      </c>
      <c r="BK11" t="s">
        <v>198</v>
      </c>
      <c r="BL11" t="s">
        <v>203</v>
      </c>
      <c r="BM11">
        <v>0.83286859803107582</v>
      </c>
      <c r="BN11" t="s">
        <v>67</v>
      </c>
      <c r="BO11" t="s">
        <v>179</v>
      </c>
      <c r="BP11">
        <v>862.59000000000015</v>
      </c>
    </row>
    <row r="12" spans="1:68" ht="16.5">
      <c r="A12" s="108" t="str">
        <f t="shared" si="18"/>
        <v>신흥교통</v>
      </c>
      <c r="B12" s="109" t="str">
        <f t="shared" si="1"/>
        <v>김용진</v>
      </c>
      <c r="C12" s="110" t="str">
        <f t="shared" si="19"/>
        <v>D</v>
      </c>
      <c r="D12" s="111">
        <f t="shared" si="20"/>
        <v>0.81643360146771671</v>
      </c>
      <c r="E12" s="112">
        <f t="shared" si="21"/>
        <v>4554</v>
      </c>
      <c r="F12" s="113" t="str">
        <f t="shared" si="22"/>
        <v>330</v>
      </c>
      <c r="G12" s="114" t="str">
        <f t="shared" si="23"/>
        <v>71바6298</v>
      </c>
      <c r="H12" s="115">
        <f t="shared" si="24"/>
        <v>7</v>
      </c>
      <c r="I12" s="116">
        <f t="shared" si="25"/>
        <v>4367.4790000000003</v>
      </c>
      <c r="J12" s="117">
        <f t="shared" si="26"/>
        <v>2.1253321269468599E-2</v>
      </c>
      <c r="K12" s="117">
        <f t="shared" si="27"/>
        <v>0.3190901236253868</v>
      </c>
      <c r="L12" s="117">
        <f t="shared" si="28"/>
        <v>0.12318319103537761</v>
      </c>
      <c r="M12" s="118">
        <f t="shared" si="29"/>
        <v>23.306000000000001</v>
      </c>
      <c r="N12" s="119">
        <f t="shared" si="30"/>
        <v>2.2896503909921487E-2</v>
      </c>
      <c r="O12" s="119">
        <f t="shared" si="31"/>
        <v>15.935966721305356</v>
      </c>
      <c r="P12" s="219">
        <f t="shared" si="32"/>
        <v>32</v>
      </c>
      <c r="Q12" s="220">
        <f t="shared" si="33"/>
        <v>1</v>
      </c>
      <c r="R12" s="220">
        <f t="shared" si="34"/>
        <v>696</v>
      </c>
      <c r="T12">
        <v>525</v>
      </c>
      <c r="U12">
        <v>4554</v>
      </c>
      <c r="V12" t="s">
        <v>241</v>
      </c>
      <c r="W12">
        <v>4367.4790000000003</v>
      </c>
      <c r="X12">
        <v>1570.816</v>
      </c>
      <c r="Y12">
        <v>2.78</v>
      </c>
      <c r="Z12">
        <v>23.306000000000001</v>
      </c>
      <c r="AA12">
        <v>131.272471</v>
      </c>
      <c r="AB12">
        <v>2.7899759999999998</v>
      </c>
      <c r="AC12">
        <v>41.887748999999999</v>
      </c>
      <c r="AD12" s="1">
        <v>538</v>
      </c>
      <c r="AE12">
        <v>1</v>
      </c>
      <c r="AF12">
        <v>696</v>
      </c>
      <c r="AG12">
        <v>104</v>
      </c>
      <c r="AH12">
        <v>33.270333999999998</v>
      </c>
      <c r="AI12">
        <v>40182.6</v>
      </c>
      <c r="AJ12">
        <v>24424.9</v>
      </c>
      <c r="AK12">
        <v>32</v>
      </c>
      <c r="AL12">
        <v>17911</v>
      </c>
      <c r="AM12" t="s">
        <v>242</v>
      </c>
      <c r="AN12" t="s">
        <v>432</v>
      </c>
      <c r="AO12">
        <v>2479.2260000000001</v>
      </c>
      <c r="AR12" t="s">
        <v>116</v>
      </c>
      <c r="AS12" t="s">
        <v>118</v>
      </c>
      <c r="AT12" t="s">
        <v>216</v>
      </c>
      <c r="AU12" t="s">
        <v>241</v>
      </c>
      <c r="AV12" t="s">
        <v>48</v>
      </c>
      <c r="AW12">
        <v>7</v>
      </c>
      <c r="BB12">
        <v>0.81643360146771671</v>
      </c>
      <c r="BC12" t="s">
        <v>67</v>
      </c>
      <c r="BF12" t="s">
        <v>116</v>
      </c>
      <c r="BG12" t="s">
        <v>118</v>
      </c>
      <c r="BH12" t="s">
        <v>241</v>
      </c>
      <c r="BI12">
        <v>4554</v>
      </c>
      <c r="BJ12">
        <v>7</v>
      </c>
      <c r="BK12" t="s">
        <v>216</v>
      </c>
      <c r="BL12" t="s">
        <v>214</v>
      </c>
      <c r="BM12">
        <v>0.81643360146771671</v>
      </c>
      <c r="BN12" t="s">
        <v>67</v>
      </c>
      <c r="BO12" t="s">
        <v>179</v>
      </c>
      <c r="BP12">
        <v>4367.4790000000003</v>
      </c>
    </row>
    <row r="13" spans="1:68" ht="16.5">
      <c r="A13" s="125" t="str">
        <f t="shared" si="18"/>
        <v>신흥교통</v>
      </c>
      <c r="B13" s="126" t="str">
        <f t="shared" si="1"/>
        <v>김정근</v>
      </c>
      <c r="C13" s="127" t="str">
        <f t="shared" si="19"/>
        <v>D</v>
      </c>
      <c r="D13" s="128">
        <f t="shared" si="20"/>
        <v>0.84733325071623256</v>
      </c>
      <c r="E13" s="129">
        <f t="shared" si="21"/>
        <v>85</v>
      </c>
      <c r="F13" s="130" t="str">
        <f t="shared" si="22"/>
        <v>330</v>
      </c>
      <c r="G13" s="131" t="str">
        <f t="shared" si="23"/>
        <v>71바6298</v>
      </c>
      <c r="H13" s="132">
        <f t="shared" si="24"/>
        <v>2</v>
      </c>
      <c r="I13" s="133">
        <f t="shared" si="25"/>
        <v>564.78700000000003</v>
      </c>
      <c r="J13" s="134">
        <f t="shared" si="26"/>
        <v>2.4079016522515605E-2</v>
      </c>
      <c r="K13" s="134">
        <f t="shared" si="27"/>
        <v>0.31116010215257583</v>
      </c>
      <c r="L13" s="134">
        <f t="shared" si="28"/>
        <v>0.12039937179857184</v>
      </c>
      <c r="M13" s="135">
        <f t="shared" si="29"/>
        <v>17.081</v>
      </c>
      <c r="N13" s="136">
        <f t="shared" si="30"/>
        <v>0</v>
      </c>
      <c r="O13" s="136">
        <f t="shared" si="31"/>
        <v>2.3017526961491677</v>
      </c>
      <c r="P13" s="217">
        <f t="shared" si="32"/>
        <v>4</v>
      </c>
      <c r="Q13" s="218">
        <f t="shared" si="33"/>
        <v>0</v>
      </c>
      <c r="R13" s="218">
        <f t="shared" si="34"/>
        <v>13</v>
      </c>
      <c r="T13">
        <v>525</v>
      </c>
      <c r="U13">
        <v>85</v>
      </c>
      <c r="V13" t="s">
        <v>433</v>
      </c>
      <c r="W13">
        <v>564.78700000000003</v>
      </c>
      <c r="X13">
        <v>191.82499999999999</v>
      </c>
      <c r="Y13">
        <v>2.944</v>
      </c>
      <c r="Z13">
        <v>17.081</v>
      </c>
      <c r="AA13">
        <v>19.772776</v>
      </c>
      <c r="AB13">
        <v>0.476109</v>
      </c>
      <c r="AC13">
        <v>6.1524989999999997</v>
      </c>
      <c r="AD13" s="1">
        <v>68</v>
      </c>
      <c r="AE13">
        <v>0</v>
      </c>
      <c r="AF13">
        <v>13</v>
      </c>
      <c r="AG13">
        <v>107</v>
      </c>
      <c r="AH13">
        <v>28.563869</v>
      </c>
      <c r="AI13">
        <v>7403.1</v>
      </c>
      <c r="AJ13">
        <v>3805.8</v>
      </c>
      <c r="AK13">
        <v>4</v>
      </c>
      <c r="AL13">
        <v>3687</v>
      </c>
      <c r="AM13" t="s">
        <v>434</v>
      </c>
      <c r="AN13" t="s">
        <v>435</v>
      </c>
      <c r="AO13">
        <v>426.40899999999999</v>
      </c>
      <c r="AR13" t="s">
        <v>116</v>
      </c>
      <c r="AS13" t="s">
        <v>118</v>
      </c>
      <c r="AT13" t="s">
        <v>216</v>
      </c>
      <c r="AU13" t="s">
        <v>433</v>
      </c>
      <c r="AV13" t="s">
        <v>48</v>
      </c>
      <c r="AW13">
        <v>2</v>
      </c>
      <c r="BB13">
        <v>0.84733325071623256</v>
      </c>
      <c r="BC13" t="s">
        <v>67</v>
      </c>
      <c r="BF13" t="s">
        <v>116</v>
      </c>
      <c r="BG13" t="s">
        <v>118</v>
      </c>
      <c r="BH13" t="s">
        <v>433</v>
      </c>
      <c r="BI13">
        <v>85</v>
      </c>
      <c r="BJ13">
        <v>2</v>
      </c>
      <c r="BK13" t="s">
        <v>216</v>
      </c>
      <c r="BL13" t="s">
        <v>212</v>
      </c>
      <c r="BM13">
        <v>0.84733325071623256</v>
      </c>
      <c r="BN13" t="s">
        <v>67</v>
      </c>
      <c r="BO13" t="s">
        <v>179</v>
      </c>
      <c r="BP13">
        <v>564.78700000000003</v>
      </c>
    </row>
    <row r="14" spans="1:68" ht="16.5">
      <c r="A14" s="108" t="str">
        <f t="shared" si="18"/>
        <v>신흥교통</v>
      </c>
      <c r="B14" s="109" t="str">
        <f t="shared" si="1"/>
        <v>김정열</v>
      </c>
      <c r="C14" s="110" t="str">
        <f t="shared" si="19"/>
        <v>A</v>
      </c>
      <c r="D14" s="111">
        <f t="shared" si="20"/>
        <v>0.99256571761805712</v>
      </c>
      <c r="E14" s="112">
        <f t="shared" si="21"/>
        <v>5000</v>
      </c>
      <c r="F14" s="113" t="str">
        <f t="shared" si="22"/>
        <v>330</v>
      </c>
      <c r="G14" s="114" t="str">
        <f t="shared" si="23"/>
        <v>71바6298</v>
      </c>
      <c r="H14" s="115">
        <f t="shared" si="24"/>
        <v>6</v>
      </c>
      <c r="I14" s="116">
        <f t="shared" si="25"/>
        <v>4035.3230000000003</v>
      </c>
      <c r="J14" s="117">
        <f t="shared" si="26"/>
        <v>5.4206088128915999E-3</v>
      </c>
      <c r="K14" s="117">
        <f t="shared" si="27"/>
        <v>0.23339975501393906</v>
      </c>
      <c r="L14" s="117">
        <f t="shared" si="28"/>
        <v>0.11622365793271071</v>
      </c>
      <c r="M14" s="118">
        <f t="shared" si="29"/>
        <v>15.478999999999999</v>
      </c>
      <c r="N14" s="119">
        <f t="shared" si="30"/>
        <v>7.4343491214953553E-2</v>
      </c>
      <c r="O14" s="119">
        <f t="shared" si="31"/>
        <v>1.3134016781308462</v>
      </c>
      <c r="P14" s="219">
        <f t="shared" si="32"/>
        <v>2</v>
      </c>
      <c r="Q14" s="220">
        <f t="shared" si="33"/>
        <v>3</v>
      </c>
      <c r="R14" s="220">
        <f t="shared" si="34"/>
        <v>53</v>
      </c>
      <c r="T14">
        <v>525</v>
      </c>
      <c r="U14">
        <v>5000</v>
      </c>
      <c r="V14" t="s">
        <v>243</v>
      </c>
      <c r="W14">
        <v>4035.3229999999999</v>
      </c>
      <c r="X14">
        <v>1202.336</v>
      </c>
      <c r="Y14">
        <v>3.3559999999999999</v>
      </c>
      <c r="Z14">
        <v>15.478999999999999</v>
      </c>
      <c r="AA14">
        <v>118.06386000000001</v>
      </c>
      <c r="AB14">
        <v>0.63997800000000005</v>
      </c>
      <c r="AC14">
        <v>27.556076000000001</v>
      </c>
      <c r="AD14" s="1">
        <v>469</v>
      </c>
      <c r="AE14">
        <v>3</v>
      </c>
      <c r="AF14">
        <v>53</v>
      </c>
      <c r="AG14">
        <v>99</v>
      </c>
      <c r="AH14">
        <v>34.179155000000002</v>
      </c>
      <c r="AI14">
        <v>28750.2</v>
      </c>
      <c r="AJ14">
        <v>4161.3999999999996</v>
      </c>
      <c r="AK14">
        <v>2</v>
      </c>
      <c r="AL14">
        <v>1233</v>
      </c>
      <c r="AM14" t="s">
        <v>244</v>
      </c>
      <c r="AN14" t="s">
        <v>436</v>
      </c>
      <c r="AO14">
        <v>1029.2470000000001</v>
      </c>
      <c r="AR14" t="s">
        <v>116</v>
      </c>
      <c r="AS14" t="s">
        <v>118</v>
      </c>
      <c r="AT14" t="s">
        <v>216</v>
      </c>
      <c r="AU14" t="s">
        <v>243</v>
      </c>
      <c r="AV14" t="s">
        <v>48</v>
      </c>
      <c r="AW14">
        <v>6</v>
      </c>
      <c r="BB14">
        <v>0.99256571761805712</v>
      </c>
      <c r="BC14" t="s">
        <v>66</v>
      </c>
      <c r="BF14" t="s">
        <v>116</v>
      </c>
      <c r="BG14" t="s">
        <v>118</v>
      </c>
      <c r="BH14" t="s">
        <v>243</v>
      </c>
      <c r="BI14">
        <v>5000</v>
      </c>
      <c r="BJ14">
        <v>6</v>
      </c>
      <c r="BK14" t="s">
        <v>216</v>
      </c>
      <c r="BL14" t="s">
        <v>211</v>
      </c>
      <c r="BM14">
        <v>0.99256571761805712</v>
      </c>
      <c r="BN14" t="s">
        <v>66</v>
      </c>
      <c r="BO14" t="s">
        <v>178</v>
      </c>
      <c r="BP14">
        <v>4035.3230000000003</v>
      </c>
    </row>
    <row r="15" spans="1:68" ht="16.5">
      <c r="A15" s="125" t="str">
        <f t="shared" si="18"/>
        <v>신흥교통</v>
      </c>
      <c r="B15" s="126" t="str">
        <f t="shared" si="1"/>
        <v>김정훈</v>
      </c>
      <c r="C15" s="127" t="str">
        <f t="shared" si="19"/>
        <v>B</v>
      </c>
      <c r="D15" s="128">
        <f t="shared" si="20"/>
        <v>0.92052631578947375</v>
      </c>
      <c r="E15" s="129">
        <f t="shared" si="21"/>
        <v>4627</v>
      </c>
      <c r="F15" s="130" t="str">
        <f t="shared" si="22"/>
        <v>46</v>
      </c>
      <c r="G15" s="131" t="str">
        <f t="shared" si="23"/>
        <v>71바6284</v>
      </c>
      <c r="H15" s="132">
        <f t="shared" si="24"/>
        <v>1</v>
      </c>
      <c r="I15" s="133">
        <f t="shared" si="25"/>
        <v>4093.3440000000001</v>
      </c>
      <c r="J15" s="134">
        <f t="shared" si="26"/>
        <v>3.0903882066529515E-2</v>
      </c>
      <c r="K15" s="134">
        <f t="shared" si="27"/>
        <v>0.46398710972369073</v>
      </c>
      <c r="L15" s="134">
        <f t="shared" si="28"/>
        <v>0.20789848104630346</v>
      </c>
      <c r="M15" s="135">
        <f t="shared" si="29"/>
        <v>20.085999999999999</v>
      </c>
      <c r="N15" s="136">
        <f t="shared" si="30"/>
        <v>1.0260559581603697</v>
      </c>
      <c r="O15" s="136">
        <f t="shared" si="31"/>
        <v>78.664290125628341</v>
      </c>
      <c r="P15" s="217">
        <f t="shared" si="32"/>
        <v>153</v>
      </c>
      <c r="Q15" s="218">
        <f t="shared" si="33"/>
        <v>42</v>
      </c>
      <c r="R15" s="218">
        <f t="shared" si="34"/>
        <v>3220</v>
      </c>
      <c r="T15">
        <v>525</v>
      </c>
      <c r="U15">
        <v>4627</v>
      </c>
      <c r="V15" t="s">
        <v>245</v>
      </c>
      <c r="W15">
        <v>4093.3440000000001</v>
      </c>
      <c r="X15">
        <v>2340.8090000000002</v>
      </c>
      <c r="Y15">
        <v>1.7490000000000001</v>
      </c>
      <c r="Z15">
        <v>20.085999999999999</v>
      </c>
      <c r="AA15">
        <v>287.44023099999998</v>
      </c>
      <c r="AB15">
        <v>8.8830190000000009</v>
      </c>
      <c r="AC15">
        <v>133.368562</v>
      </c>
      <c r="AD15" s="1">
        <v>851</v>
      </c>
      <c r="AE15">
        <v>42</v>
      </c>
      <c r="AF15">
        <v>3220</v>
      </c>
      <c r="AG15">
        <v>80</v>
      </c>
      <c r="AH15">
        <v>14.240678000000001</v>
      </c>
      <c r="AI15">
        <v>587.4</v>
      </c>
      <c r="AJ15">
        <v>0</v>
      </c>
      <c r="AK15">
        <v>153</v>
      </c>
      <c r="AL15">
        <v>88522</v>
      </c>
      <c r="AM15" t="s">
        <v>246</v>
      </c>
      <c r="AN15" t="s">
        <v>437</v>
      </c>
      <c r="AO15">
        <v>4093.3440000000001</v>
      </c>
      <c r="AR15" t="s">
        <v>116</v>
      </c>
      <c r="AS15" t="s">
        <v>119</v>
      </c>
      <c r="AT15" t="s">
        <v>220</v>
      </c>
      <c r="AU15" t="s">
        <v>245</v>
      </c>
      <c r="AV15" t="s">
        <v>48</v>
      </c>
      <c r="AW15">
        <v>1</v>
      </c>
      <c r="BB15">
        <v>0.92052631578947375</v>
      </c>
      <c r="BC15" t="s">
        <v>68</v>
      </c>
      <c r="BF15" t="s">
        <v>116</v>
      </c>
      <c r="BG15" t="s">
        <v>119</v>
      </c>
      <c r="BH15" t="s">
        <v>245</v>
      </c>
      <c r="BI15">
        <v>4627</v>
      </c>
      <c r="BJ15">
        <v>1</v>
      </c>
      <c r="BK15" t="s">
        <v>220</v>
      </c>
      <c r="BL15" t="s">
        <v>174</v>
      </c>
      <c r="BM15">
        <v>0.92052631578947375</v>
      </c>
      <c r="BN15" t="s">
        <v>68</v>
      </c>
      <c r="BO15" t="s">
        <v>175</v>
      </c>
      <c r="BP15">
        <v>4093.3440000000001</v>
      </c>
    </row>
    <row r="16" spans="1:68" ht="16.5">
      <c r="A16" s="108" t="str">
        <f t="shared" si="18"/>
        <v>신흥교통</v>
      </c>
      <c r="B16" s="109" t="str">
        <f t="shared" si="1"/>
        <v>김종호</v>
      </c>
      <c r="C16" s="110" t="str">
        <f t="shared" si="19"/>
        <v>F</v>
      </c>
      <c r="D16" s="111">
        <f t="shared" si="20"/>
        <v>0.76681818181818173</v>
      </c>
      <c r="E16" s="112">
        <f t="shared" si="21"/>
        <v>5600</v>
      </c>
      <c r="F16" s="113" t="str">
        <f t="shared" si="22"/>
        <v>46</v>
      </c>
      <c r="G16" s="114" t="str">
        <f t="shared" si="23"/>
        <v>71바6292</v>
      </c>
      <c r="H16" s="115">
        <f t="shared" si="24"/>
        <v>1</v>
      </c>
      <c r="I16" s="116">
        <f t="shared" si="25"/>
        <v>526.16300000000001</v>
      </c>
      <c r="J16" s="117">
        <f t="shared" si="26"/>
        <v>1.8031340232691685E-2</v>
      </c>
      <c r="K16" s="117">
        <f t="shared" si="27"/>
        <v>0.45136396551969249</v>
      </c>
      <c r="L16" s="117">
        <f t="shared" si="28"/>
        <v>0.2109612420485667</v>
      </c>
      <c r="M16" s="118">
        <f t="shared" si="29"/>
        <v>20.312999999999999</v>
      </c>
      <c r="N16" s="119">
        <f t="shared" si="30"/>
        <v>1.9005517301672674</v>
      </c>
      <c r="O16" s="119">
        <f t="shared" si="31"/>
        <v>70.890579535239084</v>
      </c>
      <c r="P16" s="219">
        <f t="shared" si="32"/>
        <v>18</v>
      </c>
      <c r="Q16" s="220">
        <f t="shared" si="33"/>
        <v>10</v>
      </c>
      <c r="R16" s="220">
        <f t="shared" si="34"/>
        <v>373</v>
      </c>
      <c r="T16">
        <v>525</v>
      </c>
      <c r="U16">
        <v>5600</v>
      </c>
      <c r="V16" t="s">
        <v>438</v>
      </c>
      <c r="W16">
        <v>526.16300000000001</v>
      </c>
      <c r="X16">
        <v>311.96800000000002</v>
      </c>
      <c r="Y16">
        <v>1.6870000000000001</v>
      </c>
      <c r="Z16">
        <v>20.312999999999999</v>
      </c>
      <c r="AA16">
        <v>36.155825999999998</v>
      </c>
      <c r="AB16">
        <v>0.65193800000000002</v>
      </c>
      <c r="AC16">
        <v>16.319437000000001</v>
      </c>
      <c r="AD16" s="1">
        <v>111</v>
      </c>
      <c r="AE16">
        <v>10</v>
      </c>
      <c r="AF16">
        <v>373</v>
      </c>
      <c r="AG16">
        <v>74</v>
      </c>
      <c r="AH16">
        <v>14.552647</v>
      </c>
      <c r="AI16">
        <v>190.5</v>
      </c>
      <c r="AJ16">
        <v>0</v>
      </c>
      <c r="AK16">
        <v>18</v>
      </c>
      <c r="AL16">
        <v>9288</v>
      </c>
      <c r="AM16" t="s">
        <v>439</v>
      </c>
      <c r="AN16" t="s">
        <v>440</v>
      </c>
      <c r="AO16">
        <v>526.16300000000001</v>
      </c>
      <c r="AR16" t="s">
        <v>116</v>
      </c>
      <c r="AS16" t="s">
        <v>119</v>
      </c>
      <c r="AT16" t="s">
        <v>223</v>
      </c>
      <c r="AU16" t="s">
        <v>438</v>
      </c>
      <c r="AV16" t="s">
        <v>48</v>
      </c>
      <c r="AW16">
        <v>1</v>
      </c>
      <c r="BB16">
        <v>0.76681818181818173</v>
      </c>
      <c r="BC16" t="s">
        <v>70</v>
      </c>
      <c r="BF16" t="s">
        <v>116</v>
      </c>
      <c r="BG16" t="s">
        <v>119</v>
      </c>
      <c r="BH16" t="s">
        <v>438</v>
      </c>
      <c r="BI16">
        <v>5600</v>
      </c>
      <c r="BJ16">
        <v>1</v>
      </c>
      <c r="BK16" t="s">
        <v>223</v>
      </c>
      <c r="BL16" t="s">
        <v>174</v>
      </c>
      <c r="BM16">
        <v>0.76681818181818173</v>
      </c>
      <c r="BN16" t="s">
        <v>70</v>
      </c>
      <c r="BO16" t="s">
        <v>186</v>
      </c>
      <c r="BP16">
        <v>526.16300000000001</v>
      </c>
    </row>
    <row r="17" spans="1:68" ht="16.5">
      <c r="A17" s="125" t="str">
        <f t="shared" si="18"/>
        <v>신흥교통</v>
      </c>
      <c r="B17" s="126" t="str">
        <f t="shared" si="1"/>
        <v>김지윤</v>
      </c>
      <c r="C17" s="127" t="str">
        <f t="shared" si="19"/>
        <v>B</v>
      </c>
      <c r="D17" s="128">
        <f t="shared" si="20"/>
        <v>0.93875000000000008</v>
      </c>
      <c r="E17" s="129">
        <f t="shared" si="21"/>
        <v>4512</v>
      </c>
      <c r="F17" s="130" t="str">
        <f t="shared" si="22"/>
        <v>13</v>
      </c>
      <c r="G17" s="131" t="str">
        <f t="shared" si="23"/>
        <v>70바4015</v>
      </c>
      <c r="H17" s="132">
        <f t="shared" si="24"/>
        <v>1</v>
      </c>
      <c r="I17" s="133">
        <f t="shared" si="25"/>
        <v>2052.3809999999999</v>
      </c>
      <c r="J17" s="134">
        <f t="shared" si="26"/>
        <v>8.6432790295249574E-3</v>
      </c>
      <c r="K17" s="134">
        <f t="shared" si="27"/>
        <v>0.32967276562598247</v>
      </c>
      <c r="L17" s="134">
        <f t="shared" si="28"/>
        <v>0.22997679280796307</v>
      </c>
      <c r="M17" s="135">
        <f t="shared" si="29"/>
        <v>12.903</v>
      </c>
      <c r="N17" s="136">
        <f t="shared" si="30"/>
        <v>9.7447793562696214E-2</v>
      </c>
      <c r="O17" s="136">
        <f t="shared" si="31"/>
        <v>11.206496259710065</v>
      </c>
      <c r="P17" s="217">
        <f t="shared" si="32"/>
        <v>1</v>
      </c>
      <c r="Q17" s="218">
        <f t="shared" si="33"/>
        <v>2</v>
      </c>
      <c r="R17" s="218">
        <f t="shared" si="34"/>
        <v>230</v>
      </c>
      <c r="T17">
        <v>525</v>
      </c>
      <c r="U17">
        <v>4512</v>
      </c>
      <c r="V17" t="s">
        <v>348</v>
      </c>
      <c r="W17">
        <v>2052.3809999999999</v>
      </c>
      <c r="X17">
        <v>910.83299999999997</v>
      </c>
      <c r="Y17">
        <v>2.2530000000000001</v>
      </c>
      <c r="Z17">
        <v>12.903</v>
      </c>
      <c r="AA17">
        <v>116.20774900000001</v>
      </c>
      <c r="AB17">
        <v>1.004416</v>
      </c>
      <c r="AC17">
        <v>38.31053</v>
      </c>
      <c r="AD17" s="1">
        <v>472</v>
      </c>
      <c r="AE17">
        <v>2</v>
      </c>
      <c r="AF17">
        <v>230</v>
      </c>
      <c r="AG17">
        <v>67</v>
      </c>
      <c r="AH17">
        <v>17.661308999999999</v>
      </c>
      <c r="AI17">
        <v>171.2</v>
      </c>
      <c r="AJ17">
        <v>0</v>
      </c>
      <c r="AK17">
        <v>1</v>
      </c>
      <c r="AL17">
        <v>56</v>
      </c>
      <c r="AM17" t="s">
        <v>349</v>
      </c>
      <c r="AN17" t="s">
        <v>441</v>
      </c>
      <c r="AO17">
        <v>2052.3809999999999</v>
      </c>
      <c r="AR17" t="s">
        <v>116</v>
      </c>
      <c r="AS17" t="s">
        <v>117</v>
      </c>
      <c r="AT17" t="s">
        <v>344</v>
      </c>
      <c r="AU17" t="s">
        <v>348</v>
      </c>
      <c r="AV17" t="s">
        <v>48</v>
      </c>
      <c r="AW17">
        <v>1</v>
      </c>
      <c r="BB17">
        <v>0.93875000000000008</v>
      </c>
      <c r="BC17" t="s">
        <v>68</v>
      </c>
      <c r="BF17" t="s">
        <v>116</v>
      </c>
      <c r="BG17" t="s">
        <v>117</v>
      </c>
      <c r="BH17" t="s">
        <v>348</v>
      </c>
      <c r="BI17">
        <v>4512</v>
      </c>
      <c r="BJ17">
        <v>1</v>
      </c>
      <c r="BK17" t="s">
        <v>344</v>
      </c>
      <c r="BL17" t="s">
        <v>174</v>
      </c>
      <c r="BM17">
        <v>0.93875000000000008</v>
      </c>
      <c r="BN17" t="s">
        <v>68</v>
      </c>
      <c r="BO17" t="s">
        <v>175</v>
      </c>
      <c r="BP17">
        <v>2052.3809999999999</v>
      </c>
    </row>
    <row r="18" spans="1:68" ht="16.5">
      <c r="A18" s="108" t="str">
        <f t="shared" si="18"/>
        <v>신흥교통</v>
      </c>
      <c r="B18" s="109" t="str">
        <f t="shared" si="1"/>
        <v>김철민</v>
      </c>
      <c r="C18" s="110" t="str">
        <f t="shared" si="19"/>
        <v>D</v>
      </c>
      <c r="D18" s="111">
        <f t="shared" si="20"/>
        <v>0.82304347826086965</v>
      </c>
      <c r="E18" s="112">
        <f t="shared" si="21"/>
        <v>1734</v>
      </c>
      <c r="F18" s="113" t="str">
        <f t="shared" si="22"/>
        <v>13</v>
      </c>
      <c r="G18" s="114" t="str">
        <f t="shared" si="23"/>
        <v>71바6277</v>
      </c>
      <c r="H18" s="115">
        <f t="shared" si="24"/>
        <v>1</v>
      </c>
      <c r="I18" s="116">
        <f t="shared" si="25"/>
        <v>2130.5940000000001</v>
      </c>
      <c r="J18" s="117">
        <f t="shared" si="26"/>
        <v>3.7035137272769594E-2</v>
      </c>
      <c r="K18" s="117">
        <f t="shared" si="27"/>
        <v>0.40794429902354451</v>
      </c>
      <c r="L18" s="117">
        <f t="shared" si="28"/>
        <v>0.34262745506652137</v>
      </c>
      <c r="M18" s="118">
        <f t="shared" si="29"/>
        <v>18.716000000000001</v>
      </c>
      <c r="N18" s="119">
        <f t="shared" si="30"/>
        <v>2.1590223195972578</v>
      </c>
      <c r="O18" s="119">
        <f t="shared" si="31"/>
        <v>37.501278986048021</v>
      </c>
      <c r="P18" s="219">
        <f t="shared" si="32"/>
        <v>13</v>
      </c>
      <c r="Q18" s="220">
        <f t="shared" si="33"/>
        <v>46</v>
      </c>
      <c r="R18" s="220">
        <f t="shared" si="34"/>
        <v>799</v>
      </c>
      <c r="T18">
        <v>525</v>
      </c>
      <c r="U18">
        <v>1734</v>
      </c>
      <c r="V18" t="s">
        <v>247</v>
      </c>
      <c r="W18">
        <v>2130.5940000000001</v>
      </c>
      <c r="X18">
        <v>1125.3320000000001</v>
      </c>
      <c r="Y18">
        <v>1.893</v>
      </c>
      <c r="Z18">
        <v>18.716000000000001</v>
      </c>
      <c r="AA18">
        <v>132.43358499999999</v>
      </c>
      <c r="AB18">
        <v>4.9046960000000004</v>
      </c>
      <c r="AC18">
        <v>54.025525999999999</v>
      </c>
      <c r="AD18" s="1">
        <v>730</v>
      </c>
      <c r="AE18">
        <v>46</v>
      </c>
      <c r="AF18">
        <v>799</v>
      </c>
      <c r="AG18">
        <v>66</v>
      </c>
      <c r="AH18">
        <v>16.088018000000002</v>
      </c>
      <c r="AI18">
        <v>114.5</v>
      </c>
      <c r="AJ18">
        <v>0</v>
      </c>
      <c r="AK18">
        <v>13</v>
      </c>
      <c r="AL18">
        <v>5551</v>
      </c>
      <c r="AM18" t="s">
        <v>248</v>
      </c>
      <c r="AN18" t="s">
        <v>442</v>
      </c>
      <c r="AO18">
        <v>2130.5940000000001</v>
      </c>
      <c r="AR18" t="s">
        <v>116</v>
      </c>
      <c r="AS18" t="s">
        <v>117</v>
      </c>
      <c r="AT18" t="s">
        <v>203</v>
      </c>
      <c r="AU18" t="s">
        <v>247</v>
      </c>
      <c r="AV18" t="s">
        <v>48</v>
      </c>
      <c r="AW18">
        <v>1</v>
      </c>
      <c r="BB18">
        <v>0.82304347826086965</v>
      </c>
      <c r="BC18" t="s">
        <v>67</v>
      </c>
      <c r="BF18" t="s">
        <v>116</v>
      </c>
      <c r="BG18" t="s">
        <v>117</v>
      </c>
      <c r="BH18" t="s">
        <v>247</v>
      </c>
      <c r="BI18">
        <v>1734</v>
      </c>
      <c r="BJ18">
        <v>1</v>
      </c>
      <c r="BK18" t="s">
        <v>203</v>
      </c>
      <c r="BL18" t="s">
        <v>174</v>
      </c>
      <c r="BM18">
        <v>0.82304347826086965</v>
      </c>
      <c r="BN18" t="s">
        <v>67</v>
      </c>
      <c r="BO18" t="s">
        <v>179</v>
      </c>
      <c r="BP18">
        <v>2130.5940000000001</v>
      </c>
    </row>
    <row r="19" spans="1:68" ht="16.5">
      <c r="A19" s="125" t="str">
        <f t="shared" si="18"/>
        <v>신흥교통</v>
      </c>
      <c r="B19" s="126" t="str">
        <f t="shared" si="1"/>
        <v>김태산</v>
      </c>
      <c r="C19" s="127" t="str">
        <f t="shared" si="19"/>
        <v>F</v>
      </c>
      <c r="D19" s="128">
        <f t="shared" si="20"/>
        <v>0.67880000000000007</v>
      </c>
      <c r="E19" s="129">
        <f t="shared" si="21"/>
        <v>7807</v>
      </c>
      <c r="F19" s="130" t="str">
        <f t="shared" si="22"/>
        <v>82</v>
      </c>
      <c r="G19" s="131" t="str">
        <f t="shared" si="23"/>
        <v>70바4007</v>
      </c>
      <c r="H19" s="132">
        <f t="shared" si="24"/>
        <v>1</v>
      </c>
      <c r="I19" s="133">
        <f t="shared" si="25"/>
        <v>2014.038</v>
      </c>
      <c r="J19" s="134">
        <f t="shared" si="26"/>
        <v>9.2640420314589397E-3</v>
      </c>
      <c r="K19" s="134">
        <f t="shared" si="27"/>
        <v>0.38186831218551615</v>
      </c>
      <c r="L19" s="134">
        <f t="shared" si="28"/>
        <v>0.22740385236028318</v>
      </c>
      <c r="M19" s="135">
        <f t="shared" si="29"/>
        <v>20.968</v>
      </c>
      <c r="N19" s="136">
        <f t="shared" si="30"/>
        <v>0.29790897689120066</v>
      </c>
      <c r="O19" s="136">
        <f t="shared" si="31"/>
        <v>38.033046049776615</v>
      </c>
      <c r="P19" s="217">
        <f t="shared" si="32"/>
        <v>16</v>
      </c>
      <c r="Q19" s="218">
        <f t="shared" si="33"/>
        <v>6</v>
      </c>
      <c r="R19" s="218">
        <f t="shared" si="34"/>
        <v>766</v>
      </c>
      <c r="T19">
        <v>525</v>
      </c>
      <c r="U19">
        <v>7807</v>
      </c>
      <c r="V19" t="s">
        <v>249</v>
      </c>
      <c r="W19">
        <v>2014.038</v>
      </c>
      <c r="X19">
        <v>1187.152</v>
      </c>
      <c r="Y19">
        <v>1.6970000000000001</v>
      </c>
      <c r="Z19">
        <v>20.968</v>
      </c>
      <c r="AA19">
        <v>117.14692100000001</v>
      </c>
      <c r="AB19">
        <v>1.0852539999999999</v>
      </c>
      <c r="AC19">
        <v>44.734696999999997</v>
      </c>
      <c r="AD19" s="1">
        <v>458</v>
      </c>
      <c r="AE19">
        <v>6</v>
      </c>
      <c r="AF19">
        <v>766</v>
      </c>
      <c r="AG19">
        <v>69</v>
      </c>
      <c r="AH19">
        <v>17.192409999999999</v>
      </c>
      <c r="AI19">
        <v>352.1</v>
      </c>
      <c r="AJ19">
        <v>0</v>
      </c>
      <c r="AK19">
        <v>16</v>
      </c>
      <c r="AL19">
        <v>4831</v>
      </c>
      <c r="AM19" t="s">
        <v>250</v>
      </c>
      <c r="AN19" t="s">
        <v>443</v>
      </c>
      <c r="AO19">
        <v>2014.038</v>
      </c>
      <c r="AR19" t="s">
        <v>116</v>
      </c>
      <c r="AS19" t="s">
        <v>121</v>
      </c>
      <c r="AT19" t="s">
        <v>197</v>
      </c>
      <c r="AU19" t="s">
        <v>249</v>
      </c>
      <c r="AV19" t="s">
        <v>48</v>
      </c>
      <c r="AW19">
        <v>1</v>
      </c>
      <c r="BB19">
        <v>0.67880000000000007</v>
      </c>
      <c r="BC19" t="s">
        <v>70</v>
      </c>
      <c r="BF19" t="s">
        <v>116</v>
      </c>
      <c r="BG19" t="s">
        <v>121</v>
      </c>
      <c r="BH19" t="s">
        <v>249</v>
      </c>
      <c r="BI19">
        <v>7807</v>
      </c>
      <c r="BJ19">
        <v>1</v>
      </c>
      <c r="BK19" t="s">
        <v>197</v>
      </c>
      <c r="BL19" t="s">
        <v>174</v>
      </c>
      <c r="BM19">
        <v>0.67880000000000007</v>
      </c>
      <c r="BN19" t="s">
        <v>70</v>
      </c>
      <c r="BO19" t="s">
        <v>186</v>
      </c>
      <c r="BP19">
        <v>2014.038</v>
      </c>
    </row>
    <row r="20" spans="1:68" ht="16.5">
      <c r="A20" s="108" t="str">
        <f t="shared" si="18"/>
        <v>신흥교통</v>
      </c>
      <c r="B20" s="109" t="str">
        <f t="shared" si="1"/>
        <v>김화윤</v>
      </c>
      <c r="C20" s="110" t="str">
        <f t="shared" si="19"/>
        <v>B</v>
      </c>
      <c r="D20" s="111">
        <f t="shared" si="20"/>
        <v>0.92090909090909079</v>
      </c>
      <c r="E20" s="112">
        <f t="shared" si="21"/>
        <v>5658</v>
      </c>
      <c r="F20" s="113" t="str">
        <f t="shared" si="22"/>
        <v>13</v>
      </c>
      <c r="G20" s="114" t="str">
        <f t="shared" si="23"/>
        <v>71바6262</v>
      </c>
      <c r="H20" s="115">
        <f t="shared" si="24"/>
        <v>1</v>
      </c>
      <c r="I20" s="116">
        <f t="shared" si="25"/>
        <v>2023.6780000000001</v>
      </c>
      <c r="J20" s="117">
        <f t="shared" si="26"/>
        <v>7.3084260511627197E-2</v>
      </c>
      <c r="K20" s="117">
        <f t="shared" si="27"/>
        <v>0.39358910650117757</v>
      </c>
      <c r="L20" s="117">
        <f t="shared" si="28"/>
        <v>0.15961037279646267</v>
      </c>
      <c r="M20" s="118">
        <f t="shared" si="29"/>
        <v>15.343999999999999</v>
      </c>
      <c r="N20" s="119">
        <f t="shared" si="30"/>
        <v>9.8829952195952114E-2</v>
      </c>
      <c r="O20" s="119">
        <f t="shared" si="31"/>
        <v>12.452573976689967</v>
      </c>
      <c r="P20" s="219">
        <f t="shared" si="32"/>
        <v>31</v>
      </c>
      <c r="Q20" s="220">
        <f t="shared" si="33"/>
        <v>2</v>
      </c>
      <c r="R20" s="220">
        <f t="shared" si="34"/>
        <v>252</v>
      </c>
      <c r="T20">
        <v>525</v>
      </c>
      <c r="U20">
        <v>5658</v>
      </c>
      <c r="V20" t="s">
        <v>350</v>
      </c>
      <c r="W20">
        <v>2023.6780000000001</v>
      </c>
      <c r="X20">
        <v>998.702</v>
      </c>
      <c r="Y20">
        <v>2.0259999999999998</v>
      </c>
      <c r="Z20">
        <v>15.343999999999999</v>
      </c>
      <c r="AA20">
        <v>138.29136299999999</v>
      </c>
      <c r="AB20">
        <v>10.106922000000001</v>
      </c>
      <c r="AC20">
        <v>54.429974000000001</v>
      </c>
      <c r="AD20" s="1">
        <v>323</v>
      </c>
      <c r="AE20">
        <v>2</v>
      </c>
      <c r="AF20">
        <v>252</v>
      </c>
      <c r="AG20">
        <v>65</v>
      </c>
      <c r="AH20">
        <v>14.633437000000001</v>
      </c>
      <c r="AI20">
        <v>200.7</v>
      </c>
      <c r="AJ20">
        <v>0</v>
      </c>
      <c r="AK20">
        <v>31</v>
      </c>
      <c r="AL20">
        <v>24631</v>
      </c>
      <c r="AM20" t="s">
        <v>351</v>
      </c>
      <c r="AN20" t="s">
        <v>444</v>
      </c>
      <c r="AO20">
        <v>2023.6780000000001</v>
      </c>
      <c r="AR20" t="s">
        <v>116</v>
      </c>
      <c r="AS20" t="s">
        <v>117</v>
      </c>
      <c r="AT20" t="s">
        <v>201</v>
      </c>
      <c r="AU20" t="s">
        <v>350</v>
      </c>
      <c r="AV20" t="s">
        <v>193</v>
      </c>
      <c r="AW20">
        <v>1</v>
      </c>
      <c r="BB20">
        <v>0.92090909090909079</v>
      </c>
      <c r="BC20" t="s">
        <v>68</v>
      </c>
      <c r="BF20" t="s">
        <v>116</v>
      </c>
      <c r="BG20" t="s">
        <v>117</v>
      </c>
      <c r="BH20" t="s">
        <v>350</v>
      </c>
      <c r="BI20">
        <v>5658</v>
      </c>
      <c r="BJ20">
        <v>1</v>
      </c>
      <c r="BK20" t="s">
        <v>201</v>
      </c>
      <c r="BL20" t="s">
        <v>174</v>
      </c>
      <c r="BM20">
        <v>0.92090909090909079</v>
      </c>
      <c r="BN20" t="s">
        <v>68</v>
      </c>
      <c r="BO20" t="s">
        <v>175</v>
      </c>
      <c r="BP20">
        <v>2023.6780000000001</v>
      </c>
    </row>
    <row r="21" spans="1:68" ht="16.5">
      <c r="A21" s="125" t="str">
        <f t="shared" si="18"/>
        <v>신흥교통</v>
      </c>
      <c r="B21" s="126" t="str">
        <f t="shared" si="1"/>
        <v>김효영</v>
      </c>
      <c r="C21" s="127" t="str">
        <f t="shared" si="19"/>
        <v>A</v>
      </c>
      <c r="D21" s="128">
        <f t="shared" si="20"/>
        <v>0.96333333333333337</v>
      </c>
      <c r="E21" s="129">
        <f t="shared" si="21"/>
        <v>7171</v>
      </c>
      <c r="F21" s="130" t="str">
        <f t="shared" si="22"/>
        <v>93</v>
      </c>
      <c r="G21" s="131" t="str">
        <f t="shared" si="23"/>
        <v>70바4005</v>
      </c>
      <c r="H21" s="132">
        <f t="shared" si="24"/>
        <v>1</v>
      </c>
      <c r="I21" s="133">
        <f t="shared" si="25"/>
        <v>1241.2829999999999</v>
      </c>
      <c r="J21" s="134">
        <f t="shared" si="26"/>
        <v>3.0582138618104635E-2</v>
      </c>
      <c r="K21" s="134">
        <f t="shared" si="27"/>
        <v>0.38629166620634997</v>
      </c>
      <c r="L21" s="134">
        <f t="shared" si="28"/>
        <v>0.24974159800786769</v>
      </c>
      <c r="M21" s="135">
        <f t="shared" si="29"/>
        <v>16.106000000000002</v>
      </c>
      <c r="N21" s="136">
        <f t="shared" si="30"/>
        <v>0</v>
      </c>
      <c r="O21" s="136">
        <f t="shared" si="31"/>
        <v>6.6060680763371451</v>
      </c>
      <c r="P21" s="217">
        <f t="shared" si="32"/>
        <v>3</v>
      </c>
      <c r="Q21" s="218">
        <f t="shared" si="33"/>
        <v>0</v>
      </c>
      <c r="R21" s="218">
        <f t="shared" si="34"/>
        <v>82</v>
      </c>
      <c r="T21">
        <v>525</v>
      </c>
      <c r="U21">
        <v>7171</v>
      </c>
      <c r="V21" t="s">
        <v>445</v>
      </c>
      <c r="W21">
        <v>1241.2829999999999</v>
      </c>
      <c r="X21">
        <v>613.52099999999996</v>
      </c>
      <c r="Y21">
        <v>2.0230000000000001</v>
      </c>
      <c r="Z21">
        <v>16.106000000000002</v>
      </c>
      <c r="AA21">
        <v>76.487195</v>
      </c>
      <c r="AB21">
        <v>2.3391419999999998</v>
      </c>
      <c r="AC21">
        <v>29.546365999999999</v>
      </c>
      <c r="AD21" s="1">
        <v>310</v>
      </c>
      <c r="AE21">
        <v>0</v>
      </c>
      <c r="AF21">
        <v>82</v>
      </c>
      <c r="AG21">
        <v>74</v>
      </c>
      <c r="AH21">
        <v>16.228638</v>
      </c>
      <c r="AI21">
        <v>1620.1</v>
      </c>
      <c r="AJ21">
        <v>0</v>
      </c>
      <c r="AK21">
        <v>3</v>
      </c>
      <c r="AL21">
        <v>281</v>
      </c>
      <c r="AM21" t="s">
        <v>446</v>
      </c>
      <c r="AN21" t="s">
        <v>447</v>
      </c>
      <c r="AO21">
        <v>1241.2829999999999</v>
      </c>
      <c r="AR21" t="s">
        <v>116</v>
      </c>
      <c r="AS21" t="s">
        <v>122</v>
      </c>
      <c r="AT21" t="s">
        <v>226</v>
      </c>
      <c r="AU21" t="s">
        <v>445</v>
      </c>
      <c r="AV21" t="s">
        <v>48</v>
      </c>
      <c r="AW21">
        <v>1</v>
      </c>
      <c r="BB21">
        <v>0.96333333333333337</v>
      </c>
      <c r="BC21" t="s">
        <v>66</v>
      </c>
      <c r="BF21" t="s">
        <v>116</v>
      </c>
      <c r="BG21" t="s">
        <v>122</v>
      </c>
      <c r="BH21" t="s">
        <v>445</v>
      </c>
      <c r="BI21">
        <v>7171</v>
      </c>
      <c r="BJ21">
        <v>1</v>
      </c>
      <c r="BK21" t="s">
        <v>226</v>
      </c>
      <c r="BL21" t="s">
        <v>174</v>
      </c>
      <c r="BM21">
        <v>0.96333333333333337</v>
      </c>
      <c r="BN21" t="s">
        <v>66</v>
      </c>
      <c r="BO21" t="s">
        <v>178</v>
      </c>
      <c r="BP21">
        <v>1241.2829999999999</v>
      </c>
    </row>
    <row r="22" spans="1:68" ht="16.5">
      <c r="A22" s="108" t="str">
        <f t="shared" si="18"/>
        <v>신흥교통</v>
      </c>
      <c r="B22" s="109" t="str">
        <f t="shared" si="1"/>
        <v>나정훈</v>
      </c>
      <c r="C22" s="110" t="str">
        <f t="shared" si="19"/>
        <v>D</v>
      </c>
      <c r="D22" s="111">
        <f t="shared" si="20"/>
        <v>0.84215402485189506</v>
      </c>
      <c r="E22" s="112">
        <f t="shared" si="21"/>
        <v>5784</v>
      </c>
      <c r="F22" s="113" t="str">
        <f t="shared" si="22"/>
        <v>13</v>
      </c>
      <c r="G22" s="114" t="str">
        <f t="shared" si="23"/>
        <v>71바6251</v>
      </c>
      <c r="H22" s="115">
        <f t="shared" si="24"/>
        <v>4</v>
      </c>
      <c r="I22" s="116">
        <f t="shared" si="25"/>
        <v>1175.3</v>
      </c>
      <c r="J22" s="117">
        <f t="shared" si="26"/>
        <v>2.1557027410472208E-2</v>
      </c>
      <c r="K22" s="117">
        <f t="shared" si="27"/>
        <v>0.41447211133357664</v>
      </c>
      <c r="L22" s="117">
        <f t="shared" si="28"/>
        <v>0.18037947758019229</v>
      </c>
      <c r="M22" s="118">
        <f t="shared" si="29"/>
        <v>17.690000000000001</v>
      </c>
      <c r="N22" s="119">
        <f t="shared" si="30"/>
        <v>1.786777843954735</v>
      </c>
      <c r="O22" s="119">
        <f t="shared" si="31"/>
        <v>32.842678465072751</v>
      </c>
      <c r="P22" s="219">
        <f t="shared" si="32"/>
        <v>16</v>
      </c>
      <c r="Q22" s="220">
        <f t="shared" si="33"/>
        <v>21</v>
      </c>
      <c r="R22" s="220">
        <f t="shared" si="34"/>
        <v>386</v>
      </c>
      <c r="T22">
        <v>525</v>
      </c>
      <c r="U22">
        <v>5784</v>
      </c>
      <c r="V22" t="s">
        <v>448</v>
      </c>
      <c r="W22">
        <v>1175.3</v>
      </c>
      <c r="X22">
        <v>628.63499999999999</v>
      </c>
      <c r="Y22">
        <v>1.87</v>
      </c>
      <c r="Z22">
        <v>17.690000000000001</v>
      </c>
      <c r="AA22">
        <v>75.716098000000002</v>
      </c>
      <c r="AB22">
        <v>1.6322140000000001</v>
      </c>
      <c r="AC22">
        <v>31.382211000000002</v>
      </c>
      <c r="AD22" s="1">
        <v>212</v>
      </c>
      <c r="AE22">
        <v>21</v>
      </c>
      <c r="AF22">
        <v>386</v>
      </c>
      <c r="AG22">
        <v>80</v>
      </c>
      <c r="AH22">
        <v>15.522458</v>
      </c>
      <c r="AI22">
        <v>200.6</v>
      </c>
      <c r="AJ22">
        <v>0</v>
      </c>
      <c r="AK22">
        <v>16</v>
      </c>
      <c r="AL22">
        <v>12056</v>
      </c>
      <c r="AM22" t="s">
        <v>449</v>
      </c>
      <c r="AN22" t="s">
        <v>450</v>
      </c>
      <c r="AO22">
        <v>832.01800000000003</v>
      </c>
      <c r="AR22" t="s">
        <v>116</v>
      </c>
      <c r="AS22" t="s">
        <v>117</v>
      </c>
      <c r="AT22" t="s">
        <v>198</v>
      </c>
      <c r="AU22" t="s">
        <v>448</v>
      </c>
      <c r="AV22" t="s">
        <v>48</v>
      </c>
      <c r="AW22">
        <v>4</v>
      </c>
      <c r="BB22">
        <v>0.84215402485189506</v>
      </c>
      <c r="BC22" t="s">
        <v>67</v>
      </c>
      <c r="BF22" t="s">
        <v>116</v>
      </c>
      <c r="BG22" t="s">
        <v>117</v>
      </c>
      <c r="BH22" t="s">
        <v>448</v>
      </c>
      <c r="BI22">
        <v>5784</v>
      </c>
      <c r="BJ22">
        <v>4</v>
      </c>
      <c r="BK22" t="s">
        <v>198</v>
      </c>
      <c r="BL22" t="s">
        <v>201</v>
      </c>
      <c r="BM22">
        <v>0.84215402485189506</v>
      </c>
      <c r="BN22" t="s">
        <v>67</v>
      </c>
      <c r="BO22" t="s">
        <v>179</v>
      </c>
      <c r="BP22">
        <v>1175.3</v>
      </c>
    </row>
    <row r="23" spans="1:68" ht="16.5">
      <c r="A23" s="125" t="str">
        <f t="shared" si="18"/>
        <v>신흥교통</v>
      </c>
      <c r="B23" s="126" t="str">
        <f t="shared" si="1"/>
        <v>노경록</v>
      </c>
      <c r="C23" s="127" t="str">
        <f t="shared" si="19"/>
        <v>C</v>
      </c>
      <c r="D23" s="128">
        <f t="shared" si="20"/>
        <v>0.87366300843896338</v>
      </c>
      <c r="E23" s="129">
        <f t="shared" si="21"/>
        <v>310</v>
      </c>
      <c r="F23" s="130" t="str">
        <f t="shared" si="22"/>
        <v>13</v>
      </c>
      <c r="G23" s="131" t="str">
        <f t="shared" si="23"/>
        <v>71바6251</v>
      </c>
      <c r="H23" s="132">
        <f t="shared" si="24"/>
        <v>5</v>
      </c>
      <c r="I23" s="133">
        <f t="shared" si="25"/>
        <v>850.91200000000003</v>
      </c>
      <c r="J23" s="134">
        <f t="shared" si="26"/>
        <v>1.4522513864989695E-2</v>
      </c>
      <c r="K23" s="134">
        <f t="shared" si="27"/>
        <v>0.37518958361174914</v>
      </c>
      <c r="L23" s="134">
        <f t="shared" si="28"/>
        <v>0.23739235079538187</v>
      </c>
      <c r="M23" s="135">
        <f t="shared" si="29"/>
        <v>15.183</v>
      </c>
      <c r="N23" s="136">
        <f t="shared" si="30"/>
        <v>1.2927306231431688</v>
      </c>
      <c r="O23" s="136">
        <f t="shared" si="31"/>
        <v>11.399533676807943</v>
      </c>
      <c r="P23" s="217">
        <f t="shared" si="32"/>
        <v>2</v>
      </c>
      <c r="Q23" s="218">
        <f t="shared" si="33"/>
        <v>11</v>
      </c>
      <c r="R23" s="218">
        <f t="shared" si="34"/>
        <v>97</v>
      </c>
      <c r="T23">
        <v>525</v>
      </c>
      <c r="U23">
        <v>310</v>
      </c>
      <c r="V23" t="s">
        <v>251</v>
      </c>
      <c r="W23">
        <v>850.91200000000003</v>
      </c>
      <c r="X23">
        <v>433.745</v>
      </c>
      <c r="Y23">
        <v>1.962</v>
      </c>
      <c r="Z23">
        <v>15.183</v>
      </c>
      <c r="AA23">
        <v>53.823877000000003</v>
      </c>
      <c r="AB23">
        <v>0.78165799999999996</v>
      </c>
      <c r="AC23">
        <v>20.194158000000002</v>
      </c>
      <c r="AD23" s="1">
        <v>202</v>
      </c>
      <c r="AE23">
        <v>11</v>
      </c>
      <c r="AF23">
        <v>97</v>
      </c>
      <c r="AG23">
        <v>65</v>
      </c>
      <c r="AH23">
        <v>15.809191</v>
      </c>
      <c r="AI23">
        <v>60.8</v>
      </c>
      <c r="AJ23">
        <v>0</v>
      </c>
      <c r="AK23">
        <v>2</v>
      </c>
      <c r="AL23">
        <v>326</v>
      </c>
      <c r="AM23" t="s">
        <v>252</v>
      </c>
      <c r="AN23" t="s">
        <v>451</v>
      </c>
      <c r="AO23">
        <v>362.928</v>
      </c>
      <c r="AR23" t="s">
        <v>116</v>
      </c>
      <c r="AS23" t="s">
        <v>117</v>
      </c>
      <c r="AT23" t="s">
        <v>198</v>
      </c>
      <c r="AU23" t="s">
        <v>251</v>
      </c>
      <c r="AV23" t="s">
        <v>48</v>
      </c>
      <c r="AW23">
        <v>5</v>
      </c>
      <c r="BB23">
        <v>0.87366300843896338</v>
      </c>
      <c r="BC23" t="s">
        <v>69</v>
      </c>
      <c r="BF23" t="s">
        <v>116</v>
      </c>
      <c r="BG23" t="s">
        <v>117</v>
      </c>
      <c r="BH23" t="s">
        <v>251</v>
      </c>
      <c r="BI23">
        <v>310</v>
      </c>
      <c r="BJ23">
        <v>5</v>
      </c>
      <c r="BK23" t="s">
        <v>198</v>
      </c>
      <c r="BL23" t="s">
        <v>411</v>
      </c>
      <c r="BM23">
        <v>0.87366300843896338</v>
      </c>
      <c r="BN23" t="s">
        <v>69</v>
      </c>
      <c r="BO23" t="s">
        <v>177</v>
      </c>
      <c r="BP23">
        <v>850.91200000000003</v>
      </c>
    </row>
    <row r="24" spans="1:68" ht="16.5">
      <c r="A24" s="108" t="str">
        <f t="shared" si="18"/>
        <v>신흥교통</v>
      </c>
      <c r="B24" s="109" t="str">
        <f t="shared" si="1"/>
        <v>마일영</v>
      </c>
      <c r="C24" s="110" t="str">
        <f t="shared" si="19"/>
        <v>A</v>
      </c>
      <c r="D24" s="111">
        <f t="shared" si="20"/>
        <v>0.97916666666666674</v>
      </c>
      <c r="E24" s="112">
        <f t="shared" si="21"/>
        <v>2010</v>
      </c>
      <c r="F24" s="113" t="str">
        <f t="shared" si="22"/>
        <v>13</v>
      </c>
      <c r="G24" s="114" t="str">
        <f t="shared" si="23"/>
        <v>71바6290</v>
      </c>
      <c r="H24" s="115">
        <f t="shared" si="24"/>
        <v>1</v>
      </c>
      <c r="I24" s="116">
        <f t="shared" si="25"/>
        <v>2263.7080000000001</v>
      </c>
      <c r="J24" s="117">
        <f t="shared" si="26"/>
        <v>1.930790367674368E-2</v>
      </c>
      <c r="K24" s="117">
        <f t="shared" si="27"/>
        <v>0.36871055874321146</v>
      </c>
      <c r="L24" s="117">
        <f t="shared" si="28"/>
        <v>7.2889259568813647E-2</v>
      </c>
      <c r="M24" s="118">
        <f t="shared" si="29"/>
        <v>12.877000000000001</v>
      </c>
      <c r="N24" s="119">
        <f t="shared" si="30"/>
        <v>4.4175308829584023E-2</v>
      </c>
      <c r="O24" s="119">
        <f t="shared" si="31"/>
        <v>5.8753160743346751</v>
      </c>
      <c r="P24" s="219">
        <f t="shared" si="32"/>
        <v>0</v>
      </c>
      <c r="Q24" s="220">
        <f t="shared" si="33"/>
        <v>1</v>
      </c>
      <c r="R24" s="220">
        <f t="shared" si="34"/>
        <v>133</v>
      </c>
      <c r="T24">
        <v>525</v>
      </c>
      <c r="U24">
        <v>2010</v>
      </c>
      <c r="V24" t="s">
        <v>253</v>
      </c>
      <c r="W24">
        <v>2263.7080000000001</v>
      </c>
      <c r="X24">
        <v>963.24699999999996</v>
      </c>
      <c r="Y24">
        <v>2.35</v>
      </c>
      <c r="Z24">
        <v>12.877000000000001</v>
      </c>
      <c r="AA24">
        <v>133.04691399999999</v>
      </c>
      <c r="AB24">
        <v>2.5688569999999999</v>
      </c>
      <c r="AC24">
        <v>49.055802</v>
      </c>
      <c r="AD24" s="1">
        <v>165</v>
      </c>
      <c r="AE24">
        <v>1</v>
      </c>
      <c r="AF24">
        <v>133</v>
      </c>
      <c r="AG24">
        <v>71</v>
      </c>
      <c r="AH24">
        <v>17.014358999999999</v>
      </c>
      <c r="AI24">
        <v>231.1</v>
      </c>
      <c r="AJ24">
        <v>0</v>
      </c>
      <c r="AK24">
        <v>0</v>
      </c>
      <c r="AL24">
        <v>0</v>
      </c>
      <c r="AM24" t="s">
        <v>254</v>
      </c>
      <c r="AN24" t="s">
        <v>452</v>
      </c>
      <c r="AO24">
        <v>2263.7080000000001</v>
      </c>
      <c r="AR24" t="s">
        <v>116</v>
      </c>
      <c r="AS24" t="s">
        <v>117</v>
      </c>
      <c r="AT24" t="s">
        <v>205</v>
      </c>
      <c r="AU24" t="s">
        <v>253</v>
      </c>
      <c r="AV24" t="s">
        <v>48</v>
      </c>
      <c r="AW24">
        <v>1</v>
      </c>
      <c r="BB24">
        <v>0.97916666666666674</v>
      </c>
      <c r="BC24" t="s">
        <v>66</v>
      </c>
      <c r="BF24" t="s">
        <v>116</v>
      </c>
      <c r="BG24" t="s">
        <v>117</v>
      </c>
      <c r="BH24" t="s">
        <v>253</v>
      </c>
      <c r="BI24">
        <v>2010</v>
      </c>
      <c r="BJ24">
        <v>1</v>
      </c>
      <c r="BK24" t="s">
        <v>205</v>
      </c>
      <c r="BL24" t="s">
        <v>174</v>
      </c>
      <c r="BM24">
        <v>0.97916666666666674</v>
      </c>
      <c r="BN24" t="s">
        <v>66</v>
      </c>
      <c r="BO24" t="s">
        <v>178</v>
      </c>
      <c r="BP24">
        <v>2263.7080000000001</v>
      </c>
    </row>
    <row r="25" spans="1:68" ht="16.5">
      <c r="A25" s="125" t="str">
        <f t="shared" si="18"/>
        <v>신흥교통</v>
      </c>
      <c r="B25" s="126" t="str">
        <f t="shared" si="1"/>
        <v>박경배</v>
      </c>
      <c r="C25" s="127" t="str">
        <f t="shared" si="19"/>
        <v>C</v>
      </c>
      <c r="D25" s="128">
        <f t="shared" si="20"/>
        <v>0.89565217391304353</v>
      </c>
      <c r="E25" s="129">
        <f t="shared" si="21"/>
        <v>6539</v>
      </c>
      <c r="F25" s="130" t="str">
        <f t="shared" si="22"/>
        <v>13</v>
      </c>
      <c r="G25" s="131" t="str">
        <f t="shared" si="23"/>
        <v>71바6275</v>
      </c>
      <c r="H25" s="132">
        <f t="shared" si="24"/>
        <v>1</v>
      </c>
      <c r="I25" s="133">
        <f t="shared" si="25"/>
        <v>5914.5309999999999</v>
      </c>
      <c r="J25" s="134">
        <f t="shared" si="26"/>
        <v>3.9580267074644133E-2</v>
      </c>
      <c r="K25" s="134">
        <f t="shared" si="27"/>
        <v>0.44155594836951279</v>
      </c>
      <c r="L25" s="134">
        <f t="shared" si="28"/>
        <v>0.22030487286312306</v>
      </c>
      <c r="M25" s="135">
        <f t="shared" si="29"/>
        <v>16.315999999999999</v>
      </c>
      <c r="N25" s="136">
        <f t="shared" si="30"/>
        <v>2.5361267021848395</v>
      </c>
      <c r="O25" s="136">
        <f t="shared" si="31"/>
        <v>56.859960662984101</v>
      </c>
      <c r="P25" s="217">
        <f t="shared" si="32"/>
        <v>115</v>
      </c>
      <c r="Q25" s="218">
        <f t="shared" si="33"/>
        <v>150</v>
      </c>
      <c r="R25" s="218">
        <f t="shared" si="34"/>
        <v>3363</v>
      </c>
      <c r="T25">
        <v>525</v>
      </c>
      <c r="U25">
        <v>6539</v>
      </c>
      <c r="V25" t="s">
        <v>255</v>
      </c>
      <c r="W25">
        <v>5914.5309999999999</v>
      </c>
      <c r="X25">
        <v>2871.2669999999998</v>
      </c>
      <c r="Y25">
        <v>2.06</v>
      </c>
      <c r="Z25">
        <v>16.315999999999999</v>
      </c>
      <c r="AA25">
        <v>398.717446</v>
      </c>
      <c r="AB25">
        <v>15.781343</v>
      </c>
      <c r="AC25">
        <v>176.05606</v>
      </c>
      <c r="AD25" s="1">
        <v>1303</v>
      </c>
      <c r="AE25">
        <v>150</v>
      </c>
      <c r="AF25">
        <v>3363</v>
      </c>
      <c r="AG25">
        <v>71</v>
      </c>
      <c r="AH25">
        <v>14.83389</v>
      </c>
      <c r="AI25">
        <v>1287.3</v>
      </c>
      <c r="AJ25">
        <v>0</v>
      </c>
      <c r="AK25">
        <v>115</v>
      </c>
      <c r="AL25">
        <v>131325</v>
      </c>
      <c r="AM25" t="s">
        <v>256</v>
      </c>
      <c r="AN25" t="s">
        <v>453</v>
      </c>
      <c r="AO25">
        <v>5914.5309999999999</v>
      </c>
      <c r="AR25" t="s">
        <v>116</v>
      </c>
      <c r="AS25" t="s">
        <v>117</v>
      </c>
      <c r="AT25" t="s">
        <v>202</v>
      </c>
      <c r="AU25" t="s">
        <v>255</v>
      </c>
      <c r="AV25" t="s">
        <v>48</v>
      </c>
      <c r="AW25">
        <v>1</v>
      </c>
      <c r="BB25">
        <v>0.89565217391304353</v>
      </c>
      <c r="BC25" t="s">
        <v>69</v>
      </c>
      <c r="BF25" t="s">
        <v>116</v>
      </c>
      <c r="BG25" t="s">
        <v>117</v>
      </c>
      <c r="BH25" t="s">
        <v>255</v>
      </c>
      <c r="BI25">
        <v>6539</v>
      </c>
      <c r="BJ25">
        <v>1</v>
      </c>
      <c r="BK25" t="s">
        <v>202</v>
      </c>
      <c r="BL25" t="s">
        <v>174</v>
      </c>
      <c r="BM25">
        <v>0.89565217391304353</v>
      </c>
      <c r="BN25" t="s">
        <v>69</v>
      </c>
      <c r="BO25" t="s">
        <v>177</v>
      </c>
      <c r="BP25">
        <v>5914.5309999999999</v>
      </c>
    </row>
    <row r="26" spans="1:68" ht="16.5">
      <c r="A26" s="108" t="str">
        <f t="shared" si="18"/>
        <v>신흥교통</v>
      </c>
      <c r="B26" s="109" t="str">
        <f t="shared" si="1"/>
        <v>박명대</v>
      </c>
      <c r="C26" s="110" t="str">
        <f t="shared" si="19"/>
        <v>A</v>
      </c>
      <c r="D26" s="111">
        <f t="shared" si="20"/>
        <v>0.97380952380952368</v>
      </c>
      <c r="E26" s="112">
        <f t="shared" si="21"/>
        <v>2086</v>
      </c>
      <c r="F26" s="113" t="str">
        <f t="shared" si="22"/>
        <v>93</v>
      </c>
      <c r="G26" s="114" t="str">
        <f t="shared" si="23"/>
        <v>70바4005</v>
      </c>
      <c r="H26" s="115">
        <f t="shared" si="24"/>
        <v>1</v>
      </c>
      <c r="I26" s="116">
        <f t="shared" si="25"/>
        <v>2270.7750000000001</v>
      </c>
      <c r="J26" s="117">
        <f t="shared" si="26"/>
        <v>4.6642425437156639E-2</v>
      </c>
      <c r="K26" s="117">
        <f t="shared" si="27"/>
        <v>0.38333811772661697</v>
      </c>
      <c r="L26" s="117">
        <f t="shared" si="28"/>
        <v>0.19684909337120585</v>
      </c>
      <c r="M26" s="118">
        <f t="shared" si="29"/>
        <v>15.353</v>
      </c>
      <c r="N26" s="119">
        <f t="shared" si="30"/>
        <v>0.13211348548403079</v>
      </c>
      <c r="O26" s="119">
        <f t="shared" si="31"/>
        <v>5.3726150763505851</v>
      </c>
      <c r="P26" s="219">
        <f t="shared" si="32"/>
        <v>8</v>
      </c>
      <c r="Q26" s="220">
        <f t="shared" si="33"/>
        <v>3</v>
      </c>
      <c r="R26" s="220">
        <f t="shared" si="34"/>
        <v>122</v>
      </c>
      <c r="T26">
        <v>525</v>
      </c>
      <c r="U26">
        <v>2086</v>
      </c>
      <c r="V26" t="s">
        <v>257</v>
      </c>
      <c r="W26">
        <v>2270.7750000000001</v>
      </c>
      <c r="X26">
        <v>1110.3910000000001</v>
      </c>
      <c r="Y26">
        <v>2.0449999999999999</v>
      </c>
      <c r="Z26">
        <v>15.353</v>
      </c>
      <c r="AA26">
        <v>146.42051599999999</v>
      </c>
      <c r="AB26">
        <v>6.8294079999999999</v>
      </c>
      <c r="AC26">
        <v>56.128565000000002</v>
      </c>
      <c r="AD26" s="1">
        <v>447</v>
      </c>
      <c r="AE26">
        <v>3</v>
      </c>
      <c r="AF26">
        <v>122</v>
      </c>
      <c r="AG26">
        <v>78</v>
      </c>
      <c r="AH26">
        <v>15.508584000000001</v>
      </c>
      <c r="AI26">
        <v>1349</v>
      </c>
      <c r="AJ26">
        <v>0</v>
      </c>
      <c r="AK26">
        <v>8</v>
      </c>
      <c r="AL26">
        <v>2045</v>
      </c>
      <c r="AM26" t="s">
        <v>258</v>
      </c>
      <c r="AN26" t="s">
        <v>454</v>
      </c>
      <c r="AO26">
        <v>2270.7750000000001</v>
      </c>
      <c r="AR26" t="s">
        <v>116</v>
      </c>
      <c r="AS26" t="s">
        <v>122</v>
      </c>
      <c r="AT26" t="s">
        <v>226</v>
      </c>
      <c r="AU26" t="s">
        <v>257</v>
      </c>
      <c r="AV26" t="s">
        <v>48</v>
      </c>
      <c r="AW26">
        <v>1</v>
      </c>
      <c r="BB26">
        <v>0.97380952380952368</v>
      </c>
      <c r="BC26" t="s">
        <v>66</v>
      </c>
      <c r="BF26" t="s">
        <v>116</v>
      </c>
      <c r="BG26" t="s">
        <v>122</v>
      </c>
      <c r="BH26" t="s">
        <v>257</v>
      </c>
      <c r="BI26">
        <v>2086</v>
      </c>
      <c r="BJ26">
        <v>1</v>
      </c>
      <c r="BK26" t="s">
        <v>226</v>
      </c>
      <c r="BL26" t="s">
        <v>174</v>
      </c>
      <c r="BM26">
        <v>0.97380952380952368</v>
      </c>
      <c r="BN26" t="s">
        <v>66</v>
      </c>
      <c r="BO26" t="s">
        <v>178</v>
      </c>
      <c r="BP26">
        <v>2270.7750000000001</v>
      </c>
    </row>
    <row r="27" spans="1:68" ht="16.5">
      <c r="A27" s="125" t="str">
        <f t="shared" si="18"/>
        <v>신흥교통</v>
      </c>
      <c r="B27" s="126" t="str">
        <f t="shared" si="1"/>
        <v>박인재</v>
      </c>
      <c r="C27" s="127" t="str">
        <f t="shared" si="19"/>
        <v>C</v>
      </c>
      <c r="D27" s="128">
        <f t="shared" si="20"/>
        <v>0.86744353544004049</v>
      </c>
      <c r="E27" s="129">
        <f t="shared" si="21"/>
        <v>7400</v>
      </c>
      <c r="F27" s="130" t="str">
        <f t="shared" si="22"/>
        <v>46</v>
      </c>
      <c r="G27" s="131" t="str">
        <f t="shared" si="23"/>
        <v>71바6278</v>
      </c>
      <c r="H27" s="132">
        <f t="shared" si="24"/>
        <v>4</v>
      </c>
      <c r="I27" s="133">
        <f t="shared" si="25"/>
        <v>787.822</v>
      </c>
      <c r="J27" s="134">
        <f t="shared" si="26"/>
        <v>2.1833383496272261E-2</v>
      </c>
      <c r="K27" s="134">
        <f t="shared" si="27"/>
        <v>0.46268818183442689</v>
      </c>
      <c r="L27" s="134">
        <f t="shared" si="28"/>
        <v>0.10027645838780841</v>
      </c>
      <c r="M27" s="135">
        <f t="shared" si="29"/>
        <v>18.786999999999999</v>
      </c>
      <c r="N27" s="136">
        <f t="shared" si="30"/>
        <v>0</v>
      </c>
      <c r="O27" s="136">
        <f t="shared" si="31"/>
        <v>30.082937516342525</v>
      </c>
      <c r="P27" s="217">
        <f t="shared" si="32"/>
        <v>30</v>
      </c>
      <c r="Q27" s="218">
        <f t="shared" si="33"/>
        <v>0</v>
      </c>
      <c r="R27" s="218">
        <f t="shared" si="34"/>
        <v>237</v>
      </c>
      <c r="T27">
        <v>525</v>
      </c>
      <c r="U27">
        <v>7400</v>
      </c>
      <c r="V27" t="s">
        <v>259</v>
      </c>
      <c r="W27">
        <v>787.822</v>
      </c>
      <c r="X27">
        <v>434.35500000000002</v>
      </c>
      <c r="Y27">
        <v>1.8140000000000001</v>
      </c>
      <c r="Z27">
        <v>18.786999999999999</v>
      </c>
      <c r="AA27">
        <v>54.897767000000002</v>
      </c>
      <c r="AB27">
        <v>1.198604</v>
      </c>
      <c r="AC27">
        <v>25.400548000000001</v>
      </c>
      <c r="AD27" s="1">
        <v>79</v>
      </c>
      <c r="AE27">
        <v>0</v>
      </c>
      <c r="AF27">
        <v>237</v>
      </c>
      <c r="AG27">
        <v>72</v>
      </c>
      <c r="AH27">
        <v>14.350711</v>
      </c>
      <c r="AI27">
        <v>982.8</v>
      </c>
      <c r="AJ27">
        <v>0</v>
      </c>
      <c r="AK27">
        <v>30</v>
      </c>
      <c r="AL27">
        <v>13385</v>
      </c>
      <c r="AM27" t="s">
        <v>260</v>
      </c>
      <c r="AN27" t="s">
        <v>455</v>
      </c>
      <c r="AO27">
        <v>250.71600000000001</v>
      </c>
      <c r="AR27" t="s">
        <v>116</v>
      </c>
      <c r="AS27" t="s">
        <v>119</v>
      </c>
      <c r="AT27" t="s">
        <v>411</v>
      </c>
      <c r="AU27" t="s">
        <v>259</v>
      </c>
      <c r="AV27" t="s">
        <v>48</v>
      </c>
      <c r="AW27">
        <v>4</v>
      </c>
      <c r="BB27">
        <v>0.86744353544004049</v>
      </c>
      <c r="BC27" t="s">
        <v>69</v>
      </c>
      <c r="BF27" t="s">
        <v>116</v>
      </c>
      <c r="BG27" t="s">
        <v>119</v>
      </c>
      <c r="BH27" t="s">
        <v>259</v>
      </c>
      <c r="BI27">
        <v>7400</v>
      </c>
      <c r="BJ27">
        <v>4</v>
      </c>
      <c r="BK27" t="s">
        <v>411</v>
      </c>
      <c r="BL27" t="s">
        <v>222</v>
      </c>
      <c r="BM27">
        <v>0.86744353544004049</v>
      </c>
      <c r="BN27" t="s">
        <v>69</v>
      </c>
      <c r="BO27" t="s">
        <v>177</v>
      </c>
      <c r="BP27">
        <v>787.822</v>
      </c>
    </row>
    <row r="28" spans="1:68" ht="16.5">
      <c r="A28" s="108" t="str">
        <f t="shared" si="18"/>
        <v>신흥교통</v>
      </c>
      <c r="B28" s="109" t="str">
        <f t="shared" si="1"/>
        <v>방선혁</v>
      </c>
      <c r="C28" s="110" t="str">
        <f t="shared" si="19"/>
        <v>D</v>
      </c>
      <c r="D28" s="111">
        <f t="shared" si="20"/>
        <v>0.81876601808961325</v>
      </c>
      <c r="E28" s="112">
        <f t="shared" si="21"/>
        <v>4255</v>
      </c>
      <c r="F28" s="113" t="str">
        <f t="shared" si="22"/>
        <v>330</v>
      </c>
      <c r="G28" s="114" t="str">
        <f t="shared" si="23"/>
        <v>71바6298</v>
      </c>
      <c r="H28" s="115">
        <f t="shared" si="24"/>
        <v>2</v>
      </c>
      <c r="I28" s="116">
        <f t="shared" si="25"/>
        <v>486.71600000000001</v>
      </c>
      <c r="J28" s="117">
        <f t="shared" si="26"/>
        <v>1.8788178861685399E-2</v>
      </c>
      <c r="K28" s="117">
        <f t="shared" si="27"/>
        <v>0.26881769573708608</v>
      </c>
      <c r="L28" s="117">
        <f t="shared" si="28"/>
        <v>0.12327517484528966</v>
      </c>
      <c r="M28" s="118">
        <f t="shared" si="29"/>
        <v>21.765000000000001</v>
      </c>
      <c r="N28" s="119">
        <f t="shared" si="30"/>
        <v>0</v>
      </c>
      <c r="O28" s="119">
        <f t="shared" si="31"/>
        <v>15.203938230919057</v>
      </c>
      <c r="P28" s="219">
        <f t="shared" si="32"/>
        <v>0</v>
      </c>
      <c r="Q28" s="220">
        <f t="shared" si="33"/>
        <v>0</v>
      </c>
      <c r="R28" s="220">
        <f t="shared" si="34"/>
        <v>74</v>
      </c>
      <c r="T28">
        <v>525</v>
      </c>
      <c r="U28">
        <v>4255</v>
      </c>
      <c r="V28" t="s">
        <v>456</v>
      </c>
      <c r="W28">
        <v>486.71600000000001</v>
      </c>
      <c r="X28">
        <v>172.95400000000001</v>
      </c>
      <c r="Y28">
        <v>2.8140000000000001</v>
      </c>
      <c r="Z28">
        <v>21.765000000000001</v>
      </c>
      <c r="AA28">
        <v>14.178330000000001</v>
      </c>
      <c r="AB28">
        <v>0.26638499999999998</v>
      </c>
      <c r="AC28">
        <v>3.8113860000000002</v>
      </c>
      <c r="AD28" s="1">
        <v>60</v>
      </c>
      <c r="AE28">
        <v>0</v>
      </c>
      <c r="AF28">
        <v>74</v>
      </c>
      <c r="AG28">
        <v>89</v>
      </c>
      <c r="AH28">
        <v>34.328161000000001</v>
      </c>
      <c r="AI28">
        <v>4198.2</v>
      </c>
      <c r="AJ28">
        <v>2472.1</v>
      </c>
      <c r="AK28">
        <v>0</v>
      </c>
      <c r="AL28">
        <v>0</v>
      </c>
      <c r="AM28" t="s">
        <v>457</v>
      </c>
      <c r="AN28" t="s">
        <v>458</v>
      </c>
      <c r="AO28">
        <v>244.08199999999999</v>
      </c>
      <c r="AR28" t="s">
        <v>116</v>
      </c>
      <c r="AS28" t="s">
        <v>118</v>
      </c>
      <c r="AT28" t="s">
        <v>216</v>
      </c>
      <c r="AU28" t="s">
        <v>456</v>
      </c>
      <c r="AV28" t="s">
        <v>48</v>
      </c>
      <c r="AW28">
        <v>2</v>
      </c>
      <c r="BB28">
        <v>0.81876601808961325</v>
      </c>
      <c r="BC28" t="s">
        <v>67</v>
      </c>
      <c r="BF28" t="s">
        <v>116</v>
      </c>
      <c r="BG28" t="s">
        <v>118</v>
      </c>
      <c r="BH28" t="s">
        <v>456</v>
      </c>
      <c r="BI28">
        <v>4255</v>
      </c>
      <c r="BJ28">
        <v>2</v>
      </c>
      <c r="BK28" t="s">
        <v>216</v>
      </c>
      <c r="BL28" t="s">
        <v>211</v>
      </c>
      <c r="BM28">
        <v>0.81876601808961325</v>
      </c>
      <c r="BN28" t="s">
        <v>67</v>
      </c>
      <c r="BO28" t="s">
        <v>179</v>
      </c>
      <c r="BP28">
        <v>486.71600000000001</v>
      </c>
    </row>
    <row r="29" spans="1:68" ht="16.5">
      <c r="A29" s="125" t="str">
        <f t="shared" si="18"/>
        <v>신흥교통</v>
      </c>
      <c r="B29" s="126" t="str">
        <f t="shared" si="1"/>
        <v>배면</v>
      </c>
      <c r="C29" s="127" t="str">
        <f t="shared" si="19"/>
        <v>S</v>
      </c>
      <c r="D29" s="128">
        <f t="shared" si="20"/>
        <v>1.0314687944897347</v>
      </c>
      <c r="E29" s="129">
        <f t="shared" si="21"/>
        <v>6307</v>
      </c>
      <c r="F29" s="130" t="str">
        <f t="shared" si="22"/>
        <v>330</v>
      </c>
      <c r="G29" s="131" t="str">
        <f t="shared" si="23"/>
        <v>70바4014</v>
      </c>
      <c r="H29" s="132">
        <f t="shared" si="24"/>
        <v>2</v>
      </c>
      <c r="I29" s="133">
        <f t="shared" si="25"/>
        <v>701.21100000000001</v>
      </c>
      <c r="J29" s="134">
        <f t="shared" si="26"/>
        <v>6.8654824923694664E-3</v>
      </c>
      <c r="K29" s="134">
        <f t="shared" si="27"/>
        <v>0.24622920342426413</v>
      </c>
      <c r="L29" s="134">
        <f t="shared" si="28"/>
        <v>0.16114978230518345</v>
      </c>
      <c r="M29" s="135">
        <f t="shared" si="29"/>
        <v>16.521000000000001</v>
      </c>
      <c r="N29" s="136">
        <f t="shared" si="30"/>
        <v>0</v>
      </c>
      <c r="O29" s="136">
        <f t="shared" si="31"/>
        <v>7.9861839018497998</v>
      </c>
      <c r="P29" s="217">
        <f t="shared" si="32"/>
        <v>3</v>
      </c>
      <c r="Q29" s="218">
        <f t="shared" si="33"/>
        <v>0</v>
      </c>
      <c r="R29" s="218">
        <f t="shared" si="34"/>
        <v>56</v>
      </c>
      <c r="T29">
        <v>525</v>
      </c>
      <c r="U29">
        <v>6307</v>
      </c>
      <c r="V29" t="s">
        <v>261</v>
      </c>
      <c r="W29">
        <v>701.21100000000001</v>
      </c>
      <c r="X29">
        <v>210.726</v>
      </c>
      <c r="Y29">
        <v>3.3279999999999998</v>
      </c>
      <c r="Z29">
        <v>16.521000000000001</v>
      </c>
      <c r="AA29">
        <v>20.148329</v>
      </c>
      <c r="AB29">
        <v>0.13832800000000001</v>
      </c>
      <c r="AC29">
        <v>4.9611070000000002</v>
      </c>
      <c r="AD29" s="1">
        <v>113</v>
      </c>
      <c r="AE29">
        <v>0</v>
      </c>
      <c r="AF29">
        <v>56</v>
      </c>
      <c r="AG29">
        <v>106</v>
      </c>
      <c r="AH29">
        <v>34.802439</v>
      </c>
      <c r="AI29">
        <v>9769.7999999999993</v>
      </c>
      <c r="AJ29">
        <v>5028.5</v>
      </c>
      <c r="AK29">
        <v>3</v>
      </c>
      <c r="AL29">
        <v>1067</v>
      </c>
      <c r="AM29" t="s">
        <v>262</v>
      </c>
      <c r="AN29" t="s">
        <v>459</v>
      </c>
      <c r="AO29">
        <v>459.66500000000002</v>
      </c>
      <c r="AR29" t="s">
        <v>116</v>
      </c>
      <c r="AS29" t="s">
        <v>118</v>
      </c>
      <c r="AT29" t="s">
        <v>210</v>
      </c>
      <c r="AU29" t="s">
        <v>261</v>
      </c>
      <c r="AV29" t="s">
        <v>48</v>
      </c>
      <c r="AW29">
        <v>2</v>
      </c>
      <c r="BB29">
        <v>1.0314687944897347</v>
      </c>
      <c r="BC29" t="s">
        <v>71</v>
      </c>
      <c r="BF29" t="s">
        <v>116</v>
      </c>
      <c r="BG29" t="s">
        <v>118</v>
      </c>
      <c r="BH29" t="s">
        <v>261</v>
      </c>
      <c r="BI29">
        <v>6307</v>
      </c>
      <c r="BJ29">
        <v>2</v>
      </c>
      <c r="BK29" t="s">
        <v>210</v>
      </c>
      <c r="BL29" t="s">
        <v>209</v>
      </c>
      <c r="BM29">
        <v>1.0314687944897347</v>
      </c>
      <c r="BN29" t="s">
        <v>71</v>
      </c>
      <c r="BO29" t="s">
        <v>176</v>
      </c>
      <c r="BP29">
        <v>701.21100000000001</v>
      </c>
    </row>
    <row r="30" spans="1:68" ht="16.5">
      <c r="A30" s="108" t="str">
        <f t="shared" si="18"/>
        <v>신흥교통</v>
      </c>
      <c r="B30" s="109" t="str">
        <f t="shared" si="1"/>
        <v>배정현</v>
      </c>
      <c r="C30" s="110" t="str">
        <f t="shared" si="19"/>
        <v>D</v>
      </c>
      <c r="D30" s="111">
        <f t="shared" si="20"/>
        <v>0.82024105254878044</v>
      </c>
      <c r="E30" s="112">
        <f t="shared" si="21"/>
        <v>9972</v>
      </c>
      <c r="F30" s="113" t="str">
        <f t="shared" si="22"/>
        <v>330</v>
      </c>
      <c r="G30" s="114" t="str">
        <f t="shared" si="23"/>
        <v>71바6298</v>
      </c>
      <c r="H30" s="115">
        <f t="shared" si="24"/>
        <v>6</v>
      </c>
      <c r="I30" s="116">
        <f t="shared" si="25"/>
        <v>3021.4380000000001</v>
      </c>
      <c r="J30" s="117">
        <f t="shared" si="26"/>
        <v>4.0161847526656393E-2</v>
      </c>
      <c r="K30" s="117">
        <f t="shared" si="27"/>
        <v>0.29364477435026187</v>
      </c>
      <c r="L30" s="117">
        <f t="shared" si="28"/>
        <v>0.16416024422807948</v>
      </c>
      <c r="M30" s="118">
        <f t="shared" si="29"/>
        <v>23.149000000000001</v>
      </c>
      <c r="N30" s="119">
        <f t="shared" si="30"/>
        <v>0</v>
      </c>
      <c r="O30" s="119">
        <f t="shared" si="31"/>
        <v>2.3123066496402735</v>
      </c>
      <c r="P30" s="219">
        <f t="shared" si="32"/>
        <v>20</v>
      </c>
      <c r="Q30" s="220">
        <f t="shared" si="33"/>
        <v>0</v>
      </c>
      <c r="R30" s="220">
        <f t="shared" si="34"/>
        <v>71</v>
      </c>
      <c r="T30">
        <v>525</v>
      </c>
      <c r="U30">
        <v>9972</v>
      </c>
      <c r="V30" t="s">
        <v>263</v>
      </c>
      <c r="W30">
        <v>3070.527</v>
      </c>
      <c r="X30">
        <v>1118.71</v>
      </c>
      <c r="Y30">
        <v>2.7450000000000001</v>
      </c>
      <c r="Z30">
        <v>23.149000000000001</v>
      </c>
      <c r="AA30">
        <v>93.032747000000001</v>
      </c>
      <c r="AB30">
        <v>3.736367</v>
      </c>
      <c r="AC30">
        <v>27.318580000000001</v>
      </c>
      <c r="AD30" s="1">
        <v>496</v>
      </c>
      <c r="AE30">
        <v>0</v>
      </c>
      <c r="AF30">
        <v>71</v>
      </c>
      <c r="AG30">
        <v>111</v>
      </c>
      <c r="AH30">
        <v>33.004797000000003</v>
      </c>
      <c r="AI30">
        <v>26580.1</v>
      </c>
      <c r="AJ30">
        <v>19852.3</v>
      </c>
      <c r="AK30">
        <v>20</v>
      </c>
      <c r="AL30">
        <v>9976</v>
      </c>
      <c r="AM30" t="s">
        <v>264</v>
      </c>
      <c r="AN30" t="s">
        <v>460</v>
      </c>
      <c r="AO30">
        <v>1551.675</v>
      </c>
      <c r="AR30" t="s">
        <v>116</v>
      </c>
      <c r="AS30" t="s">
        <v>118</v>
      </c>
      <c r="AT30" t="s">
        <v>216</v>
      </c>
      <c r="AU30" t="s">
        <v>263</v>
      </c>
      <c r="AV30" t="s">
        <v>48</v>
      </c>
      <c r="AW30">
        <v>6</v>
      </c>
      <c r="BB30">
        <v>0.82024105254878044</v>
      </c>
      <c r="BC30" t="s">
        <v>67</v>
      </c>
      <c r="BF30" t="s">
        <v>116</v>
      </c>
      <c r="BG30" t="s">
        <v>118</v>
      </c>
      <c r="BH30" t="s">
        <v>263</v>
      </c>
      <c r="BI30">
        <v>9972</v>
      </c>
      <c r="BJ30">
        <v>6</v>
      </c>
      <c r="BK30" t="s">
        <v>216</v>
      </c>
      <c r="BL30" t="s">
        <v>214</v>
      </c>
      <c r="BM30">
        <v>0.82024105254878044</v>
      </c>
      <c r="BN30" t="s">
        <v>67</v>
      </c>
      <c r="BO30" t="s">
        <v>179</v>
      </c>
      <c r="BP30">
        <v>3021.4380000000001</v>
      </c>
    </row>
    <row r="31" spans="1:68" ht="16.5">
      <c r="A31" s="125" t="str">
        <f t="shared" si="18"/>
        <v>신흥교통</v>
      </c>
      <c r="B31" s="126" t="str">
        <f t="shared" si="1"/>
        <v>변성만</v>
      </c>
      <c r="C31" s="127" t="str">
        <f t="shared" si="19"/>
        <v>B</v>
      </c>
      <c r="D31" s="128">
        <f t="shared" si="20"/>
        <v>0.91667259535169421</v>
      </c>
      <c r="E31" s="129">
        <f t="shared" si="21"/>
        <v>320</v>
      </c>
      <c r="F31" s="130" t="str">
        <f t="shared" si="22"/>
        <v>330</v>
      </c>
      <c r="G31" s="131" t="str">
        <f t="shared" si="23"/>
        <v>71바6297</v>
      </c>
      <c r="H31" s="132">
        <f t="shared" si="24"/>
        <v>2</v>
      </c>
      <c r="I31" s="133">
        <f t="shared" si="25"/>
        <v>5092.6360000000004</v>
      </c>
      <c r="J31" s="134">
        <f t="shared" si="26"/>
        <v>1.1573068471930695E-2</v>
      </c>
      <c r="K31" s="134">
        <f t="shared" si="27"/>
        <v>0.25690843971782185</v>
      </c>
      <c r="L31" s="134">
        <f t="shared" si="28"/>
        <v>7.3635735992126666E-2</v>
      </c>
      <c r="M31" s="135">
        <f t="shared" si="29"/>
        <v>18.992999999999999</v>
      </c>
      <c r="N31" s="136">
        <f t="shared" si="30"/>
        <v>0</v>
      </c>
      <c r="O31" s="136">
        <f t="shared" si="31"/>
        <v>7.4617545805355023</v>
      </c>
      <c r="P31" s="217">
        <f t="shared" si="32"/>
        <v>0</v>
      </c>
      <c r="Q31" s="218">
        <f t="shared" si="33"/>
        <v>0</v>
      </c>
      <c r="R31" s="218">
        <f t="shared" si="34"/>
        <v>380</v>
      </c>
      <c r="T31">
        <v>525</v>
      </c>
      <c r="U31">
        <v>320</v>
      </c>
      <c r="V31" t="s">
        <v>265</v>
      </c>
      <c r="W31">
        <v>5092.6360000000004</v>
      </c>
      <c r="X31">
        <v>1638.6120000000001</v>
      </c>
      <c r="Y31">
        <v>3.1080000000000001</v>
      </c>
      <c r="Z31">
        <v>18.992999999999999</v>
      </c>
      <c r="AA31">
        <v>144.77690200000001</v>
      </c>
      <c r="AB31">
        <v>1.675513</v>
      </c>
      <c r="AC31">
        <v>37.194408000000003</v>
      </c>
      <c r="AD31" s="1">
        <v>375</v>
      </c>
      <c r="AE31">
        <v>0</v>
      </c>
      <c r="AF31">
        <v>380</v>
      </c>
      <c r="AG31">
        <v>112</v>
      </c>
      <c r="AH31">
        <v>35.175749000000003</v>
      </c>
      <c r="AI31">
        <v>46455</v>
      </c>
      <c r="AJ31">
        <v>23529.8</v>
      </c>
      <c r="AK31">
        <v>0</v>
      </c>
      <c r="AL31">
        <v>0</v>
      </c>
      <c r="AM31" t="s">
        <v>266</v>
      </c>
      <c r="AN31" t="s">
        <v>461</v>
      </c>
      <c r="AO31">
        <v>4847.6030000000001</v>
      </c>
      <c r="AR31" t="s">
        <v>116</v>
      </c>
      <c r="AS31" t="s">
        <v>118</v>
      </c>
      <c r="AT31" t="s">
        <v>215</v>
      </c>
      <c r="AU31" t="s">
        <v>265</v>
      </c>
      <c r="AV31" t="s">
        <v>48</v>
      </c>
      <c r="AW31">
        <v>2</v>
      </c>
      <c r="BB31">
        <v>0.91667259535169421</v>
      </c>
      <c r="BC31" t="s">
        <v>68</v>
      </c>
      <c r="BF31" t="s">
        <v>116</v>
      </c>
      <c r="BG31" t="s">
        <v>118</v>
      </c>
      <c r="BH31" t="s">
        <v>265</v>
      </c>
      <c r="BI31">
        <v>320</v>
      </c>
      <c r="BJ31">
        <v>2</v>
      </c>
      <c r="BK31" t="s">
        <v>215</v>
      </c>
      <c r="BL31" t="s">
        <v>210</v>
      </c>
      <c r="BM31">
        <v>0.91667259535169421</v>
      </c>
      <c r="BN31" t="s">
        <v>68</v>
      </c>
      <c r="BO31" t="s">
        <v>175</v>
      </c>
      <c r="BP31">
        <v>5092.6360000000004</v>
      </c>
    </row>
    <row r="32" spans="1:68" ht="16.5">
      <c r="A32" s="108" t="str">
        <f t="shared" si="18"/>
        <v>신흥교통</v>
      </c>
      <c r="B32" s="109" t="str">
        <f t="shared" si="1"/>
        <v>손영준</v>
      </c>
      <c r="C32" s="110" t="str">
        <f t="shared" si="19"/>
        <v>A</v>
      </c>
      <c r="D32" s="111">
        <f t="shared" si="20"/>
        <v>0.964090909090909</v>
      </c>
      <c r="E32" s="112">
        <f t="shared" si="21"/>
        <v>9642</v>
      </c>
      <c r="F32" s="113" t="str">
        <f t="shared" si="22"/>
        <v>46</v>
      </c>
      <c r="G32" s="114" t="str">
        <f t="shared" si="23"/>
        <v>71바6289</v>
      </c>
      <c r="H32" s="115">
        <f t="shared" si="24"/>
        <v>1</v>
      </c>
      <c r="I32" s="116">
        <f t="shared" si="25"/>
        <v>2144.201</v>
      </c>
      <c r="J32" s="117">
        <f t="shared" si="26"/>
        <v>5.6999707075793887E-3</v>
      </c>
      <c r="K32" s="117">
        <f t="shared" si="27"/>
        <v>0.39522048309457025</v>
      </c>
      <c r="L32" s="117">
        <f t="shared" si="28"/>
        <v>0.14224412729963282</v>
      </c>
      <c r="M32" s="118">
        <f t="shared" si="29"/>
        <v>13.975</v>
      </c>
      <c r="N32" s="119">
        <f t="shared" si="30"/>
        <v>9.3274837573529723E-2</v>
      </c>
      <c r="O32" s="119">
        <f t="shared" si="31"/>
        <v>6.8090631428676698</v>
      </c>
      <c r="P32" s="219">
        <f t="shared" si="32"/>
        <v>4</v>
      </c>
      <c r="Q32" s="220">
        <f t="shared" si="33"/>
        <v>2</v>
      </c>
      <c r="R32" s="220">
        <f t="shared" si="34"/>
        <v>146</v>
      </c>
      <c r="T32">
        <v>525</v>
      </c>
      <c r="U32">
        <v>9642</v>
      </c>
      <c r="V32" t="s">
        <v>267</v>
      </c>
      <c r="W32">
        <v>2144.201</v>
      </c>
      <c r="X32">
        <v>1010.74</v>
      </c>
      <c r="Y32">
        <v>2.121</v>
      </c>
      <c r="Z32">
        <v>13.975</v>
      </c>
      <c r="AA32">
        <v>135.13051899999999</v>
      </c>
      <c r="AB32">
        <v>0.77024000000000004</v>
      </c>
      <c r="AC32">
        <v>53.406348999999999</v>
      </c>
      <c r="AD32" s="1">
        <v>305</v>
      </c>
      <c r="AE32">
        <v>2</v>
      </c>
      <c r="AF32">
        <v>146</v>
      </c>
      <c r="AG32">
        <v>69</v>
      </c>
      <c r="AH32">
        <v>15.867629000000001</v>
      </c>
      <c r="AI32">
        <v>18.899999999999999</v>
      </c>
      <c r="AJ32">
        <v>0</v>
      </c>
      <c r="AK32">
        <v>4</v>
      </c>
      <c r="AL32">
        <v>1817</v>
      </c>
      <c r="AM32" t="s">
        <v>268</v>
      </c>
      <c r="AN32" t="s">
        <v>462</v>
      </c>
      <c r="AO32">
        <v>2144.201</v>
      </c>
      <c r="AR32" t="s">
        <v>116</v>
      </c>
      <c r="AS32" t="s">
        <v>119</v>
      </c>
      <c r="AT32" t="s">
        <v>222</v>
      </c>
      <c r="AU32" t="s">
        <v>267</v>
      </c>
      <c r="AV32" t="s">
        <v>48</v>
      </c>
      <c r="AW32">
        <v>1</v>
      </c>
      <c r="BB32">
        <v>0.964090909090909</v>
      </c>
      <c r="BC32" t="s">
        <v>66</v>
      </c>
      <c r="BF32" t="s">
        <v>116</v>
      </c>
      <c r="BG32" t="s">
        <v>119</v>
      </c>
      <c r="BH32" t="s">
        <v>267</v>
      </c>
      <c r="BI32">
        <v>9642</v>
      </c>
      <c r="BJ32">
        <v>1</v>
      </c>
      <c r="BK32" t="s">
        <v>222</v>
      </c>
      <c r="BL32" t="s">
        <v>174</v>
      </c>
      <c r="BM32">
        <v>0.964090909090909</v>
      </c>
      <c r="BN32" t="s">
        <v>66</v>
      </c>
      <c r="BO32" t="s">
        <v>178</v>
      </c>
      <c r="BP32">
        <v>2144.201</v>
      </c>
    </row>
    <row r="33" spans="1:68" ht="16.5">
      <c r="A33" s="125" t="str">
        <f t="shared" si="18"/>
        <v>신흥교통</v>
      </c>
      <c r="B33" s="126" t="str">
        <f t="shared" si="1"/>
        <v>송원순</v>
      </c>
      <c r="C33" s="127" t="str">
        <f t="shared" si="19"/>
        <v>D</v>
      </c>
      <c r="D33" s="128">
        <f t="shared" si="20"/>
        <v>0.82250000000000001</v>
      </c>
      <c r="E33" s="129">
        <f t="shared" si="21"/>
        <v>7290</v>
      </c>
      <c r="F33" s="130" t="str">
        <f t="shared" si="22"/>
        <v>13</v>
      </c>
      <c r="G33" s="131" t="str">
        <f t="shared" si="23"/>
        <v>71바6290</v>
      </c>
      <c r="H33" s="132">
        <f t="shared" si="24"/>
        <v>1</v>
      </c>
      <c r="I33" s="133">
        <f t="shared" si="25"/>
        <v>2262.078</v>
      </c>
      <c r="J33" s="134">
        <f t="shared" si="26"/>
        <v>1.3555845608243565E-3</v>
      </c>
      <c r="K33" s="134">
        <f t="shared" si="27"/>
        <v>0.39060291178762407</v>
      </c>
      <c r="L33" s="134">
        <f t="shared" si="28"/>
        <v>0.29530369863461825</v>
      </c>
      <c r="M33" s="135">
        <f t="shared" si="29"/>
        <v>16.658000000000001</v>
      </c>
      <c r="N33" s="136">
        <f t="shared" si="30"/>
        <v>4.4207140514164411E-2</v>
      </c>
      <c r="O33" s="136">
        <f t="shared" si="31"/>
        <v>18.920656140062366</v>
      </c>
      <c r="P33" s="217">
        <f t="shared" si="32"/>
        <v>7</v>
      </c>
      <c r="Q33" s="218">
        <f t="shared" si="33"/>
        <v>1</v>
      </c>
      <c r="R33" s="218">
        <f t="shared" si="34"/>
        <v>428</v>
      </c>
      <c r="T33">
        <v>525</v>
      </c>
      <c r="U33">
        <v>7290</v>
      </c>
      <c r="V33" t="s">
        <v>269</v>
      </c>
      <c r="W33">
        <v>2262.078</v>
      </c>
      <c r="X33">
        <v>1145.7170000000001</v>
      </c>
      <c r="Y33">
        <v>1.974</v>
      </c>
      <c r="Z33">
        <v>16.658000000000001</v>
      </c>
      <c r="AA33">
        <v>133.79025200000001</v>
      </c>
      <c r="AB33">
        <v>0.181364</v>
      </c>
      <c r="AC33">
        <v>52.258862000000001</v>
      </c>
      <c r="AD33" s="1">
        <v>668</v>
      </c>
      <c r="AE33">
        <v>1</v>
      </c>
      <c r="AF33">
        <v>428</v>
      </c>
      <c r="AG33">
        <v>69</v>
      </c>
      <c r="AH33">
        <v>16.907644000000001</v>
      </c>
      <c r="AI33">
        <v>199.7</v>
      </c>
      <c r="AJ33">
        <v>0</v>
      </c>
      <c r="AK33">
        <v>7</v>
      </c>
      <c r="AL33">
        <v>7627</v>
      </c>
      <c r="AM33" t="s">
        <v>270</v>
      </c>
      <c r="AN33" t="s">
        <v>463</v>
      </c>
      <c r="AO33">
        <v>2262.078</v>
      </c>
      <c r="AR33" t="s">
        <v>116</v>
      </c>
      <c r="AS33" t="s">
        <v>117</v>
      </c>
      <c r="AT33" t="s">
        <v>205</v>
      </c>
      <c r="AU33" t="s">
        <v>269</v>
      </c>
      <c r="AV33" t="s">
        <v>48</v>
      </c>
      <c r="AW33">
        <v>1</v>
      </c>
      <c r="BB33">
        <v>0.82250000000000001</v>
      </c>
      <c r="BC33" t="s">
        <v>67</v>
      </c>
      <c r="BF33" t="s">
        <v>116</v>
      </c>
      <c r="BG33" t="s">
        <v>117</v>
      </c>
      <c r="BH33" t="s">
        <v>269</v>
      </c>
      <c r="BI33">
        <v>7290</v>
      </c>
      <c r="BJ33">
        <v>1</v>
      </c>
      <c r="BK33" t="s">
        <v>205</v>
      </c>
      <c r="BL33" t="s">
        <v>174</v>
      </c>
      <c r="BM33">
        <v>0.82250000000000001</v>
      </c>
      <c r="BN33" t="s">
        <v>67</v>
      </c>
      <c r="BO33" t="s">
        <v>179</v>
      </c>
      <c r="BP33">
        <v>2262.078</v>
      </c>
    </row>
    <row r="34" spans="1:68" ht="16.5">
      <c r="A34" s="108" t="str">
        <f t="shared" si="18"/>
        <v>신흥교통</v>
      </c>
      <c r="B34" s="109" t="str">
        <f t="shared" si="1"/>
        <v>신소연</v>
      </c>
      <c r="C34" s="110" t="str">
        <f t="shared" si="19"/>
        <v>A</v>
      </c>
      <c r="D34" s="111">
        <f t="shared" si="20"/>
        <v>0.95925054214542438</v>
      </c>
      <c r="E34" s="112">
        <f t="shared" si="21"/>
        <v>6034</v>
      </c>
      <c r="F34" s="113" t="str">
        <f t="shared" si="22"/>
        <v>13</v>
      </c>
      <c r="G34" s="114" t="str">
        <f t="shared" si="23"/>
        <v>71바6251</v>
      </c>
      <c r="H34" s="115">
        <f t="shared" si="24"/>
        <v>4</v>
      </c>
      <c r="I34" s="116">
        <f t="shared" si="25"/>
        <v>929.89200000000005</v>
      </c>
      <c r="J34" s="117">
        <f t="shared" si="26"/>
        <v>2.5702529043082772E-2</v>
      </c>
      <c r="K34" s="117">
        <f t="shared" si="27"/>
        <v>0.42176830887189792</v>
      </c>
      <c r="L34" s="117">
        <f t="shared" si="28"/>
        <v>0.18926929148761359</v>
      </c>
      <c r="M34" s="118">
        <f t="shared" si="29"/>
        <v>13.189</v>
      </c>
      <c r="N34" s="119">
        <f t="shared" si="30"/>
        <v>0.61853374513935566</v>
      </c>
      <c r="O34" s="119">
        <v>80</v>
      </c>
      <c r="P34" s="219">
        <f t="shared" si="32"/>
        <v>12</v>
      </c>
      <c r="Q34" s="220">
        <f t="shared" si="33"/>
        <v>6</v>
      </c>
      <c r="R34" s="220">
        <f t="shared" si="34"/>
        <v>148</v>
      </c>
      <c r="T34">
        <v>525</v>
      </c>
      <c r="U34">
        <v>6034</v>
      </c>
      <c r="V34" t="s">
        <v>464</v>
      </c>
      <c r="W34">
        <v>970.03599999999994</v>
      </c>
      <c r="X34">
        <v>456.70299999999997</v>
      </c>
      <c r="Y34">
        <v>2.1240000000000001</v>
      </c>
      <c r="Z34">
        <v>13.189</v>
      </c>
      <c r="AA34">
        <v>68.486101000000005</v>
      </c>
      <c r="AB34">
        <v>1.7602660000000001</v>
      </c>
      <c r="AC34">
        <v>28.885266999999999</v>
      </c>
      <c r="AD34" s="1">
        <v>176</v>
      </c>
      <c r="AE34">
        <v>6</v>
      </c>
      <c r="AF34">
        <v>148</v>
      </c>
      <c r="AG34">
        <v>65</v>
      </c>
      <c r="AH34">
        <v>14.163983</v>
      </c>
      <c r="AI34">
        <v>72.3</v>
      </c>
      <c r="AJ34">
        <v>0</v>
      </c>
      <c r="AK34">
        <v>12</v>
      </c>
      <c r="AL34">
        <v>15991</v>
      </c>
      <c r="AM34" t="s">
        <v>382</v>
      </c>
      <c r="AN34" t="s">
        <v>465</v>
      </c>
      <c r="AO34">
        <v>467.24599999999998</v>
      </c>
      <c r="AR34" t="s">
        <v>116</v>
      </c>
      <c r="AS34" t="s">
        <v>117</v>
      </c>
      <c r="AT34" t="s">
        <v>198</v>
      </c>
      <c r="AU34" t="s">
        <v>464</v>
      </c>
      <c r="AV34" t="s">
        <v>48</v>
      </c>
      <c r="AW34">
        <v>4</v>
      </c>
      <c r="BB34">
        <v>0.95925054214542438</v>
      </c>
      <c r="BC34" t="s">
        <v>66</v>
      </c>
      <c r="BF34" t="s">
        <v>116</v>
      </c>
      <c r="BG34" t="s">
        <v>117</v>
      </c>
      <c r="BH34" t="s">
        <v>464</v>
      </c>
      <c r="BI34">
        <v>6034</v>
      </c>
      <c r="BJ34">
        <v>4</v>
      </c>
      <c r="BK34" t="s">
        <v>198</v>
      </c>
      <c r="BL34" t="s">
        <v>201</v>
      </c>
      <c r="BM34">
        <v>0.95925054214542438</v>
      </c>
      <c r="BN34" t="s">
        <v>66</v>
      </c>
      <c r="BO34" t="s">
        <v>178</v>
      </c>
      <c r="BP34">
        <v>929.89200000000005</v>
      </c>
    </row>
    <row r="35" spans="1:68" ht="16.5">
      <c r="A35" s="125" t="str">
        <f t="shared" si="18"/>
        <v>신흥교통</v>
      </c>
      <c r="B35" s="126" t="str">
        <f t="shared" si="1"/>
        <v>안재연</v>
      </c>
      <c r="C35" s="127" t="str">
        <f t="shared" si="19"/>
        <v>C</v>
      </c>
      <c r="D35" s="128">
        <f t="shared" si="20"/>
        <v>0.89285714285714279</v>
      </c>
      <c r="E35" s="129">
        <f t="shared" si="21"/>
        <v>7504</v>
      </c>
      <c r="F35" s="130" t="str">
        <f t="shared" si="22"/>
        <v>82</v>
      </c>
      <c r="G35" s="131" t="str">
        <f t="shared" si="23"/>
        <v>71바6280</v>
      </c>
      <c r="H35" s="132">
        <f t="shared" si="24"/>
        <v>2</v>
      </c>
      <c r="I35" s="133">
        <f t="shared" si="25"/>
        <v>459.976</v>
      </c>
      <c r="J35" s="134">
        <f t="shared" si="26"/>
        <v>2.7202979846979263E-2</v>
      </c>
      <c r="K35" s="134">
        <f t="shared" si="27"/>
        <v>0.42212354080581538</v>
      </c>
      <c r="L35" s="134">
        <f t="shared" si="28"/>
        <v>0.18696627650138267</v>
      </c>
      <c r="M35" s="135">
        <f t="shared" si="29"/>
        <v>20.001999999999999</v>
      </c>
      <c r="N35" s="136">
        <f t="shared" si="30"/>
        <v>0.43480529418926206</v>
      </c>
      <c r="O35" s="136">
        <f t="shared" si="31"/>
        <v>74.351705306363812</v>
      </c>
      <c r="P35" s="217">
        <f t="shared" si="32"/>
        <v>8</v>
      </c>
      <c r="Q35" s="218">
        <f t="shared" si="33"/>
        <v>2</v>
      </c>
      <c r="R35" s="218">
        <f t="shared" si="34"/>
        <v>342</v>
      </c>
      <c r="T35">
        <v>525</v>
      </c>
      <c r="U35">
        <v>7504</v>
      </c>
      <c r="V35" t="s">
        <v>466</v>
      </c>
      <c r="W35">
        <v>459.976</v>
      </c>
      <c r="X35">
        <v>256.34100000000001</v>
      </c>
      <c r="Y35">
        <v>1.794</v>
      </c>
      <c r="Z35">
        <v>20.001999999999999</v>
      </c>
      <c r="AA35">
        <v>28.611939</v>
      </c>
      <c r="AB35">
        <v>0.77832999999999997</v>
      </c>
      <c r="AC35">
        <v>12.077773000000001</v>
      </c>
      <c r="AD35" s="1">
        <v>86</v>
      </c>
      <c r="AE35">
        <v>2</v>
      </c>
      <c r="AF35">
        <v>342</v>
      </c>
      <c r="AG35">
        <v>72</v>
      </c>
      <c r="AH35">
        <v>16.076364999999999</v>
      </c>
      <c r="AI35">
        <v>148.69999999999999</v>
      </c>
      <c r="AJ35">
        <v>0</v>
      </c>
      <c r="AK35">
        <v>8</v>
      </c>
      <c r="AL35">
        <v>3713</v>
      </c>
      <c r="AM35" t="s">
        <v>467</v>
      </c>
      <c r="AN35" t="s">
        <v>468</v>
      </c>
      <c r="AO35">
        <v>331.44799999999998</v>
      </c>
      <c r="AR35" t="s">
        <v>116</v>
      </c>
      <c r="AS35" t="s">
        <v>121</v>
      </c>
      <c r="AT35" t="s">
        <v>218</v>
      </c>
      <c r="AU35" t="s">
        <v>466</v>
      </c>
      <c r="AV35" t="s">
        <v>193</v>
      </c>
      <c r="AW35">
        <v>2</v>
      </c>
      <c r="BB35">
        <v>0.89285714285714279</v>
      </c>
      <c r="BC35" t="s">
        <v>69</v>
      </c>
      <c r="BF35" t="s">
        <v>116</v>
      </c>
      <c r="BG35" t="s">
        <v>121</v>
      </c>
      <c r="BH35" t="s">
        <v>466</v>
      </c>
      <c r="BI35">
        <v>7504</v>
      </c>
      <c r="BJ35">
        <v>2</v>
      </c>
      <c r="BK35" t="s">
        <v>218</v>
      </c>
      <c r="BL35" t="s">
        <v>197</v>
      </c>
      <c r="BM35">
        <v>0.89285714285714279</v>
      </c>
      <c r="BN35" t="s">
        <v>69</v>
      </c>
      <c r="BO35" t="s">
        <v>177</v>
      </c>
      <c r="BP35">
        <v>459.976</v>
      </c>
    </row>
    <row r="36" spans="1:68" ht="16.5">
      <c r="A36" s="108" t="str">
        <f t="shared" si="18"/>
        <v>신흥교통</v>
      </c>
      <c r="B36" s="109" t="str">
        <f t="shared" si="1"/>
        <v>양계호</v>
      </c>
      <c r="C36" s="110" t="str">
        <f t="shared" si="19"/>
        <v>A</v>
      </c>
      <c r="D36" s="111">
        <f t="shared" si="20"/>
        <v>0.95368421052631591</v>
      </c>
      <c r="E36" s="112">
        <f t="shared" si="21"/>
        <v>7357</v>
      </c>
      <c r="F36" s="113" t="str">
        <f t="shared" si="22"/>
        <v>93</v>
      </c>
      <c r="G36" s="114" t="str">
        <f t="shared" si="23"/>
        <v>71바6296</v>
      </c>
      <c r="H36" s="115">
        <f t="shared" si="24"/>
        <v>1</v>
      </c>
      <c r="I36" s="116">
        <f t="shared" si="25"/>
        <v>1943.606</v>
      </c>
      <c r="J36" s="117">
        <f t="shared" si="26"/>
        <v>1.2276284353962538E-2</v>
      </c>
      <c r="K36" s="117">
        <f t="shared" si="27"/>
        <v>0.35621330381628563</v>
      </c>
      <c r="L36" s="117">
        <f t="shared" si="28"/>
        <v>0.22895586862769512</v>
      </c>
      <c r="M36" s="118">
        <f t="shared" si="29"/>
        <v>18.302</v>
      </c>
      <c r="N36" s="119">
        <f t="shared" si="30"/>
        <v>5.1450756994987669E-2</v>
      </c>
      <c r="O36" s="119">
        <f t="shared" si="31"/>
        <v>2.8812423917193093</v>
      </c>
      <c r="P36" s="219">
        <f t="shared" si="32"/>
        <v>3</v>
      </c>
      <c r="Q36" s="220">
        <f t="shared" si="33"/>
        <v>1</v>
      </c>
      <c r="R36" s="220">
        <f t="shared" si="34"/>
        <v>56</v>
      </c>
      <c r="T36">
        <v>525</v>
      </c>
      <c r="U36">
        <v>7357</v>
      </c>
      <c r="V36" t="s">
        <v>271</v>
      </c>
      <c r="W36">
        <v>1943.606</v>
      </c>
      <c r="X36">
        <v>1072.6859999999999</v>
      </c>
      <c r="Y36">
        <v>1.8120000000000001</v>
      </c>
      <c r="Z36">
        <v>18.302</v>
      </c>
      <c r="AA36">
        <v>112.793575</v>
      </c>
      <c r="AB36">
        <v>1.3846860000000001</v>
      </c>
      <c r="AC36">
        <v>40.178572000000003</v>
      </c>
      <c r="AD36" s="1">
        <v>445</v>
      </c>
      <c r="AE36">
        <v>1</v>
      </c>
      <c r="AF36">
        <v>56</v>
      </c>
      <c r="AG36">
        <v>73</v>
      </c>
      <c r="AH36">
        <v>17.231531</v>
      </c>
      <c r="AI36">
        <v>2152.5</v>
      </c>
      <c r="AJ36">
        <v>0</v>
      </c>
      <c r="AK36">
        <v>3</v>
      </c>
      <c r="AL36">
        <v>170</v>
      </c>
      <c r="AM36" t="s">
        <v>272</v>
      </c>
      <c r="AN36" t="s">
        <v>469</v>
      </c>
      <c r="AO36">
        <v>1943.606</v>
      </c>
      <c r="AR36" t="s">
        <v>116</v>
      </c>
      <c r="AS36" t="s">
        <v>122</v>
      </c>
      <c r="AT36" t="s">
        <v>228</v>
      </c>
      <c r="AU36" t="s">
        <v>271</v>
      </c>
      <c r="AV36" t="s">
        <v>48</v>
      </c>
      <c r="AW36">
        <v>1</v>
      </c>
      <c r="BB36">
        <v>0.95368421052631591</v>
      </c>
      <c r="BC36" t="s">
        <v>66</v>
      </c>
      <c r="BF36" t="s">
        <v>116</v>
      </c>
      <c r="BG36" t="s">
        <v>122</v>
      </c>
      <c r="BH36" t="s">
        <v>271</v>
      </c>
      <c r="BI36">
        <v>7357</v>
      </c>
      <c r="BJ36">
        <v>1</v>
      </c>
      <c r="BK36" t="s">
        <v>228</v>
      </c>
      <c r="BL36" t="s">
        <v>174</v>
      </c>
      <c r="BM36">
        <v>0.95368421052631591</v>
      </c>
      <c r="BN36" t="s">
        <v>66</v>
      </c>
      <c r="BO36" t="s">
        <v>178</v>
      </c>
      <c r="BP36">
        <v>1943.606</v>
      </c>
    </row>
    <row r="37" spans="1:68" ht="16.5">
      <c r="A37" s="125" t="str">
        <f t="shared" si="18"/>
        <v>신흥교통</v>
      </c>
      <c r="B37" s="126" t="str">
        <f t="shared" si="1"/>
        <v>양정목</v>
      </c>
      <c r="C37" s="127" t="str">
        <f t="shared" si="19"/>
        <v>B</v>
      </c>
      <c r="D37" s="128">
        <f t="shared" si="20"/>
        <v>0.91706325772084496</v>
      </c>
      <c r="E37" s="129">
        <f t="shared" si="21"/>
        <v>2606</v>
      </c>
      <c r="F37" s="130" t="str">
        <f t="shared" si="22"/>
        <v>330</v>
      </c>
      <c r="G37" s="131" t="str">
        <f t="shared" si="23"/>
        <v>70바4013</v>
      </c>
      <c r="H37" s="132">
        <f t="shared" si="24"/>
        <v>3</v>
      </c>
      <c r="I37" s="133">
        <f t="shared" si="25"/>
        <v>4845.878999999999</v>
      </c>
      <c r="J37" s="134">
        <f t="shared" si="26"/>
        <v>1.5668168415459822E-3</v>
      </c>
      <c r="K37" s="134">
        <f t="shared" si="27"/>
        <v>0.25169964096219455</v>
      </c>
      <c r="L37" s="134">
        <f t="shared" si="28"/>
        <v>0.12794376417570477</v>
      </c>
      <c r="M37" s="135">
        <f t="shared" si="29"/>
        <v>16.789000000000001</v>
      </c>
      <c r="N37" s="136">
        <f t="shared" si="30"/>
        <v>0</v>
      </c>
      <c r="O37" s="136">
        <f t="shared" si="31"/>
        <v>3.7557685612868172</v>
      </c>
      <c r="P37" s="217">
        <f t="shared" si="32"/>
        <v>5</v>
      </c>
      <c r="Q37" s="218">
        <f t="shared" si="33"/>
        <v>0</v>
      </c>
      <c r="R37" s="218">
        <f t="shared" si="34"/>
        <v>182</v>
      </c>
      <c r="T37">
        <v>525</v>
      </c>
      <c r="U37">
        <v>2606</v>
      </c>
      <c r="V37" t="s">
        <v>273</v>
      </c>
      <c r="W37">
        <v>4845.8789999999999</v>
      </c>
      <c r="X37">
        <v>1560.0909999999999</v>
      </c>
      <c r="Y37">
        <v>3.1059999999999999</v>
      </c>
      <c r="Z37">
        <v>16.789000000000001</v>
      </c>
      <c r="AA37">
        <v>146.42107100000001</v>
      </c>
      <c r="AB37">
        <v>0.22941500000000001</v>
      </c>
      <c r="AC37">
        <v>36.854131000000002</v>
      </c>
      <c r="AD37" s="1">
        <v>620</v>
      </c>
      <c r="AE37">
        <v>0</v>
      </c>
      <c r="AF37">
        <v>182</v>
      </c>
      <c r="AG37">
        <v>115</v>
      </c>
      <c r="AH37">
        <v>33.095503000000001</v>
      </c>
      <c r="AI37">
        <v>35004.699999999997</v>
      </c>
      <c r="AJ37">
        <v>11481.6</v>
      </c>
      <c r="AK37">
        <v>5</v>
      </c>
      <c r="AL37">
        <v>947</v>
      </c>
      <c r="AM37" t="s">
        <v>274</v>
      </c>
      <c r="AN37" t="s">
        <v>470</v>
      </c>
      <c r="AO37">
        <v>4115.7389999999996</v>
      </c>
      <c r="AR37" t="s">
        <v>116</v>
      </c>
      <c r="AS37" t="s">
        <v>118</v>
      </c>
      <c r="AT37" t="s">
        <v>209</v>
      </c>
      <c r="AU37" t="s">
        <v>273</v>
      </c>
      <c r="AV37" t="s">
        <v>48</v>
      </c>
      <c r="AW37">
        <v>3</v>
      </c>
      <c r="BB37">
        <v>0.91706325772084496</v>
      </c>
      <c r="BC37" t="s">
        <v>68</v>
      </c>
      <c r="BF37" t="s">
        <v>116</v>
      </c>
      <c r="BG37" t="s">
        <v>118</v>
      </c>
      <c r="BH37" t="s">
        <v>273</v>
      </c>
      <c r="BI37">
        <v>2606</v>
      </c>
      <c r="BJ37">
        <v>3</v>
      </c>
      <c r="BK37" t="s">
        <v>209</v>
      </c>
      <c r="BL37" t="s">
        <v>212</v>
      </c>
      <c r="BM37">
        <v>0.91706325772084496</v>
      </c>
      <c r="BN37" t="s">
        <v>68</v>
      </c>
      <c r="BO37" t="s">
        <v>175</v>
      </c>
      <c r="BP37">
        <v>4845.878999999999</v>
      </c>
    </row>
    <row r="38" spans="1:68" ht="16.5">
      <c r="A38" s="108" t="str">
        <f t="shared" si="18"/>
        <v>신흥교통</v>
      </c>
      <c r="B38" s="109" t="str">
        <f t="shared" si="1"/>
        <v>양혁진</v>
      </c>
      <c r="C38" s="110" t="str">
        <f t="shared" si="19"/>
        <v>F</v>
      </c>
      <c r="D38" s="111">
        <f t="shared" si="20"/>
        <v>0.7749983685977051</v>
      </c>
      <c r="E38" s="112">
        <f t="shared" si="21"/>
        <v>6001</v>
      </c>
      <c r="F38" s="113" t="str">
        <f t="shared" si="22"/>
        <v>82</v>
      </c>
      <c r="G38" s="114" t="str">
        <f t="shared" si="23"/>
        <v>70바4007</v>
      </c>
      <c r="H38" s="115">
        <f t="shared" si="24"/>
        <v>2</v>
      </c>
      <c r="I38" s="116">
        <f t="shared" si="25"/>
        <v>455.77499999999998</v>
      </c>
      <c r="J38" s="117">
        <f t="shared" si="26"/>
        <v>9.5440559724323509E-3</v>
      </c>
      <c r="K38" s="117">
        <f t="shared" si="27"/>
        <v>0.42635715874897212</v>
      </c>
      <c r="L38" s="117">
        <f t="shared" si="28"/>
        <v>0.21501837529482751</v>
      </c>
      <c r="M38" s="118">
        <f t="shared" si="29"/>
        <v>18.818999999999999</v>
      </c>
      <c r="N38" s="119">
        <f t="shared" si="30"/>
        <v>0</v>
      </c>
      <c r="O38" s="119">
        <f t="shared" si="31"/>
        <v>52.65756129669245</v>
      </c>
      <c r="P38" s="219">
        <f t="shared" si="32"/>
        <v>6</v>
      </c>
      <c r="Q38" s="220">
        <f t="shared" si="33"/>
        <v>0</v>
      </c>
      <c r="R38" s="220">
        <f t="shared" si="34"/>
        <v>240</v>
      </c>
      <c r="T38">
        <v>525</v>
      </c>
      <c r="U38">
        <v>6001</v>
      </c>
      <c r="V38" t="s">
        <v>275</v>
      </c>
      <c r="W38">
        <v>455.77499999999998</v>
      </c>
      <c r="X38">
        <v>250.89099999999999</v>
      </c>
      <c r="Y38">
        <v>1.8169999999999999</v>
      </c>
      <c r="Z38">
        <v>18.818999999999999</v>
      </c>
      <c r="AA38">
        <v>28.783884</v>
      </c>
      <c r="AB38">
        <v>0.27471499999999999</v>
      </c>
      <c r="AC38">
        <v>12.272214999999999</v>
      </c>
      <c r="AD38" s="1">
        <v>98</v>
      </c>
      <c r="AE38">
        <v>0</v>
      </c>
      <c r="AF38">
        <v>240</v>
      </c>
      <c r="AG38">
        <v>68</v>
      </c>
      <c r="AH38">
        <v>15.834381</v>
      </c>
      <c r="AI38">
        <v>99.8</v>
      </c>
      <c r="AJ38">
        <v>0</v>
      </c>
      <c r="AK38">
        <v>6</v>
      </c>
      <c r="AL38">
        <v>1240</v>
      </c>
      <c r="AM38" t="s">
        <v>276</v>
      </c>
      <c r="AN38" t="s">
        <v>471</v>
      </c>
      <c r="AO38">
        <v>303.04599999999999</v>
      </c>
      <c r="AR38" t="s">
        <v>116</v>
      </c>
      <c r="AS38" t="s">
        <v>121</v>
      </c>
      <c r="AT38" t="s">
        <v>197</v>
      </c>
      <c r="AU38" t="s">
        <v>275</v>
      </c>
      <c r="AV38" t="s">
        <v>48</v>
      </c>
      <c r="AW38">
        <v>2</v>
      </c>
      <c r="BB38">
        <v>0.7749983685977051</v>
      </c>
      <c r="BC38" t="s">
        <v>70</v>
      </c>
      <c r="BF38" t="s">
        <v>116</v>
      </c>
      <c r="BG38" t="s">
        <v>121</v>
      </c>
      <c r="BH38" t="s">
        <v>275</v>
      </c>
      <c r="BI38">
        <v>6001</v>
      </c>
      <c r="BJ38">
        <v>2</v>
      </c>
      <c r="BK38" t="s">
        <v>197</v>
      </c>
      <c r="BL38" t="s">
        <v>218</v>
      </c>
      <c r="BM38">
        <v>0.7749983685977051</v>
      </c>
      <c r="BN38" t="s">
        <v>70</v>
      </c>
      <c r="BO38" t="s">
        <v>186</v>
      </c>
      <c r="BP38">
        <v>455.77499999999998</v>
      </c>
    </row>
    <row r="39" spans="1:68" ht="16.5">
      <c r="A39" s="125" t="str">
        <f t="shared" si="18"/>
        <v>신흥교통</v>
      </c>
      <c r="B39" s="126" t="str">
        <f t="shared" si="1"/>
        <v>오성균</v>
      </c>
      <c r="C39" s="127" t="str">
        <f t="shared" si="19"/>
        <v>D</v>
      </c>
      <c r="D39" s="128">
        <f t="shared" si="20"/>
        <v>0.84114285714285708</v>
      </c>
      <c r="E39" s="129">
        <f t="shared" si="21"/>
        <v>2784</v>
      </c>
      <c r="F39" s="130" t="str">
        <f t="shared" si="22"/>
        <v>330</v>
      </c>
      <c r="G39" s="131" t="str">
        <f t="shared" si="23"/>
        <v>71바6298</v>
      </c>
      <c r="H39" s="132">
        <f t="shared" si="24"/>
        <v>1</v>
      </c>
      <c r="I39" s="133">
        <f t="shared" si="25"/>
        <v>3441.3989999999999</v>
      </c>
      <c r="J39" s="134">
        <f t="shared" si="26"/>
        <v>2.2983889934923431E-2</v>
      </c>
      <c r="K39" s="134">
        <f t="shared" si="27"/>
        <v>0.30357201617891372</v>
      </c>
      <c r="L39" s="134">
        <f t="shared" si="28"/>
        <v>0.11274484591876734</v>
      </c>
      <c r="M39" s="135">
        <f t="shared" si="29"/>
        <v>20.844000000000001</v>
      </c>
      <c r="N39" s="136">
        <f t="shared" si="30"/>
        <v>0</v>
      </c>
      <c r="O39" s="136">
        <f t="shared" si="31"/>
        <v>10.112166592714184</v>
      </c>
      <c r="P39" s="217">
        <f t="shared" si="32"/>
        <v>26</v>
      </c>
      <c r="Q39" s="218">
        <f t="shared" si="33"/>
        <v>0</v>
      </c>
      <c r="R39" s="218">
        <f t="shared" si="34"/>
        <v>348</v>
      </c>
      <c r="T39">
        <v>525</v>
      </c>
      <c r="U39">
        <v>2784</v>
      </c>
      <c r="V39" t="s">
        <v>277</v>
      </c>
      <c r="W39">
        <v>3441.3989999999999</v>
      </c>
      <c r="X39">
        <v>1168.8869999999999</v>
      </c>
      <c r="Y39">
        <v>2.944</v>
      </c>
      <c r="Z39">
        <v>20.844000000000001</v>
      </c>
      <c r="AA39">
        <v>104.722482</v>
      </c>
      <c r="AB39">
        <v>2.40693</v>
      </c>
      <c r="AC39">
        <v>31.790814999999998</v>
      </c>
      <c r="AD39" s="1">
        <v>388</v>
      </c>
      <c r="AE39">
        <v>0</v>
      </c>
      <c r="AF39">
        <v>348</v>
      </c>
      <c r="AG39">
        <v>116</v>
      </c>
      <c r="AH39">
        <v>32.862082999999998</v>
      </c>
      <c r="AI39">
        <v>46126</v>
      </c>
      <c r="AJ39">
        <v>30977.7</v>
      </c>
      <c r="AK39">
        <v>26</v>
      </c>
      <c r="AL39">
        <v>13768</v>
      </c>
      <c r="AM39" t="s">
        <v>278</v>
      </c>
      <c r="AN39" t="s">
        <v>472</v>
      </c>
      <c r="AO39">
        <v>3441.3989999999999</v>
      </c>
      <c r="AR39" t="s">
        <v>116</v>
      </c>
      <c r="AS39" t="s">
        <v>118</v>
      </c>
      <c r="AT39" t="s">
        <v>216</v>
      </c>
      <c r="AU39" t="s">
        <v>277</v>
      </c>
      <c r="AV39" t="s">
        <v>48</v>
      </c>
      <c r="AW39">
        <v>1</v>
      </c>
      <c r="BB39">
        <v>0.84114285714285708</v>
      </c>
      <c r="BC39" t="s">
        <v>67</v>
      </c>
      <c r="BF39" t="s">
        <v>116</v>
      </c>
      <c r="BG39" t="s">
        <v>118</v>
      </c>
      <c r="BH39" t="s">
        <v>277</v>
      </c>
      <c r="BI39">
        <v>2784</v>
      </c>
      <c r="BJ39">
        <v>1</v>
      </c>
      <c r="BK39" t="s">
        <v>216</v>
      </c>
      <c r="BL39" t="s">
        <v>174</v>
      </c>
      <c r="BM39">
        <v>0.84114285714285708</v>
      </c>
      <c r="BN39" t="s">
        <v>67</v>
      </c>
      <c r="BO39" t="s">
        <v>179</v>
      </c>
      <c r="BP39">
        <v>3441.3989999999999</v>
      </c>
    </row>
    <row r="40" spans="1:68" ht="16.5">
      <c r="A40" s="108" t="str">
        <f t="shared" si="18"/>
        <v>신흥교통</v>
      </c>
      <c r="B40" s="109" t="str">
        <f t="shared" si="1"/>
        <v>용석국</v>
      </c>
      <c r="C40" s="110" t="str">
        <f t="shared" si="19"/>
        <v>A</v>
      </c>
      <c r="D40" s="111">
        <f t="shared" si="20"/>
        <v>0.97054370225161191</v>
      </c>
      <c r="E40" s="112">
        <f t="shared" si="21"/>
        <v>4487</v>
      </c>
      <c r="F40" s="113" t="str">
        <f t="shared" si="22"/>
        <v>330</v>
      </c>
      <c r="G40" s="114" t="str">
        <f t="shared" si="23"/>
        <v>70바4003</v>
      </c>
      <c r="H40" s="115">
        <f t="shared" si="24"/>
        <v>3</v>
      </c>
      <c r="I40" s="116">
        <f t="shared" si="25"/>
        <v>4632.9789999999994</v>
      </c>
      <c r="J40" s="117">
        <f t="shared" si="26"/>
        <v>3.0553528284351637E-3</v>
      </c>
      <c r="K40" s="117">
        <f t="shared" si="27"/>
        <v>0.25039922097898504</v>
      </c>
      <c r="L40" s="117">
        <f t="shared" si="28"/>
        <v>8.4826630986240187E-2</v>
      </c>
      <c r="M40" s="118">
        <f t="shared" si="29"/>
        <v>18.413</v>
      </c>
      <c r="N40" s="119">
        <f t="shared" si="30"/>
        <v>0.43168768949740544</v>
      </c>
      <c r="O40" s="119">
        <f t="shared" si="31"/>
        <v>4.2521237415494433</v>
      </c>
      <c r="P40" s="219">
        <f t="shared" si="32"/>
        <v>2</v>
      </c>
      <c r="Q40" s="220">
        <f t="shared" si="33"/>
        <v>20</v>
      </c>
      <c r="R40" s="220">
        <f t="shared" si="34"/>
        <v>197</v>
      </c>
      <c r="T40">
        <v>525</v>
      </c>
      <c r="U40">
        <v>4487</v>
      </c>
      <c r="V40" t="s">
        <v>279</v>
      </c>
      <c r="W40">
        <v>4632.9790000000003</v>
      </c>
      <c r="X40">
        <v>1481.3219999999999</v>
      </c>
      <c r="Y40">
        <v>3.1280000000000001</v>
      </c>
      <c r="Z40">
        <v>18.413</v>
      </c>
      <c r="AA40">
        <v>131.177976</v>
      </c>
      <c r="AB40">
        <v>0.40079500000000001</v>
      </c>
      <c r="AC40">
        <v>32.846862999999999</v>
      </c>
      <c r="AD40" s="1">
        <v>393</v>
      </c>
      <c r="AE40">
        <v>20</v>
      </c>
      <c r="AF40">
        <v>197</v>
      </c>
      <c r="AG40">
        <v>111</v>
      </c>
      <c r="AH40">
        <v>35.318268000000003</v>
      </c>
      <c r="AI40">
        <v>25955.9</v>
      </c>
      <c r="AJ40">
        <v>5947.2</v>
      </c>
      <c r="AK40">
        <v>2</v>
      </c>
      <c r="AL40">
        <v>332</v>
      </c>
      <c r="AM40" t="s">
        <v>280</v>
      </c>
      <c r="AN40" t="s">
        <v>473</v>
      </c>
      <c r="AO40">
        <v>4172.1629999999996</v>
      </c>
      <c r="AR40" t="s">
        <v>116</v>
      </c>
      <c r="AS40" t="s">
        <v>118</v>
      </c>
      <c r="AT40" t="s">
        <v>206</v>
      </c>
      <c r="AU40" t="s">
        <v>279</v>
      </c>
      <c r="AV40" t="s">
        <v>48</v>
      </c>
      <c r="AW40">
        <v>3</v>
      </c>
      <c r="BB40">
        <v>0.97054370225161191</v>
      </c>
      <c r="BC40" t="s">
        <v>66</v>
      </c>
      <c r="BF40" t="s">
        <v>116</v>
      </c>
      <c r="BG40" t="s">
        <v>118</v>
      </c>
      <c r="BH40" t="s">
        <v>279</v>
      </c>
      <c r="BI40">
        <v>4487</v>
      </c>
      <c r="BJ40">
        <v>3</v>
      </c>
      <c r="BK40" t="s">
        <v>206</v>
      </c>
      <c r="BL40" t="s">
        <v>209</v>
      </c>
      <c r="BM40">
        <v>0.97054370225161191</v>
      </c>
      <c r="BN40" t="s">
        <v>66</v>
      </c>
      <c r="BO40" t="s">
        <v>178</v>
      </c>
      <c r="BP40">
        <v>4632.9789999999994</v>
      </c>
    </row>
    <row r="41" spans="1:68" ht="16.5">
      <c r="A41" s="125" t="str">
        <f t="shared" si="18"/>
        <v>신흥교통</v>
      </c>
      <c r="B41" s="126" t="str">
        <f t="shared" si="1"/>
        <v>윤영민</v>
      </c>
      <c r="C41" s="127" t="str">
        <f t="shared" si="19"/>
        <v>C</v>
      </c>
      <c r="D41" s="128">
        <f t="shared" si="20"/>
        <v>0.86095238095238091</v>
      </c>
      <c r="E41" s="129">
        <f t="shared" si="21"/>
        <v>904</v>
      </c>
      <c r="F41" s="130" t="str">
        <f t="shared" si="22"/>
        <v>46</v>
      </c>
      <c r="G41" s="131" t="str">
        <f t="shared" si="23"/>
        <v>71바6278</v>
      </c>
      <c r="H41" s="132">
        <f t="shared" si="24"/>
        <v>1</v>
      </c>
      <c r="I41" s="133">
        <f t="shared" si="25"/>
        <v>2095.5030000000002</v>
      </c>
      <c r="J41" s="134">
        <f t="shared" si="26"/>
        <v>1.0277453425432428E-2</v>
      </c>
      <c r="K41" s="134">
        <f t="shared" si="27"/>
        <v>0.43323765128057368</v>
      </c>
      <c r="L41" s="134">
        <f t="shared" si="28"/>
        <v>0.1636838506077061</v>
      </c>
      <c r="M41" s="135">
        <f t="shared" si="29"/>
        <v>19.007999999999999</v>
      </c>
      <c r="N41" s="136">
        <f t="shared" si="30"/>
        <v>0.19088495697691674</v>
      </c>
      <c r="O41" s="136">
        <f t="shared" si="31"/>
        <v>34.502455973577703</v>
      </c>
      <c r="P41" s="217">
        <f t="shared" si="32"/>
        <v>29</v>
      </c>
      <c r="Q41" s="218">
        <f t="shared" si="33"/>
        <v>4</v>
      </c>
      <c r="R41" s="218">
        <f t="shared" si="34"/>
        <v>723</v>
      </c>
      <c r="T41">
        <v>525</v>
      </c>
      <c r="U41">
        <v>904</v>
      </c>
      <c r="V41" t="s">
        <v>474</v>
      </c>
      <c r="W41">
        <v>2095.5030000000002</v>
      </c>
      <c r="X41">
        <v>1158.9849999999999</v>
      </c>
      <c r="Y41">
        <v>1.8080000000000001</v>
      </c>
      <c r="Z41">
        <v>19.007999999999999</v>
      </c>
      <c r="AA41">
        <v>134.542473</v>
      </c>
      <c r="AB41">
        <v>1.382754</v>
      </c>
      <c r="AC41">
        <v>58.288865000000001</v>
      </c>
      <c r="AD41" s="1">
        <v>343</v>
      </c>
      <c r="AE41">
        <v>4</v>
      </c>
      <c r="AF41">
        <v>723</v>
      </c>
      <c r="AG41">
        <v>65</v>
      </c>
      <c r="AH41">
        <v>15.575029000000001</v>
      </c>
      <c r="AI41">
        <v>171.2</v>
      </c>
      <c r="AJ41">
        <v>0</v>
      </c>
      <c r="AK41">
        <v>29</v>
      </c>
      <c r="AL41">
        <v>17740</v>
      </c>
      <c r="AM41" t="s">
        <v>475</v>
      </c>
      <c r="AN41" t="s">
        <v>476</v>
      </c>
      <c r="AO41">
        <v>2095.5030000000002</v>
      </c>
      <c r="AR41" t="s">
        <v>116</v>
      </c>
      <c r="AS41" t="s">
        <v>119</v>
      </c>
      <c r="AT41" t="s">
        <v>411</v>
      </c>
      <c r="AU41" t="s">
        <v>474</v>
      </c>
      <c r="AV41" t="s">
        <v>48</v>
      </c>
      <c r="AW41">
        <v>1</v>
      </c>
      <c r="BB41">
        <v>0.86095238095238091</v>
      </c>
      <c r="BC41" t="s">
        <v>69</v>
      </c>
      <c r="BF41" t="s">
        <v>116</v>
      </c>
      <c r="BG41" t="s">
        <v>119</v>
      </c>
      <c r="BH41" t="s">
        <v>474</v>
      </c>
      <c r="BI41">
        <v>904</v>
      </c>
      <c r="BJ41">
        <v>1</v>
      </c>
      <c r="BK41" t="s">
        <v>411</v>
      </c>
      <c r="BL41" t="s">
        <v>174</v>
      </c>
      <c r="BM41">
        <v>0.86095238095238091</v>
      </c>
      <c r="BN41" t="s">
        <v>69</v>
      </c>
      <c r="BO41" t="s">
        <v>177</v>
      </c>
      <c r="BP41">
        <v>2095.5030000000002</v>
      </c>
    </row>
    <row r="42" spans="1:68" ht="16.5">
      <c r="A42" s="108" t="str">
        <f t="shared" si="18"/>
        <v>신흥교통</v>
      </c>
      <c r="B42" s="109" t="str">
        <f t="shared" si="1"/>
        <v>윤철희</v>
      </c>
      <c r="C42" s="110" t="str">
        <f t="shared" si="19"/>
        <v>C</v>
      </c>
      <c r="D42" s="111">
        <f t="shared" si="20"/>
        <v>0.89762073051094515</v>
      </c>
      <c r="E42" s="112">
        <f t="shared" si="21"/>
        <v>5146</v>
      </c>
      <c r="F42" s="113" t="str">
        <f t="shared" si="22"/>
        <v>330</v>
      </c>
      <c r="G42" s="114" t="str">
        <f t="shared" si="23"/>
        <v>70바4014</v>
      </c>
      <c r="H42" s="115">
        <f t="shared" si="24"/>
        <v>2</v>
      </c>
      <c r="I42" s="116">
        <f t="shared" si="25"/>
        <v>4962.1570000000002</v>
      </c>
      <c r="J42" s="117">
        <f t="shared" si="26"/>
        <v>2.2479702165346904E-2</v>
      </c>
      <c r="K42" s="117">
        <f t="shared" si="27"/>
        <v>0.26541480085308927</v>
      </c>
      <c r="L42" s="117">
        <f t="shared" si="28"/>
        <v>0.12091515846838381</v>
      </c>
      <c r="M42" s="118">
        <f t="shared" si="29"/>
        <v>20.411000000000001</v>
      </c>
      <c r="N42" s="119">
        <f t="shared" si="30"/>
        <v>0</v>
      </c>
      <c r="O42" s="119">
        <f t="shared" si="31"/>
        <v>4.8970639179695441</v>
      </c>
      <c r="P42" s="219">
        <f t="shared" si="32"/>
        <v>4</v>
      </c>
      <c r="Q42" s="220">
        <f t="shared" si="33"/>
        <v>0</v>
      </c>
      <c r="R42" s="220">
        <f t="shared" si="34"/>
        <v>243</v>
      </c>
      <c r="T42">
        <v>525</v>
      </c>
      <c r="U42">
        <v>5146</v>
      </c>
      <c r="V42" t="s">
        <v>281</v>
      </c>
      <c r="W42">
        <v>4962.1570000000002</v>
      </c>
      <c r="X42">
        <v>1719.99</v>
      </c>
      <c r="Y42">
        <v>2.8849999999999998</v>
      </c>
      <c r="Z42">
        <v>20.411000000000001</v>
      </c>
      <c r="AA42">
        <v>148.033278</v>
      </c>
      <c r="AB42">
        <v>3.327744</v>
      </c>
      <c r="AC42">
        <v>39.290222999999997</v>
      </c>
      <c r="AD42" s="1">
        <v>600</v>
      </c>
      <c r="AE42">
        <v>0</v>
      </c>
      <c r="AF42">
        <v>243</v>
      </c>
      <c r="AG42">
        <v>115</v>
      </c>
      <c r="AH42">
        <v>33.52055</v>
      </c>
      <c r="AI42">
        <v>38156.9</v>
      </c>
      <c r="AJ42">
        <v>23660.3</v>
      </c>
      <c r="AK42">
        <v>4</v>
      </c>
      <c r="AL42">
        <v>288</v>
      </c>
      <c r="AM42" t="s">
        <v>282</v>
      </c>
      <c r="AN42" t="s">
        <v>477</v>
      </c>
      <c r="AO42">
        <v>4715.9880000000003</v>
      </c>
      <c r="AR42" t="s">
        <v>116</v>
      </c>
      <c r="AS42" t="s">
        <v>118</v>
      </c>
      <c r="AT42" t="s">
        <v>210</v>
      </c>
      <c r="AU42" t="s">
        <v>281</v>
      </c>
      <c r="AV42" t="s">
        <v>48</v>
      </c>
      <c r="AW42">
        <v>2</v>
      </c>
      <c r="BB42">
        <v>0.89762073051094515</v>
      </c>
      <c r="BC42" t="s">
        <v>69</v>
      </c>
      <c r="BF42" t="s">
        <v>116</v>
      </c>
      <c r="BG42" t="s">
        <v>118</v>
      </c>
      <c r="BH42" t="s">
        <v>281</v>
      </c>
      <c r="BI42">
        <v>5146</v>
      </c>
      <c r="BJ42">
        <v>2</v>
      </c>
      <c r="BK42" t="s">
        <v>210</v>
      </c>
      <c r="BL42" t="s">
        <v>216</v>
      </c>
      <c r="BM42">
        <v>0.89762073051094515</v>
      </c>
      <c r="BN42" t="s">
        <v>69</v>
      </c>
      <c r="BO42" t="s">
        <v>177</v>
      </c>
      <c r="BP42">
        <v>4962.1570000000002</v>
      </c>
    </row>
    <row r="43" spans="1:68" ht="16.5">
      <c r="A43" s="125" t="str">
        <f t="shared" si="18"/>
        <v>신흥교통</v>
      </c>
      <c r="B43" s="126" t="str">
        <f t="shared" si="1"/>
        <v>은병철</v>
      </c>
      <c r="C43" s="127" t="str">
        <f t="shared" si="19"/>
        <v>F</v>
      </c>
      <c r="D43" s="128">
        <f t="shared" si="20"/>
        <v>0.69679999999999997</v>
      </c>
      <c r="E43" s="129">
        <f t="shared" si="21"/>
        <v>7178</v>
      </c>
      <c r="F43" s="130" t="str">
        <f t="shared" si="22"/>
        <v>82</v>
      </c>
      <c r="G43" s="131" t="str">
        <f t="shared" si="23"/>
        <v>70바4007</v>
      </c>
      <c r="H43" s="132">
        <f t="shared" si="24"/>
        <v>1</v>
      </c>
      <c r="I43" s="133">
        <f t="shared" si="25"/>
        <v>1706.9970000000001</v>
      </c>
      <c r="J43" s="134">
        <f t="shared" si="26"/>
        <v>1.2126584084094134E-2</v>
      </c>
      <c r="K43" s="134">
        <f t="shared" si="27"/>
        <v>0.35038563794952243</v>
      </c>
      <c r="L43" s="134">
        <f t="shared" si="28"/>
        <v>0.16813151985621533</v>
      </c>
      <c r="M43" s="135">
        <f t="shared" si="29"/>
        <v>18.988</v>
      </c>
      <c r="N43" s="136">
        <f t="shared" si="30"/>
        <v>0.29291205549863297</v>
      </c>
      <c r="O43" s="136">
        <f t="shared" si="31"/>
        <v>6.385482809870199</v>
      </c>
      <c r="P43" s="217">
        <f t="shared" si="32"/>
        <v>7</v>
      </c>
      <c r="Q43" s="218">
        <f t="shared" si="33"/>
        <v>5</v>
      </c>
      <c r="R43" s="218">
        <f t="shared" si="34"/>
        <v>109</v>
      </c>
      <c r="T43">
        <v>525</v>
      </c>
      <c r="U43">
        <v>7178</v>
      </c>
      <c r="V43" t="s">
        <v>283</v>
      </c>
      <c r="W43">
        <v>1706.9970000000001</v>
      </c>
      <c r="X43">
        <v>980.05</v>
      </c>
      <c r="Y43">
        <v>1.742</v>
      </c>
      <c r="Z43">
        <v>18.988</v>
      </c>
      <c r="AA43">
        <v>99.366647</v>
      </c>
      <c r="AB43">
        <v>1.2049780000000001</v>
      </c>
      <c r="AC43">
        <v>34.816645999999999</v>
      </c>
      <c r="AD43" s="1">
        <v>287</v>
      </c>
      <c r="AE43">
        <v>5</v>
      </c>
      <c r="AF43">
        <v>109</v>
      </c>
      <c r="AG43">
        <v>71</v>
      </c>
      <c r="AH43">
        <v>17.178771999999999</v>
      </c>
      <c r="AI43">
        <v>436.7</v>
      </c>
      <c r="AJ43">
        <v>0</v>
      </c>
      <c r="AK43">
        <v>7</v>
      </c>
      <c r="AL43">
        <v>746</v>
      </c>
      <c r="AM43" t="s">
        <v>284</v>
      </c>
      <c r="AN43" t="s">
        <v>478</v>
      </c>
      <c r="AO43">
        <v>1706.9970000000001</v>
      </c>
      <c r="AR43" t="s">
        <v>116</v>
      </c>
      <c r="AS43" t="s">
        <v>121</v>
      </c>
      <c r="AT43" t="s">
        <v>197</v>
      </c>
      <c r="AU43" t="s">
        <v>283</v>
      </c>
      <c r="AV43" t="s">
        <v>48</v>
      </c>
      <c r="AW43">
        <v>1</v>
      </c>
      <c r="BB43">
        <v>0.69679999999999997</v>
      </c>
      <c r="BC43" t="s">
        <v>70</v>
      </c>
      <c r="BF43" t="s">
        <v>116</v>
      </c>
      <c r="BG43" t="s">
        <v>121</v>
      </c>
      <c r="BH43" t="s">
        <v>283</v>
      </c>
      <c r="BI43">
        <v>7178</v>
      </c>
      <c r="BJ43">
        <v>1</v>
      </c>
      <c r="BK43" t="s">
        <v>197</v>
      </c>
      <c r="BL43" t="s">
        <v>174</v>
      </c>
      <c r="BM43">
        <v>0.69679999999999997</v>
      </c>
      <c r="BN43" t="s">
        <v>70</v>
      </c>
      <c r="BO43" t="s">
        <v>186</v>
      </c>
      <c r="BP43">
        <v>1706.9970000000001</v>
      </c>
    </row>
    <row r="44" spans="1:68" ht="16.5">
      <c r="A44" s="108" t="str">
        <f t="shared" si="18"/>
        <v>신흥교통</v>
      </c>
      <c r="B44" s="109" t="str">
        <f t="shared" si="1"/>
        <v>이광호</v>
      </c>
      <c r="C44" s="110" t="str">
        <f t="shared" si="19"/>
        <v>C</v>
      </c>
      <c r="D44" s="111">
        <f t="shared" si="20"/>
        <v>0.86812499999999992</v>
      </c>
      <c r="E44" s="112">
        <f t="shared" si="21"/>
        <v>9182</v>
      </c>
      <c r="F44" s="113" t="str">
        <f t="shared" si="22"/>
        <v>330</v>
      </c>
      <c r="G44" s="114" t="str">
        <f t="shared" si="23"/>
        <v>70바4003</v>
      </c>
      <c r="H44" s="115">
        <f t="shared" si="24"/>
        <v>1</v>
      </c>
      <c r="I44" s="116">
        <f t="shared" si="25"/>
        <v>4859.62</v>
      </c>
      <c r="J44" s="117">
        <f t="shared" si="26"/>
        <v>7.8859078815130667E-3</v>
      </c>
      <c r="K44" s="117">
        <f t="shared" si="27"/>
        <v>0.24995880664405537</v>
      </c>
      <c r="L44" s="117">
        <f t="shared" si="28"/>
        <v>0.1094735802387841</v>
      </c>
      <c r="M44" s="118">
        <f t="shared" si="29"/>
        <v>22.902000000000001</v>
      </c>
      <c r="N44" s="119">
        <f t="shared" si="30"/>
        <v>0.37039933163498379</v>
      </c>
      <c r="O44" s="119">
        <f t="shared" si="31"/>
        <v>4.8769245331939537</v>
      </c>
      <c r="P44" s="219">
        <f t="shared" si="32"/>
        <v>3</v>
      </c>
      <c r="Q44" s="220">
        <f t="shared" si="33"/>
        <v>18</v>
      </c>
      <c r="R44" s="220">
        <f t="shared" si="34"/>
        <v>237</v>
      </c>
      <c r="T44">
        <v>525</v>
      </c>
      <c r="U44">
        <v>9182</v>
      </c>
      <c r="V44" t="s">
        <v>285</v>
      </c>
      <c r="W44">
        <v>4859.62</v>
      </c>
      <c r="X44">
        <v>1749.175</v>
      </c>
      <c r="Y44">
        <v>2.778</v>
      </c>
      <c r="Z44">
        <v>22.902000000000001</v>
      </c>
      <c r="AA44">
        <v>132.40606099999999</v>
      </c>
      <c r="AB44">
        <v>1.0441419999999999</v>
      </c>
      <c r="AC44">
        <v>33.096060999999999</v>
      </c>
      <c r="AD44" s="1">
        <v>532</v>
      </c>
      <c r="AE44">
        <v>18</v>
      </c>
      <c r="AF44">
        <v>237</v>
      </c>
      <c r="AG44">
        <v>113</v>
      </c>
      <c r="AH44">
        <v>36.702398000000002</v>
      </c>
      <c r="AI44">
        <v>34600.5</v>
      </c>
      <c r="AJ44">
        <v>20581.599999999999</v>
      </c>
      <c r="AK44">
        <v>3</v>
      </c>
      <c r="AL44">
        <v>667</v>
      </c>
      <c r="AM44" t="s">
        <v>286</v>
      </c>
      <c r="AN44" t="s">
        <v>479</v>
      </c>
      <c r="AO44">
        <v>4859.62</v>
      </c>
      <c r="AR44" t="s">
        <v>116</v>
      </c>
      <c r="AS44" t="s">
        <v>118</v>
      </c>
      <c r="AT44" t="s">
        <v>206</v>
      </c>
      <c r="AU44" t="s">
        <v>285</v>
      </c>
      <c r="AV44" t="s">
        <v>48</v>
      </c>
      <c r="AW44">
        <v>1</v>
      </c>
      <c r="BB44">
        <v>0.86812499999999992</v>
      </c>
      <c r="BC44" t="s">
        <v>69</v>
      </c>
      <c r="BF44" t="s">
        <v>116</v>
      </c>
      <c r="BG44" t="s">
        <v>118</v>
      </c>
      <c r="BH44" t="s">
        <v>285</v>
      </c>
      <c r="BI44">
        <v>9182</v>
      </c>
      <c r="BJ44">
        <v>1</v>
      </c>
      <c r="BK44" t="s">
        <v>206</v>
      </c>
      <c r="BL44" t="s">
        <v>174</v>
      </c>
      <c r="BM44">
        <v>0.86812499999999992</v>
      </c>
      <c r="BN44" t="s">
        <v>69</v>
      </c>
      <c r="BO44" t="s">
        <v>177</v>
      </c>
      <c r="BP44">
        <v>4859.62</v>
      </c>
    </row>
    <row r="45" spans="1:68" ht="16.5">
      <c r="A45" s="125" t="str">
        <f t="shared" si="18"/>
        <v>신흥교통</v>
      </c>
      <c r="B45" s="126" t="str">
        <f t="shared" si="1"/>
        <v>이기하</v>
      </c>
      <c r="C45" s="127" t="str">
        <f t="shared" si="19"/>
        <v>C</v>
      </c>
      <c r="D45" s="128">
        <f t="shared" si="20"/>
        <v>0.88529411764705879</v>
      </c>
      <c r="E45" s="129">
        <f t="shared" si="21"/>
        <v>755</v>
      </c>
      <c r="F45" s="130" t="str">
        <f t="shared" si="22"/>
        <v>330</v>
      </c>
      <c r="G45" s="131" t="str">
        <f t="shared" si="23"/>
        <v>70바4013</v>
      </c>
      <c r="H45" s="132">
        <f t="shared" si="24"/>
        <v>1</v>
      </c>
      <c r="I45" s="133">
        <f t="shared" si="25"/>
        <v>4124.5320000000002</v>
      </c>
      <c r="J45" s="134">
        <f t="shared" si="26"/>
        <v>1.7680410061182993E-2</v>
      </c>
      <c r="K45" s="134">
        <f t="shared" si="27"/>
        <v>0.26899313197849256</v>
      </c>
      <c r="L45" s="134">
        <f t="shared" si="28"/>
        <v>0.1832935227560363</v>
      </c>
      <c r="M45" s="135">
        <f t="shared" si="29"/>
        <v>19.419</v>
      </c>
      <c r="N45" s="136">
        <f t="shared" si="30"/>
        <v>2.4245174967729672E-2</v>
      </c>
      <c r="O45" s="136">
        <f t="shared" si="31"/>
        <v>1.0667876985801055</v>
      </c>
      <c r="P45" s="217">
        <f t="shared" si="32"/>
        <v>15</v>
      </c>
      <c r="Q45" s="218">
        <f t="shared" si="33"/>
        <v>1</v>
      </c>
      <c r="R45" s="218">
        <f t="shared" si="34"/>
        <v>44</v>
      </c>
      <c r="T45">
        <v>525</v>
      </c>
      <c r="U45">
        <v>755</v>
      </c>
      <c r="V45" t="s">
        <v>287</v>
      </c>
      <c r="W45">
        <v>4124.5320000000002</v>
      </c>
      <c r="X45">
        <v>1370.1310000000001</v>
      </c>
      <c r="Y45">
        <v>3.01</v>
      </c>
      <c r="Z45">
        <v>19.419</v>
      </c>
      <c r="AA45">
        <v>122.15191799999999</v>
      </c>
      <c r="AB45">
        <v>2.1596959999999998</v>
      </c>
      <c r="AC45">
        <v>32.858027</v>
      </c>
      <c r="AD45" s="1">
        <v>756</v>
      </c>
      <c r="AE45">
        <v>1</v>
      </c>
      <c r="AF45">
        <v>44</v>
      </c>
      <c r="AG45">
        <v>90</v>
      </c>
      <c r="AH45">
        <v>33.765593000000003</v>
      </c>
      <c r="AI45">
        <v>36804.5</v>
      </c>
      <c r="AJ45">
        <v>18262.099999999999</v>
      </c>
      <c r="AK45">
        <v>15</v>
      </c>
      <c r="AL45">
        <v>2169</v>
      </c>
      <c r="AM45" t="s">
        <v>288</v>
      </c>
      <c r="AN45" t="s">
        <v>480</v>
      </c>
      <c r="AO45">
        <v>4124.5320000000002</v>
      </c>
      <c r="AR45" t="s">
        <v>116</v>
      </c>
      <c r="AS45" t="s">
        <v>118</v>
      </c>
      <c r="AT45" t="s">
        <v>209</v>
      </c>
      <c r="AU45" t="s">
        <v>287</v>
      </c>
      <c r="AV45" t="s">
        <v>48</v>
      </c>
      <c r="AW45">
        <v>1</v>
      </c>
      <c r="BB45">
        <v>0.88529411764705879</v>
      </c>
      <c r="BC45" t="s">
        <v>69</v>
      </c>
      <c r="BF45" t="s">
        <v>116</v>
      </c>
      <c r="BG45" t="s">
        <v>118</v>
      </c>
      <c r="BH45" t="s">
        <v>287</v>
      </c>
      <c r="BI45">
        <v>755</v>
      </c>
      <c r="BJ45">
        <v>1</v>
      </c>
      <c r="BK45" t="s">
        <v>209</v>
      </c>
      <c r="BL45" t="s">
        <v>174</v>
      </c>
      <c r="BM45">
        <v>0.88529411764705879</v>
      </c>
      <c r="BN45" t="s">
        <v>69</v>
      </c>
      <c r="BO45" t="s">
        <v>177</v>
      </c>
      <c r="BP45">
        <v>4124.5320000000002</v>
      </c>
    </row>
    <row r="46" spans="1:68" ht="16.5">
      <c r="A46" s="108" t="str">
        <f t="shared" si="18"/>
        <v>신흥교통</v>
      </c>
      <c r="B46" s="109" t="str">
        <f t="shared" si="1"/>
        <v>이상은</v>
      </c>
      <c r="C46" s="110" t="str">
        <f t="shared" si="19"/>
        <v>S</v>
      </c>
      <c r="D46" s="111">
        <f t="shared" si="20"/>
        <v>1.0569423588635078</v>
      </c>
      <c r="E46" s="112">
        <f t="shared" si="21"/>
        <v>2699</v>
      </c>
      <c r="F46" s="113" t="str">
        <f t="shared" si="22"/>
        <v>330</v>
      </c>
      <c r="G46" s="114" t="str">
        <f t="shared" si="23"/>
        <v>71바6253</v>
      </c>
      <c r="H46" s="115">
        <f t="shared" si="24"/>
        <v>2</v>
      </c>
      <c r="I46" s="116">
        <f t="shared" si="25"/>
        <v>3821.1550000000002</v>
      </c>
      <c r="J46" s="117">
        <f t="shared" si="26"/>
        <v>4.6520594651811506E-3</v>
      </c>
      <c r="K46" s="117">
        <f t="shared" si="27"/>
        <v>0.22644861231113239</v>
      </c>
      <c r="L46" s="117">
        <f t="shared" si="28"/>
        <v>0.14341213585944562</v>
      </c>
      <c r="M46" s="118">
        <f t="shared" si="29"/>
        <v>14.452</v>
      </c>
      <c r="N46" s="119">
        <f t="shared" si="30"/>
        <v>0</v>
      </c>
      <c r="O46" s="119">
        <f t="shared" si="31"/>
        <v>1.4393553781513704</v>
      </c>
      <c r="P46" s="219">
        <f t="shared" si="32"/>
        <v>3</v>
      </c>
      <c r="Q46" s="220">
        <f t="shared" si="33"/>
        <v>0</v>
      </c>
      <c r="R46" s="220">
        <f t="shared" si="34"/>
        <v>55</v>
      </c>
      <c r="T46">
        <v>525</v>
      </c>
      <c r="U46">
        <v>2699</v>
      </c>
      <c r="V46" t="s">
        <v>289</v>
      </c>
      <c r="W46">
        <v>3821.1550000000002</v>
      </c>
      <c r="X46">
        <v>1066.319</v>
      </c>
      <c r="Y46">
        <v>3.5840000000000001</v>
      </c>
      <c r="Z46">
        <v>14.452</v>
      </c>
      <c r="AA46">
        <v>108.60802700000001</v>
      </c>
      <c r="AB46">
        <v>0.50525100000000001</v>
      </c>
      <c r="AC46">
        <v>24.594137</v>
      </c>
      <c r="AD46" s="1">
        <v>548</v>
      </c>
      <c r="AE46">
        <v>0</v>
      </c>
      <c r="AF46">
        <v>55</v>
      </c>
      <c r="AG46">
        <v>90</v>
      </c>
      <c r="AH46">
        <v>35.182988000000002</v>
      </c>
      <c r="AI46">
        <v>37011.5</v>
      </c>
      <c r="AJ46">
        <v>3559.5</v>
      </c>
      <c r="AK46">
        <v>3</v>
      </c>
      <c r="AL46">
        <v>963</v>
      </c>
      <c r="AM46" t="s">
        <v>290</v>
      </c>
      <c r="AN46" t="s">
        <v>481</v>
      </c>
      <c r="AO46">
        <v>3699.116</v>
      </c>
      <c r="AR46" t="s">
        <v>116</v>
      </c>
      <c r="AS46" t="s">
        <v>118</v>
      </c>
      <c r="AT46" t="s">
        <v>211</v>
      </c>
      <c r="AU46" t="s">
        <v>289</v>
      </c>
      <c r="AV46" t="s">
        <v>48</v>
      </c>
      <c r="AW46">
        <v>2</v>
      </c>
      <c r="BB46">
        <v>1.0569423588635078</v>
      </c>
      <c r="BC46" t="s">
        <v>71</v>
      </c>
      <c r="BF46" t="s">
        <v>116</v>
      </c>
      <c r="BG46" t="s">
        <v>118</v>
      </c>
      <c r="BH46" t="s">
        <v>289</v>
      </c>
      <c r="BI46">
        <v>2699</v>
      </c>
      <c r="BJ46">
        <v>2</v>
      </c>
      <c r="BK46" t="s">
        <v>211</v>
      </c>
      <c r="BL46" t="s">
        <v>214</v>
      </c>
      <c r="BM46">
        <v>1.0569423588635078</v>
      </c>
      <c r="BN46" t="s">
        <v>71</v>
      </c>
      <c r="BO46" t="s">
        <v>176</v>
      </c>
      <c r="BP46">
        <v>3821.1550000000002</v>
      </c>
    </row>
    <row r="47" spans="1:68" ht="16.5">
      <c r="A47" s="125" t="str">
        <f t="shared" si="18"/>
        <v>신흥교통</v>
      </c>
      <c r="B47" s="126" t="str">
        <f t="shared" si="1"/>
        <v>이상호B</v>
      </c>
      <c r="C47" s="127" t="str">
        <f t="shared" si="19"/>
        <v>S</v>
      </c>
      <c r="D47" s="128">
        <f t="shared" si="20"/>
        <v>1.0645</v>
      </c>
      <c r="E47" s="129">
        <f t="shared" si="21"/>
        <v>7508</v>
      </c>
      <c r="F47" s="130" t="str">
        <f t="shared" si="22"/>
        <v>93</v>
      </c>
      <c r="G47" s="131" t="str">
        <f t="shared" si="23"/>
        <v>70바4017</v>
      </c>
      <c r="H47" s="132">
        <f t="shared" si="24"/>
        <v>1</v>
      </c>
      <c r="I47" s="133">
        <f t="shared" si="25"/>
        <v>2431.0129999999999</v>
      </c>
      <c r="J47" s="134">
        <f t="shared" si="26"/>
        <v>2.3541635124831324E-2</v>
      </c>
      <c r="K47" s="134">
        <f t="shared" si="27"/>
        <v>0.35713929637531244</v>
      </c>
      <c r="L47" s="134">
        <f t="shared" si="28"/>
        <v>0.11888048315661003</v>
      </c>
      <c r="M47" s="135">
        <f t="shared" si="29"/>
        <v>13.898999999999999</v>
      </c>
      <c r="N47" s="136">
        <f t="shared" si="30"/>
        <v>0</v>
      </c>
      <c r="O47" s="136">
        <f t="shared" si="31"/>
        <v>3.6198901445611358</v>
      </c>
      <c r="P47" s="217">
        <f t="shared" si="32"/>
        <v>15</v>
      </c>
      <c r="Q47" s="218">
        <f t="shared" si="33"/>
        <v>0</v>
      </c>
      <c r="R47" s="218">
        <f t="shared" si="34"/>
        <v>88</v>
      </c>
      <c r="T47">
        <v>525</v>
      </c>
      <c r="U47">
        <v>7508</v>
      </c>
      <c r="V47" t="s">
        <v>291</v>
      </c>
      <c r="W47">
        <v>2431.0129999999999</v>
      </c>
      <c r="X47">
        <v>1141.9860000000001</v>
      </c>
      <c r="Y47">
        <v>2.129</v>
      </c>
      <c r="Z47">
        <v>13.898999999999999</v>
      </c>
      <c r="AA47">
        <v>148.22245699999999</v>
      </c>
      <c r="AB47">
        <v>3.4893990000000001</v>
      </c>
      <c r="AC47">
        <v>52.936064000000002</v>
      </c>
      <c r="AD47" s="1">
        <v>289</v>
      </c>
      <c r="AE47">
        <v>0</v>
      </c>
      <c r="AF47">
        <v>88</v>
      </c>
      <c r="AG47">
        <v>78</v>
      </c>
      <c r="AH47">
        <v>16.401111</v>
      </c>
      <c r="AI47">
        <v>1641.5</v>
      </c>
      <c r="AJ47">
        <v>0</v>
      </c>
      <c r="AK47">
        <v>15</v>
      </c>
      <c r="AL47">
        <v>2488</v>
      </c>
      <c r="AM47" t="s">
        <v>292</v>
      </c>
      <c r="AN47" t="s">
        <v>482</v>
      </c>
      <c r="AO47">
        <v>2431.0129999999999</v>
      </c>
      <c r="AR47" t="s">
        <v>116</v>
      </c>
      <c r="AS47" t="s">
        <v>122</v>
      </c>
      <c r="AT47" t="s">
        <v>227</v>
      </c>
      <c r="AU47" t="s">
        <v>291</v>
      </c>
      <c r="AV47" t="s">
        <v>48</v>
      </c>
      <c r="AW47">
        <v>1</v>
      </c>
      <c r="BB47">
        <v>1.0645</v>
      </c>
      <c r="BC47" t="s">
        <v>71</v>
      </c>
      <c r="BF47" t="s">
        <v>116</v>
      </c>
      <c r="BG47" t="s">
        <v>122</v>
      </c>
      <c r="BH47" t="s">
        <v>291</v>
      </c>
      <c r="BI47">
        <v>7508</v>
      </c>
      <c r="BJ47">
        <v>1</v>
      </c>
      <c r="BK47" t="s">
        <v>227</v>
      </c>
      <c r="BL47" t="s">
        <v>174</v>
      </c>
      <c r="BM47">
        <v>1.0645</v>
      </c>
      <c r="BN47" t="s">
        <v>71</v>
      </c>
      <c r="BO47" t="s">
        <v>176</v>
      </c>
      <c r="BP47">
        <v>2431.0129999999999</v>
      </c>
    </row>
    <row r="48" spans="1:68" ht="16.5">
      <c r="A48" s="108" t="str">
        <f t="shared" si="18"/>
        <v>신흥교통</v>
      </c>
      <c r="B48" s="109" t="str">
        <f t="shared" si="1"/>
        <v>이성희</v>
      </c>
      <c r="C48" s="110" t="str">
        <f t="shared" si="19"/>
        <v>B</v>
      </c>
      <c r="D48" s="111">
        <f t="shared" si="20"/>
        <v>0.91749999999999998</v>
      </c>
      <c r="E48" s="112">
        <f t="shared" si="21"/>
        <v>5003</v>
      </c>
      <c r="F48" s="113" t="str">
        <f t="shared" si="22"/>
        <v>93</v>
      </c>
      <c r="G48" s="114" t="str">
        <f t="shared" si="23"/>
        <v>70바4017</v>
      </c>
      <c r="H48" s="115">
        <f t="shared" si="24"/>
        <v>1</v>
      </c>
      <c r="I48" s="116">
        <f t="shared" si="25"/>
        <v>1010.499</v>
      </c>
      <c r="J48" s="117">
        <f t="shared" si="26"/>
        <v>4.0563250758795015E-2</v>
      </c>
      <c r="K48" s="117">
        <f t="shared" si="27"/>
        <v>0.38331134009909512</v>
      </c>
      <c r="L48" s="117">
        <f t="shared" si="28"/>
        <v>0.19792201674618184</v>
      </c>
      <c r="M48" s="118">
        <f t="shared" si="29"/>
        <v>24.004000000000001</v>
      </c>
      <c r="N48" s="119">
        <f t="shared" si="30"/>
        <v>0.28656278447326416</v>
      </c>
      <c r="O48" s="119">
        <v>80</v>
      </c>
      <c r="P48" s="219">
        <f t="shared" si="32"/>
        <v>14</v>
      </c>
      <c r="Q48" s="220">
        <f t="shared" si="33"/>
        <v>3</v>
      </c>
      <c r="R48" s="220">
        <f t="shared" si="34"/>
        <v>558</v>
      </c>
      <c r="T48">
        <v>525</v>
      </c>
      <c r="U48">
        <v>5003</v>
      </c>
      <c r="V48" t="s">
        <v>293</v>
      </c>
      <c r="W48">
        <v>1046.8910000000001</v>
      </c>
      <c r="X48">
        <v>570.34299999999996</v>
      </c>
      <c r="Y48">
        <v>1.8360000000000001</v>
      </c>
      <c r="Z48">
        <v>24.004000000000001</v>
      </c>
      <c r="AA48">
        <v>53.639980999999999</v>
      </c>
      <c r="AB48">
        <v>2.1758120000000001</v>
      </c>
      <c r="AC48">
        <v>20.560813</v>
      </c>
      <c r="AD48" s="1">
        <v>200</v>
      </c>
      <c r="AE48">
        <v>3</v>
      </c>
      <c r="AF48">
        <v>558</v>
      </c>
      <c r="AG48">
        <v>79</v>
      </c>
      <c r="AH48">
        <v>19.51699</v>
      </c>
      <c r="AI48">
        <v>3084.7</v>
      </c>
      <c r="AJ48">
        <v>0</v>
      </c>
      <c r="AK48">
        <v>14</v>
      </c>
      <c r="AL48">
        <v>2185</v>
      </c>
      <c r="AM48" t="s">
        <v>294</v>
      </c>
      <c r="AN48" t="s">
        <v>483</v>
      </c>
      <c r="AO48">
        <v>1010.499</v>
      </c>
      <c r="AR48" t="s">
        <v>116</v>
      </c>
      <c r="AS48" t="s">
        <v>122</v>
      </c>
      <c r="AT48" t="s">
        <v>227</v>
      </c>
      <c r="AU48" t="s">
        <v>293</v>
      </c>
      <c r="AV48" t="s">
        <v>48</v>
      </c>
      <c r="AW48">
        <v>1</v>
      </c>
      <c r="BB48">
        <v>0.91749999999999998</v>
      </c>
      <c r="BC48" t="s">
        <v>68</v>
      </c>
      <c r="BF48" t="s">
        <v>116</v>
      </c>
      <c r="BG48" t="s">
        <v>122</v>
      </c>
      <c r="BH48" t="s">
        <v>293</v>
      </c>
      <c r="BI48">
        <v>5003</v>
      </c>
      <c r="BJ48">
        <v>1</v>
      </c>
      <c r="BK48" t="s">
        <v>227</v>
      </c>
      <c r="BL48" t="s">
        <v>174</v>
      </c>
      <c r="BM48">
        <v>0.91749999999999998</v>
      </c>
      <c r="BN48" t="s">
        <v>68</v>
      </c>
      <c r="BO48" t="s">
        <v>175</v>
      </c>
      <c r="BP48">
        <v>1010.499</v>
      </c>
    </row>
    <row r="49" spans="1:68" ht="16.5">
      <c r="A49" s="125" t="str">
        <f t="shared" si="18"/>
        <v>신흥교통</v>
      </c>
      <c r="B49" s="126" t="str">
        <f t="shared" si="1"/>
        <v>이영재</v>
      </c>
      <c r="C49" s="127" t="str">
        <f t="shared" si="19"/>
        <v>A</v>
      </c>
      <c r="D49" s="128">
        <f t="shared" si="20"/>
        <v>0.96707743850117289</v>
      </c>
      <c r="E49" s="129">
        <f t="shared" si="21"/>
        <v>6684</v>
      </c>
      <c r="F49" s="130" t="str">
        <f t="shared" si="22"/>
        <v>330</v>
      </c>
      <c r="G49" s="131" t="str">
        <f t="shared" si="23"/>
        <v>70바4014</v>
      </c>
      <c r="H49" s="132">
        <f t="shared" si="24"/>
        <v>2</v>
      </c>
      <c r="I49" s="133">
        <f t="shared" si="25"/>
        <v>4402.0829999999996</v>
      </c>
      <c r="J49" s="134">
        <f t="shared" si="26"/>
        <v>1.1940482807537803E-2</v>
      </c>
      <c r="K49" s="134">
        <f t="shared" si="27"/>
        <v>0.2497229136246604</v>
      </c>
      <c r="L49" s="134">
        <f t="shared" si="28"/>
        <v>0.10881212371506853</v>
      </c>
      <c r="M49" s="135">
        <f t="shared" si="29"/>
        <v>18.885999999999999</v>
      </c>
      <c r="N49" s="136">
        <f t="shared" si="30"/>
        <v>6.8149555562673408E-2</v>
      </c>
      <c r="O49" s="136">
        <f t="shared" si="31"/>
        <v>4.1116898522812955</v>
      </c>
      <c r="P49" s="217">
        <f t="shared" si="32"/>
        <v>1</v>
      </c>
      <c r="Q49" s="218">
        <f t="shared" si="33"/>
        <v>3</v>
      </c>
      <c r="R49" s="218">
        <f t="shared" si="34"/>
        <v>181</v>
      </c>
      <c r="T49">
        <v>525</v>
      </c>
      <c r="U49">
        <v>6684</v>
      </c>
      <c r="V49" t="s">
        <v>295</v>
      </c>
      <c r="W49">
        <v>4402.0829999999996</v>
      </c>
      <c r="X49">
        <v>1418.2529999999999</v>
      </c>
      <c r="Y49">
        <v>3.1040000000000001</v>
      </c>
      <c r="Z49">
        <v>18.885999999999999</v>
      </c>
      <c r="AA49">
        <v>124.66690199999999</v>
      </c>
      <c r="AB49">
        <v>1.488583</v>
      </c>
      <c r="AC49">
        <v>31.132182</v>
      </c>
      <c r="AD49" s="1">
        <v>479</v>
      </c>
      <c r="AE49">
        <v>3</v>
      </c>
      <c r="AF49">
        <v>181</v>
      </c>
      <c r="AG49">
        <v>115</v>
      </c>
      <c r="AH49">
        <v>35.310758999999997</v>
      </c>
      <c r="AI49">
        <v>44959.199999999997</v>
      </c>
      <c r="AJ49">
        <v>2494.8000000000002</v>
      </c>
      <c r="AK49">
        <v>1</v>
      </c>
      <c r="AL49">
        <v>153</v>
      </c>
      <c r="AM49" t="s">
        <v>296</v>
      </c>
      <c r="AN49" t="s">
        <v>484</v>
      </c>
      <c r="AO49">
        <v>4157.0889999999999</v>
      </c>
      <c r="AR49" t="s">
        <v>116</v>
      </c>
      <c r="AS49" t="s">
        <v>118</v>
      </c>
      <c r="AT49" t="s">
        <v>210</v>
      </c>
      <c r="AU49" t="s">
        <v>295</v>
      </c>
      <c r="AV49" t="s">
        <v>48</v>
      </c>
      <c r="AW49">
        <v>2</v>
      </c>
      <c r="BB49">
        <v>0.96707743850117289</v>
      </c>
      <c r="BC49" t="s">
        <v>66</v>
      </c>
      <c r="BF49" t="s">
        <v>116</v>
      </c>
      <c r="BG49" t="s">
        <v>118</v>
      </c>
      <c r="BH49" t="s">
        <v>295</v>
      </c>
      <c r="BI49">
        <v>6684</v>
      </c>
      <c r="BJ49">
        <v>2</v>
      </c>
      <c r="BK49" t="s">
        <v>210</v>
      </c>
      <c r="BL49" t="s">
        <v>211</v>
      </c>
      <c r="BM49">
        <v>0.96707743850117289</v>
      </c>
      <c r="BN49" t="s">
        <v>66</v>
      </c>
      <c r="BO49" t="s">
        <v>178</v>
      </c>
      <c r="BP49">
        <v>4402.0829999999996</v>
      </c>
    </row>
    <row r="50" spans="1:68" ht="16.5">
      <c r="A50" s="108" t="str">
        <f t="shared" si="18"/>
        <v>신흥교통</v>
      </c>
      <c r="B50" s="109" t="str">
        <f t="shared" si="1"/>
        <v>이정환</v>
      </c>
      <c r="C50" s="110" t="str">
        <f t="shared" si="19"/>
        <v>C</v>
      </c>
      <c r="D50" s="111">
        <f t="shared" si="20"/>
        <v>0.8860371020822384</v>
      </c>
      <c r="E50" s="112">
        <f t="shared" si="21"/>
        <v>7615</v>
      </c>
      <c r="F50" s="113" t="str">
        <f t="shared" si="22"/>
        <v>13</v>
      </c>
      <c r="G50" s="114" t="str">
        <f t="shared" si="23"/>
        <v>71바6251</v>
      </c>
      <c r="H50" s="115">
        <f t="shared" si="24"/>
        <v>3</v>
      </c>
      <c r="I50" s="116">
        <f t="shared" si="25"/>
        <v>469.59000000000003</v>
      </c>
      <c r="J50" s="117">
        <f t="shared" si="26"/>
        <v>5.1232926377300231E-2</v>
      </c>
      <c r="K50" s="117">
        <f t="shared" si="27"/>
        <v>0.42278005862120999</v>
      </c>
      <c r="L50" s="117">
        <f t="shared" si="28"/>
        <v>0.22998786175174085</v>
      </c>
      <c r="M50" s="118">
        <f t="shared" si="29"/>
        <v>16.462</v>
      </c>
      <c r="N50" s="119">
        <f t="shared" si="30"/>
        <v>1.0647586192210226</v>
      </c>
      <c r="O50" s="119">
        <f t="shared" si="31"/>
        <v>11.499393087587045</v>
      </c>
      <c r="P50" s="219">
        <f t="shared" si="32"/>
        <v>8</v>
      </c>
      <c r="Q50" s="220">
        <f t="shared" si="33"/>
        <v>5</v>
      </c>
      <c r="R50" s="220">
        <f t="shared" si="34"/>
        <v>54</v>
      </c>
      <c r="T50">
        <v>525</v>
      </c>
      <c r="U50">
        <v>7615</v>
      </c>
      <c r="V50" t="s">
        <v>297</v>
      </c>
      <c r="W50">
        <v>469.59</v>
      </c>
      <c r="X50">
        <v>238.041</v>
      </c>
      <c r="Y50">
        <v>1.9730000000000001</v>
      </c>
      <c r="Z50">
        <v>16.462</v>
      </c>
      <c r="AA50">
        <v>32.259996000000001</v>
      </c>
      <c r="AB50">
        <v>1.652774</v>
      </c>
      <c r="AC50">
        <v>13.638883</v>
      </c>
      <c r="AD50" s="1">
        <v>108</v>
      </c>
      <c r="AE50">
        <v>5</v>
      </c>
      <c r="AF50">
        <v>54</v>
      </c>
      <c r="AG50">
        <v>65</v>
      </c>
      <c r="AH50">
        <v>14.556418000000001</v>
      </c>
      <c r="AI50">
        <v>121.6</v>
      </c>
      <c r="AJ50">
        <v>0</v>
      </c>
      <c r="AK50">
        <v>8</v>
      </c>
      <c r="AL50">
        <v>9399</v>
      </c>
      <c r="AM50" t="s">
        <v>298</v>
      </c>
      <c r="AN50" t="s">
        <v>485</v>
      </c>
      <c r="AO50">
        <v>215.08199999999999</v>
      </c>
      <c r="AR50" t="s">
        <v>116</v>
      </c>
      <c r="AS50" t="s">
        <v>117</v>
      </c>
      <c r="AT50" t="s">
        <v>198</v>
      </c>
      <c r="AU50" t="s">
        <v>297</v>
      </c>
      <c r="AV50" t="s">
        <v>48</v>
      </c>
      <c r="AW50">
        <v>3</v>
      </c>
      <c r="BB50">
        <v>0.8860371020822384</v>
      </c>
      <c r="BC50" t="s">
        <v>69</v>
      </c>
      <c r="BF50" t="s">
        <v>116</v>
      </c>
      <c r="BG50" t="s">
        <v>117</v>
      </c>
      <c r="BH50" t="s">
        <v>297</v>
      </c>
      <c r="BI50">
        <v>7615</v>
      </c>
      <c r="BJ50">
        <v>3</v>
      </c>
      <c r="BK50" t="s">
        <v>198</v>
      </c>
      <c r="BL50" t="s">
        <v>203</v>
      </c>
      <c r="BM50">
        <v>0.8860371020822384</v>
      </c>
      <c r="BN50" t="s">
        <v>69</v>
      </c>
      <c r="BO50" t="s">
        <v>177</v>
      </c>
      <c r="BP50">
        <v>469.59000000000003</v>
      </c>
    </row>
    <row r="51" spans="1:68" ht="16.5">
      <c r="A51" s="125" t="str">
        <f t="shared" si="18"/>
        <v>신흥교통</v>
      </c>
      <c r="B51" s="126" t="str">
        <f t="shared" si="1"/>
        <v>이준영</v>
      </c>
      <c r="C51" s="127" t="str">
        <f t="shared" si="19"/>
        <v>A</v>
      </c>
      <c r="D51" s="128">
        <f t="shared" si="20"/>
        <v>0.991578947368421</v>
      </c>
      <c r="E51" s="129">
        <f t="shared" si="21"/>
        <v>8125</v>
      </c>
      <c r="F51" s="130" t="str">
        <f t="shared" si="22"/>
        <v>93</v>
      </c>
      <c r="G51" s="131" t="str">
        <f t="shared" si="23"/>
        <v>71바6296</v>
      </c>
      <c r="H51" s="132">
        <f t="shared" si="24"/>
        <v>1</v>
      </c>
      <c r="I51" s="133">
        <f t="shared" si="25"/>
        <v>2048.665</v>
      </c>
      <c r="J51" s="134">
        <f t="shared" si="26"/>
        <v>3.8627381174223631E-2</v>
      </c>
      <c r="K51" s="134">
        <f t="shared" si="27"/>
        <v>0.3633133101411089</v>
      </c>
      <c r="L51" s="134">
        <f t="shared" si="28"/>
        <v>0.19524910124398084</v>
      </c>
      <c r="M51" s="135">
        <f t="shared" si="29"/>
        <v>17.768999999999998</v>
      </c>
      <c r="N51" s="136">
        <f t="shared" si="30"/>
        <v>4.8812275310995211E-2</v>
      </c>
      <c r="O51" s="136">
        <f t="shared" si="31"/>
        <v>2.0989278383727941</v>
      </c>
      <c r="P51" s="217">
        <f t="shared" si="32"/>
        <v>1</v>
      </c>
      <c r="Q51" s="218">
        <f t="shared" si="33"/>
        <v>1</v>
      </c>
      <c r="R51" s="218">
        <f t="shared" si="34"/>
        <v>43</v>
      </c>
      <c r="T51">
        <v>525</v>
      </c>
      <c r="U51">
        <v>8125</v>
      </c>
      <c r="V51" t="s">
        <v>299</v>
      </c>
      <c r="W51">
        <v>2048.665</v>
      </c>
      <c r="X51">
        <v>1087.6790000000001</v>
      </c>
      <c r="Y51">
        <v>1.8839999999999999</v>
      </c>
      <c r="Z51">
        <v>17.768999999999998</v>
      </c>
      <c r="AA51">
        <v>123.349962</v>
      </c>
      <c r="AB51">
        <v>4.7646860000000002</v>
      </c>
      <c r="AC51">
        <v>44.814683000000002</v>
      </c>
      <c r="AD51" s="1">
        <v>400</v>
      </c>
      <c r="AE51">
        <v>1</v>
      </c>
      <c r="AF51">
        <v>43</v>
      </c>
      <c r="AG51">
        <v>74</v>
      </c>
      <c r="AH51">
        <v>16.608557999999999</v>
      </c>
      <c r="AI51">
        <v>2011.7</v>
      </c>
      <c r="AJ51">
        <v>0</v>
      </c>
      <c r="AK51">
        <v>1</v>
      </c>
      <c r="AL51">
        <v>396</v>
      </c>
      <c r="AM51" t="s">
        <v>300</v>
      </c>
      <c r="AN51" t="s">
        <v>486</v>
      </c>
      <c r="AO51">
        <v>2048.665</v>
      </c>
      <c r="AR51" t="s">
        <v>116</v>
      </c>
      <c r="AS51" t="s">
        <v>122</v>
      </c>
      <c r="AT51" t="s">
        <v>228</v>
      </c>
      <c r="AU51" t="s">
        <v>299</v>
      </c>
      <c r="AV51" t="s">
        <v>48</v>
      </c>
      <c r="AW51">
        <v>1</v>
      </c>
      <c r="BB51">
        <v>0.991578947368421</v>
      </c>
      <c r="BC51" t="s">
        <v>66</v>
      </c>
      <c r="BF51" t="s">
        <v>116</v>
      </c>
      <c r="BG51" t="s">
        <v>122</v>
      </c>
      <c r="BH51" t="s">
        <v>299</v>
      </c>
      <c r="BI51">
        <v>8125</v>
      </c>
      <c r="BJ51">
        <v>1</v>
      </c>
      <c r="BK51" t="s">
        <v>228</v>
      </c>
      <c r="BL51" t="s">
        <v>174</v>
      </c>
      <c r="BM51">
        <v>0.991578947368421</v>
      </c>
      <c r="BN51" t="s">
        <v>66</v>
      </c>
      <c r="BO51" t="s">
        <v>178</v>
      </c>
      <c r="BP51">
        <v>2048.665</v>
      </c>
    </row>
    <row r="52" spans="1:68" ht="16.5">
      <c r="A52" s="108" t="str">
        <f t="shared" si="18"/>
        <v>신흥교통</v>
      </c>
      <c r="B52" s="109" t="str">
        <f t="shared" si="1"/>
        <v>이진수</v>
      </c>
      <c r="C52" s="110" t="str">
        <f t="shared" si="19"/>
        <v>S</v>
      </c>
      <c r="D52" s="111">
        <f t="shared" si="20"/>
        <v>1.0791304347826089</v>
      </c>
      <c r="E52" s="112">
        <f t="shared" si="21"/>
        <v>463</v>
      </c>
      <c r="F52" s="113" t="str">
        <f t="shared" si="22"/>
        <v>13</v>
      </c>
      <c r="G52" s="114" t="str">
        <f t="shared" si="23"/>
        <v>71바6277</v>
      </c>
      <c r="H52" s="115">
        <f t="shared" si="24"/>
        <v>1</v>
      </c>
      <c r="I52" s="116">
        <f t="shared" si="25"/>
        <v>1536.68</v>
      </c>
      <c r="J52" s="117">
        <f t="shared" si="26"/>
        <v>6.4405827816178696E-3</v>
      </c>
      <c r="K52" s="117">
        <f t="shared" si="27"/>
        <v>0.35233449102810943</v>
      </c>
      <c r="L52" s="117">
        <f t="shared" si="28"/>
        <v>0.21149491110706198</v>
      </c>
      <c r="M52" s="118">
        <f t="shared" si="29"/>
        <v>10.848000000000001</v>
      </c>
      <c r="N52" s="119">
        <f t="shared" si="30"/>
        <v>0</v>
      </c>
      <c r="O52" s="119">
        <f t="shared" si="31"/>
        <v>11.062810734830935</v>
      </c>
      <c r="P52" s="219">
        <f t="shared" si="32"/>
        <v>0</v>
      </c>
      <c r="Q52" s="220">
        <f t="shared" si="33"/>
        <v>0</v>
      </c>
      <c r="R52" s="220">
        <f t="shared" si="34"/>
        <v>170</v>
      </c>
      <c r="T52">
        <v>525</v>
      </c>
      <c r="U52">
        <v>463</v>
      </c>
      <c r="V52" t="s">
        <v>352</v>
      </c>
      <c r="W52">
        <v>1536.68</v>
      </c>
      <c r="X52">
        <v>619.05100000000004</v>
      </c>
      <c r="Y52">
        <v>2.4820000000000002</v>
      </c>
      <c r="Z52">
        <v>10.848000000000001</v>
      </c>
      <c r="AA52">
        <v>90.870813999999996</v>
      </c>
      <c r="AB52">
        <v>0.58526100000000003</v>
      </c>
      <c r="AC52">
        <v>32.016922000000001</v>
      </c>
      <c r="AD52" s="1">
        <v>325</v>
      </c>
      <c r="AE52">
        <v>0</v>
      </c>
      <c r="AF52">
        <v>170</v>
      </c>
      <c r="AG52">
        <v>65</v>
      </c>
      <c r="AH52">
        <v>16.910599999999999</v>
      </c>
      <c r="AI52">
        <v>30.4</v>
      </c>
      <c r="AJ52">
        <v>0</v>
      </c>
      <c r="AK52">
        <v>0</v>
      </c>
      <c r="AL52">
        <v>0</v>
      </c>
      <c r="AM52" t="s">
        <v>353</v>
      </c>
      <c r="AN52" t="s">
        <v>487</v>
      </c>
      <c r="AO52">
        <v>1536.68</v>
      </c>
      <c r="AR52" t="s">
        <v>116</v>
      </c>
      <c r="AS52" t="s">
        <v>117</v>
      </c>
      <c r="AT52" t="s">
        <v>203</v>
      </c>
      <c r="AU52" t="s">
        <v>352</v>
      </c>
      <c r="AV52" t="s">
        <v>48</v>
      </c>
      <c r="AW52">
        <v>1</v>
      </c>
      <c r="BB52">
        <v>1.0791304347826089</v>
      </c>
      <c r="BC52" t="s">
        <v>71</v>
      </c>
      <c r="BF52" t="s">
        <v>116</v>
      </c>
      <c r="BG52" t="s">
        <v>117</v>
      </c>
      <c r="BH52" t="s">
        <v>352</v>
      </c>
      <c r="BI52">
        <v>463</v>
      </c>
      <c r="BJ52">
        <v>1</v>
      </c>
      <c r="BK52" t="s">
        <v>203</v>
      </c>
      <c r="BL52" t="s">
        <v>174</v>
      </c>
      <c r="BM52">
        <v>1.0791304347826089</v>
      </c>
      <c r="BN52" t="s">
        <v>71</v>
      </c>
      <c r="BO52" t="s">
        <v>176</v>
      </c>
      <c r="BP52">
        <v>1536.68</v>
      </c>
    </row>
    <row r="53" spans="1:68" ht="16.5">
      <c r="A53" s="125" t="str">
        <f t="shared" si="18"/>
        <v>신흥교통</v>
      </c>
      <c r="B53" s="126" t="str">
        <f t="shared" si="1"/>
        <v>이충식</v>
      </c>
      <c r="C53" s="127" t="str">
        <f t="shared" si="19"/>
        <v>F</v>
      </c>
      <c r="D53" s="128">
        <f t="shared" si="20"/>
        <v>0.76862231562143379</v>
      </c>
      <c r="E53" s="129">
        <f t="shared" si="21"/>
        <v>1013</v>
      </c>
      <c r="F53" s="130" t="str">
        <f t="shared" si="22"/>
        <v>46</v>
      </c>
      <c r="G53" s="131" t="str">
        <f t="shared" si="23"/>
        <v>71바6293</v>
      </c>
      <c r="H53" s="132">
        <f t="shared" si="24"/>
        <v>3</v>
      </c>
      <c r="I53" s="133">
        <f t="shared" si="25"/>
        <v>4211.3639999999996</v>
      </c>
      <c r="J53" s="134">
        <f t="shared" si="26"/>
        <v>8.9651210403985521E-3</v>
      </c>
      <c r="K53" s="134">
        <f t="shared" si="27"/>
        <v>0.5148820168295638</v>
      </c>
      <c r="L53" s="134">
        <f t="shared" si="28"/>
        <v>0.19803560081721744</v>
      </c>
      <c r="M53" s="135">
        <f t="shared" si="29"/>
        <v>18.893000000000001</v>
      </c>
      <c r="N53" s="136">
        <f t="shared" si="30"/>
        <v>2.588235070632698</v>
      </c>
      <c r="O53" s="136">
        <f t="shared" si="31"/>
        <v>46.825684030162201</v>
      </c>
      <c r="P53" s="217">
        <f t="shared" si="32"/>
        <v>225</v>
      </c>
      <c r="Q53" s="218">
        <f t="shared" si="33"/>
        <v>109</v>
      </c>
      <c r="R53" s="218">
        <f t="shared" si="34"/>
        <v>1972</v>
      </c>
      <c r="T53">
        <v>525</v>
      </c>
      <c r="U53">
        <v>1013</v>
      </c>
      <c r="V53" t="s">
        <v>488</v>
      </c>
      <c r="W53">
        <v>4211.3639999999996</v>
      </c>
      <c r="X53">
        <v>2389.6640000000002</v>
      </c>
      <c r="Y53">
        <v>1.762</v>
      </c>
      <c r="Z53">
        <v>18.893000000000001</v>
      </c>
      <c r="AA53">
        <v>320.342468</v>
      </c>
      <c r="AB53">
        <v>2.871909</v>
      </c>
      <c r="AC53">
        <v>164.93857600000001</v>
      </c>
      <c r="AD53" s="1">
        <v>834</v>
      </c>
      <c r="AE53">
        <v>109</v>
      </c>
      <c r="AF53">
        <v>1972</v>
      </c>
      <c r="AG53">
        <v>74</v>
      </c>
      <c r="AH53">
        <v>13.146443</v>
      </c>
      <c r="AI53">
        <v>981.3</v>
      </c>
      <c r="AJ53">
        <v>0</v>
      </c>
      <c r="AK53">
        <v>225</v>
      </c>
      <c r="AL53">
        <v>136747</v>
      </c>
      <c r="AM53" t="s">
        <v>489</v>
      </c>
      <c r="AN53" t="s">
        <v>490</v>
      </c>
      <c r="AO53">
        <v>3926.7469999999998</v>
      </c>
      <c r="AR53" t="s">
        <v>116</v>
      </c>
      <c r="AS53" t="s">
        <v>119</v>
      </c>
      <c r="AT53" t="s">
        <v>415</v>
      </c>
      <c r="AU53" t="s">
        <v>488</v>
      </c>
      <c r="AV53" t="s">
        <v>193</v>
      </c>
      <c r="AW53">
        <v>3</v>
      </c>
      <c r="BB53">
        <v>0.76862231562143379</v>
      </c>
      <c r="BC53" t="s">
        <v>70</v>
      </c>
      <c r="BF53" t="s">
        <v>116</v>
      </c>
      <c r="BG53" t="s">
        <v>119</v>
      </c>
      <c r="BH53" t="s">
        <v>488</v>
      </c>
      <c r="BI53">
        <v>1013</v>
      </c>
      <c r="BJ53">
        <v>3</v>
      </c>
      <c r="BK53" t="s">
        <v>415</v>
      </c>
      <c r="BL53" t="s">
        <v>222</v>
      </c>
      <c r="BM53">
        <v>0.76862231562143379</v>
      </c>
      <c r="BN53" t="s">
        <v>70</v>
      </c>
      <c r="BO53" t="s">
        <v>186</v>
      </c>
      <c r="BP53">
        <v>4211.3639999999996</v>
      </c>
    </row>
    <row r="54" spans="1:68" ht="16.5">
      <c r="A54" s="108" t="str">
        <f t="shared" si="18"/>
        <v>신흥교통</v>
      </c>
      <c r="B54" s="109" t="str">
        <f t="shared" si="1"/>
        <v>이충열</v>
      </c>
      <c r="C54" s="110" t="str">
        <f t="shared" si="19"/>
        <v>S</v>
      </c>
      <c r="D54" s="111">
        <f t="shared" si="20"/>
        <v>1.0454067519226009</v>
      </c>
      <c r="E54" s="112">
        <f t="shared" si="21"/>
        <v>276</v>
      </c>
      <c r="F54" s="113" t="str">
        <f t="shared" si="22"/>
        <v>예비</v>
      </c>
      <c r="G54" s="114" t="str">
        <f t="shared" si="23"/>
        <v>70바4010</v>
      </c>
      <c r="H54" s="115">
        <f t="shared" si="24"/>
        <v>2</v>
      </c>
      <c r="I54" s="116">
        <f t="shared" si="25"/>
        <v>4785.3159999999998</v>
      </c>
      <c r="J54" s="117">
        <f t="shared" si="26"/>
        <v>2.1929855283139562E-2</v>
      </c>
      <c r="K54" s="117">
        <f t="shared" si="27"/>
        <v>0.38447383618688058</v>
      </c>
      <c r="L54" s="117">
        <f t="shared" si="28"/>
        <v>0.1855676824686186</v>
      </c>
      <c r="M54" s="118">
        <f t="shared" si="29"/>
        <v>21.07</v>
      </c>
      <c r="N54" s="119">
        <f t="shared" si="30"/>
        <v>0.31345892308888273</v>
      </c>
      <c r="O54" s="119">
        <f t="shared" si="31"/>
        <v>19.455350493049991</v>
      </c>
      <c r="P54" s="219">
        <f t="shared" si="32"/>
        <v>58</v>
      </c>
      <c r="Q54" s="220">
        <f t="shared" si="33"/>
        <v>15</v>
      </c>
      <c r="R54" s="220">
        <f t="shared" si="34"/>
        <v>931</v>
      </c>
      <c r="T54">
        <v>525</v>
      </c>
      <c r="U54">
        <v>276</v>
      </c>
      <c r="V54" t="s">
        <v>301</v>
      </c>
      <c r="W54">
        <v>4785.3159999999998</v>
      </c>
      <c r="X54">
        <v>2209.9450000000002</v>
      </c>
      <c r="Y54">
        <v>2.165</v>
      </c>
      <c r="Z54">
        <v>21.07</v>
      </c>
      <c r="AA54">
        <v>222.85495900000001</v>
      </c>
      <c r="AB54">
        <v>4.8871770000000003</v>
      </c>
      <c r="AC54">
        <v>85.681900999999996</v>
      </c>
      <c r="AD54" s="1">
        <v>888</v>
      </c>
      <c r="AE54">
        <v>15</v>
      </c>
      <c r="AF54">
        <v>931</v>
      </c>
      <c r="AG54">
        <v>109</v>
      </c>
      <c r="AH54">
        <v>21.472781999999999</v>
      </c>
      <c r="AI54">
        <v>32478.9</v>
      </c>
      <c r="AJ54">
        <v>17688.3</v>
      </c>
      <c r="AK54">
        <v>58</v>
      </c>
      <c r="AL54">
        <v>34424</v>
      </c>
      <c r="AM54" t="s">
        <v>302</v>
      </c>
      <c r="AN54" t="s">
        <v>491</v>
      </c>
      <c r="AO54">
        <v>3270.1149999999998</v>
      </c>
      <c r="AR54" t="s">
        <v>116</v>
      </c>
      <c r="AS54" t="s">
        <v>373</v>
      </c>
      <c r="AT54" t="s">
        <v>343</v>
      </c>
      <c r="AU54" t="s">
        <v>301</v>
      </c>
      <c r="AV54" t="s">
        <v>48</v>
      </c>
      <c r="AW54">
        <v>2</v>
      </c>
      <c r="BB54">
        <v>1.0454067519226009</v>
      </c>
      <c r="BC54" t="s">
        <v>71</v>
      </c>
      <c r="BF54" t="s">
        <v>116</v>
      </c>
      <c r="BG54" t="s">
        <v>373</v>
      </c>
      <c r="BH54" t="s">
        <v>301</v>
      </c>
      <c r="BI54">
        <v>276</v>
      </c>
      <c r="BJ54">
        <v>2</v>
      </c>
      <c r="BK54" t="s">
        <v>343</v>
      </c>
      <c r="BL54" t="s">
        <v>221</v>
      </c>
      <c r="BM54">
        <v>1.0454067519226009</v>
      </c>
      <c r="BN54" t="s">
        <v>71</v>
      </c>
      <c r="BO54" t="s">
        <v>176</v>
      </c>
      <c r="BP54">
        <v>4785.3159999999998</v>
      </c>
    </row>
    <row r="55" spans="1:68" ht="16.5">
      <c r="A55" s="125" t="str">
        <f t="shared" si="18"/>
        <v>신흥교통</v>
      </c>
      <c r="B55" s="126" t="str">
        <f t="shared" si="1"/>
        <v>이한길</v>
      </c>
      <c r="C55" s="127" t="str">
        <f t="shared" si="19"/>
        <v>B</v>
      </c>
      <c r="D55" s="128">
        <f t="shared" si="20"/>
        <v>0.94153364893066782</v>
      </c>
      <c r="E55" s="129">
        <f t="shared" si="21"/>
        <v>7870</v>
      </c>
      <c r="F55" s="130" t="str">
        <f t="shared" si="22"/>
        <v>93</v>
      </c>
      <c r="G55" s="131" t="str">
        <f t="shared" si="23"/>
        <v>70바4005</v>
      </c>
      <c r="H55" s="132">
        <f t="shared" si="24"/>
        <v>3</v>
      </c>
      <c r="I55" s="133">
        <f t="shared" si="25"/>
        <v>1151.422</v>
      </c>
      <c r="J55" s="134">
        <f t="shared" si="26"/>
        <v>6.0249487272060621E-2</v>
      </c>
      <c r="K55" s="134">
        <f t="shared" si="27"/>
        <v>0.34441153302358241</v>
      </c>
      <c r="L55" s="134">
        <f t="shared" si="28"/>
        <v>5.5583443776478128E-2</v>
      </c>
      <c r="M55" s="135">
        <f t="shared" si="29"/>
        <v>18.013999999999999</v>
      </c>
      <c r="N55" s="136">
        <f t="shared" si="30"/>
        <v>8.6849130900747071E-2</v>
      </c>
      <c r="O55" s="136">
        <f t="shared" si="31"/>
        <v>20.930640547080046</v>
      </c>
      <c r="P55" s="217">
        <f t="shared" si="32"/>
        <v>1</v>
      </c>
      <c r="Q55" s="218">
        <f t="shared" si="33"/>
        <v>1</v>
      </c>
      <c r="R55" s="218">
        <f t="shared" si="34"/>
        <v>241</v>
      </c>
      <c r="T55">
        <v>525</v>
      </c>
      <c r="U55">
        <v>7870</v>
      </c>
      <c r="V55" t="s">
        <v>303</v>
      </c>
      <c r="W55">
        <v>1151.422</v>
      </c>
      <c r="X55">
        <v>600.41800000000001</v>
      </c>
      <c r="Y55">
        <v>1.9179999999999999</v>
      </c>
      <c r="Z55">
        <v>18.013999999999999</v>
      </c>
      <c r="AA55">
        <v>67.741090999999997</v>
      </c>
      <c r="AB55">
        <v>4.081366</v>
      </c>
      <c r="AC55">
        <v>23.330812999999999</v>
      </c>
      <c r="AD55" s="1">
        <v>64</v>
      </c>
      <c r="AE55">
        <v>1</v>
      </c>
      <c r="AF55">
        <v>241</v>
      </c>
      <c r="AG55">
        <v>81</v>
      </c>
      <c r="AH55">
        <v>16.997392999999999</v>
      </c>
      <c r="AI55">
        <v>1906.8</v>
      </c>
      <c r="AJ55">
        <v>0</v>
      </c>
      <c r="AK55">
        <v>1</v>
      </c>
      <c r="AL55">
        <v>22</v>
      </c>
      <c r="AM55" t="s">
        <v>304</v>
      </c>
      <c r="AN55" t="s">
        <v>492</v>
      </c>
      <c r="AO55">
        <v>590.11599999999999</v>
      </c>
      <c r="AR55" t="s">
        <v>116</v>
      </c>
      <c r="AS55" t="s">
        <v>122</v>
      </c>
      <c r="AT55" t="s">
        <v>226</v>
      </c>
      <c r="AU55" t="s">
        <v>303</v>
      </c>
      <c r="AV55" t="s">
        <v>48</v>
      </c>
      <c r="AW55">
        <v>3</v>
      </c>
      <c r="BB55">
        <v>0.94153364893066782</v>
      </c>
      <c r="BC55" t="s">
        <v>68</v>
      </c>
      <c r="BF55" t="s">
        <v>116</v>
      </c>
      <c r="BG55" t="s">
        <v>122</v>
      </c>
      <c r="BH55" t="s">
        <v>303</v>
      </c>
      <c r="BI55">
        <v>7870</v>
      </c>
      <c r="BJ55">
        <v>3</v>
      </c>
      <c r="BK55" t="s">
        <v>226</v>
      </c>
      <c r="BL55" t="s">
        <v>227</v>
      </c>
      <c r="BM55">
        <v>0.94153364893066782</v>
      </c>
      <c r="BN55" t="s">
        <v>68</v>
      </c>
      <c r="BO55" t="s">
        <v>175</v>
      </c>
      <c r="BP55">
        <v>1151.422</v>
      </c>
    </row>
    <row r="56" spans="1:68" ht="16.5">
      <c r="A56" s="108" t="str">
        <f t="shared" si="18"/>
        <v>신흥교통</v>
      </c>
      <c r="B56" s="109" t="str">
        <f t="shared" si="1"/>
        <v>이호종</v>
      </c>
      <c r="C56" s="110" t="str">
        <f t="shared" si="19"/>
        <v>B</v>
      </c>
      <c r="D56" s="111">
        <f t="shared" si="20"/>
        <v>0.9375</v>
      </c>
      <c r="E56" s="112">
        <f t="shared" si="21"/>
        <v>5567</v>
      </c>
      <c r="F56" s="113" t="str">
        <f t="shared" si="22"/>
        <v>330</v>
      </c>
      <c r="G56" s="114" t="str">
        <f t="shared" si="23"/>
        <v>71바6295</v>
      </c>
      <c r="H56" s="115">
        <f t="shared" si="24"/>
        <v>1</v>
      </c>
      <c r="I56" s="116">
        <f t="shared" si="25"/>
        <v>5667.7969999999996</v>
      </c>
      <c r="J56" s="117">
        <f t="shared" si="26"/>
        <v>3.5449524679081142E-3</v>
      </c>
      <c r="K56" s="117">
        <f t="shared" si="27"/>
        <v>0.2407160372328723</v>
      </c>
      <c r="L56" s="117">
        <f t="shared" si="28"/>
        <v>3.6698562069177848E-2</v>
      </c>
      <c r="M56" s="118">
        <f t="shared" si="29"/>
        <v>18.835000000000001</v>
      </c>
      <c r="N56" s="119">
        <f t="shared" si="30"/>
        <v>0.10586123673801304</v>
      </c>
      <c r="O56" s="119">
        <f t="shared" si="31"/>
        <v>0.8468898939041043</v>
      </c>
      <c r="P56" s="219">
        <f t="shared" si="32"/>
        <v>2</v>
      </c>
      <c r="Q56" s="220">
        <f t="shared" si="33"/>
        <v>6</v>
      </c>
      <c r="R56" s="220">
        <f t="shared" si="34"/>
        <v>48</v>
      </c>
      <c r="T56">
        <v>525</v>
      </c>
      <c r="U56">
        <v>5567</v>
      </c>
      <c r="V56" t="s">
        <v>305</v>
      </c>
      <c r="W56">
        <v>5667.7969999999996</v>
      </c>
      <c r="X56">
        <v>1889.414</v>
      </c>
      <c r="Y56">
        <v>3</v>
      </c>
      <c r="Z56">
        <v>18.835000000000001</v>
      </c>
      <c r="AA56">
        <v>162.582998</v>
      </c>
      <c r="AB56">
        <v>0.576349</v>
      </c>
      <c r="AC56">
        <v>39.136335000000003</v>
      </c>
      <c r="AD56" s="1">
        <v>208</v>
      </c>
      <c r="AE56">
        <v>6</v>
      </c>
      <c r="AF56">
        <v>48</v>
      </c>
      <c r="AG56">
        <v>107</v>
      </c>
      <c r="AH56">
        <v>34.860945000000001</v>
      </c>
      <c r="AI56">
        <v>54605.3</v>
      </c>
      <c r="AJ56">
        <v>31093.9</v>
      </c>
      <c r="AK56">
        <v>2</v>
      </c>
      <c r="AL56">
        <v>517</v>
      </c>
      <c r="AM56" t="s">
        <v>306</v>
      </c>
      <c r="AN56" t="s">
        <v>493</v>
      </c>
      <c r="AO56">
        <v>5667.7969999999996</v>
      </c>
      <c r="AR56" t="s">
        <v>116</v>
      </c>
      <c r="AS56" t="s">
        <v>118</v>
      </c>
      <c r="AT56" t="s">
        <v>214</v>
      </c>
      <c r="AU56" t="s">
        <v>305</v>
      </c>
      <c r="AV56" t="s">
        <v>48</v>
      </c>
      <c r="AW56">
        <v>1</v>
      </c>
      <c r="BB56">
        <v>0.9375</v>
      </c>
      <c r="BC56" t="s">
        <v>68</v>
      </c>
      <c r="BF56" t="s">
        <v>116</v>
      </c>
      <c r="BG56" t="s">
        <v>118</v>
      </c>
      <c r="BH56" t="s">
        <v>305</v>
      </c>
      <c r="BI56">
        <v>5567</v>
      </c>
      <c r="BJ56">
        <v>1</v>
      </c>
      <c r="BK56" t="s">
        <v>214</v>
      </c>
      <c r="BL56" t="s">
        <v>174</v>
      </c>
      <c r="BM56">
        <v>0.9375</v>
      </c>
      <c r="BN56" t="s">
        <v>68</v>
      </c>
      <c r="BO56" t="s">
        <v>175</v>
      </c>
      <c r="BP56">
        <v>5667.7969999999996</v>
      </c>
    </row>
    <row r="57" spans="1:68" ht="16.5">
      <c r="A57" s="125" t="str">
        <f t="shared" si="18"/>
        <v>신흥교통</v>
      </c>
      <c r="B57" s="126" t="str">
        <f t="shared" si="1"/>
        <v>이흥모</v>
      </c>
      <c r="C57" s="127" t="str">
        <f t="shared" si="19"/>
        <v>D</v>
      </c>
      <c r="D57" s="128">
        <f t="shared" si="20"/>
        <v>0.82912339908417731</v>
      </c>
      <c r="E57" s="129">
        <f t="shared" si="21"/>
        <v>9931</v>
      </c>
      <c r="F57" s="130" t="str">
        <f t="shared" si="22"/>
        <v>82</v>
      </c>
      <c r="G57" s="131" t="str">
        <f t="shared" si="23"/>
        <v>71바6256</v>
      </c>
      <c r="H57" s="132">
        <f t="shared" si="24"/>
        <v>4</v>
      </c>
      <c r="I57" s="133">
        <f t="shared" si="25"/>
        <v>986.654</v>
      </c>
      <c r="J57" s="134">
        <f t="shared" si="26"/>
        <v>1.2169645956684919E-2</v>
      </c>
      <c r="K57" s="134">
        <f t="shared" si="27"/>
        <v>0.41586891917685936</v>
      </c>
      <c r="L57" s="134">
        <f t="shared" si="28"/>
        <v>0.19662414585052104</v>
      </c>
      <c r="M57" s="135">
        <f t="shared" si="29"/>
        <v>18.535</v>
      </c>
      <c r="N57" s="136">
        <f t="shared" si="30"/>
        <v>13.074492172534647</v>
      </c>
      <c r="O57" s="136">
        <f t="shared" si="31"/>
        <v>37.90589203510045</v>
      </c>
      <c r="P57" s="217">
        <f t="shared" si="32"/>
        <v>20</v>
      </c>
      <c r="Q57" s="218">
        <f t="shared" si="33"/>
        <v>129</v>
      </c>
      <c r="R57" s="218">
        <f t="shared" si="34"/>
        <v>374</v>
      </c>
      <c r="T57">
        <v>525</v>
      </c>
      <c r="U57">
        <v>9931</v>
      </c>
      <c r="V57" t="s">
        <v>307</v>
      </c>
      <c r="W57">
        <v>986.654</v>
      </c>
      <c r="X57">
        <v>469.65699999999998</v>
      </c>
      <c r="Y57">
        <v>2.101</v>
      </c>
      <c r="Z57">
        <v>18.535</v>
      </c>
      <c r="AA57">
        <v>53.752180000000003</v>
      </c>
      <c r="AB57">
        <v>0.65414499999999998</v>
      </c>
      <c r="AC57">
        <v>22.353860999999998</v>
      </c>
      <c r="AD57" s="1">
        <v>194</v>
      </c>
      <c r="AE57">
        <v>129</v>
      </c>
      <c r="AF57">
        <v>374</v>
      </c>
      <c r="AG57">
        <v>99</v>
      </c>
      <c r="AH57">
        <v>18.355609000000001</v>
      </c>
      <c r="AI57">
        <v>2458.5</v>
      </c>
      <c r="AJ57">
        <v>887.7</v>
      </c>
      <c r="AK57">
        <v>20</v>
      </c>
      <c r="AL57">
        <v>5776</v>
      </c>
      <c r="AM57" t="s">
        <v>308</v>
      </c>
      <c r="AN57" t="s">
        <v>494</v>
      </c>
      <c r="AO57">
        <v>402.86399999999998</v>
      </c>
      <c r="AR57" t="s">
        <v>116</v>
      </c>
      <c r="AS57" t="s">
        <v>121</v>
      </c>
      <c r="AT57" t="s">
        <v>346</v>
      </c>
      <c r="AU57" t="s">
        <v>307</v>
      </c>
      <c r="AV57" t="s">
        <v>48</v>
      </c>
      <c r="AW57">
        <v>4</v>
      </c>
      <c r="BB57">
        <v>0.82912339908417731</v>
      </c>
      <c r="BC57" t="s">
        <v>67</v>
      </c>
      <c r="BF57" t="s">
        <v>116</v>
      </c>
      <c r="BG57" t="s">
        <v>121</v>
      </c>
      <c r="BH57" t="s">
        <v>307</v>
      </c>
      <c r="BI57">
        <v>9931</v>
      </c>
      <c r="BJ57">
        <v>4</v>
      </c>
      <c r="BK57" t="s">
        <v>346</v>
      </c>
      <c r="BL57" t="s">
        <v>218</v>
      </c>
      <c r="BM57">
        <v>0.82912339908417731</v>
      </c>
      <c r="BN57" t="s">
        <v>67</v>
      </c>
      <c r="BO57" t="s">
        <v>179</v>
      </c>
      <c r="BP57">
        <v>986.654</v>
      </c>
    </row>
    <row r="58" spans="1:68" ht="16.5">
      <c r="A58" s="108" t="str">
        <f t="shared" si="18"/>
        <v>신흥교통</v>
      </c>
      <c r="B58" s="109" t="str">
        <f t="shared" si="1"/>
        <v>장철수</v>
      </c>
      <c r="C58" s="110" t="str">
        <f t="shared" si="19"/>
        <v>C</v>
      </c>
      <c r="D58" s="111">
        <f t="shared" si="20"/>
        <v>0.88081176835843122</v>
      </c>
      <c r="E58" s="112">
        <f t="shared" si="21"/>
        <v>1095</v>
      </c>
      <c r="F58" s="113" t="str">
        <f t="shared" si="22"/>
        <v>330</v>
      </c>
      <c r="G58" s="114" t="str">
        <f t="shared" si="23"/>
        <v>71바6295</v>
      </c>
      <c r="H58" s="115">
        <f t="shared" si="24"/>
        <v>2</v>
      </c>
      <c r="I58" s="116">
        <f t="shared" si="25"/>
        <v>4755.7440000000006</v>
      </c>
      <c r="J58" s="117">
        <f t="shared" si="26"/>
        <v>3.5901111691775948E-2</v>
      </c>
      <c r="K58" s="117">
        <f t="shared" si="27"/>
        <v>0.26948690685475996</v>
      </c>
      <c r="L58" s="117">
        <f t="shared" si="28"/>
        <v>8.6842353162827929E-2</v>
      </c>
      <c r="M58" s="118">
        <f t="shared" si="29"/>
        <v>21.504000000000001</v>
      </c>
      <c r="N58" s="119">
        <f t="shared" si="30"/>
        <v>0</v>
      </c>
      <c r="O58" s="119">
        <f t="shared" si="31"/>
        <v>5.3198826513790483</v>
      </c>
      <c r="P58" s="219">
        <f t="shared" si="32"/>
        <v>15</v>
      </c>
      <c r="Q58" s="220">
        <f t="shared" si="33"/>
        <v>0</v>
      </c>
      <c r="R58" s="220">
        <f t="shared" si="34"/>
        <v>253</v>
      </c>
      <c r="T58">
        <v>525</v>
      </c>
      <c r="U58">
        <v>1095</v>
      </c>
      <c r="V58" t="s">
        <v>309</v>
      </c>
      <c r="W58">
        <v>4755.7439999999997</v>
      </c>
      <c r="X58">
        <v>1688.847</v>
      </c>
      <c r="Y58">
        <v>2.8159999999999998</v>
      </c>
      <c r="Z58">
        <v>21.504000000000001</v>
      </c>
      <c r="AA58">
        <v>143.27829299999999</v>
      </c>
      <c r="AB58">
        <v>5.1438499999999996</v>
      </c>
      <c r="AC58">
        <v>38.611623999999999</v>
      </c>
      <c r="AD58" s="1">
        <v>413</v>
      </c>
      <c r="AE58">
        <v>0</v>
      </c>
      <c r="AF58">
        <v>253</v>
      </c>
      <c r="AG58">
        <v>95</v>
      </c>
      <c r="AH58">
        <v>33.192354999999999</v>
      </c>
      <c r="AI58">
        <v>45975.3</v>
      </c>
      <c r="AJ58">
        <v>15907.5</v>
      </c>
      <c r="AK58">
        <v>15</v>
      </c>
      <c r="AL58">
        <v>3057</v>
      </c>
      <c r="AM58" t="s">
        <v>310</v>
      </c>
      <c r="AN58" t="s">
        <v>495</v>
      </c>
      <c r="AO58">
        <v>4511.4970000000003</v>
      </c>
      <c r="AR58" t="s">
        <v>116</v>
      </c>
      <c r="AS58" t="s">
        <v>118</v>
      </c>
      <c r="AT58" t="s">
        <v>214</v>
      </c>
      <c r="AU58" t="s">
        <v>309</v>
      </c>
      <c r="AV58" t="s">
        <v>48</v>
      </c>
      <c r="AW58">
        <v>2</v>
      </c>
      <c r="BB58">
        <v>0.88081176835843122</v>
      </c>
      <c r="BC58" t="s">
        <v>69</v>
      </c>
      <c r="BF58" t="s">
        <v>116</v>
      </c>
      <c r="BG58" t="s">
        <v>118</v>
      </c>
      <c r="BH58" t="s">
        <v>309</v>
      </c>
      <c r="BI58">
        <v>1095</v>
      </c>
      <c r="BJ58">
        <v>2</v>
      </c>
      <c r="BK58" t="s">
        <v>214</v>
      </c>
      <c r="BL58" t="s">
        <v>210</v>
      </c>
      <c r="BM58">
        <v>0.88081176835843122</v>
      </c>
      <c r="BN58" t="s">
        <v>69</v>
      </c>
      <c r="BO58" t="s">
        <v>177</v>
      </c>
      <c r="BP58">
        <v>4755.7440000000006</v>
      </c>
    </row>
    <row r="59" spans="1:68" ht="16.5">
      <c r="A59" s="125" t="str">
        <f t="shared" si="18"/>
        <v>신흥교통</v>
      </c>
      <c r="B59" s="126" t="str">
        <f t="shared" si="1"/>
        <v>정경준</v>
      </c>
      <c r="C59" s="127" t="str">
        <f t="shared" si="19"/>
        <v>B</v>
      </c>
      <c r="D59" s="128">
        <f t="shared" si="20"/>
        <v>0.90033798167708268</v>
      </c>
      <c r="E59" s="129">
        <f t="shared" si="21"/>
        <v>6445</v>
      </c>
      <c r="F59" s="130" t="str">
        <f t="shared" si="22"/>
        <v>46</v>
      </c>
      <c r="G59" s="131" t="str">
        <f t="shared" si="23"/>
        <v>71바6289</v>
      </c>
      <c r="H59" s="132">
        <f t="shared" si="24"/>
        <v>3</v>
      </c>
      <c r="I59" s="133">
        <f t="shared" si="25"/>
        <v>601.87900000000002</v>
      </c>
      <c r="J59" s="134">
        <f t="shared" si="26"/>
        <v>2.550008468448834E-2</v>
      </c>
      <c r="K59" s="134">
        <f t="shared" si="27"/>
        <v>0.37930401977321926</v>
      </c>
      <c r="L59" s="134">
        <f t="shared" si="28"/>
        <v>0.18109952332611703</v>
      </c>
      <c r="M59" s="135">
        <f t="shared" si="29"/>
        <v>15.522</v>
      </c>
      <c r="N59" s="136">
        <f t="shared" si="30"/>
        <v>0</v>
      </c>
      <c r="O59" s="136">
        <f t="shared" si="31"/>
        <v>9.4703420454941938</v>
      </c>
      <c r="P59" s="217">
        <f t="shared" si="32"/>
        <v>10</v>
      </c>
      <c r="Q59" s="218">
        <f t="shared" si="33"/>
        <v>0</v>
      </c>
      <c r="R59" s="218">
        <f t="shared" si="34"/>
        <v>57</v>
      </c>
      <c r="T59">
        <v>525</v>
      </c>
      <c r="U59">
        <v>6445</v>
      </c>
      <c r="V59" t="s">
        <v>311</v>
      </c>
      <c r="W59">
        <v>601.87900000000002</v>
      </c>
      <c r="X59">
        <v>317.87700000000001</v>
      </c>
      <c r="Y59">
        <v>1.893</v>
      </c>
      <c r="Z59">
        <v>15.522</v>
      </c>
      <c r="AA59">
        <v>39.836103000000001</v>
      </c>
      <c r="AB59">
        <v>1.0158240000000001</v>
      </c>
      <c r="AC59">
        <v>15.109994</v>
      </c>
      <c r="AD59" s="1">
        <v>109</v>
      </c>
      <c r="AE59">
        <v>0</v>
      </c>
      <c r="AF59">
        <v>57</v>
      </c>
      <c r="AG59">
        <v>74</v>
      </c>
      <c r="AH59">
        <v>15.108881999999999</v>
      </c>
      <c r="AI59">
        <v>160.30000000000001</v>
      </c>
      <c r="AJ59">
        <v>0</v>
      </c>
      <c r="AK59">
        <v>10</v>
      </c>
      <c r="AL59">
        <v>3157</v>
      </c>
      <c r="AM59" t="s">
        <v>312</v>
      </c>
      <c r="AN59" t="s">
        <v>496</v>
      </c>
      <c r="AO59">
        <v>349.488</v>
      </c>
      <c r="AR59" t="s">
        <v>116</v>
      </c>
      <c r="AS59" t="s">
        <v>119</v>
      </c>
      <c r="AT59" t="s">
        <v>222</v>
      </c>
      <c r="AU59" t="s">
        <v>311</v>
      </c>
      <c r="AV59" t="s">
        <v>48</v>
      </c>
      <c r="AW59">
        <v>3</v>
      </c>
      <c r="BB59">
        <v>0.90033798167708268</v>
      </c>
      <c r="BC59" t="s">
        <v>68</v>
      </c>
      <c r="BF59" t="s">
        <v>116</v>
      </c>
      <c r="BG59" t="s">
        <v>119</v>
      </c>
      <c r="BH59" t="s">
        <v>311</v>
      </c>
      <c r="BI59">
        <v>6445</v>
      </c>
      <c r="BJ59">
        <v>3</v>
      </c>
      <c r="BK59" t="s">
        <v>222</v>
      </c>
      <c r="BL59" t="s">
        <v>221</v>
      </c>
      <c r="BM59">
        <v>0.90033798167708268</v>
      </c>
      <c r="BN59" t="s">
        <v>68</v>
      </c>
      <c r="BO59" t="s">
        <v>175</v>
      </c>
      <c r="BP59">
        <v>601.87900000000002</v>
      </c>
    </row>
    <row r="60" spans="1:68" ht="16.5">
      <c r="A60" s="108" t="str">
        <f t="shared" si="18"/>
        <v>신흥교통</v>
      </c>
      <c r="B60" s="109" t="str">
        <f t="shared" si="1"/>
        <v>정상원</v>
      </c>
      <c r="C60" s="110" t="str">
        <f t="shared" si="19"/>
        <v>F</v>
      </c>
      <c r="D60" s="111">
        <f t="shared" si="20"/>
        <v>0.76166666666666671</v>
      </c>
      <c r="E60" s="112">
        <f t="shared" si="21"/>
        <v>7025</v>
      </c>
      <c r="F60" s="113" t="str">
        <f t="shared" si="22"/>
        <v>13</v>
      </c>
      <c r="G60" s="114" t="str">
        <f t="shared" si="23"/>
        <v>71바6286</v>
      </c>
      <c r="H60" s="115">
        <f t="shared" si="24"/>
        <v>1</v>
      </c>
      <c r="I60" s="116">
        <f t="shared" si="25"/>
        <v>1004.078</v>
      </c>
      <c r="J60" s="117">
        <f t="shared" si="26"/>
        <v>5.2678975342774395E-2</v>
      </c>
      <c r="K60" s="117">
        <f t="shared" si="27"/>
        <v>0.41939046611838199</v>
      </c>
      <c r="L60" s="117">
        <f t="shared" si="28"/>
        <v>0.19420801969568102</v>
      </c>
      <c r="M60" s="118">
        <f t="shared" si="29"/>
        <v>18.809000000000001</v>
      </c>
      <c r="N60" s="119">
        <f t="shared" si="30"/>
        <v>0</v>
      </c>
      <c r="O60" s="119">
        <f t="shared" si="31"/>
        <v>55.872153358603619</v>
      </c>
      <c r="P60" s="219">
        <f t="shared" si="32"/>
        <v>14</v>
      </c>
      <c r="Q60" s="220">
        <f t="shared" si="33"/>
        <v>0</v>
      </c>
      <c r="R60" s="220">
        <f t="shared" si="34"/>
        <v>561</v>
      </c>
      <c r="T60">
        <v>525</v>
      </c>
      <c r="U60">
        <v>7025</v>
      </c>
      <c r="V60" t="s">
        <v>313</v>
      </c>
      <c r="W60">
        <v>1004.078</v>
      </c>
      <c r="X60">
        <v>549.22699999999998</v>
      </c>
      <c r="Y60">
        <v>1.8280000000000001</v>
      </c>
      <c r="Z60">
        <v>18.809000000000001</v>
      </c>
      <c r="AA60">
        <v>67.747767999999994</v>
      </c>
      <c r="AB60">
        <v>3.568883</v>
      </c>
      <c r="AC60">
        <v>28.412768</v>
      </c>
      <c r="AD60" s="1">
        <v>195</v>
      </c>
      <c r="AE60">
        <v>0</v>
      </c>
      <c r="AF60">
        <v>561</v>
      </c>
      <c r="AG60">
        <v>69</v>
      </c>
      <c r="AH60">
        <v>14.820827</v>
      </c>
      <c r="AI60">
        <v>157.9</v>
      </c>
      <c r="AJ60">
        <v>0</v>
      </c>
      <c r="AK60">
        <v>14</v>
      </c>
      <c r="AL60">
        <v>23393</v>
      </c>
      <c r="AM60" t="s">
        <v>314</v>
      </c>
      <c r="AN60" t="s">
        <v>497</v>
      </c>
      <c r="AO60">
        <v>1004.078</v>
      </c>
      <c r="AR60" t="s">
        <v>116</v>
      </c>
      <c r="AS60" t="s">
        <v>117</v>
      </c>
      <c r="AT60" t="s">
        <v>204</v>
      </c>
      <c r="AU60" t="s">
        <v>313</v>
      </c>
      <c r="AV60" t="s">
        <v>48</v>
      </c>
      <c r="AW60">
        <v>1</v>
      </c>
      <c r="BB60">
        <v>0.76166666666666671</v>
      </c>
      <c r="BC60" t="s">
        <v>70</v>
      </c>
      <c r="BF60" t="s">
        <v>116</v>
      </c>
      <c r="BG60" t="s">
        <v>117</v>
      </c>
      <c r="BH60" t="s">
        <v>313</v>
      </c>
      <c r="BI60">
        <v>7025</v>
      </c>
      <c r="BJ60">
        <v>1</v>
      </c>
      <c r="BK60" t="s">
        <v>204</v>
      </c>
      <c r="BL60" t="s">
        <v>174</v>
      </c>
      <c r="BM60">
        <v>0.76166666666666671</v>
      </c>
      <c r="BN60" t="s">
        <v>70</v>
      </c>
      <c r="BO60" t="s">
        <v>186</v>
      </c>
      <c r="BP60">
        <v>1004.078</v>
      </c>
    </row>
    <row r="61" spans="1:68" ht="16.5">
      <c r="A61" s="125" t="str">
        <f t="shared" si="18"/>
        <v>신흥교통</v>
      </c>
      <c r="B61" s="126" t="str">
        <f t="shared" si="1"/>
        <v>정승용</v>
      </c>
      <c r="C61" s="127" t="str">
        <f t="shared" si="19"/>
        <v>B</v>
      </c>
      <c r="D61" s="128">
        <f t="shared" si="20"/>
        <v>0.92684210526315791</v>
      </c>
      <c r="E61" s="129">
        <f t="shared" si="21"/>
        <v>6484</v>
      </c>
      <c r="F61" s="130" t="str">
        <f t="shared" si="22"/>
        <v>46</v>
      </c>
      <c r="G61" s="131" t="str">
        <f t="shared" si="23"/>
        <v>71바6287</v>
      </c>
      <c r="H61" s="132">
        <f t="shared" si="24"/>
        <v>1</v>
      </c>
      <c r="I61" s="133">
        <f t="shared" si="25"/>
        <v>1733.925</v>
      </c>
      <c r="J61" s="134">
        <f t="shared" si="26"/>
        <v>2.9490369411492426E-2</v>
      </c>
      <c r="K61" s="134">
        <f t="shared" si="27"/>
        <v>0.38112137406383018</v>
      </c>
      <c r="L61" s="134">
        <f t="shared" si="28"/>
        <v>0.25664316507346052</v>
      </c>
      <c r="M61" s="135">
        <f t="shared" si="29"/>
        <v>18.172999999999998</v>
      </c>
      <c r="N61" s="136">
        <f t="shared" si="30"/>
        <v>0</v>
      </c>
      <c r="O61" s="136">
        <f t="shared" si="31"/>
        <v>20.300762720417552</v>
      </c>
      <c r="P61" s="217">
        <f t="shared" si="32"/>
        <v>6</v>
      </c>
      <c r="Q61" s="218">
        <f t="shared" si="33"/>
        <v>0</v>
      </c>
      <c r="R61" s="218">
        <f t="shared" si="34"/>
        <v>352</v>
      </c>
      <c r="T61">
        <v>525</v>
      </c>
      <c r="U61">
        <v>6484</v>
      </c>
      <c r="V61" t="s">
        <v>315</v>
      </c>
      <c r="W61">
        <v>1733.925</v>
      </c>
      <c r="X61">
        <v>984.70100000000002</v>
      </c>
      <c r="Y61">
        <v>1.7609999999999999</v>
      </c>
      <c r="Z61">
        <v>18.172999999999998</v>
      </c>
      <c r="AA61">
        <v>111.485243</v>
      </c>
      <c r="AB61">
        <v>3.287741</v>
      </c>
      <c r="AC61">
        <v>42.489409000000002</v>
      </c>
      <c r="AD61" s="1">
        <v>445</v>
      </c>
      <c r="AE61">
        <v>0</v>
      </c>
      <c r="AF61">
        <v>352</v>
      </c>
      <c r="AG61">
        <v>77</v>
      </c>
      <c r="AH61">
        <v>15.552955000000001</v>
      </c>
      <c r="AI61">
        <v>560.29999999999995</v>
      </c>
      <c r="AJ61">
        <v>0</v>
      </c>
      <c r="AK61">
        <v>6</v>
      </c>
      <c r="AL61">
        <v>694</v>
      </c>
      <c r="AM61" t="s">
        <v>316</v>
      </c>
      <c r="AN61" t="s">
        <v>498</v>
      </c>
      <c r="AO61">
        <v>1733.925</v>
      </c>
      <c r="AR61" t="s">
        <v>116</v>
      </c>
      <c r="AS61" t="s">
        <v>119</v>
      </c>
      <c r="AT61" t="s">
        <v>221</v>
      </c>
      <c r="AU61" t="s">
        <v>315</v>
      </c>
      <c r="AV61" t="s">
        <v>48</v>
      </c>
      <c r="AW61">
        <v>1</v>
      </c>
      <c r="BB61">
        <v>0.92684210526315791</v>
      </c>
      <c r="BC61" t="s">
        <v>68</v>
      </c>
      <c r="BF61" t="s">
        <v>116</v>
      </c>
      <c r="BG61" t="s">
        <v>119</v>
      </c>
      <c r="BH61" t="s">
        <v>315</v>
      </c>
      <c r="BI61">
        <v>6484</v>
      </c>
      <c r="BJ61">
        <v>1</v>
      </c>
      <c r="BK61" t="s">
        <v>221</v>
      </c>
      <c r="BL61" t="s">
        <v>174</v>
      </c>
      <c r="BM61">
        <v>0.92684210526315791</v>
      </c>
      <c r="BN61" t="s">
        <v>68</v>
      </c>
      <c r="BO61" t="s">
        <v>175</v>
      </c>
      <c r="BP61">
        <v>1733.925</v>
      </c>
    </row>
    <row r="62" spans="1:68" ht="16.5">
      <c r="A62" s="108" t="str">
        <f t="shared" si="18"/>
        <v>신흥교통</v>
      </c>
      <c r="B62" s="109" t="str">
        <f t="shared" si="1"/>
        <v>정해원</v>
      </c>
      <c r="C62" s="110" t="str">
        <f t="shared" si="19"/>
        <v>C</v>
      </c>
      <c r="D62" s="111">
        <f t="shared" si="20"/>
        <v>0.87995899176828052</v>
      </c>
      <c r="E62" s="112">
        <f t="shared" si="21"/>
        <v>6635</v>
      </c>
      <c r="F62" s="113" t="str">
        <f t="shared" si="22"/>
        <v>330</v>
      </c>
      <c r="G62" s="114" t="str">
        <f t="shared" si="23"/>
        <v>71바6297</v>
      </c>
      <c r="H62" s="115">
        <f t="shared" si="24"/>
        <v>2</v>
      </c>
      <c r="I62" s="116">
        <f t="shared" si="25"/>
        <v>4929.1610000000001</v>
      </c>
      <c r="J62" s="117">
        <f t="shared" si="26"/>
        <v>1.495456640716731E-3</v>
      </c>
      <c r="K62" s="117">
        <f t="shared" si="27"/>
        <v>0.26008371267020641</v>
      </c>
      <c r="L62" s="117">
        <f t="shared" si="28"/>
        <v>0.12050732366015231</v>
      </c>
      <c r="M62" s="118">
        <f t="shared" si="29"/>
        <v>20.256</v>
      </c>
      <c r="N62" s="119">
        <f t="shared" si="30"/>
        <v>0.10143714112807432</v>
      </c>
      <c r="O62" s="119">
        <f t="shared" si="31"/>
        <v>4.1994976427022772</v>
      </c>
      <c r="P62" s="219">
        <f t="shared" si="32"/>
        <v>1</v>
      </c>
      <c r="Q62" s="220">
        <f t="shared" si="33"/>
        <v>5</v>
      </c>
      <c r="R62" s="220">
        <f t="shared" si="34"/>
        <v>207</v>
      </c>
      <c r="T62">
        <v>525</v>
      </c>
      <c r="U62">
        <v>6635</v>
      </c>
      <c r="V62" t="s">
        <v>317</v>
      </c>
      <c r="W62">
        <v>4929.1610000000001</v>
      </c>
      <c r="X62">
        <v>1648.6890000000001</v>
      </c>
      <c r="Y62">
        <v>2.99</v>
      </c>
      <c r="Z62">
        <v>20.256</v>
      </c>
      <c r="AA62">
        <v>137.62217799999999</v>
      </c>
      <c r="AB62">
        <v>0.20580799999999999</v>
      </c>
      <c r="AC62">
        <v>35.793286999999999</v>
      </c>
      <c r="AD62" s="1">
        <v>594</v>
      </c>
      <c r="AE62">
        <v>5</v>
      </c>
      <c r="AF62">
        <v>207</v>
      </c>
      <c r="AG62">
        <v>115</v>
      </c>
      <c r="AH62">
        <v>35.816617999999998</v>
      </c>
      <c r="AI62">
        <v>37803.199999999997</v>
      </c>
      <c r="AJ62">
        <v>26470.9</v>
      </c>
      <c r="AK62">
        <v>1</v>
      </c>
      <c r="AL62">
        <v>817</v>
      </c>
      <c r="AM62" t="s">
        <v>318</v>
      </c>
      <c r="AN62" t="s">
        <v>499</v>
      </c>
      <c r="AO62">
        <v>4687.7809999999999</v>
      </c>
      <c r="AR62" t="s">
        <v>116</v>
      </c>
      <c r="AS62" t="s">
        <v>118</v>
      </c>
      <c r="AT62" t="s">
        <v>215</v>
      </c>
      <c r="AU62" t="s">
        <v>317</v>
      </c>
      <c r="AV62" t="s">
        <v>48</v>
      </c>
      <c r="AW62">
        <v>2</v>
      </c>
      <c r="BB62">
        <v>0.87995899176828052</v>
      </c>
      <c r="BC62" t="s">
        <v>69</v>
      </c>
      <c r="BF62" t="s">
        <v>116</v>
      </c>
      <c r="BG62" t="s">
        <v>118</v>
      </c>
      <c r="BH62" t="s">
        <v>317</v>
      </c>
      <c r="BI62">
        <v>6635</v>
      </c>
      <c r="BJ62">
        <v>2</v>
      </c>
      <c r="BK62" t="s">
        <v>215</v>
      </c>
      <c r="BL62" t="s">
        <v>209</v>
      </c>
      <c r="BM62">
        <v>0.87995899176828052</v>
      </c>
      <c r="BN62" t="s">
        <v>69</v>
      </c>
      <c r="BO62" t="s">
        <v>177</v>
      </c>
      <c r="BP62">
        <v>4929.1610000000001</v>
      </c>
    </row>
    <row r="63" spans="1:68" ht="16.5">
      <c r="A63" s="125" t="str">
        <f t="shared" si="18"/>
        <v>신흥교통</v>
      </c>
      <c r="B63" s="126" t="str">
        <f t="shared" si="1"/>
        <v>정회철</v>
      </c>
      <c r="C63" s="127" t="str">
        <f t="shared" si="19"/>
        <v>F</v>
      </c>
      <c r="D63" s="128">
        <f t="shared" si="20"/>
        <v>0.75498386487651614</v>
      </c>
      <c r="E63" s="129">
        <f t="shared" si="21"/>
        <v>1035</v>
      </c>
      <c r="F63" s="130" t="str">
        <f t="shared" si="22"/>
        <v>13</v>
      </c>
      <c r="G63" s="131" t="str">
        <f t="shared" si="23"/>
        <v>71바6290</v>
      </c>
      <c r="H63" s="132">
        <f t="shared" si="24"/>
        <v>4</v>
      </c>
      <c r="I63" s="133">
        <f t="shared" si="25"/>
        <v>543.83900000000006</v>
      </c>
      <c r="J63" s="134">
        <f t="shared" si="26"/>
        <v>4.3482250907305009E-2</v>
      </c>
      <c r="K63" s="134">
        <f t="shared" si="27"/>
        <v>0.38829807258457338</v>
      </c>
      <c r="L63" s="134">
        <f t="shared" si="28"/>
        <v>0.18020039018900813</v>
      </c>
      <c r="M63" s="135">
        <f t="shared" si="29"/>
        <v>19.518999999999998</v>
      </c>
      <c r="N63" s="136">
        <f t="shared" si="30"/>
        <v>0.91938974586228639</v>
      </c>
      <c r="O63" s="136">
        <f t="shared" si="31"/>
        <v>32.17864110518002</v>
      </c>
      <c r="P63" s="217">
        <f t="shared" si="32"/>
        <v>5</v>
      </c>
      <c r="Q63" s="218">
        <f t="shared" si="33"/>
        <v>5</v>
      </c>
      <c r="R63" s="218">
        <f t="shared" si="34"/>
        <v>175</v>
      </c>
      <c r="T63">
        <v>525</v>
      </c>
      <c r="U63">
        <v>1035</v>
      </c>
      <c r="V63" t="s">
        <v>500</v>
      </c>
      <c r="W63">
        <v>543.83900000000006</v>
      </c>
      <c r="X63">
        <v>311.89800000000002</v>
      </c>
      <c r="Y63">
        <v>1.744</v>
      </c>
      <c r="Z63">
        <v>19.518999999999998</v>
      </c>
      <c r="AA63">
        <v>34.771383</v>
      </c>
      <c r="AB63">
        <v>1.511938</v>
      </c>
      <c r="AC63">
        <v>13.501661</v>
      </c>
      <c r="AD63" s="1">
        <v>98</v>
      </c>
      <c r="AE63">
        <v>5</v>
      </c>
      <c r="AF63">
        <v>175</v>
      </c>
      <c r="AG63">
        <v>69</v>
      </c>
      <c r="AH63">
        <v>15.640419</v>
      </c>
      <c r="AI63">
        <v>81.3</v>
      </c>
      <c r="AJ63">
        <v>0</v>
      </c>
      <c r="AK63">
        <v>5</v>
      </c>
      <c r="AL63">
        <v>3060</v>
      </c>
      <c r="AM63" t="s">
        <v>501</v>
      </c>
      <c r="AN63" t="s">
        <v>502</v>
      </c>
      <c r="AO63">
        <v>160.12899999999999</v>
      </c>
      <c r="AR63" t="s">
        <v>116</v>
      </c>
      <c r="AS63" t="s">
        <v>117</v>
      </c>
      <c r="AT63" t="s">
        <v>205</v>
      </c>
      <c r="AU63" t="s">
        <v>500</v>
      </c>
      <c r="AV63" t="s">
        <v>48</v>
      </c>
      <c r="AW63">
        <v>4</v>
      </c>
      <c r="BB63">
        <v>0.75498386487651614</v>
      </c>
      <c r="BC63" t="s">
        <v>70</v>
      </c>
      <c r="BF63" t="s">
        <v>116</v>
      </c>
      <c r="BG63" t="s">
        <v>117</v>
      </c>
      <c r="BH63" t="s">
        <v>500</v>
      </c>
      <c r="BI63">
        <v>1035</v>
      </c>
      <c r="BJ63">
        <v>4</v>
      </c>
      <c r="BK63" t="s">
        <v>205</v>
      </c>
      <c r="BL63" t="s">
        <v>198</v>
      </c>
      <c r="BM63">
        <v>0.75498386487651614</v>
      </c>
      <c r="BN63" t="s">
        <v>70</v>
      </c>
      <c r="BO63" t="s">
        <v>186</v>
      </c>
      <c r="BP63">
        <v>543.83900000000006</v>
      </c>
    </row>
    <row r="64" spans="1:68" ht="16.5">
      <c r="A64" s="108" t="str">
        <f t="shared" si="18"/>
        <v>신흥교통</v>
      </c>
      <c r="B64" s="109" t="str">
        <f t="shared" si="1"/>
        <v>조남희</v>
      </c>
      <c r="C64" s="110" t="str">
        <f t="shared" si="19"/>
        <v>S</v>
      </c>
      <c r="D64" s="111">
        <f t="shared" si="20"/>
        <v>1.0159090909090909</v>
      </c>
      <c r="E64" s="112">
        <f t="shared" si="21"/>
        <v>7470</v>
      </c>
      <c r="F64" s="113" t="str">
        <f t="shared" si="22"/>
        <v>13</v>
      </c>
      <c r="G64" s="114" t="str">
        <f t="shared" si="23"/>
        <v>71바6262</v>
      </c>
      <c r="H64" s="115">
        <f t="shared" si="24"/>
        <v>1</v>
      </c>
      <c r="I64" s="116">
        <f t="shared" si="25"/>
        <v>2061.1219999999998</v>
      </c>
      <c r="J64" s="117">
        <f t="shared" si="26"/>
        <v>1.0331116050813428E-2</v>
      </c>
      <c r="K64" s="117">
        <f t="shared" si="27"/>
        <v>0.34923830324465677</v>
      </c>
      <c r="L64" s="117">
        <f t="shared" si="28"/>
        <v>0.22366458656983917</v>
      </c>
      <c r="M64" s="118">
        <f t="shared" si="29"/>
        <v>13.491</v>
      </c>
      <c r="N64" s="119">
        <f t="shared" si="30"/>
        <v>0.14555179169403851</v>
      </c>
      <c r="O64" s="119">
        <f t="shared" si="31"/>
        <v>3.6873120562489752</v>
      </c>
      <c r="P64" s="219">
        <f t="shared" si="32"/>
        <v>0</v>
      </c>
      <c r="Q64" s="220">
        <f t="shared" si="33"/>
        <v>3</v>
      </c>
      <c r="R64" s="220">
        <f t="shared" si="34"/>
        <v>76</v>
      </c>
      <c r="T64">
        <v>525</v>
      </c>
      <c r="U64">
        <v>7470</v>
      </c>
      <c r="V64" t="s">
        <v>354</v>
      </c>
      <c r="W64">
        <v>2061.1219999999998</v>
      </c>
      <c r="X64">
        <v>922.16600000000005</v>
      </c>
      <c r="Y64">
        <v>2.2349999999999999</v>
      </c>
      <c r="Z64">
        <v>13.491</v>
      </c>
      <c r="AA64">
        <v>115.93636100000001</v>
      </c>
      <c r="AB64">
        <v>1.1977519999999999</v>
      </c>
      <c r="AC64">
        <v>40.489418000000001</v>
      </c>
      <c r="AD64" s="1">
        <v>461</v>
      </c>
      <c r="AE64">
        <v>3</v>
      </c>
      <c r="AF64">
        <v>76</v>
      </c>
      <c r="AG64">
        <v>68</v>
      </c>
      <c r="AH64">
        <v>17.778046</v>
      </c>
      <c r="AI64">
        <v>298.8</v>
      </c>
      <c r="AJ64">
        <v>0</v>
      </c>
      <c r="AK64">
        <v>0</v>
      </c>
      <c r="AL64">
        <v>0</v>
      </c>
      <c r="AM64" t="s">
        <v>355</v>
      </c>
      <c r="AN64" t="s">
        <v>503</v>
      </c>
      <c r="AO64">
        <v>2061.1219999999998</v>
      </c>
      <c r="AR64" t="s">
        <v>116</v>
      </c>
      <c r="AS64" t="s">
        <v>117</v>
      </c>
      <c r="AT64" t="s">
        <v>201</v>
      </c>
      <c r="AU64" t="s">
        <v>354</v>
      </c>
      <c r="AV64" t="s">
        <v>193</v>
      </c>
      <c r="AW64">
        <v>1</v>
      </c>
      <c r="BB64">
        <v>1.0159090909090909</v>
      </c>
      <c r="BC64" t="s">
        <v>71</v>
      </c>
      <c r="BF64" t="s">
        <v>116</v>
      </c>
      <c r="BG64" t="s">
        <v>117</v>
      </c>
      <c r="BH64" t="s">
        <v>354</v>
      </c>
      <c r="BI64">
        <v>7470</v>
      </c>
      <c r="BJ64">
        <v>1</v>
      </c>
      <c r="BK64" t="s">
        <v>201</v>
      </c>
      <c r="BL64" t="s">
        <v>174</v>
      </c>
      <c r="BM64">
        <v>1.0159090909090909</v>
      </c>
      <c r="BN64" t="s">
        <v>71</v>
      </c>
      <c r="BO64" t="s">
        <v>176</v>
      </c>
      <c r="BP64">
        <v>2061.1219999999998</v>
      </c>
    </row>
    <row r="65" spans="1:68" ht="16.5">
      <c r="A65" s="125" t="str">
        <f t="shared" si="18"/>
        <v>신흥교통</v>
      </c>
      <c r="B65" s="126" t="str">
        <f t="shared" si="1"/>
        <v>조주현</v>
      </c>
      <c r="C65" s="127" t="str">
        <f t="shared" si="19"/>
        <v>C</v>
      </c>
      <c r="D65" s="128">
        <f t="shared" si="20"/>
        <v>0.8666666666666667</v>
      </c>
      <c r="E65" s="129">
        <f t="shared" si="21"/>
        <v>4411</v>
      </c>
      <c r="F65" s="130" t="str">
        <f t="shared" si="22"/>
        <v>82</v>
      </c>
      <c r="G65" s="131" t="str">
        <f t="shared" si="23"/>
        <v>71바6280</v>
      </c>
      <c r="H65" s="132">
        <f t="shared" si="24"/>
        <v>1</v>
      </c>
      <c r="I65" s="133">
        <f t="shared" si="25"/>
        <v>2314.654</v>
      </c>
      <c r="J65" s="134">
        <f t="shared" si="26"/>
        <v>2.745883591987186E-2</v>
      </c>
      <c r="K65" s="134">
        <f t="shared" si="27"/>
        <v>0.43809447168228494</v>
      </c>
      <c r="L65" s="134">
        <f t="shared" si="28"/>
        <v>0.26008206842145737</v>
      </c>
      <c r="M65" s="135">
        <f t="shared" si="29"/>
        <v>18.442</v>
      </c>
      <c r="N65" s="136">
        <f t="shared" si="30"/>
        <v>2.289759074142399</v>
      </c>
      <c r="O65" s="136">
        <f t="shared" si="31"/>
        <v>42.598159379328401</v>
      </c>
      <c r="P65" s="217">
        <f t="shared" si="32"/>
        <v>55</v>
      </c>
      <c r="Q65" s="218">
        <f t="shared" si="33"/>
        <v>53</v>
      </c>
      <c r="R65" s="218">
        <f t="shared" si="34"/>
        <v>986</v>
      </c>
      <c r="T65">
        <v>525</v>
      </c>
      <c r="U65">
        <v>4411</v>
      </c>
      <c r="V65" t="s">
        <v>319</v>
      </c>
      <c r="W65">
        <v>2314.654</v>
      </c>
      <c r="X65">
        <v>1271.623</v>
      </c>
      <c r="Y65">
        <v>1.82</v>
      </c>
      <c r="Z65">
        <v>18.442</v>
      </c>
      <c r="AA65">
        <v>154.36164199999999</v>
      </c>
      <c r="AB65">
        <v>4.2385910000000004</v>
      </c>
      <c r="AC65">
        <v>67.624982000000003</v>
      </c>
      <c r="AD65" s="1">
        <v>602</v>
      </c>
      <c r="AE65">
        <v>53</v>
      </c>
      <c r="AF65">
        <v>986</v>
      </c>
      <c r="AG65">
        <v>69</v>
      </c>
      <c r="AH65">
        <v>14.995006999999999</v>
      </c>
      <c r="AI65">
        <v>825.4</v>
      </c>
      <c r="AJ65">
        <v>0</v>
      </c>
      <c r="AK65">
        <v>55</v>
      </c>
      <c r="AL65">
        <v>31451</v>
      </c>
      <c r="AM65" t="s">
        <v>320</v>
      </c>
      <c r="AN65" t="s">
        <v>504</v>
      </c>
      <c r="AO65">
        <v>2314.654</v>
      </c>
      <c r="AR65" t="s">
        <v>116</v>
      </c>
      <c r="AS65" t="s">
        <v>121</v>
      </c>
      <c r="AT65" t="s">
        <v>218</v>
      </c>
      <c r="AU65" t="s">
        <v>319</v>
      </c>
      <c r="AV65" t="s">
        <v>193</v>
      </c>
      <c r="AW65">
        <v>1</v>
      </c>
      <c r="BB65">
        <v>0.8666666666666667</v>
      </c>
      <c r="BC65" t="s">
        <v>69</v>
      </c>
      <c r="BF65" t="s">
        <v>116</v>
      </c>
      <c r="BG65" t="s">
        <v>121</v>
      </c>
      <c r="BH65" t="s">
        <v>319</v>
      </c>
      <c r="BI65">
        <v>4411</v>
      </c>
      <c r="BJ65">
        <v>1</v>
      </c>
      <c r="BK65" t="s">
        <v>218</v>
      </c>
      <c r="BL65" t="s">
        <v>174</v>
      </c>
      <c r="BM65">
        <v>0.8666666666666667</v>
      </c>
      <c r="BN65" t="s">
        <v>69</v>
      </c>
      <c r="BO65" t="s">
        <v>177</v>
      </c>
      <c r="BP65">
        <v>2314.654</v>
      </c>
    </row>
    <row r="66" spans="1:68" ht="16.5">
      <c r="A66" s="108" t="str">
        <f t="shared" si="18"/>
        <v>신흥교통</v>
      </c>
      <c r="B66" s="109" t="str">
        <f t="shared" si="1"/>
        <v>조태현</v>
      </c>
      <c r="C66" s="110" t="str">
        <f t="shared" si="19"/>
        <v>C</v>
      </c>
      <c r="D66" s="111">
        <f t="shared" si="20"/>
        <v>0.87772727272727269</v>
      </c>
      <c r="E66" s="112">
        <f t="shared" si="21"/>
        <v>1388</v>
      </c>
      <c r="F66" s="113" t="str">
        <f t="shared" si="22"/>
        <v>46</v>
      </c>
      <c r="G66" s="114" t="str">
        <f t="shared" si="23"/>
        <v>71바6289</v>
      </c>
      <c r="H66" s="115">
        <f t="shared" si="24"/>
        <v>1</v>
      </c>
      <c r="I66" s="116">
        <f t="shared" si="25"/>
        <v>1968.8019999999999</v>
      </c>
      <c r="J66" s="117">
        <f t="shared" si="26"/>
        <v>2.2533811197164126E-2</v>
      </c>
      <c r="K66" s="117">
        <f t="shared" si="27"/>
        <v>0.40054815361688567</v>
      </c>
      <c r="L66" s="117">
        <f t="shared" si="28"/>
        <v>0.25091400760462457</v>
      </c>
      <c r="M66" s="118">
        <f t="shared" si="29"/>
        <v>15.249000000000001</v>
      </c>
      <c r="N66" s="119">
        <f t="shared" si="30"/>
        <v>0</v>
      </c>
      <c r="O66" s="119">
        <f t="shared" si="31"/>
        <v>4.1649693569998405</v>
      </c>
      <c r="P66" s="219">
        <f t="shared" si="32"/>
        <v>9</v>
      </c>
      <c r="Q66" s="220">
        <f t="shared" si="33"/>
        <v>0</v>
      </c>
      <c r="R66" s="220">
        <f t="shared" si="34"/>
        <v>82</v>
      </c>
      <c r="T66">
        <v>525</v>
      </c>
      <c r="U66">
        <v>1388</v>
      </c>
      <c r="V66" t="s">
        <v>321</v>
      </c>
      <c r="W66">
        <v>1968.8019999999999</v>
      </c>
      <c r="X66">
        <v>1019.708</v>
      </c>
      <c r="Y66">
        <v>1.931</v>
      </c>
      <c r="Z66">
        <v>15.249000000000001</v>
      </c>
      <c r="AA66">
        <v>133.439966</v>
      </c>
      <c r="AB66">
        <v>3.0069110000000001</v>
      </c>
      <c r="AC66">
        <v>53.449131999999999</v>
      </c>
      <c r="AD66" s="1">
        <v>494</v>
      </c>
      <c r="AE66">
        <v>0</v>
      </c>
      <c r="AF66">
        <v>82</v>
      </c>
      <c r="AG66">
        <v>76</v>
      </c>
      <c r="AH66">
        <v>14.754215</v>
      </c>
      <c r="AI66">
        <v>859.4</v>
      </c>
      <c r="AJ66">
        <v>0</v>
      </c>
      <c r="AK66">
        <v>9</v>
      </c>
      <c r="AL66">
        <v>2189</v>
      </c>
      <c r="AM66" t="s">
        <v>322</v>
      </c>
      <c r="AN66" t="s">
        <v>505</v>
      </c>
      <c r="AO66">
        <v>1968.8019999999999</v>
      </c>
      <c r="AR66" t="s">
        <v>116</v>
      </c>
      <c r="AS66" t="s">
        <v>119</v>
      </c>
      <c r="AT66" t="s">
        <v>222</v>
      </c>
      <c r="AU66" t="s">
        <v>321</v>
      </c>
      <c r="AV66" t="s">
        <v>48</v>
      </c>
      <c r="AW66">
        <v>1</v>
      </c>
      <c r="BB66">
        <v>0.87772727272727269</v>
      </c>
      <c r="BC66" t="s">
        <v>69</v>
      </c>
      <c r="BF66" t="s">
        <v>116</v>
      </c>
      <c r="BG66" t="s">
        <v>119</v>
      </c>
      <c r="BH66" t="s">
        <v>321</v>
      </c>
      <c r="BI66">
        <v>1388</v>
      </c>
      <c r="BJ66">
        <v>1</v>
      </c>
      <c r="BK66" t="s">
        <v>222</v>
      </c>
      <c r="BL66" t="s">
        <v>174</v>
      </c>
      <c r="BM66">
        <v>0.87772727272727269</v>
      </c>
      <c r="BN66" t="s">
        <v>69</v>
      </c>
      <c r="BO66" t="s">
        <v>177</v>
      </c>
      <c r="BP66">
        <v>1968.8019999999999</v>
      </c>
    </row>
    <row r="67" spans="1:68" ht="16.5">
      <c r="A67" s="125" t="str">
        <f t="shared" si="18"/>
        <v>신흥교통</v>
      </c>
      <c r="B67" s="126" t="str">
        <f t="shared" si="1"/>
        <v>조훈휘</v>
      </c>
      <c r="C67" s="127" t="str">
        <f t="shared" si="19"/>
        <v>D</v>
      </c>
      <c r="D67" s="128">
        <f t="shared" si="20"/>
        <v>0.82666666666666666</v>
      </c>
      <c r="E67" s="129">
        <f t="shared" si="21"/>
        <v>8126</v>
      </c>
      <c r="F67" s="130" t="str">
        <f t="shared" si="22"/>
        <v>46</v>
      </c>
      <c r="G67" s="131" t="str">
        <f t="shared" si="23"/>
        <v>71바6278</v>
      </c>
      <c r="H67" s="132">
        <f t="shared" si="24"/>
        <v>1</v>
      </c>
      <c r="I67" s="133">
        <f t="shared" si="25"/>
        <v>1393.818</v>
      </c>
      <c r="J67" s="134">
        <f t="shared" si="26"/>
        <v>1.0957665592146804E-2</v>
      </c>
      <c r="K67" s="134">
        <f t="shared" si="27"/>
        <v>0.48397050369465133</v>
      </c>
      <c r="L67" s="134">
        <f t="shared" si="28"/>
        <v>0.27334989216669608</v>
      </c>
      <c r="M67" s="135">
        <f t="shared" si="29"/>
        <v>19.379000000000001</v>
      </c>
      <c r="N67" s="136">
        <f t="shared" si="30"/>
        <v>0.14349075704288508</v>
      </c>
      <c r="O67" s="136">
        <f t="shared" si="31"/>
        <v>27.837206866319708</v>
      </c>
      <c r="P67" s="217">
        <f t="shared" si="32"/>
        <v>47</v>
      </c>
      <c r="Q67" s="218">
        <f t="shared" si="33"/>
        <v>2</v>
      </c>
      <c r="R67" s="218">
        <f t="shared" si="34"/>
        <v>388</v>
      </c>
      <c r="T67">
        <v>525</v>
      </c>
      <c r="U67">
        <v>8126</v>
      </c>
      <c r="V67" t="s">
        <v>506</v>
      </c>
      <c r="W67">
        <v>1393.818</v>
      </c>
      <c r="X67">
        <v>803.06399999999996</v>
      </c>
      <c r="Y67">
        <v>1.736</v>
      </c>
      <c r="Z67">
        <v>19.379000000000001</v>
      </c>
      <c r="AA67">
        <v>101.272209</v>
      </c>
      <c r="AB67">
        <v>1.109707</v>
      </c>
      <c r="AC67">
        <v>49.012762000000002</v>
      </c>
      <c r="AD67" s="1">
        <v>381</v>
      </c>
      <c r="AE67">
        <v>2</v>
      </c>
      <c r="AF67">
        <v>388</v>
      </c>
      <c r="AG67">
        <v>87</v>
      </c>
      <c r="AH67">
        <v>13.763083999999999</v>
      </c>
      <c r="AI67">
        <v>113.4</v>
      </c>
      <c r="AJ67">
        <v>20.2</v>
      </c>
      <c r="AK67">
        <v>47</v>
      </c>
      <c r="AL67">
        <v>27300</v>
      </c>
      <c r="AM67" t="s">
        <v>507</v>
      </c>
      <c r="AN67" t="s">
        <v>508</v>
      </c>
      <c r="AO67">
        <v>1393.818</v>
      </c>
      <c r="AR67" t="s">
        <v>116</v>
      </c>
      <c r="AS67" t="s">
        <v>119</v>
      </c>
      <c r="AT67" t="s">
        <v>411</v>
      </c>
      <c r="AU67" t="s">
        <v>506</v>
      </c>
      <c r="AV67" t="s">
        <v>48</v>
      </c>
      <c r="AW67">
        <v>1</v>
      </c>
      <c r="BB67">
        <v>0.82666666666666666</v>
      </c>
      <c r="BC67" t="s">
        <v>67</v>
      </c>
      <c r="BF67" t="s">
        <v>116</v>
      </c>
      <c r="BG67" t="s">
        <v>119</v>
      </c>
      <c r="BH67" t="s">
        <v>506</v>
      </c>
      <c r="BI67">
        <v>8126</v>
      </c>
      <c r="BJ67">
        <v>1</v>
      </c>
      <c r="BK67" t="s">
        <v>411</v>
      </c>
      <c r="BL67" t="s">
        <v>174</v>
      </c>
      <c r="BM67">
        <v>0.82666666666666666</v>
      </c>
      <c r="BN67" t="s">
        <v>67</v>
      </c>
      <c r="BO67" t="s">
        <v>179</v>
      </c>
      <c r="BP67">
        <v>1393.818</v>
      </c>
    </row>
    <row r="68" spans="1:68" ht="16.5">
      <c r="A68" s="108" t="str">
        <f t="shared" si="18"/>
        <v>신흥교통</v>
      </c>
      <c r="B68" s="109" t="str">
        <f t="shared" si="1"/>
        <v>주영인</v>
      </c>
      <c r="C68" s="110" t="str">
        <f t="shared" si="19"/>
        <v>F</v>
      </c>
      <c r="D68" s="111">
        <f t="shared" si="20"/>
        <v>0.79136363636363638</v>
      </c>
      <c r="E68" s="112">
        <f t="shared" si="21"/>
        <v>7935</v>
      </c>
      <c r="F68" s="113" t="str">
        <f t="shared" si="22"/>
        <v>46</v>
      </c>
      <c r="G68" s="114" t="str">
        <f t="shared" si="23"/>
        <v>71바6292</v>
      </c>
      <c r="H68" s="115">
        <f t="shared" si="24"/>
        <v>1</v>
      </c>
      <c r="I68" s="116">
        <f t="shared" si="25"/>
        <v>1896.83</v>
      </c>
      <c r="J68" s="117">
        <f t="shared" si="26"/>
        <v>1.9594884171336889E-2</v>
      </c>
      <c r="K68" s="117">
        <f t="shared" si="27"/>
        <v>0.42486099523915338</v>
      </c>
      <c r="L68" s="117">
        <f t="shared" si="28"/>
        <v>0.19611667888002615</v>
      </c>
      <c r="M68" s="118">
        <f t="shared" si="29"/>
        <v>18.812000000000001</v>
      </c>
      <c r="N68" s="119">
        <f t="shared" si="30"/>
        <v>1.6343056573335513</v>
      </c>
      <c r="O68" s="119">
        <f t="shared" si="31"/>
        <v>45.233363032006032</v>
      </c>
      <c r="P68" s="219">
        <f t="shared" si="32"/>
        <v>47</v>
      </c>
      <c r="Q68" s="220">
        <f t="shared" si="33"/>
        <v>31</v>
      </c>
      <c r="R68" s="220">
        <f t="shared" si="34"/>
        <v>858</v>
      </c>
      <c r="T68">
        <v>525</v>
      </c>
      <c r="U68">
        <v>7935</v>
      </c>
      <c r="V68" t="s">
        <v>323</v>
      </c>
      <c r="W68">
        <v>1896.83</v>
      </c>
      <c r="X68">
        <v>1089.56</v>
      </c>
      <c r="Y68">
        <v>1.7410000000000001</v>
      </c>
      <c r="Z68">
        <v>18.812000000000001</v>
      </c>
      <c r="AA68">
        <v>127.63969299999999</v>
      </c>
      <c r="AB68">
        <v>2.5010849999999998</v>
      </c>
      <c r="AC68">
        <v>54.229126999999998</v>
      </c>
      <c r="AD68" s="1">
        <v>372</v>
      </c>
      <c r="AE68">
        <v>31</v>
      </c>
      <c r="AF68">
        <v>858</v>
      </c>
      <c r="AG68">
        <v>84</v>
      </c>
      <c r="AH68">
        <v>14.860816</v>
      </c>
      <c r="AI68">
        <v>589.29999999999995</v>
      </c>
      <c r="AJ68">
        <v>0</v>
      </c>
      <c r="AK68">
        <v>47</v>
      </c>
      <c r="AL68">
        <v>18455</v>
      </c>
      <c r="AM68" t="s">
        <v>324</v>
      </c>
      <c r="AN68" t="s">
        <v>509</v>
      </c>
      <c r="AO68">
        <v>1896.83</v>
      </c>
      <c r="AR68" t="s">
        <v>116</v>
      </c>
      <c r="AS68" t="s">
        <v>119</v>
      </c>
      <c r="AT68" t="s">
        <v>223</v>
      </c>
      <c r="AU68" t="s">
        <v>323</v>
      </c>
      <c r="AV68" t="s">
        <v>48</v>
      </c>
      <c r="AW68">
        <v>1</v>
      </c>
      <c r="BB68">
        <v>0.79136363636363638</v>
      </c>
      <c r="BC68" t="s">
        <v>70</v>
      </c>
      <c r="BF68" t="s">
        <v>116</v>
      </c>
      <c r="BG68" t="s">
        <v>119</v>
      </c>
      <c r="BH68" t="s">
        <v>323</v>
      </c>
      <c r="BI68">
        <v>7935</v>
      </c>
      <c r="BJ68">
        <v>1</v>
      </c>
      <c r="BK68" t="s">
        <v>223</v>
      </c>
      <c r="BL68" t="s">
        <v>174</v>
      </c>
      <c r="BM68">
        <v>0.79136363636363638</v>
      </c>
      <c r="BN68" t="s">
        <v>70</v>
      </c>
      <c r="BO68" t="s">
        <v>186</v>
      </c>
      <c r="BP68">
        <v>1896.83</v>
      </c>
    </row>
    <row r="69" spans="1:68" ht="16.5">
      <c r="A69" s="125" t="str">
        <f t="shared" si="18"/>
        <v>신흥교통</v>
      </c>
      <c r="B69" s="126" t="str">
        <f t="shared" si="1"/>
        <v>진영호</v>
      </c>
      <c r="C69" s="127" t="str">
        <f t="shared" si="19"/>
        <v>C</v>
      </c>
      <c r="D69" s="128">
        <f t="shared" si="20"/>
        <v>0.86504550279407966</v>
      </c>
      <c r="E69" s="129">
        <f t="shared" si="21"/>
        <v>9619</v>
      </c>
      <c r="F69" s="130" t="str">
        <f t="shared" si="22"/>
        <v>13</v>
      </c>
      <c r="G69" s="131" t="str">
        <f t="shared" si="23"/>
        <v>71바6286</v>
      </c>
      <c r="H69" s="132">
        <f t="shared" si="24"/>
        <v>2</v>
      </c>
      <c r="I69" s="133">
        <f t="shared" si="25"/>
        <v>1418.2549999999999</v>
      </c>
      <c r="J69" s="134">
        <f t="shared" si="26"/>
        <v>6.1238974954417442E-2</v>
      </c>
      <c r="K69" s="134">
        <f t="shared" si="27"/>
        <v>0.37464314512371089</v>
      </c>
      <c r="L69" s="134">
        <f t="shared" si="28"/>
        <v>0.1974257097630539</v>
      </c>
      <c r="M69" s="135">
        <f t="shared" si="29"/>
        <v>14.064</v>
      </c>
      <c r="N69" s="136">
        <f t="shared" si="30"/>
        <v>0.21152754617470057</v>
      </c>
      <c r="O69" s="136">
        <f t="shared" si="31"/>
        <v>12.97368949871497</v>
      </c>
      <c r="P69" s="217">
        <f t="shared" si="32"/>
        <v>13</v>
      </c>
      <c r="Q69" s="218">
        <f t="shared" si="33"/>
        <v>3</v>
      </c>
      <c r="R69" s="218">
        <f t="shared" si="34"/>
        <v>184</v>
      </c>
      <c r="T69">
        <v>525</v>
      </c>
      <c r="U69">
        <v>9619</v>
      </c>
      <c r="V69" t="s">
        <v>325</v>
      </c>
      <c r="W69">
        <v>1418.2550000000001</v>
      </c>
      <c r="X69">
        <v>684.88199999999995</v>
      </c>
      <c r="Y69">
        <v>2.0710000000000002</v>
      </c>
      <c r="Z69">
        <v>14.064</v>
      </c>
      <c r="AA69">
        <v>96.838035000000005</v>
      </c>
      <c r="AB69">
        <v>5.9302619999999999</v>
      </c>
      <c r="AC69">
        <v>36.279705999999997</v>
      </c>
      <c r="AD69" s="1">
        <v>280</v>
      </c>
      <c r="AE69">
        <v>3</v>
      </c>
      <c r="AF69">
        <v>184</v>
      </c>
      <c r="AG69">
        <v>66</v>
      </c>
      <c r="AH69">
        <v>14.64564</v>
      </c>
      <c r="AI69">
        <v>68.099999999999994</v>
      </c>
      <c r="AJ69">
        <v>0</v>
      </c>
      <c r="AK69">
        <v>13</v>
      </c>
      <c r="AL69">
        <v>14940</v>
      </c>
      <c r="AM69" t="s">
        <v>326</v>
      </c>
      <c r="AN69" t="s">
        <v>510</v>
      </c>
      <c r="AO69">
        <v>1341.0419999999999</v>
      </c>
      <c r="AR69" t="s">
        <v>116</v>
      </c>
      <c r="AS69" t="s">
        <v>117</v>
      </c>
      <c r="AT69" t="s">
        <v>204</v>
      </c>
      <c r="AU69" t="s">
        <v>325</v>
      </c>
      <c r="AV69" t="s">
        <v>48</v>
      </c>
      <c r="AW69">
        <v>2</v>
      </c>
      <c r="BB69">
        <v>0.86504550279407966</v>
      </c>
      <c r="BC69" t="s">
        <v>69</v>
      </c>
      <c r="BF69" t="s">
        <v>116</v>
      </c>
      <c r="BG69" t="s">
        <v>117</v>
      </c>
      <c r="BH69" t="s">
        <v>325</v>
      </c>
      <c r="BI69">
        <v>9619</v>
      </c>
      <c r="BJ69">
        <v>2</v>
      </c>
      <c r="BK69" t="s">
        <v>204</v>
      </c>
      <c r="BL69" t="s">
        <v>203</v>
      </c>
      <c r="BM69">
        <v>0.86504550279407966</v>
      </c>
      <c r="BN69" t="s">
        <v>69</v>
      </c>
      <c r="BO69" t="s">
        <v>177</v>
      </c>
      <c r="BP69">
        <v>1418.2549999999999</v>
      </c>
    </row>
    <row r="70" spans="1:68" ht="16.5">
      <c r="A70" s="108" t="str">
        <f t="shared" si="18"/>
        <v>신흥교통</v>
      </c>
      <c r="B70" s="109" t="str">
        <f t="shared" ref="B70:B76" si="35">IF(BH70="null", E70, BH70)</f>
        <v>차규춘</v>
      </c>
      <c r="C70" s="110" t="str">
        <f t="shared" si="19"/>
        <v>A</v>
      </c>
      <c r="D70" s="111">
        <f t="shared" si="20"/>
        <v>0.95666666666666655</v>
      </c>
      <c r="E70" s="112">
        <f t="shared" si="21"/>
        <v>278</v>
      </c>
      <c r="F70" s="113" t="str">
        <f t="shared" si="22"/>
        <v>82</v>
      </c>
      <c r="G70" s="114" t="str">
        <f t="shared" si="23"/>
        <v>71바6280</v>
      </c>
      <c r="H70" s="115">
        <f t="shared" si="24"/>
        <v>1</v>
      </c>
      <c r="I70" s="116">
        <f t="shared" si="25"/>
        <v>1898.404</v>
      </c>
      <c r="J70" s="117">
        <f t="shared" si="26"/>
        <v>2.5856323291689794E-2</v>
      </c>
      <c r="K70" s="117">
        <f t="shared" si="27"/>
        <v>0.36259287372233173</v>
      </c>
      <c r="L70" s="117">
        <f t="shared" si="28"/>
        <v>0.18383863497969874</v>
      </c>
      <c r="M70" s="118">
        <f t="shared" si="29"/>
        <v>16.37</v>
      </c>
      <c r="N70" s="119">
        <f t="shared" si="30"/>
        <v>0.21070330656698996</v>
      </c>
      <c r="O70" s="119">
        <f t="shared" si="31"/>
        <v>55.731024586968843</v>
      </c>
      <c r="P70" s="219">
        <f t="shared" si="32"/>
        <v>6</v>
      </c>
      <c r="Q70" s="220">
        <f t="shared" si="33"/>
        <v>4</v>
      </c>
      <c r="R70" s="220">
        <f t="shared" si="34"/>
        <v>1058</v>
      </c>
      <c r="T70">
        <v>525</v>
      </c>
      <c r="U70">
        <v>278</v>
      </c>
      <c r="V70" t="s">
        <v>327</v>
      </c>
      <c r="W70">
        <v>1898.404</v>
      </c>
      <c r="X70">
        <v>945.10400000000004</v>
      </c>
      <c r="Y70">
        <v>2.0089999999999999</v>
      </c>
      <c r="Z70">
        <v>16.37</v>
      </c>
      <c r="AA70">
        <v>109.106077</v>
      </c>
      <c r="AB70">
        <v>2.8210820000000001</v>
      </c>
      <c r="AC70">
        <v>39.561086000000003</v>
      </c>
      <c r="AD70" s="1">
        <v>349</v>
      </c>
      <c r="AE70">
        <v>4</v>
      </c>
      <c r="AF70">
        <v>1058</v>
      </c>
      <c r="AG70">
        <v>70</v>
      </c>
      <c r="AH70">
        <v>17.399616999999999</v>
      </c>
      <c r="AI70">
        <v>346.8</v>
      </c>
      <c r="AJ70">
        <v>0</v>
      </c>
      <c r="AK70">
        <v>6</v>
      </c>
      <c r="AL70">
        <v>3774</v>
      </c>
      <c r="AM70" t="s">
        <v>328</v>
      </c>
      <c r="AN70" t="s">
        <v>511</v>
      </c>
      <c r="AO70">
        <v>1898.404</v>
      </c>
      <c r="AR70" t="s">
        <v>116</v>
      </c>
      <c r="AS70" t="s">
        <v>121</v>
      </c>
      <c r="AT70" t="s">
        <v>218</v>
      </c>
      <c r="AU70" t="s">
        <v>327</v>
      </c>
      <c r="AV70" t="s">
        <v>193</v>
      </c>
      <c r="AW70">
        <v>1</v>
      </c>
      <c r="BB70">
        <v>0.95666666666666655</v>
      </c>
      <c r="BC70" t="s">
        <v>66</v>
      </c>
      <c r="BF70" t="s">
        <v>116</v>
      </c>
      <c r="BG70" t="s">
        <v>121</v>
      </c>
      <c r="BH70" t="s">
        <v>327</v>
      </c>
      <c r="BI70">
        <v>278</v>
      </c>
      <c r="BJ70">
        <v>1</v>
      </c>
      <c r="BK70" t="s">
        <v>218</v>
      </c>
      <c r="BL70" t="s">
        <v>174</v>
      </c>
      <c r="BM70">
        <v>0.95666666666666655</v>
      </c>
      <c r="BN70" t="s">
        <v>66</v>
      </c>
      <c r="BO70" t="s">
        <v>178</v>
      </c>
      <c r="BP70">
        <v>1898.404</v>
      </c>
    </row>
    <row r="71" spans="1:68" ht="16.5">
      <c r="A71" s="125" t="str">
        <f t="shared" si="18"/>
        <v>신흥교통</v>
      </c>
      <c r="B71" s="126" t="str">
        <f t="shared" si="35"/>
        <v>최상락</v>
      </c>
      <c r="C71" s="127" t="str">
        <f t="shared" si="19"/>
        <v>S</v>
      </c>
      <c r="D71" s="128">
        <f t="shared" si="20"/>
        <v>1.0011274799852945</v>
      </c>
      <c r="E71" s="129">
        <f t="shared" si="21"/>
        <v>1154</v>
      </c>
      <c r="F71" s="130" t="str">
        <f t="shared" si="22"/>
        <v>93</v>
      </c>
      <c r="G71" s="131" t="str">
        <f t="shared" si="23"/>
        <v>70바4017</v>
      </c>
      <c r="H71" s="132">
        <f t="shared" si="24"/>
        <v>6</v>
      </c>
      <c r="I71" s="133">
        <f t="shared" si="25"/>
        <v>1605.2309999999998</v>
      </c>
      <c r="J71" s="134">
        <f t="shared" si="26"/>
        <v>1.0071834686604797E-2</v>
      </c>
      <c r="K71" s="134">
        <f t="shared" si="27"/>
        <v>0.37503212870840907</v>
      </c>
      <c r="L71" s="134">
        <f t="shared" si="28"/>
        <v>0.25230013624207359</v>
      </c>
      <c r="M71" s="135">
        <f t="shared" si="29"/>
        <v>14.994999999999999</v>
      </c>
      <c r="N71" s="136">
        <f t="shared" si="30"/>
        <v>0.24918531974525784</v>
      </c>
      <c r="O71" s="136">
        <f t="shared" si="31"/>
        <v>3.114816496815723</v>
      </c>
      <c r="P71" s="217">
        <f t="shared" si="32"/>
        <v>4</v>
      </c>
      <c r="Q71" s="218">
        <f t="shared" si="33"/>
        <v>4</v>
      </c>
      <c r="R71" s="218">
        <f t="shared" si="34"/>
        <v>50</v>
      </c>
      <c r="T71">
        <v>525</v>
      </c>
      <c r="U71">
        <v>1154</v>
      </c>
      <c r="V71" t="s">
        <v>329</v>
      </c>
      <c r="W71">
        <v>1605.231</v>
      </c>
      <c r="X71">
        <v>787.93899999999996</v>
      </c>
      <c r="Y71">
        <v>2.0369999999999999</v>
      </c>
      <c r="Z71">
        <v>14.994999999999999</v>
      </c>
      <c r="AA71">
        <v>97.739689999999996</v>
      </c>
      <c r="AB71">
        <v>0.98441800000000002</v>
      </c>
      <c r="AC71">
        <v>36.655524</v>
      </c>
      <c r="AD71" s="1">
        <v>405</v>
      </c>
      <c r="AE71">
        <v>4</v>
      </c>
      <c r="AF71">
        <v>50</v>
      </c>
      <c r="AG71">
        <v>74</v>
      </c>
      <c r="AH71">
        <v>16.423532000000002</v>
      </c>
      <c r="AI71">
        <v>2089.1</v>
      </c>
      <c r="AJ71">
        <v>0</v>
      </c>
      <c r="AK71">
        <v>4</v>
      </c>
      <c r="AL71">
        <v>903</v>
      </c>
      <c r="AM71" t="s">
        <v>330</v>
      </c>
      <c r="AN71" t="s">
        <v>512</v>
      </c>
      <c r="AO71">
        <v>573.68399999999997</v>
      </c>
      <c r="AR71" t="s">
        <v>116</v>
      </c>
      <c r="AS71" t="s">
        <v>122</v>
      </c>
      <c r="AT71" t="s">
        <v>227</v>
      </c>
      <c r="AU71" t="s">
        <v>329</v>
      </c>
      <c r="AV71" t="s">
        <v>48</v>
      </c>
      <c r="AW71">
        <v>6</v>
      </c>
      <c r="BB71">
        <v>1.0011274799852945</v>
      </c>
      <c r="BC71" t="s">
        <v>71</v>
      </c>
      <c r="BF71" t="s">
        <v>116</v>
      </c>
      <c r="BG71" t="s">
        <v>122</v>
      </c>
      <c r="BH71" t="s">
        <v>329</v>
      </c>
      <c r="BI71">
        <v>1154</v>
      </c>
      <c r="BJ71">
        <v>6</v>
      </c>
      <c r="BK71" t="s">
        <v>227</v>
      </c>
      <c r="BL71" t="s">
        <v>228</v>
      </c>
      <c r="BM71">
        <v>1.0011274799852945</v>
      </c>
      <c r="BN71" t="s">
        <v>71</v>
      </c>
      <c r="BO71" t="s">
        <v>176</v>
      </c>
      <c r="BP71">
        <v>1605.2309999999998</v>
      </c>
    </row>
    <row r="72" spans="1:68" ht="16.5">
      <c r="A72" s="108" t="str">
        <f t="shared" ref="A72:A76" si="36">BF72</f>
        <v>신흥교통</v>
      </c>
      <c r="B72" s="109" t="str">
        <f t="shared" si="35"/>
        <v>최우성</v>
      </c>
      <c r="C72" s="110" t="str">
        <f t="shared" ref="C72:C76" si="37">BN72</f>
        <v>S</v>
      </c>
      <c r="D72" s="111">
        <f t="shared" ref="D72:D76" si="38">BM72</f>
        <v>1.0271771491958834</v>
      </c>
      <c r="E72" s="112">
        <f t="shared" ref="E72:E76" si="39">U72</f>
        <v>4050</v>
      </c>
      <c r="F72" s="113" t="str">
        <f t="shared" ref="F72:F76" si="40">BG72</f>
        <v>330</v>
      </c>
      <c r="G72" s="114" t="str">
        <f t="shared" ref="G72:G76" si="41">BK72</f>
        <v>71바6253</v>
      </c>
      <c r="H72" s="115">
        <f t="shared" ref="H72:H76" si="42">BJ72</f>
        <v>2</v>
      </c>
      <c r="I72" s="116">
        <f t="shared" ref="I72:I76" si="43">BP72</f>
        <v>4473.6009999999997</v>
      </c>
      <c r="J72" s="117">
        <f t="shared" ref="J72:J76" si="44">AB72/AA72</f>
        <v>7.9706650823381815E-3</v>
      </c>
      <c r="K72" s="117">
        <f t="shared" ref="K72:K76" si="45">AC72/AA72</f>
        <v>0.23513007187138177</v>
      </c>
      <c r="L72" s="117">
        <f t="shared" ref="L72:L76" si="46">AD72/I72</f>
        <v>0.11601392256484207</v>
      </c>
      <c r="M72" s="118">
        <f t="shared" ref="M72:M76" si="47">Z72</f>
        <v>14.939</v>
      </c>
      <c r="N72" s="119">
        <f t="shared" ref="N72:N76" si="48">AE72*100/W72</f>
        <v>2.2353356948909841E-2</v>
      </c>
      <c r="O72" s="119">
        <f t="shared" ref="O72:O76" si="49">AF72*100/W72</f>
        <v>1.5647349864236888</v>
      </c>
      <c r="P72" s="219">
        <f t="shared" ref="P72:P76" si="50">AK72</f>
        <v>1</v>
      </c>
      <c r="Q72" s="220">
        <f t="shared" ref="Q72:Q76" si="51">AE72</f>
        <v>1</v>
      </c>
      <c r="R72" s="220">
        <f t="shared" ref="R72:R76" si="52">AF72</f>
        <v>70</v>
      </c>
      <c r="T72">
        <v>525</v>
      </c>
      <c r="U72">
        <v>4050</v>
      </c>
      <c r="V72" t="s">
        <v>331</v>
      </c>
      <c r="W72">
        <v>4473.6009999999997</v>
      </c>
      <c r="X72">
        <v>1285.6479999999999</v>
      </c>
      <c r="Y72">
        <v>3.48</v>
      </c>
      <c r="Z72">
        <v>14.939</v>
      </c>
      <c r="AA72">
        <v>130.055521</v>
      </c>
      <c r="AB72">
        <v>1.036629</v>
      </c>
      <c r="AC72">
        <v>30.579964</v>
      </c>
      <c r="AD72" s="1">
        <v>519</v>
      </c>
      <c r="AE72">
        <v>1</v>
      </c>
      <c r="AF72">
        <v>70</v>
      </c>
      <c r="AG72">
        <v>96</v>
      </c>
      <c r="AH72">
        <v>34.397624</v>
      </c>
      <c r="AI72">
        <v>39776.5</v>
      </c>
      <c r="AJ72">
        <v>8470.1</v>
      </c>
      <c r="AK72">
        <v>1</v>
      </c>
      <c r="AL72">
        <v>196</v>
      </c>
      <c r="AM72" t="s">
        <v>332</v>
      </c>
      <c r="AN72" t="s">
        <v>513</v>
      </c>
      <c r="AO72">
        <v>4229.6239999999998</v>
      </c>
      <c r="AR72" t="s">
        <v>116</v>
      </c>
      <c r="AS72" t="s">
        <v>118</v>
      </c>
      <c r="AT72" t="s">
        <v>211</v>
      </c>
      <c r="AU72" t="s">
        <v>331</v>
      </c>
      <c r="AV72" t="s">
        <v>48</v>
      </c>
      <c r="AW72">
        <v>2</v>
      </c>
      <c r="BB72">
        <v>1.0271771491958834</v>
      </c>
      <c r="BC72" t="s">
        <v>71</v>
      </c>
      <c r="BF72" t="s">
        <v>116</v>
      </c>
      <c r="BG72" t="s">
        <v>118</v>
      </c>
      <c r="BH72" t="s">
        <v>331</v>
      </c>
      <c r="BI72">
        <v>4050</v>
      </c>
      <c r="BJ72">
        <v>2</v>
      </c>
      <c r="BK72" t="s">
        <v>211</v>
      </c>
      <c r="BL72" t="s">
        <v>214</v>
      </c>
      <c r="BM72">
        <v>1.0271771491958834</v>
      </c>
      <c r="BN72" t="s">
        <v>71</v>
      </c>
      <c r="BO72" t="s">
        <v>176</v>
      </c>
      <c r="BP72">
        <v>4473.6009999999997</v>
      </c>
    </row>
    <row r="73" spans="1:68" ht="16.5">
      <c r="A73" s="125" t="str">
        <f t="shared" si="36"/>
        <v>신흥교통</v>
      </c>
      <c r="B73" s="126" t="str">
        <f t="shared" si="35"/>
        <v>하현자</v>
      </c>
      <c r="C73" s="127" t="str">
        <f t="shared" si="37"/>
        <v>C</v>
      </c>
      <c r="D73" s="128">
        <f t="shared" si="38"/>
        <v>0.88812546084247401</v>
      </c>
      <c r="E73" s="129">
        <f t="shared" si="39"/>
        <v>3881</v>
      </c>
      <c r="F73" s="130" t="str">
        <f t="shared" si="40"/>
        <v>330</v>
      </c>
      <c r="G73" s="131" t="str">
        <f t="shared" si="41"/>
        <v>70바4003</v>
      </c>
      <c r="H73" s="132">
        <f t="shared" si="42"/>
        <v>6</v>
      </c>
      <c r="I73" s="133">
        <f t="shared" si="43"/>
        <v>1355.7810000000002</v>
      </c>
      <c r="J73" s="134">
        <f t="shared" si="44"/>
        <v>1.0272598635559826E-2</v>
      </c>
      <c r="K73" s="134">
        <f t="shared" si="45"/>
        <v>0.23035101053564708</v>
      </c>
      <c r="L73" s="134">
        <f t="shared" si="46"/>
        <v>0.12317623568998236</v>
      </c>
      <c r="M73" s="135">
        <f t="shared" si="47"/>
        <v>24.47</v>
      </c>
      <c r="N73" s="136">
        <f t="shared" si="48"/>
        <v>0</v>
      </c>
      <c r="O73" s="136">
        <f t="shared" si="49"/>
        <v>6.4714819765631679</v>
      </c>
      <c r="P73" s="217">
        <f t="shared" si="50"/>
        <v>4</v>
      </c>
      <c r="Q73" s="218">
        <f t="shared" si="51"/>
        <v>0</v>
      </c>
      <c r="R73" s="218">
        <f t="shared" si="52"/>
        <v>90</v>
      </c>
      <c r="T73">
        <v>525</v>
      </c>
      <c r="U73">
        <v>3881</v>
      </c>
      <c r="V73" t="s">
        <v>333</v>
      </c>
      <c r="W73">
        <v>1390.7170000000001</v>
      </c>
      <c r="X73">
        <v>473.28</v>
      </c>
      <c r="Y73">
        <v>2.9380000000000002</v>
      </c>
      <c r="Z73">
        <v>24.47</v>
      </c>
      <c r="AA73">
        <v>32.826650000000001</v>
      </c>
      <c r="AB73">
        <v>0.33721499999999999</v>
      </c>
      <c r="AC73">
        <v>7.5616519999999996</v>
      </c>
      <c r="AD73" s="1">
        <v>167</v>
      </c>
      <c r="AE73">
        <v>0</v>
      </c>
      <c r="AF73">
        <v>90</v>
      </c>
      <c r="AG73">
        <v>109</v>
      </c>
      <c r="AH73">
        <v>42.365485999999997</v>
      </c>
      <c r="AI73">
        <v>12281.4</v>
      </c>
      <c r="AJ73">
        <v>7919.5</v>
      </c>
      <c r="AK73">
        <v>4</v>
      </c>
      <c r="AL73">
        <v>1364</v>
      </c>
      <c r="AM73" t="s">
        <v>334</v>
      </c>
      <c r="AN73" t="s">
        <v>514</v>
      </c>
      <c r="AO73">
        <v>393.63900000000001</v>
      </c>
      <c r="AR73" t="s">
        <v>116</v>
      </c>
      <c r="AS73" t="s">
        <v>118</v>
      </c>
      <c r="AT73" t="s">
        <v>206</v>
      </c>
      <c r="AU73" t="s">
        <v>333</v>
      </c>
      <c r="AV73" t="s">
        <v>48</v>
      </c>
      <c r="AW73">
        <v>6</v>
      </c>
      <c r="BB73">
        <v>0.88812546084247401</v>
      </c>
      <c r="BC73" t="s">
        <v>69</v>
      </c>
      <c r="BF73" t="s">
        <v>116</v>
      </c>
      <c r="BG73" t="s">
        <v>118</v>
      </c>
      <c r="BH73" t="s">
        <v>333</v>
      </c>
      <c r="BI73">
        <v>3881</v>
      </c>
      <c r="BJ73">
        <v>6</v>
      </c>
      <c r="BK73" t="s">
        <v>206</v>
      </c>
      <c r="BL73" t="s">
        <v>216</v>
      </c>
      <c r="BM73">
        <v>0.88812546084247401</v>
      </c>
      <c r="BN73" t="s">
        <v>69</v>
      </c>
      <c r="BO73" t="s">
        <v>177</v>
      </c>
      <c r="BP73">
        <v>1355.7810000000002</v>
      </c>
    </row>
    <row r="74" spans="1:68" ht="16.5">
      <c r="A74" s="108" t="str">
        <f t="shared" si="36"/>
        <v>신흥교통</v>
      </c>
      <c r="B74" s="109" t="str">
        <f t="shared" si="35"/>
        <v>한영길</v>
      </c>
      <c r="C74" s="110" t="str">
        <f t="shared" si="37"/>
        <v>C</v>
      </c>
      <c r="D74" s="111">
        <f t="shared" si="38"/>
        <v>0.86571073719701208</v>
      </c>
      <c r="E74" s="112">
        <f t="shared" si="39"/>
        <v>771</v>
      </c>
      <c r="F74" s="113" t="str">
        <f t="shared" si="40"/>
        <v>93</v>
      </c>
      <c r="G74" s="114" t="str">
        <f t="shared" si="41"/>
        <v>70바4005</v>
      </c>
      <c r="H74" s="115">
        <f t="shared" si="42"/>
        <v>5</v>
      </c>
      <c r="I74" s="116">
        <f t="shared" si="43"/>
        <v>1143.1189999999999</v>
      </c>
      <c r="J74" s="117">
        <f t="shared" si="44"/>
        <v>5.5269686703703753E-2</v>
      </c>
      <c r="K74" s="117">
        <f t="shared" si="45"/>
        <v>0.42872858948805426</v>
      </c>
      <c r="L74" s="117">
        <f t="shared" si="46"/>
        <v>0.23094708424932139</v>
      </c>
      <c r="M74" s="118">
        <f t="shared" si="47"/>
        <v>17.716000000000001</v>
      </c>
      <c r="N74" s="119">
        <f t="shared" si="48"/>
        <v>0</v>
      </c>
      <c r="O74" s="119">
        <f t="shared" si="49"/>
        <v>41.55297917364684</v>
      </c>
      <c r="P74" s="219">
        <f t="shared" si="50"/>
        <v>16</v>
      </c>
      <c r="Q74" s="220">
        <f t="shared" si="51"/>
        <v>0</v>
      </c>
      <c r="R74" s="220">
        <f t="shared" si="52"/>
        <v>475</v>
      </c>
      <c r="T74">
        <v>525</v>
      </c>
      <c r="U74">
        <v>771</v>
      </c>
      <c r="V74" t="s">
        <v>375</v>
      </c>
      <c r="W74">
        <v>1143.1189999999999</v>
      </c>
      <c r="X74">
        <v>604.58399999999995</v>
      </c>
      <c r="Y74">
        <v>1.891</v>
      </c>
      <c r="Z74">
        <v>17.716000000000001</v>
      </c>
      <c r="AA74">
        <v>79.463594999999998</v>
      </c>
      <c r="AB74">
        <v>4.3919280000000001</v>
      </c>
      <c r="AC74">
        <v>34.068314999999998</v>
      </c>
      <c r="AD74" s="1">
        <v>264</v>
      </c>
      <c r="AE74">
        <v>0</v>
      </c>
      <c r="AF74">
        <v>475</v>
      </c>
      <c r="AG74">
        <v>78</v>
      </c>
      <c r="AH74">
        <v>14.385441999999999</v>
      </c>
      <c r="AI74">
        <v>738.7</v>
      </c>
      <c r="AJ74">
        <v>0</v>
      </c>
      <c r="AK74">
        <v>16</v>
      </c>
      <c r="AL74">
        <v>14289</v>
      </c>
      <c r="AM74" t="s">
        <v>376</v>
      </c>
      <c r="AN74" t="s">
        <v>515</v>
      </c>
      <c r="AO74">
        <v>657.94200000000001</v>
      </c>
      <c r="AR74" t="s">
        <v>116</v>
      </c>
      <c r="AS74" t="s">
        <v>122</v>
      </c>
      <c r="AT74" t="s">
        <v>226</v>
      </c>
      <c r="AU74" t="s">
        <v>375</v>
      </c>
      <c r="AV74" t="s">
        <v>48</v>
      </c>
      <c r="AW74">
        <v>5</v>
      </c>
      <c r="BB74">
        <v>0.86571073719701208</v>
      </c>
      <c r="BC74" t="s">
        <v>69</v>
      </c>
      <c r="BF74" t="s">
        <v>116</v>
      </c>
      <c r="BG74" t="s">
        <v>122</v>
      </c>
      <c r="BH74" t="s">
        <v>375</v>
      </c>
      <c r="BI74">
        <v>771</v>
      </c>
      <c r="BJ74">
        <v>5</v>
      </c>
      <c r="BK74" t="s">
        <v>226</v>
      </c>
      <c r="BL74" t="s">
        <v>201</v>
      </c>
      <c r="BM74">
        <v>0.86571073719701208</v>
      </c>
      <c r="BN74" t="s">
        <v>69</v>
      </c>
      <c r="BO74" t="s">
        <v>177</v>
      </c>
      <c r="BP74">
        <v>1143.1189999999999</v>
      </c>
    </row>
    <row r="75" spans="1:68" ht="16.5">
      <c r="A75" s="125" t="str">
        <f t="shared" si="36"/>
        <v>신흥교통</v>
      </c>
      <c r="B75" s="126" t="str">
        <f t="shared" si="35"/>
        <v>홍찬기</v>
      </c>
      <c r="C75" s="127" t="str">
        <f t="shared" si="37"/>
        <v>F</v>
      </c>
      <c r="D75" s="128">
        <f t="shared" si="38"/>
        <v>0.79358976796650949</v>
      </c>
      <c r="E75" s="129">
        <f t="shared" si="39"/>
        <v>7573</v>
      </c>
      <c r="F75" s="130" t="str">
        <f t="shared" si="40"/>
        <v>330</v>
      </c>
      <c r="G75" s="131" t="str">
        <f t="shared" si="41"/>
        <v>70바4013</v>
      </c>
      <c r="H75" s="132">
        <f t="shared" si="42"/>
        <v>5</v>
      </c>
      <c r="I75" s="133">
        <f t="shared" si="43"/>
        <v>2145.0569999999998</v>
      </c>
      <c r="J75" s="134">
        <f t="shared" si="44"/>
        <v>1.6051930331984047E-2</v>
      </c>
      <c r="K75" s="134">
        <f t="shared" si="45"/>
        <v>0.29442711655270182</v>
      </c>
      <c r="L75" s="134">
        <f t="shared" si="46"/>
        <v>0.12447221682221032</v>
      </c>
      <c r="M75" s="135">
        <f t="shared" si="47"/>
        <v>23.754000000000001</v>
      </c>
      <c r="N75" s="136">
        <f t="shared" si="48"/>
        <v>9.3237615597161302E-2</v>
      </c>
      <c r="O75" s="136">
        <f t="shared" si="49"/>
        <v>5.7341133592254199</v>
      </c>
      <c r="P75" s="217">
        <f t="shared" si="50"/>
        <v>5</v>
      </c>
      <c r="Q75" s="218">
        <f t="shared" si="51"/>
        <v>2</v>
      </c>
      <c r="R75" s="218">
        <f t="shared" si="52"/>
        <v>123</v>
      </c>
      <c r="T75">
        <v>525</v>
      </c>
      <c r="U75">
        <v>7573</v>
      </c>
      <c r="V75" t="s">
        <v>335</v>
      </c>
      <c r="W75">
        <v>2145.0569999999998</v>
      </c>
      <c r="X75">
        <v>806.31799999999998</v>
      </c>
      <c r="Y75">
        <v>2.66</v>
      </c>
      <c r="Z75">
        <v>23.754000000000001</v>
      </c>
      <c r="AA75">
        <v>62.850821000000003</v>
      </c>
      <c r="AB75">
        <v>1.008877</v>
      </c>
      <c r="AC75">
        <v>18.504985999999999</v>
      </c>
      <c r="AD75" s="1">
        <v>267</v>
      </c>
      <c r="AE75">
        <v>2</v>
      </c>
      <c r="AF75">
        <v>123</v>
      </c>
      <c r="AG75">
        <v>91</v>
      </c>
      <c r="AH75">
        <v>34.129339000000002</v>
      </c>
      <c r="AI75">
        <v>22401.9</v>
      </c>
      <c r="AJ75">
        <v>17002.099999999999</v>
      </c>
      <c r="AK75">
        <v>5</v>
      </c>
      <c r="AL75">
        <v>1810</v>
      </c>
      <c r="AM75" t="s">
        <v>336</v>
      </c>
      <c r="AN75" t="s">
        <v>516</v>
      </c>
      <c r="AO75">
        <v>826.60299999999995</v>
      </c>
      <c r="AR75" t="s">
        <v>116</v>
      </c>
      <c r="AS75" t="s">
        <v>118</v>
      </c>
      <c r="AT75" t="s">
        <v>209</v>
      </c>
      <c r="AU75" t="s">
        <v>335</v>
      </c>
      <c r="AV75" t="s">
        <v>48</v>
      </c>
      <c r="AW75">
        <v>5</v>
      </c>
      <c r="BB75">
        <v>0.79358976796650949</v>
      </c>
      <c r="BC75" t="s">
        <v>70</v>
      </c>
      <c r="BF75" t="s">
        <v>116</v>
      </c>
      <c r="BG75" t="s">
        <v>118</v>
      </c>
      <c r="BH75" t="s">
        <v>335</v>
      </c>
      <c r="BI75">
        <v>7573</v>
      </c>
      <c r="BJ75">
        <v>5</v>
      </c>
      <c r="BK75" t="s">
        <v>209</v>
      </c>
      <c r="BL75" t="s">
        <v>212</v>
      </c>
      <c r="BM75">
        <v>0.79358976796650949</v>
      </c>
      <c r="BN75" t="s">
        <v>70</v>
      </c>
      <c r="BO75" t="s">
        <v>186</v>
      </c>
      <c r="BP75">
        <v>2145.0569999999998</v>
      </c>
    </row>
    <row r="76" spans="1:68" ht="16.5">
      <c r="A76" s="108" t="str">
        <f t="shared" si="36"/>
        <v>신흥교통</v>
      </c>
      <c r="B76" s="109" t="str">
        <f t="shared" si="35"/>
        <v>황인석</v>
      </c>
      <c r="C76" s="110" t="str">
        <f t="shared" si="37"/>
        <v>C</v>
      </c>
      <c r="D76" s="111">
        <f t="shared" si="38"/>
        <v>0.85962100589591905</v>
      </c>
      <c r="E76" s="112">
        <f t="shared" si="39"/>
        <v>6749</v>
      </c>
      <c r="F76" s="113" t="str">
        <f t="shared" si="40"/>
        <v>330</v>
      </c>
      <c r="G76" s="114" t="str">
        <f t="shared" si="41"/>
        <v>71바6255</v>
      </c>
      <c r="H76" s="115">
        <f t="shared" si="42"/>
        <v>3</v>
      </c>
      <c r="I76" s="116">
        <f t="shared" si="43"/>
        <v>5076.652</v>
      </c>
      <c r="J76" s="117">
        <f t="shared" si="44"/>
        <v>6.6183238570854354E-3</v>
      </c>
      <c r="K76" s="117">
        <f t="shared" si="45"/>
        <v>0.2760847195561929</v>
      </c>
      <c r="L76" s="117">
        <f t="shared" si="46"/>
        <v>0.15955397376065958</v>
      </c>
      <c r="M76" s="118">
        <f t="shared" si="47"/>
        <v>19.582000000000001</v>
      </c>
      <c r="N76" s="119">
        <f t="shared" si="48"/>
        <v>0</v>
      </c>
      <c r="O76" s="119">
        <f t="shared" si="49"/>
        <v>6.0472925857435174</v>
      </c>
      <c r="P76" s="219">
        <f t="shared" si="50"/>
        <v>17</v>
      </c>
      <c r="Q76" s="220">
        <f t="shared" si="51"/>
        <v>0</v>
      </c>
      <c r="R76" s="220">
        <f t="shared" si="52"/>
        <v>307</v>
      </c>
      <c r="T76">
        <v>525</v>
      </c>
      <c r="U76">
        <v>6749</v>
      </c>
      <c r="V76" t="s">
        <v>337</v>
      </c>
      <c r="W76">
        <v>5076.652</v>
      </c>
      <c r="X76">
        <v>1736.8040000000001</v>
      </c>
      <c r="Y76">
        <v>2.923</v>
      </c>
      <c r="Z76">
        <v>19.582000000000001</v>
      </c>
      <c r="AA76">
        <v>143.36968400000001</v>
      </c>
      <c r="AB76">
        <v>0.94886700000000002</v>
      </c>
      <c r="AC76">
        <v>39.582178999999996</v>
      </c>
      <c r="AD76" s="1">
        <v>810</v>
      </c>
      <c r="AE76">
        <v>0</v>
      </c>
      <c r="AF76">
        <v>307</v>
      </c>
      <c r="AG76">
        <v>112</v>
      </c>
      <c r="AH76">
        <v>35.409522000000003</v>
      </c>
      <c r="AI76">
        <v>49995.9</v>
      </c>
      <c r="AJ76">
        <v>23004.6</v>
      </c>
      <c r="AK76">
        <v>17</v>
      </c>
      <c r="AL76">
        <v>5177</v>
      </c>
      <c r="AM76" t="s">
        <v>338</v>
      </c>
      <c r="AN76" t="s">
        <v>517</v>
      </c>
      <c r="AO76">
        <v>4487.201</v>
      </c>
      <c r="AR76" t="s">
        <v>116</v>
      </c>
      <c r="AS76" t="s">
        <v>118</v>
      </c>
      <c r="AT76" t="s">
        <v>212</v>
      </c>
      <c r="AU76" t="s">
        <v>337</v>
      </c>
      <c r="AV76" t="s">
        <v>48</v>
      </c>
      <c r="AW76">
        <v>3</v>
      </c>
      <c r="BB76">
        <v>0.85962100589591905</v>
      </c>
      <c r="BC76" t="s">
        <v>69</v>
      </c>
      <c r="BF76" t="s">
        <v>116</v>
      </c>
      <c r="BG76" t="s">
        <v>118</v>
      </c>
      <c r="BH76" t="s">
        <v>337</v>
      </c>
      <c r="BI76">
        <v>6749</v>
      </c>
      <c r="BJ76">
        <v>3</v>
      </c>
      <c r="BK76" t="s">
        <v>212</v>
      </c>
      <c r="BL76" t="s">
        <v>209</v>
      </c>
      <c r="BM76">
        <v>0.85962100589591905</v>
      </c>
      <c r="BN76" t="s">
        <v>69</v>
      </c>
      <c r="BO76" t="s">
        <v>177</v>
      </c>
      <c r="BP76">
        <v>5076.652</v>
      </c>
    </row>
  </sheetData>
  <sortState xmlns:xlrd2="http://schemas.microsoft.com/office/spreadsheetml/2017/richdata2" ref="T4:AN76">
    <sortCondition ref="AB4:AB76"/>
    <sortCondition descending="1" ref="AD4:AD76"/>
  </sortState>
  <phoneticPr fontId="2" type="noConversion"/>
  <conditionalFormatting sqref="C5:D76">
    <cfRule type="containsText" dxfId="18" priority="1" operator="containsText" text="F">
      <formula>NOT(ISERROR(SEARCH("F",C5)))</formula>
    </cfRule>
    <cfRule type="containsText" dxfId="17" priority="2" operator="containsText" text="D">
      <formula>NOT(ISERROR(SEARCH("D",C5)))</formula>
    </cfRule>
    <cfRule type="containsText" dxfId="16" priority="3" operator="containsText" text="C">
      <formula>NOT(ISERROR(SEARCH("C",C5)))</formula>
    </cfRule>
    <cfRule type="containsText" dxfId="15" priority="4" operator="containsText" text="B">
      <formula>NOT(ISERROR(SEARCH("B",C5)))</formula>
    </cfRule>
    <cfRule type="containsText" dxfId="14" priority="5" operator="containsText" text="A">
      <formula>NOT(ISERROR(SEARCH("A",C5)))</formula>
    </cfRule>
    <cfRule type="containsText" dxfId="13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31" t="s">
        <v>518</v>
      </c>
      <c r="B2" s="232"/>
      <c r="C2" s="233"/>
      <c r="D2" s="234"/>
      <c r="E2" s="231"/>
      <c r="F2" s="235"/>
      <c r="G2" s="231"/>
      <c r="H2" s="231"/>
      <c r="I2" s="231"/>
      <c r="J2" s="231"/>
      <c r="K2" s="236"/>
      <c r="L2" s="236"/>
      <c r="M2" s="236"/>
      <c r="N2" s="236"/>
      <c r="O2" s="236"/>
      <c r="P2" s="236"/>
      <c r="Q2" s="236"/>
      <c r="R2" s="236"/>
    </row>
    <row r="3" spans="1:18">
      <c r="A3" s="236"/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</row>
    <row r="4" spans="1:18" ht="26.25">
      <c r="A4" s="237" t="s">
        <v>519</v>
      </c>
      <c r="B4" s="238"/>
      <c r="C4" s="239"/>
      <c r="D4" s="240"/>
      <c r="E4" s="241"/>
      <c r="F4" s="242"/>
      <c r="G4" s="236"/>
      <c r="H4" s="241"/>
      <c r="I4" s="236"/>
      <c r="J4" s="236"/>
      <c r="K4" s="236"/>
      <c r="L4" s="236"/>
      <c r="M4" s="236"/>
      <c r="N4" s="236"/>
      <c r="O4" s="236"/>
      <c r="P4" s="236"/>
      <c r="Q4" s="236"/>
      <c r="R4" s="236"/>
    </row>
    <row r="5" spans="1:18" ht="26.25">
      <c r="A5" s="243" t="s">
        <v>520</v>
      </c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</row>
    <row r="6" spans="1:18" ht="17.25">
      <c r="A6" s="244" t="s">
        <v>521</v>
      </c>
      <c r="B6" s="236"/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</row>
    <row r="7" spans="1:18" ht="17.25">
      <c r="A7" s="244"/>
      <c r="B7" s="236"/>
      <c r="C7" s="236"/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</row>
    <row r="8" spans="1:18" ht="17.25">
      <c r="A8" s="245" t="s">
        <v>190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</row>
    <row r="9" spans="1:18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</row>
    <row r="10" spans="1:18">
      <c r="A10" s="246" t="s">
        <v>522</v>
      </c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</row>
    <row r="11" spans="1:18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</row>
    <row r="12" spans="1:18">
      <c r="A12" s="236"/>
      <c r="B12" s="236"/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6"/>
    </row>
    <row r="13" spans="1:18" ht="37.5" customHeight="1">
      <c r="A13" s="247" t="s">
        <v>0</v>
      </c>
      <c r="B13" s="248" t="s">
        <v>74</v>
      </c>
      <c r="C13" s="249" t="s">
        <v>65</v>
      </c>
      <c r="D13" s="249" t="s">
        <v>158</v>
      </c>
      <c r="E13" s="250" t="s">
        <v>144</v>
      </c>
      <c r="F13" s="248" t="s">
        <v>149</v>
      </c>
      <c r="G13" s="250" t="s">
        <v>147</v>
      </c>
      <c r="H13" s="250" t="s">
        <v>151</v>
      </c>
      <c r="I13" s="226" t="s">
        <v>153</v>
      </c>
      <c r="J13" s="250" t="s">
        <v>11</v>
      </c>
      <c r="K13" s="250" t="s">
        <v>12</v>
      </c>
      <c r="L13" s="250" t="s">
        <v>13</v>
      </c>
      <c r="M13" s="250" t="s">
        <v>105</v>
      </c>
      <c r="N13" s="250" t="s">
        <v>6</v>
      </c>
      <c r="O13" s="250" t="s">
        <v>7</v>
      </c>
      <c r="P13" s="250" t="s">
        <v>180</v>
      </c>
      <c r="Q13" s="251" t="s">
        <v>182</v>
      </c>
      <c r="R13" s="251" t="s">
        <v>183</v>
      </c>
    </row>
    <row r="14" spans="1:18" ht="16.5">
      <c r="A14" s="252" t="s">
        <v>116</v>
      </c>
      <c r="B14" s="253" t="s">
        <v>229</v>
      </c>
      <c r="C14" s="254" t="s">
        <v>67</v>
      </c>
      <c r="D14" s="255">
        <v>0.84284250877220324</v>
      </c>
      <c r="E14" s="256">
        <v>8368</v>
      </c>
      <c r="F14" s="228" t="s">
        <v>118</v>
      </c>
      <c r="G14" s="257" t="s">
        <v>214</v>
      </c>
      <c r="H14" s="258">
        <v>5</v>
      </c>
      <c r="I14" s="229">
        <v>1321.6019999999999</v>
      </c>
      <c r="J14" s="259">
        <v>3.653249894752942E-2</v>
      </c>
      <c r="K14" s="259">
        <v>0.26423630693791172</v>
      </c>
      <c r="L14" s="259">
        <v>8.1719004662523201E-2</v>
      </c>
      <c r="M14" s="260">
        <v>22.707000000000001</v>
      </c>
      <c r="N14" s="261">
        <v>0</v>
      </c>
      <c r="O14" s="261">
        <v>10.290541327873294</v>
      </c>
      <c r="P14" s="262">
        <v>1</v>
      </c>
      <c r="Q14" s="263">
        <v>0</v>
      </c>
      <c r="R14" s="263">
        <v>136</v>
      </c>
    </row>
    <row r="15" spans="1:18" ht="16.5">
      <c r="A15" s="252" t="s">
        <v>116</v>
      </c>
      <c r="B15" s="253" t="s">
        <v>231</v>
      </c>
      <c r="C15" s="254" t="s">
        <v>67</v>
      </c>
      <c r="D15" s="255">
        <v>0.8464860442201525</v>
      </c>
      <c r="E15" s="256">
        <v>5085</v>
      </c>
      <c r="F15" s="228" t="s">
        <v>118</v>
      </c>
      <c r="G15" s="257" t="s">
        <v>208</v>
      </c>
      <c r="H15" s="258">
        <v>8</v>
      </c>
      <c r="I15" s="229">
        <v>11898.319</v>
      </c>
      <c r="J15" s="259">
        <v>1.8465079470632563E-2</v>
      </c>
      <c r="K15" s="259">
        <v>0.32833781831881254</v>
      </c>
      <c r="L15" s="259">
        <v>0.12648845605837261</v>
      </c>
      <c r="M15" s="260">
        <v>21.300999999999998</v>
      </c>
      <c r="N15" s="261">
        <v>0.55470020597027192</v>
      </c>
      <c r="O15" s="261">
        <v>13.909527892133335</v>
      </c>
      <c r="P15" s="262">
        <v>131</v>
      </c>
      <c r="Q15" s="263">
        <v>66</v>
      </c>
      <c r="R15" s="263">
        <v>1655</v>
      </c>
    </row>
    <row r="16" spans="1:18" ht="16.5">
      <c r="A16" s="252" t="s">
        <v>116</v>
      </c>
      <c r="B16" s="253" t="s">
        <v>233</v>
      </c>
      <c r="C16" s="254" t="s">
        <v>67</v>
      </c>
      <c r="D16" s="255">
        <v>0.84147058823529419</v>
      </c>
      <c r="E16" s="256">
        <v>6651</v>
      </c>
      <c r="F16" s="228" t="s">
        <v>118</v>
      </c>
      <c r="G16" s="257" t="s">
        <v>212</v>
      </c>
      <c r="H16" s="258">
        <v>1</v>
      </c>
      <c r="I16" s="229">
        <v>3877.6260000000002</v>
      </c>
      <c r="J16" s="259">
        <v>8.7837566173242752E-3</v>
      </c>
      <c r="K16" s="259">
        <v>0.31445856448998216</v>
      </c>
      <c r="L16" s="259">
        <v>9.5934987025566673E-2</v>
      </c>
      <c r="M16" s="260">
        <v>18.792000000000002</v>
      </c>
      <c r="N16" s="261">
        <v>0</v>
      </c>
      <c r="O16" s="261">
        <v>6.2409319516632085</v>
      </c>
      <c r="P16" s="262">
        <v>29</v>
      </c>
      <c r="Q16" s="263">
        <v>0</v>
      </c>
      <c r="R16" s="263">
        <v>242</v>
      </c>
    </row>
    <row r="17" spans="1:18" ht="16.5">
      <c r="A17" s="252" t="s">
        <v>116</v>
      </c>
      <c r="B17" s="253" t="s">
        <v>428</v>
      </c>
      <c r="C17" s="254" t="s">
        <v>67</v>
      </c>
      <c r="D17" s="255">
        <v>0.80217637047509471</v>
      </c>
      <c r="E17" s="256">
        <v>5885</v>
      </c>
      <c r="F17" s="228" t="s">
        <v>117</v>
      </c>
      <c r="G17" s="257" t="s">
        <v>198</v>
      </c>
      <c r="H17" s="258">
        <v>4</v>
      </c>
      <c r="I17" s="229">
        <v>599.17000000000007</v>
      </c>
      <c r="J17" s="259">
        <v>2.8354321010278159E-2</v>
      </c>
      <c r="K17" s="259">
        <v>0.43019691128874094</v>
      </c>
      <c r="L17" s="259">
        <v>0.20695295158302321</v>
      </c>
      <c r="M17" s="260">
        <v>19.521999999999998</v>
      </c>
      <c r="N17" s="261">
        <v>0.33379508319842444</v>
      </c>
      <c r="O17" s="261">
        <v>35.215381277433778</v>
      </c>
      <c r="P17" s="262">
        <v>3</v>
      </c>
      <c r="Q17" s="263">
        <v>3</v>
      </c>
      <c r="R17" s="263">
        <v>495</v>
      </c>
    </row>
    <row r="18" spans="1:18" ht="16.5">
      <c r="A18" s="252" t="s">
        <v>116</v>
      </c>
      <c r="B18" s="253" t="s">
        <v>239</v>
      </c>
      <c r="C18" s="254" t="s">
        <v>67</v>
      </c>
      <c r="D18" s="255">
        <v>0.83286859803107582</v>
      </c>
      <c r="E18" s="256">
        <v>865</v>
      </c>
      <c r="F18" s="228" t="s">
        <v>117</v>
      </c>
      <c r="G18" s="257" t="s">
        <v>198</v>
      </c>
      <c r="H18" s="258">
        <v>5</v>
      </c>
      <c r="I18" s="229">
        <v>862.59000000000015</v>
      </c>
      <c r="J18" s="259">
        <v>2.0367287547971048E-2</v>
      </c>
      <c r="K18" s="259">
        <v>0.45783440384013713</v>
      </c>
      <c r="L18" s="259">
        <v>0.20751457818894259</v>
      </c>
      <c r="M18" s="260">
        <v>18.236000000000001</v>
      </c>
      <c r="N18" s="261">
        <v>1.0433693875421692</v>
      </c>
      <c r="O18" s="261">
        <v>55.646367335582362</v>
      </c>
      <c r="P18" s="262">
        <v>15</v>
      </c>
      <c r="Q18" s="263">
        <v>9</v>
      </c>
      <c r="R18" s="263">
        <v>480</v>
      </c>
    </row>
    <row r="19" spans="1:18" ht="16.5">
      <c r="A19" s="252" t="s">
        <v>116</v>
      </c>
      <c r="B19" s="253" t="s">
        <v>241</v>
      </c>
      <c r="C19" s="254" t="s">
        <v>67</v>
      </c>
      <c r="D19" s="255">
        <v>0.81643360146771671</v>
      </c>
      <c r="E19" s="256">
        <v>4554</v>
      </c>
      <c r="F19" s="228" t="s">
        <v>118</v>
      </c>
      <c r="G19" s="257" t="s">
        <v>216</v>
      </c>
      <c r="H19" s="258">
        <v>7</v>
      </c>
      <c r="I19" s="229">
        <v>4367.4790000000003</v>
      </c>
      <c r="J19" s="259">
        <v>2.1253321269468599E-2</v>
      </c>
      <c r="K19" s="259">
        <v>0.3190901236253868</v>
      </c>
      <c r="L19" s="259">
        <v>0.12318319103537761</v>
      </c>
      <c r="M19" s="260">
        <v>23.306000000000001</v>
      </c>
      <c r="N19" s="261">
        <v>2.2896503909921487E-2</v>
      </c>
      <c r="O19" s="261">
        <v>15.935966721305356</v>
      </c>
      <c r="P19" s="262">
        <v>32</v>
      </c>
      <c r="Q19" s="263">
        <v>1</v>
      </c>
      <c r="R19" s="263">
        <v>696</v>
      </c>
    </row>
    <row r="20" spans="1:18" ht="16.5">
      <c r="A20" s="252" t="s">
        <v>116</v>
      </c>
      <c r="B20" s="253" t="s">
        <v>433</v>
      </c>
      <c r="C20" s="254" t="s">
        <v>67</v>
      </c>
      <c r="D20" s="255">
        <v>0.84733325071623256</v>
      </c>
      <c r="E20" s="256">
        <v>85</v>
      </c>
      <c r="F20" s="228" t="s">
        <v>118</v>
      </c>
      <c r="G20" s="257" t="s">
        <v>216</v>
      </c>
      <c r="H20" s="258">
        <v>2</v>
      </c>
      <c r="I20" s="229">
        <v>564.78700000000003</v>
      </c>
      <c r="J20" s="259">
        <v>2.4079016522515605E-2</v>
      </c>
      <c r="K20" s="259">
        <v>0.31116010215257583</v>
      </c>
      <c r="L20" s="259">
        <v>0.12039937179857184</v>
      </c>
      <c r="M20" s="260">
        <v>17.081</v>
      </c>
      <c r="N20" s="261">
        <v>0</v>
      </c>
      <c r="O20" s="261">
        <v>2.3017526961491677</v>
      </c>
      <c r="P20" s="262">
        <v>4</v>
      </c>
      <c r="Q20" s="263">
        <v>0</v>
      </c>
      <c r="R20" s="263">
        <v>13</v>
      </c>
    </row>
    <row r="21" spans="1:18" ht="16.5">
      <c r="A21" s="252" t="s">
        <v>116</v>
      </c>
      <c r="B21" s="253" t="s">
        <v>438</v>
      </c>
      <c r="C21" s="254" t="s">
        <v>70</v>
      </c>
      <c r="D21" s="255">
        <v>0.76681818181818173</v>
      </c>
      <c r="E21" s="256">
        <v>5600</v>
      </c>
      <c r="F21" s="228" t="s">
        <v>119</v>
      </c>
      <c r="G21" s="257" t="s">
        <v>223</v>
      </c>
      <c r="H21" s="258">
        <v>1</v>
      </c>
      <c r="I21" s="229">
        <v>526.16300000000001</v>
      </c>
      <c r="J21" s="259">
        <v>1.8031340232691685E-2</v>
      </c>
      <c r="K21" s="259">
        <v>0.45136396551969249</v>
      </c>
      <c r="L21" s="259">
        <v>0.2109612420485667</v>
      </c>
      <c r="M21" s="260">
        <v>20.312999999999999</v>
      </c>
      <c r="N21" s="261">
        <v>1.9005517301672674</v>
      </c>
      <c r="O21" s="261">
        <v>70.890579535239084</v>
      </c>
      <c r="P21" s="262">
        <v>18</v>
      </c>
      <c r="Q21" s="263">
        <v>10</v>
      </c>
      <c r="R21" s="263">
        <v>373</v>
      </c>
    </row>
    <row r="22" spans="1:18" ht="16.5">
      <c r="A22" s="252" t="s">
        <v>116</v>
      </c>
      <c r="B22" s="253" t="s">
        <v>247</v>
      </c>
      <c r="C22" s="254" t="s">
        <v>67</v>
      </c>
      <c r="D22" s="255">
        <v>0.82304347826086965</v>
      </c>
      <c r="E22" s="256">
        <v>1734</v>
      </c>
      <c r="F22" s="228" t="s">
        <v>117</v>
      </c>
      <c r="G22" s="257" t="s">
        <v>203</v>
      </c>
      <c r="H22" s="258">
        <v>1</v>
      </c>
      <c r="I22" s="229">
        <v>2130.5940000000001</v>
      </c>
      <c r="J22" s="259">
        <v>3.7035137272769594E-2</v>
      </c>
      <c r="K22" s="259">
        <v>0.40794429902354451</v>
      </c>
      <c r="L22" s="259">
        <v>0.34262745506652137</v>
      </c>
      <c r="M22" s="260">
        <v>18.716000000000001</v>
      </c>
      <c r="N22" s="261">
        <v>2.1590223195972578</v>
      </c>
      <c r="O22" s="261">
        <v>37.501278986048021</v>
      </c>
      <c r="P22" s="262">
        <v>13</v>
      </c>
      <c r="Q22" s="263">
        <v>46</v>
      </c>
      <c r="R22" s="263">
        <v>799</v>
      </c>
    </row>
    <row r="23" spans="1:18" ht="16.5">
      <c r="A23" s="252" t="s">
        <v>116</v>
      </c>
      <c r="B23" s="253" t="s">
        <v>249</v>
      </c>
      <c r="C23" s="254" t="s">
        <v>70</v>
      </c>
      <c r="D23" s="255">
        <v>0.67880000000000007</v>
      </c>
      <c r="E23" s="256">
        <v>7807</v>
      </c>
      <c r="F23" s="228" t="s">
        <v>121</v>
      </c>
      <c r="G23" s="257" t="s">
        <v>197</v>
      </c>
      <c r="H23" s="258">
        <v>1</v>
      </c>
      <c r="I23" s="229">
        <v>2014.038</v>
      </c>
      <c r="J23" s="259">
        <v>9.2640420314589397E-3</v>
      </c>
      <c r="K23" s="259">
        <v>0.38186831218551615</v>
      </c>
      <c r="L23" s="259">
        <v>0.22740385236028318</v>
      </c>
      <c r="M23" s="260">
        <v>20.968</v>
      </c>
      <c r="N23" s="261">
        <v>0.29790897689120066</v>
      </c>
      <c r="O23" s="261">
        <v>38.033046049776615</v>
      </c>
      <c r="P23" s="262">
        <v>16</v>
      </c>
      <c r="Q23" s="263">
        <v>6</v>
      </c>
      <c r="R23" s="263">
        <v>766</v>
      </c>
    </row>
    <row r="24" spans="1:18" ht="16.5">
      <c r="A24" s="252" t="s">
        <v>116</v>
      </c>
      <c r="B24" s="253" t="s">
        <v>448</v>
      </c>
      <c r="C24" s="254" t="s">
        <v>67</v>
      </c>
      <c r="D24" s="255">
        <v>0.84215402485189506</v>
      </c>
      <c r="E24" s="256">
        <v>5784</v>
      </c>
      <c r="F24" s="228" t="s">
        <v>117</v>
      </c>
      <c r="G24" s="257" t="s">
        <v>198</v>
      </c>
      <c r="H24" s="258">
        <v>4</v>
      </c>
      <c r="I24" s="229">
        <v>1175.3</v>
      </c>
      <c r="J24" s="259">
        <v>2.1557027410472208E-2</v>
      </c>
      <c r="K24" s="259">
        <v>0.41447211133357664</v>
      </c>
      <c r="L24" s="259">
        <v>0.18037947758019229</v>
      </c>
      <c r="M24" s="260">
        <v>17.690000000000001</v>
      </c>
      <c r="N24" s="261">
        <v>1.786777843954735</v>
      </c>
      <c r="O24" s="261">
        <v>32.842678465072751</v>
      </c>
      <c r="P24" s="262">
        <v>16</v>
      </c>
      <c r="Q24" s="263">
        <v>21</v>
      </c>
      <c r="R24" s="263">
        <v>386</v>
      </c>
    </row>
    <row r="25" spans="1:18" ht="16.5">
      <c r="A25" s="252" t="s">
        <v>116</v>
      </c>
      <c r="B25" s="253" t="s">
        <v>456</v>
      </c>
      <c r="C25" s="254" t="s">
        <v>67</v>
      </c>
      <c r="D25" s="255">
        <v>0.81876601808961325</v>
      </c>
      <c r="E25" s="256">
        <v>4255</v>
      </c>
      <c r="F25" s="228" t="s">
        <v>118</v>
      </c>
      <c r="G25" s="257" t="s">
        <v>216</v>
      </c>
      <c r="H25" s="258">
        <v>2</v>
      </c>
      <c r="I25" s="229">
        <v>486.71600000000001</v>
      </c>
      <c r="J25" s="259">
        <v>1.8788178861685399E-2</v>
      </c>
      <c r="K25" s="259">
        <v>0.26881769573708608</v>
      </c>
      <c r="L25" s="259">
        <v>0.12327517484528966</v>
      </c>
      <c r="M25" s="260">
        <v>21.765000000000001</v>
      </c>
      <c r="N25" s="261">
        <v>0</v>
      </c>
      <c r="O25" s="261">
        <v>15.203938230919057</v>
      </c>
      <c r="P25" s="262">
        <v>0</v>
      </c>
      <c r="Q25" s="263">
        <v>0</v>
      </c>
      <c r="R25" s="263">
        <v>74</v>
      </c>
    </row>
    <row r="26" spans="1:18" ht="16.5">
      <c r="A26" s="252" t="s">
        <v>116</v>
      </c>
      <c r="B26" s="253" t="s">
        <v>263</v>
      </c>
      <c r="C26" s="254" t="s">
        <v>67</v>
      </c>
      <c r="D26" s="255">
        <v>0.82024105254878044</v>
      </c>
      <c r="E26" s="256">
        <v>9972</v>
      </c>
      <c r="F26" s="228" t="s">
        <v>118</v>
      </c>
      <c r="G26" s="257" t="s">
        <v>216</v>
      </c>
      <c r="H26" s="258">
        <v>6</v>
      </c>
      <c r="I26" s="229">
        <v>3021.4380000000001</v>
      </c>
      <c r="J26" s="259">
        <v>4.0161847526656393E-2</v>
      </c>
      <c r="K26" s="259">
        <v>0.29364477435026187</v>
      </c>
      <c r="L26" s="259">
        <v>0.16153578848191205</v>
      </c>
      <c r="M26" s="260">
        <v>23.149000000000001</v>
      </c>
      <c r="N26" s="261">
        <v>0</v>
      </c>
      <c r="O26" s="261">
        <v>2.1181966997171546</v>
      </c>
      <c r="P26" s="262">
        <v>20</v>
      </c>
      <c r="Q26" s="263">
        <v>0</v>
      </c>
      <c r="R26" s="263">
        <v>71</v>
      </c>
    </row>
    <row r="27" spans="1:18" ht="16.5">
      <c r="A27" s="252" t="s">
        <v>116</v>
      </c>
      <c r="B27" s="253" t="s">
        <v>269</v>
      </c>
      <c r="C27" s="254" t="s">
        <v>67</v>
      </c>
      <c r="D27" s="255">
        <v>0.82250000000000001</v>
      </c>
      <c r="E27" s="256">
        <v>7290</v>
      </c>
      <c r="F27" s="228" t="s">
        <v>117</v>
      </c>
      <c r="G27" s="257" t="s">
        <v>205</v>
      </c>
      <c r="H27" s="258">
        <v>1</v>
      </c>
      <c r="I27" s="229">
        <v>2262.078</v>
      </c>
      <c r="J27" s="259">
        <v>1.3555845608243565E-3</v>
      </c>
      <c r="K27" s="259">
        <v>0.39060291178762407</v>
      </c>
      <c r="L27" s="259">
        <v>0.29530369863461825</v>
      </c>
      <c r="M27" s="260">
        <v>16.658000000000001</v>
      </c>
      <c r="N27" s="261">
        <v>4.4207140514164411E-2</v>
      </c>
      <c r="O27" s="261">
        <v>18.920656140062366</v>
      </c>
      <c r="P27" s="262">
        <v>7</v>
      </c>
      <c r="Q27" s="263">
        <v>1</v>
      </c>
      <c r="R27" s="263">
        <v>428</v>
      </c>
    </row>
    <row r="28" spans="1:18" ht="16.5">
      <c r="A28" s="252" t="s">
        <v>116</v>
      </c>
      <c r="B28" s="253" t="s">
        <v>275</v>
      </c>
      <c r="C28" s="254" t="s">
        <v>70</v>
      </c>
      <c r="D28" s="255">
        <v>0.7749983685977051</v>
      </c>
      <c r="E28" s="256">
        <v>6001</v>
      </c>
      <c r="F28" s="228" t="s">
        <v>121</v>
      </c>
      <c r="G28" s="257" t="s">
        <v>197</v>
      </c>
      <c r="H28" s="258">
        <v>2</v>
      </c>
      <c r="I28" s="229">
        <v>455.77499999999998</v>
      </c>
      <c r="J28" s="259">
        <v>9.5440559724323509E-3</v>
      </c>
      <c r="K28" s="259">
        <v>0.42635715874897212</v>
      </c>
      <c r="L28" s="259">
        <v>0.21501837529482751</v>
      </c>
      <c r="M28" s="260">
        <v>18.818999999999999</v>
      </c>
      <c r="N28" s="261">
        <v>0</v>
      </c>
      <c r="O28" s="261">
        <v>52.65756129669245</v>
      </c>
      <c r="P28" s="262">
        <v>6</v>
      </c>
      <c r="Q28" s="263">
        <v>0</v>
      </c>
      <c r="R28" s="263">
        <v>240</v>
      </c>
    </row>
    <row r="29" spans="1:18" ht="16.5">
      <c r="A29" s="252" t="s">
        <v>116</v>
      </c>
      <c r="B29" s="253" t="s">
        <v>277</v>
      </c>
      <c r="C29" s="254" t="s">
        <v>67</v>
      </c>
      <c r="D29" s="255">
        <v>0.84114285714285708</v>
      </c>
      <c r="E29" s="256">
        <v>2784</v>
      </c>
      <c r="F29" s="228" t="s">
        <v>118</v>
      </c>
      <c r="G29" s="257" t="s">
        <v>216</v>
      </c>
      <c r="H29" s="258">
        <v>1</v>
      </c>
      <c r="I29" s="229">
        <v>3441.3989999999999</v>
      </c>
      <c r="J29" s="259">
        <v>2.2983889934923431E-2</v>
      </c>
      <c r="K29" s="259">
        <v>0.30357201617891372</v>
      </c>
      <c r="L29" s="259">
        <v>0.11274484591876734</v>
      </c>
      <c r="M29" s="260">
        <v>20.844000000000001</v>
      </c>
      <c r="N29" s="261">
        <v>0</v>
      </c>
      <c r="O29" s="261">
        <v>10.112166592714184</v>
      </c>
      <c r="P29" s="262">
        <v>26</v>
      </c>
      <c r="Q29" s="263">
        <v>0</v>
      </c>
      <c r="R29" s="263">
        <v>348</v>
      </c>
    </row>
    <row r="30" spans="1:18" ht="16.5">
      <c r="A30" s="252" t="s">
        <v>116</v>
      </c>
      <c r="B30" s="253" t="s">
        <v>283</v>
      </c>
      <c r="C30" s="254" t="s">
        <v>70</v>
      </c>
      <c r="D30" s="255">
        <v>0.69679999999999997</v>
      </c>
      <c r="E30" s="256">
        <v>7178</v>
      </c>
      <c r="F30" s="228" t="s">
        <v>121</v>
      </c>
      <c r="G30" s="257" t="s">
        <v>197</v>
      </c>
      <c r="H30" s="258">
        <v>1</v>
      </c>
      <c r="I30" s="229">
        <v>1706.9970000000001</v>
      </c>
      <c r="J30" s="259">
        <v>1.2126584084094134E-2</v>
      </c>
      <c r="K30" s="259">
        <v>0.35038563794952243</v>
      </c>
      <c r="L30" s="259">
        <v>0.16813151985621533</v>
      </c>
      <c r="M30" s="260">
        <v>18.988</v>
      </c>
      <c r="N30" s="261">
        <v>0.29291205549863297</v>
      </c>
      <c r="O30" s="261">
        <v>6.385482809870199</v>
      </c>
      <c r="P30" s="262">
        <v>7</v>
      </c>
      <c r="Q30" s="263">
        <v>5</v>
      </c>
      <c r="R30" s="263">
        <v>109</v>
      </c>
    </row>
    <row r="31" spans="1:18" ht="16.5">
      <c r="A31" s="252" t="s">
        <v>116</v>
      </c>
      <c r="B31" s="253" t="s">
        <v>488</v>
      </c>
      <c r="C31" s="254" t="s">
        <v>70</v>
      </c>
      <c r="D31" s="255">
        <v>0.76862231562143379</v>
      </c>
      <c r="E31" s="256">
        <v>1013</v>
      </c>
      <c r="F31" s="228" t="s">
        <v>119</v>
      </c>
      <c r="G31" s="257" t="s">
        <v>415</v>
      </c>
      <c r="H31" s="258">
        <v>3</v>
      </c>
      <c r="I31" s="229">
        <v>4211.3639999999996</v>
      </c>
      <c r="J31" s="259">
        <v>8.9651210403985521E-3</v>
      </c>
      <c r="K31" s="259">
        <v>0.5148820168295638</v>
      </c>
      <c r="L31" s="259">
        <v>0.19803560081721744</v>
      </c>
      <c r="M31" s="260">
        <v>18.893000000000001</v>
      </c>
      <c r="N31" s="261">
        <v>2.588235070632698</v>
      </c>
      <c r="O31" s="261">
        <v>46.825684030162201</v>
      </c>
      <c r="P31" s="262">
        <v>225</v>
      </c>
      <c r="Q31" s="263">
        <v>109</v>
      </c>
      <c r="R31" s="263">
        <v>1972</v>
      </c>
    </row>
    <row r="32" spans="1:18" ht="16.5">
      <c r="A32" s="252" t="s">
        <v>116</v>
      </c>
      <c r="B32" s="253" t="s">
        <v>307</v>
      </c>
      <c r="C32" s="254" t="s">
        <v>67</v>
      </c>
      <c r="D32" s="255">
        <v>0.82912339908417731</v>
      </c>
      <c r="E32" s="256">
        <v>9931</v>
      </c>
      <c r="F32" s="228" t="s">
        <v>121</v>
      </c>
      <c r="G32" s="257" t="s">
        <v>346</v>
      </c>
      <c r="H32" s="258">
        <v>4</v>
      </c>
      <c r="I32" s="229">
        <v>986.654</v>
      </c>
      <c r="J32" s="259">
        <v>1.2169645956684919E-2</v>
      </c>
      <c r="K32" s="259">
        <v>0.41586891917685936</v>
      </c>
      <c r="L32" s="259">
        <v>0.19662414585052104</v>
      </c>
      <c r="M32" s="260">
        <v>18.535</v>
      </c>
      <c r="N32" s="261">
        <v>0.20270530500053716</v>
      </c>
      <c r="O32" s="261">
        <v>6.486569760017189</v>
      </c>
      <c r="P32" s="262">
        <v>20</v>
      </c>
      <c r="Q32" s="263">
        <v>129</v>
      </c>
      <c r="R32" s="263">
        <v>374</v>
      </c>
    </row>
    <row r="33" spans="1:18" ht="16.5">
      <c r="A33" s="252" t="s">
        <v>116</v>
      </c>
      <c r="B33" s="253" t="s">
        <v>313</v>
      </c>
      <c r="C33" s="254" t="s">
        <v>70</v>
      </c>
      <c r="D33" s="255">
        <v>0.76166666666666671</v>
      </c>
      <c r="E33" s="256">
        <v>7025</v>
      </c>
      <c r="F33" s="228" t="s">
        <v>117</v>
      </c>
      <c r="G33" s="257" t="s">
        <v>204</v>
      </c>
      <c r="H33" s="258">
        <v>1</v>
      </c>
      <c r="I33" s="229">
        <v>1004.078</v>
      </c>
      <c r="J33" s="259">
        <v>5.2678975342774395E-2</v>
      </c>
      <c r="K33" s="259">
        <v>0.41939046611838199</v>
      </c>
      <c r="L33" s="259">
        <v>0.19420801969568102</v>
      </c>
      <c r="M33" s="260">
        <v>18.809000000000001</v>
      </c>
      <c r="N33" s="261">
        <v>0</v>
      </c>
      <c r="O33" s="261">
        <v>55.872153358603619</v>
      </c>
      <c r="P33" s="262">
        <v>14</v>
      </c>
      <c r="Q33" s="263">
        <v>0</v>
      </c>
      <c r="R33" s="263">
        <v>561</v>
      </c>
    </row>
    <row r="34" spans="1:18" ht="16.5">
      <c r="A34" s="252" t="s">
        <v>116</v>
      </c>
      <c r="B34" s="253" t="s">
        <v>500</v>
      </c>
      <c r="C34" s="254" t="s">
        <v>70</v>
      </c>
      <c r="D34" s="255">
        <v>0.75498386487651614</v>
      </c>
      <c r="E34" s="256">
        <v>1035</v>
      </c>
      <c r="F34" s="228" t="s">
        <v>117</v>
      </c>
      <c r="G34" s="257" t="s">
        <v>205</v>
      </c>
      <c r="H34" s="258">
        <v>4</v>
      </c>
      <c r="I34" s="229">
        <v>543.83900000000006</v>
      </c>
      <c r="J34" s="259">
        <v>4.3482250907305009E-2</v>
      </c>
      <c r="K34" s="259">
        <v>0.38829807258457338</v>
      </c>
      <c r="L34" s="259">
        <v>0.18020039018900813</v>
      </c>
      <c r="M34" s="260">
        <v>19.518999999999998</v>
      </c>
      <c r="N34" s="261">
        <v>0.91938974586228639</v>
      </c>
      <c r="O34" s="261">
        <v>32.17864110518002</v>
      </c>
      <c r="P34" s="262">
        <v>5</v>
      </c>
      <c r="Q34" s="263">
        <v>5</v>
      </c>
      <c r="R34" s="263">
        <v>175</v>
      </c>
    </row>
    <row r="35" spans="1:18" ht="16.5">
      <c r="A35" s="252" t="s">
        <v>116</v>
      </c>
      <c r="B35" s="253" t="s">
        <v>506</v>
      </c>
      <c r="C35" s="254" t="s">
        <v>67</v>
      </c>
      <c r="D35" s="255">
        <v>0.82666666666666666</v>
      </c>
      <c r="E35" s="256">
        <v>8126</v>
      </c>
      <c r="F35" s="228" t="s">
        <v>119</v>
      </c>
      <c r="G35" s="257" t="s">
        <v>411</v>
      </c>
      <c r="H35" s="258">
        <v>1</v>
      </c>
      <c r="I35" s="229">
        <v>1393.818</v>
      </c>
      <c r="J35" s="259">
        <v>1.0957665592146804E-2</v>
      </c>
      <c r="K35" s="259">
        <v>0.48397050369465133</v>
      </c>
      <c r="L35" s="259">
        <v>0.27334989216669608</v>
      </c>
      <c r="M35" s="260">
        <v>19.379000000000001</v>
      </c>
      <c r="N35" s="261">
        <v>0.14349075704288508</v>
      </c>
      <c r="O35" s="261">
        <v>27.837206866319708</v>
      </c>
      <c r="P35" s="262">
        <v>47</v>
      </c>
      <c r="Q35" s="263">
        <v>2</v>
      </c>
      <c r="R35" s="263">
        <v>388</v>
      </c>
    </row>
    <row r="36" spans="1:18" ht="16.5">
      <c r="A36" s="252" t="s">
        <v>116</v>
      </c>
      <c r="B36" s="253" t="s">
        <v>323</v>
      </c>
      <c r="C36" s="254" t="s">
        <v>70</v>
      </c>
      <c r="D36" s="255">
        <v>0.79136363636363638</v>
      </c>
      <c r="E36" s="256">
        <v>7935</v>
      </c>
      <c r="F36" s="228" t="s">
        <v>119</v>
      </c>
      <c r="G36" s="257" t="s">
        <v>223</v>
      </c>
      <c r="H36" s="258">
        <v>1</v>
      </c>
      <c r="I36" s="229">
        <v>1896.83</v>
      </c>
      <c r="J36" s="259">
        <v>1.9594884171336889E-2</v>
      </c>
      <c r="K36" s="259">
        <v>0.42486099523915338</v>
      </c>
      <c r="L36" s="259">
        <v>0.19611667888002615</v>
      </c>
      <c r="M36" s="260">
        <v>18.812000000000001</v>
      </c>
      <c r="N36" s="261">
        <v>1.6343056573335513</v>
      </c>
      <c r="O36" s="261">
        <v>45.233363032006032</v>
      </c>
      <c r="P36" s="262">
        <v>47</v>
      </c>
      <c r="Q36" s="263">
        <v>31</v>
      </c>
      <c r="R36" s="263">
        <v>858</v>
      </c>
    </row>
    <row r="37" spans="1:18" ht="16.5">
      <c r="A37" s="252" t="s">
        <v>116</v>
      </c>
      <c r="B37" s="253" t="s">
        <v>335</v>
      </c>
      <c r="C37" s="254" t="s">
        <v>70</v>
      </c>
      <c r="D37" s="255">
        <v>0.79358976796650949</v>
      </c>
      <c r="E37" s="256">
        <v>7573</v>
      </c>
      <c r="F37" s="228" t="s">
        <v>118</v>
      </c>
      <c r="G37" s="257" t="s">
        <v>209</v>
      </c>
      <c r="H37" s="258">
        <v>5</v>
      </c>
      <c r="I37" s="229">
        <v>2145.0569999999998</v>
      </c>
      <c r="J37" s="259">
        <v>1.6051930331984047E-2</v>
      </c>
      <c r="K37" s="259">
        <v>0.29442711655270182</v>
      </c>
      <c r="L37" s="259">
        <v>0.12447221682221032</v>
      </c>
      <c r="M37" s="260">
        <v>23.754000000000001</v>
      </c>
      <c r="N37" s="261">
        <v>9.3237615597161302E-2</v>
      </c>
      <c r="O37" s="261">
        <v>5.7341133592254199</v>
      </c>
      <c r="P37" s="262">
        <v>5</v>
      </c>
      <c r="Q37" s="263">
        <v>2</v>
      </c>
      <c r="R37" s="263">
        <v>123</v>
      </c>
    </row>
  </sheetData>
  <phoneticPr fontId="2" type="noConversion"/>
  <conditionalFormatting sqref="C14:D3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2024-11-04T07:19:51Z</dcterms:modified>
</cp:coreProperties>
</file>