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00034F5B-9C15-4D05-A9C7-A7FE5AF8BC2A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명단'!$A$13:$R$45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운전자별!$A$1:$R$108</definedName>
    <definedName name="_xlnm.Print_Area" localSheetId="1">종합!$A$1:$L$162</definedName>
    <definedName name="_xlnm.Print_Area" localSheetId="3">차량별!$A$1:$T$37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2" i="12" l="1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B10" i="7" s="1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B12" i="7" s="1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B13" i="7" s="1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B14" i="7" s="1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B15" i="7" s="1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F24" i="60" l="1"/>
  <c r="F16" i="60"/>
  <c r="F14" i="60"/>
  <c r="F19" i="60"/>
  <c r="F11" i="60"/>
  <c r="F18" i="60"/>
  <c r="F26" i="60"/>
  <c r="F22" i="60"/>
  <c r="F21" i="60"/>
  <c r="F13" i="60"/>
  <c r="F10" i="60"/>
  <c r="F28" i="60"/>
  <c r="F12" i="60"/>
  <c r="F32" i="60"/>
  <c r="F34" i="60"/>
  <c r="F33" i="60"/>
  <c r="F30" i="60"/>
  <c r="F35" i="60"/>
  <c r="F8" i="60"/>
  <c r="F23" i="60"/>
  <c r="F27" i="60"/>
  <c r="F29" i="60"/>
  <c r="F17" i="60"/>
  <c r="F9" i="60"/>
  <c r="F25" i="60"/>
  <c r="F15" i="60"/>
  <c r="F20" i="60"/>
  <c r="F31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48" i="12" l="1"/>
  <c r="B153" i="12" l="1"/>
  <c r="I153" i="12" s="1"/>
  <c r="B154" i="12"/>
  <c r="B152" i="12"/>
  <c r="I152" i="12" s="1"/>
  <c r="B151" i="12"/>
  <c r="E151" i="12" s="1"/>
  <c r="B149" i="12"/>
  <c r="B150" i="12"/>
  <c r="J10" i="12" l="1"/>
  <c r="J32" i="12" s="1"/>
  <c r="K28" i="12"/>
  <c r="D28" i="12" l="1"/>
  <c r="E53" i="12" a="1"/>
  <c r="D53" i="12" a="1"/>
  <c r="H53" i="12" a="1"/>
  <c r="G53" i="12" a="1"/>
  <c r="I53" i="12" a="1"/>
  <c r="F53" i="12" a="1"/>
  <c r="N53" i="12" a="1"/>
  <c r="H53" i="12" l="1"/>
  <c r="G53" i="12"/>
  <c r="D53" i="12"/>
  <c r="E53" i="12"/>
  <c r="I53" i="12"/>
  <c r="F53" i="12"/>
  <c r="N53" i="12"/>
  <c r="K53" i="12" s="1" a="1"/>
  <c r="K53" i="12" s="1"/>
  <c r="E28" i="12" l="1"/>
  <c r="F28" i="12" l="1"/>
  <c r="G28" i="12" l="1"/>
  <c r="H28" i="12" l="1"/>
  <c r="I28" i="12" l="1"/>
  <c r="J28" i="12"/>
  <c r="J53" i="12" a="1"/>
  <c r="J53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50" i="12" l="1"/>
  <c r="D153" i="12"/>
  <c r="G150" i="12"/>
  <c r="F153" i="12"/>
  <c r="G153" i="12"/>
  <c r="G151" i="12"/>
  <c r="E153" i="12"/>
  <c r="I150" i="12"/>
  <c r="H153" i="12"/>
  <c r="J153" i="12"/>
  <c r="H150" i="12"/>
  <c r="H152" i="12"/>
  <c r="I148" i="12"/>
  <c r="J151" i="12"/>
  <c r="H149" i="12"/>
  <c r="J148" i="12"/>
  <c r="I151" i="12"/>
  <c r="D152" i="12"/>
  <c r="G149" i="12"/>
  <c r="E148" i="12"/>
  <c r="H151" i="12"/>
  <c r="D154" i="12"/>
  <c r="D148" i="12"/>
  <c r="E150" i="12"/>
  <c r="H154" i="12"/>
  <c r="F149" i="12"/>
  <c r="F151" i="12"/>
  <c r="J154" i="12"/>
  <c r="E149" i="12"/>
  <c r="D151" i="12"/>
  <c r="F148" i="12"/>
  <c r="J150" i="12"/>
  <c r="J152" i="12"/>
  <c r="E154" i="12"/>
  <c r="D149" i="12"/>
  <c r="D150" i="12"/>
  <c r="I154" i="12"/>
  <c r="J149" i="12"/>
  <c r="H148" i="12"/>
  <c r="F152" i="12"/>
  <c r="G154" i="12"/>
  <c r="G148" i="12"/>
  <c r="I149" i="12"/>
  <c r="E152" i="12"/>
  <c r="F154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<sst xmlns="http://schemas.openxmlformats.org/spreadsheetml/2006/main" count="2684" uniqueCount="614">
  <si>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</si>
  <si>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</si>
  <si>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</si>
  <si>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</si>
  <si>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</si>
  <si>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</si>
  <si>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</si>
  <si>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</si>
  <si>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</si>
  <si>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</si>
  <si>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</si>
  <si>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</si>
  <si>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</si>
  <si>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</si>
  <si>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</si>
  <si>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</si>
  <si>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</si>
  <si>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</si>
  <si>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</si>
  <si>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</si>
  <si>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</si>
  <si>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</si>
  <si>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</si>
  <si>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</si>
  <si>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</si>
  <si>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</si>
  <si>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</si>
  <si>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</si>
  <si>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</si>
  <si>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</si>
  <si>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</si>
  <si>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</si>
  <si>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</si>
  <si>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</si>
  <si>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</si>
  <si>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</si>
  <si>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</si>
  <si>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</si>
  <si>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</si>
  <si>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</si>
  <si>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</si>
  <si>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</si>
  <si>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</si>
  <si>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</si>
  <si>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</si>
  <si>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</si>
  <si>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</si>
  <si>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</si>
  <si>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</si>
  <si>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</si>
  <si>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</si>
  <si>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</si>
  <si>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</si>
  <si>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</si>
  <si>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</si>
  <si>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</si>
  <si>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</si>
  <si>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</si>
  <si>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</si>
  <si>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</si>
  <si>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</si>
  <si>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</si>
  <si>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</si>
  <si>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</si>
  <si>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</si>
  <si>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</si>
  <si>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</si>
  <si>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</si>
  <si>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</si>
  <si>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</si>
  <si>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</si>
  <si>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</si>
  <si>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</si>
  <si>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</si>
  <si>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</si>
  <si>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</si>
  <si>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</si>
  <si>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</si>
  <si>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</si>
  <si>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</si>
  <si>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</si>
  <si>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</si>
  <si>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</si>
  <si>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</si>
  <si>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</si>
  <si>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</si>
  <si>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</si>
  <si>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</si>
  <si>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</si>
  <si>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</si>
  <si>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</si>
  <si>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</si>
  <si>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</si>
  <si>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</si>
  <si>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</si>
  <si>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</si>
  <si>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</si>
  <si>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</si>
  <si>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</si>
  <si>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</si>
  <si>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</si>
  <si>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</si>
  <si>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</si>
  <si>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</si>
  <si>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</si>
  <si>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</si>
  <si>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</si>
  <si>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</si>
  <si>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</si>
  <si>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</si>
  <si>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</si>
  <si>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</si>
  <si>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</si>
  <si>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</si>
  <si>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</si>
  <si>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</si>
  <si>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</si>
  <si>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</si>
  <si>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영종운수</t>
  </si>
  <si>
    <t>202</t>
  </si>
  <si>
    <t>203</t>
  </si>
  <si>
    <t>205</t>
  </si>
  <si>
    <t>222</t>
  </si>
  <si>
    <t>e음13</t>
  </si>
  <si>
    <t>e음15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</si>
  <si>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</si>
  <si>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</si>
  <si>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</si>
  <si>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</si>
  <si>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</si>
  <si>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</si>
  <si>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</si>
  <si>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</si>
  <si>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</si>
  <si>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</si>
  <si>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</si>
  <si>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</si>
  <si>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</si>
  <si>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</si>
  <si>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</si>
  <si>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</si>
  <si>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</si>
  <si>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</si>
  <si>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</si>
  <si>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</si>
  <si>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</si>
  <si>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</si>
  <si>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</si>
  <si>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</si>
  <si>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</si>
  <si>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</si>
  <si>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</si>
  <si>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</si>
  <si>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</si>
  <si>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</si>
  <si>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</si>
  <si>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</si>
  <si>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</si>
  <si>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</si>
  <si>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</si>
  <si>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</si>
  <si>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</si>
  <si>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</si>
  <si>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</si>
  <si>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</si>
  <si>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</si>
  <si>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</si>
  <si>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</si>
  <si>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</si>
  <si>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</si>
  <si>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</si>
  <si>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</si>
  <si>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</si>
  <si>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</si>
  <si>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</si>
  <si>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</si>
  <si>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</si>
  <si>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</si>
  <si>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</si>
  <si>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</si>
  <si>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</si>
  <si>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</si>
  <si>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</si>
  <si>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</si>
  <si>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</si>
  <si>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</si>
  <si>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</si>
  <si>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(경  고)</t>
  </si>
  <si>
    <t>중형</t>
  </si>
  <si>
    <t>운전자코드</t>
  </si>
  <si>
    <t>맥스거리코드</t>
  </si>
  <si>
    <t>최대주행거리</t>
  </si>
  <si>
    <t>[TIP!!] 특별관리 운행사원 관리하려면?</t>
  </si>
  <si>
    <t>저상</t>
  </si>
  <si>
    <t>김영준</t>
  </si>
  <si>
    <t>이명희</t>
  </si>
  <si>
    <t>이재식</t>
  </si>
  <si>
    <t>70바2205</t>
  </si>
  <si>
    <t>202202</t>
  </si>
  <si>
    <t>영종운수202C2</t>
  </si>
  <si>
    <t>70바2259</t>
  </si>
  <si>
    <t>70바2311</t>
  </si>
  <si>
    <t>70바2514</t>
  </si>
  <si>
    <t>영종운수202D1</t>
  </si>
  <si>
    <t>71바7511</t>
  </si>
  <si>
    <t>71바7512</t>
  </si>
  <si>
    <t>영종운수202B2</t>
  </si>
  <si>
    <t>73아1213</t>
  </si>
  <si>
    <t>73아1216</t>
  </si>
  <si>
    <t>영종운수202B1</t>
  </si>
  <si>
    <t>73아1240</t>
  </si>
  <si>
    <t>영종운수202S1</t>
  </si>
  <si>
    <t>73아1242</t>
  </si>
  <si>
    <t>73아1256</t>
  </si>
  <si>
    <t>73아1278</t>
  </si>
  <si>
    <t>73아1280</t>
  </si>
  <si>
    <t>73아1281</t>
  </si>
  <si>
    <t>73아1282</t>
  </si>
  <si>
    <t>70바2212</t>
  </si>
  <si>
    <t>WC</t>
  </si>
  <si>
    <t>70바2269</t>
  </si>
  <si>
    <t>70바2526</t>
  </si>
  <si>
    <t>70바2546</t>
  </si>
  <si>
    <t>71바7513</t>
  </si>
  <si>
    <t>71바7514</t>
  </si>
  <si>
    <t>73아1218</t>
  </si>
  <si>
    <t>73아1238</t>
  </si>
  <si>
    <t>70바2512</t>
  </si>
  <si>
    <t>71바7516</t>
  </si>
  <si>
    <t>73아1209</t>
  </si>
  <si>
    <t>73아1567</t>
  </si>
  <si>
    <t>73아1568</t>
  </si>
  <si>
    <t>73아9157</t>
  </si>
  <si>
    <t>강범</t>
  </si>
  <si>
    <t>5268086</t>
  </si>
  <si>
    <t>권영진</t>
  </si>
  <si>
    <t>5267705</t>
  </si>
  <si>
    <t>김길수</t>
  </si>
  <si>
    <t>5268908</t>
  </si>
  <si>
    <t>김낙훈</t>
  </si>
  <si>
    <t>5267782</t>
  </si>
  <si>
    <t>김덕수</t>
  </si>
  <si>
    <t>5266900</t>
  </si>
  <si>
    <t>김만수</t>
  </si>
  <si>
    <t>5266529</t>
  </si>
  <si>
    <t>김보람</t>
  </si>
  <si>
    <t>5261190</t>
  </si>
  <si>
    <t>김시헌</t>
  </si>
  <si>
    <t>5265640</t>
  </si>
  <si>
    <t>김영강</t>
  </si>
  <si>
    <t>5268855</t>
  </si>
  <si>
    <t>526423</t>
  </si>
  <si>
    <t>김영태</t>
  </si>
  <si>
    <t>5267671</t>
  </si>
  <si>
    <t>김용석</t>
  </si>
  <si>
    <t>5266710</t>
  </si>
  <si>
    <t>김용순</t>
  </si>
  <si>
    <t>5269910</t>
  </si>
  <si>
    <t>김유환</t>
  </si>
  <si>
    <t>5262511</t>
  </si>
  <si>
    <t>김제학</t>
  </si>
  <si>
    <t>5268006</t>
  </si>
  <si>
    <t>김종두</t>
  </si>
  <si>
    <t>5262896</t>
  </si>
  <si>
    <t>김지현</t>
  </si>
  <si>
    <t>5264482</t>
  </si>
  <si>
    <t>김진호</t>
  </si>
  <si>
    <t>5269299</t>
  </si>
  <si>
    <t>김홍철</t>
  </si>
  <si>
    <t>526288</t>
  </si>
  <si>
    <t>노형준</t>
  </si>
  <si>
    <t>5262000</t>
  </si>
  <si>
    <t>박건배</t>
  </si>
  <si>
    <t>5268011</t>
  </si>
  <si>
    <t>박기정</t>
  </si>
  <si>
    <t>5268197</t>
  </si>
  <si>
    <t>박상우</t>
  </si>
  <si>
    <t>5262949</t>
  </si>
  <si>
    <t>박준규</t>
  </si>
  <si>
    <t>5262451</t>
  </si>
  <si>
    <t>박준서</t>
  </si>
  <si>
    <t>5265571</t>
  </si>
  <si>
    <t>백승철</t>
  </si>
  <si>
    <t>5261313</t>
  </si>
  <si>
    <t>선경호</t>
  </si>
  <si>
    <t>5261182</t>
  </si>
  <si>
    <t>성민철</t>
  </si>
  <si>
    <t>5267205</t>
  </si>
  <si>
    <t>송영선</t>
  </si>
  <si>
    <t>526674</t>
  </si>
  <si>
    <t>신감찬</t>
  </si>
  <si>
    <t>5266740</t>
  </si>
  <si>
    <t>신이호</t>
  </si>
  <si>
    <t>5262704</t>
  </si>
  <si>
    <t>심명섭</t>
  </si>
  <si>
    <t>5261115</t>
  </si>
  <si>
    <t>안기태</t>
  </si>
  <si>
    <t>5262274</t>
  </si>
  <si>
    <t>안병윤</t>
  </si>
  <si>
    <t>5262225</t>
  </si>
  <si>
    <t>안춘근</t>
  </si>
  <si>
    <t>5267206</t>
  </si>
  <si>
    <t>원재영</t>
  </si>
  <si>
    <t>5265653</t>
  </si>
  <si>
    <t>유지훈</t>
  </si>
  <si>
    <t>5261463</t>
  </si>
  <si>
    <t>이기현</t>
  </si>
  <si>
    <t>5268132</t>
  </si>
  <si>
    <t>이대범</t>
  </si>
  <si>
    <t>5265974</t>
  </si>
  <si>
    <t>5265170</t>
  </si>
  <si>
    <t>이상현</t>
  </si>
  <si>
    <t>5264537</t>
  </si>
  <si>
    <t>이선호</t>
  </si>
  <si>
    <t>5265652</t>
  </si>
  <si>
    <t>이승용</t>
  </si>
  <si>
    <t>5261117</t>
  </si>
  <si>
    <t>이용식</t>
  </si>
  <si>
    <t>5268384</t>
  </si>
  <si>
    <t>이은영</t>
  </si>
  <si>
    <t>5261282</t>
  </si>
  <si>
    <t>73아1210</t>
  </si>
  <si>
    <t>5261422</t>
  </si>
  <si>
    <t>이주철</t>
  </si>
  <si>
    <t>5269119</t>
  </si>
  <si>
    <t>이준복</t>
  </si>
  <si>
    <t>5263653</t>
  </si>
  <si>
    <t>이향철</t>
  </si>
  <si>
    <t>5268117</t>
  </si>
  <si>
    <t>이효진</t>
  </si>
  <si>
    <t>5269129</t>
  </si>
  <si>
    <t>장경석</t>
  </si>
  <si>
    <t>5267080</t>
  </si>
  <si>
    <t>장용민</t>
  </si>
  <si>
    <t>5266617</t>
  </si>
  <si>
    <t>전원배</t>
  </si>
  <si>
    <t>5269232</t>
  </si>
  <si>
    <t>정완구</t>
  </si>
  <si>
    <t>5262589</t>
  </si>
  <si>
    <t>정일명</t>
  </si>
  <si>
    <t>5267942</t>
  </si>
  <si>
    <t>조문기</t>
  </si>
  <si>
    <t>5262499</t>
  </si>
  <si>
    <t>조선민</t>
  </si>
  <si>
    <t>5267788</t>
  </si>
  <si>
    <t>조시형</t>
  </si>
  <si>
    <t>5261685</t>
  </si>
  <si>
    <t>조종만</t>
  </si>
  <si>
    <t>5265365</t>
  </si>
  <si>
    <t>최규철</t>
  </si>
  <si>
    <t>5263959</t>
  </si>
  <si>
    <t>최성관</t>
  </si>
  <si>
    <t>526949</t>
  </si>
  <si>
    <t>한송민</t>
  </si>
  <si>
    <t>5267074</t>
  </si>
  <si>
    <t>허지선</t>
  </si>
  <si>
    <t>526124</t>
  </si>
  <si>
    <t>영종운수</t>
    <phoneticPr fontId="3" type="noConversion"/>
  </si>
  <si>
    <t>영종운수202F1</t>
  </si>
  <si>
    <t>김준영</t>
  </si>
  <si>
    <t>5264999</t>
  </si>
  <si>
    <t>박윤수</t>
  </si>
  <si>
    <t>5265904</t>
  </si>
  <si>
    <t>박주홍</t>
  </si>
  <si>
    <t>5264654</t>
  </si>
  <si>
    <t>송성호</t>
  </si>
  <si>
    <t>5264476</t>
  </si>
  <si>
    <t>최영길</t>
  </si>
  <si>
    <t>5261430</t>
  </si>
  <si>
    <t>김지훈</t>
  </si>
  <si>
    <t>5265504</t>
  </si>
  <si>
    <t>한형구</t>
  </si>
  <si>
    <t>5268483</t>
  </si>
  <si>
    <t>=</t>
  </si>
  <si>
    <t>0%(0명)</t>
  </si>
  <si>
    <t>13%(1명)</t>
  </si>
  <si>
    <t>인천전체</t>
  </si>
  <si>
    <t>개선율(유카전)</t>
  </si>
  <si>
    <t>영종운수202A1</t>
  </si>
  <si>
    <t>73아1220</t>
  </si>
  <si>
    <t>영종운수202C1</t>
  </si>
  <si>
    <t>영종운수202B3</t>
  </si>
  <si>
    <t>영종운수202F2</t>
  </si>
  <si>
    <t>203203</t>
  </si>
  <si>
    <t>영종운수203F2</t>
  </si>
  <si>
    <t>영종운수203F1</t>
  </si>
  <si>
    <t>영종운수203D1</t>
  </si>
  <si>
    <t>205205</t>
  </si>
  <si>
    <t>222222</t>
  </si>
  <si>
    <t>예비예비</t>
  </si>
  <si>
    <t>e음13e음13</t>
  </si>
  <si>
    <t>e음15e음15</t>
  </si>
  <si>
    <t>영종운수e음15B1</t>
  </si>
  <si>
    <t>NULL</t>
  </si>
  <si>
    <t>526416</t>
  </si>
  <si>
    <t>526777</t>
  </si>
  <si>
    <t>5261156</t>
  </si>
  <si>
    <t>5262378</t>
  </si>
  <si>
    <t>5262983</t>
  </si>
  <si>
    <t>5265411</t>
  </si>
  <si>
    <t>5268012</t>
  </si>
  <si>
    <t>5268658</t>
  </si>
  <si>
    <t>5268950</t>
  </si>
  <si>
    <t>김광철</t>
  </si>
  <si>
    <t>526277</t>
  </si>
  <si>
    <t>김치환</t>
  </si>
  <si>
    <t>5263600</t>
  </si>
  <si>
    <t>순위</t>
  </si>
  <si>
    <t>김구선</t>
  </si>
  <si>
    <t>김진광</t>
  </si>
  <si>
    <t>김태경</t>
  </si>
  <si>
    <t>박희수</t>
  </si>
  <si>
    <t>양수모</t>
  </si>
  <si>
    <t>양필석</t>
  </si>
  <si>
    <t>염인국</t>
  </si>
  <si>
    <t>오훈동</t>
  </si>
  <si>
    <t>임종호</t>
  </si>
  <si>
    <t>최진호</t>
  </si>
  <si>
    <t>5263303</t>
  </si>
  <si>
    <t>김정일</t>
  </si>
  <si>
    <t>5265882</t>
  </si>
  <si>
    <t>5261149</t>
  </si>
  <si>
    <t>남도관</t>
  </si>
  <si>
    <t>5261106</t>
  </si>
  <si>
    <t>5264533</t>
  </si>
  <si>
    <t>정안균</t>
  </si>
  <si>
    <t>조원준</t>
  </si>
  <si>
    <t>5262002</t>
  </si>
  <si>
    <t>주치만</t>
  </si>
  <si>
    <t>5262800</t>
  </si>
  <si>
    <t>▲</t>
  </si>
  <si>
    <t>영종운수202B4</t>
  </si>
  <si>
    <t>영종운수202A2</t>
  </si>
  <si>
    <t>영종운수203D4</t>
  </si>
  <si>
    <t>영종운수203B1</t>
  </si>
  <si>
    <t>영종운수203D2</t>
  </si>
  <si>
    <t>영종운수203D3</t>
  </si>
  <si>
    <t>영종운수203S1</t>
  </si>
  <si>
    <t>영종운수205C1</t>
  </si>
  <si>
    <t>영종운수222B1</t>
  </si>
  <si>
    <t>영종운수e음13D1</t>
  </si>
  <si>
    <t>C</t>
    <phoneticPr fontId="3" type="noConversion"/>
  </si>
  <si>
    <t>25%(2명)</t>
  </si>
  <si>
    <t>분석기간: 24.10.01-24.10.31</t>
  </si>
  <si>
    <t>24'10</t>
    <phoneticPr fontId="3" type="noConversion"/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</si>
  <si>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</si>
  <si>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</si>
  <si>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</si>
  <si>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</si>
  <si>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</si>
  <si>
    <t>김영기</t>
  </si>
  <si>
    <t>526775</t>
  </si>
  <si>
    <t>526775217.835</t>
  </si>
  <si>
    <t>526872</t>
  </si>
  <si>
    <t>526872360.608</t>
  </si>
  <si>
    <t>526882</t>
  </si>
  <si>
    <t>526882336.379</t>
  </si>
  <si>
    <t>5262643</t>
  </si>
  <si>
    <t>5262643388.585</t>
  </si>
  <si>
    <t>5263013</t>
  </si>
  <si>
    <t>5263013219.913</t>
  </si>
  <si>
    <t>5263303375.939</t>
  </si>
  <si>
    <t>5263421</t>
  </si>
  <si>
    <t>5263421236.802</t>
  </si>
  <si>
    <t>5266800</t>
  </si>
  <si>
    <t>5266800329.232</t>
  </si>
  <si>
    <t>5267246</t>
  </si>
  <si>
    <t>5267246313.967</t>
  </si>
  <si>
    <t>5267469</t>
  </si>
  <si>
    <t>5267469435.122</t>
  </si>
  <si>
    <t>5268086862.494</t>
  </si>
  <si>
    <t>52677051840.158</t>
  </si>
  <si>
    <t>5262773600.719</t>
  </si>
  <si>
    <t>5268658604.103</t>
  </si>
  <si>
    <t>52689083596.325</t>
  </si>
  <si>
    <t>52677827098.048</t>
  </si>
  <si>
    <t>52669002995.334</t>
  </si>
  <si>
    <t>52665293245.122</t>
  </si>
  <si>
    <t>52611903479.87</t>
  </si>
  <si>
    <t>김봉선</t>
  </si>
  <si>
    <t>5268084</t>
  </si>
  <si>
    <t>5268084634.325</t>
  </si>
  <si>
    <t>73아9158</t>
  </si>
  <si>
    <t>5265640361.932</t>
  </si>
  <si>
    <t>5268855563.667</t>
  </si>
  <si>
    <t>5268307</t>
  </si>
  <si>
    <t>52683071289.376</t>
  </si>
  <si>
    <t>5264233456.309</t>
  </si>
  <si>
    <t>52676713407.64</t>
  </si>
  <si>
    <t>52667103485.395</t>
  </si>
  <si>
    <t>52699102478.349</t>
  </si>
  <si>
    <t>52625112767.019</t>
  </si>
  <si>
    <t>5261156460.68</t>
  </si>
  <si>
    <t>52680063210.373</t>
  </si>
  <si>
    <t>5262896450.365</t>
  </si>
  <si>
    <t>5264999428.6</t>
  </si>
  <si>
    <t>52644823031.842</t>
  </si>
  <si>
    <t>52655041379.998</t>
  </si>
  <si>
    <t>52658821462.758</t>
  </si>
  <si>
    <t>52692992849.172</t>
  </si>
  <si>
    <t>52636002412.404</t>
  </si>
  <si>
    <t>5261149627.372</t>
  </si>
  <si>
    <t>5262883656.772</t>
  </si>
  <si>
    <t>52629831085.316</t>
  </si>
  <si>
    <t>52620003054.915</t>
  </si>
  <si>
    <t>52680112709.576</t>
  </si>
  <si>
    <t>52681971325.122</t>
  </si>
  <si>
    <t>52629492728.285</t>
  </si>
  <si>
    <t>52659041975.119</t>
  </si>
  <si>
    <t>52646543260.962</t>
  </si>
  <si>
    <t>52624512983.701</t>
  </si>
  <si>
    <t>52655711021.879</t>
  </si>
  <si>
    <t>5262378650.124</t>
  </si>
  <si>
    <t>52613133837.545</t>
  </si>
  <si>
    <t>52611823781.198</t>
  </si>
  <si>
    <t>52672051056.01</t>
  </si>
  <si>
    <t>5264476289.632</t>
  </si>
  <si>
    <t>5266743407.982</t>
  </si>
  <si>
    <t>52667402962.483</t>
  </si>
  <si>
    <t>52627041799.146</t>
  </si>
  <si>
    <t>52611153106.56</t>
  </si>
  <si>
    <t>52622741757.159</t>
  </si>
  <si>
    <t>52622253556.535</t>
  </si>
  <si>
    <t>52672063139.559</t>
  </si>
  <si>
    <t>52654111427.4</t>
  </si>
  <si>
    <t>5261106729.307</t>
  </si>
  <si>
    <t>73아9159</t>
  </si>
  <si>
    <t>5268012720.152</t>
  </si>
  <si>
    <t>526777570.347</t>
  </si>
  <si>
    <t>우철근</t>
  </si>
  <si>
    <t>5262786</t>
  </si>
  <si>
    <t>5262786464.923</t>
  </si>
  <si>
    <t>52656534094.306</t>
  </si>
  <si>
    <t>52614633268.144</t>
  </si>
  <si>
    <t>52681322588.313</t>
  </si>
  <si>
    <t>52659744177.674</t>
  </si>
  <si>
    <t>52651703045.682</t>
  </si>
  <si>
    <t>52645371898.791</t>
  </si>
  <si>
    <t>5265652439.645</t>
  </si>
  <si>
    <t>5261117434.781</t>
  </si>
  <si>
    <t>이신영</t>
  </si>
  <si>
    <t>5266448</t>
  </si>
  <si>
    <t>5266448232.363</t>
  </si>
  <si>
    <t>52683842235.708</t>
  </si>
  <si>
    <t>52612822737.982</t>
  </si>
  <si>
    <t>5261422910.768</t>
  </si>
  <si>
    <t>52691192611.096</t>
  </si>
  <si>
    <t>52636533672.103</t>
  </si>
  <si>
    <t>52681172563.073</t>
  </si>
  <si>
    <t>52691291544.105</t>
  </si>
  <si>
    <t>이희범</t>
  </si>
  <si>
    <t>5261436</t>
  </si>
  <si>
    <t>5261436949.851</t>
  </si>
  <si>
    <t>5264533360.882</t>
  </si>
  <si>
    <t>52670803828.885</t>
  </si>
  <si>
    <t>5266617818.085</t>
  </si>
  <si>
    <t>52692323086.37</t>
  </si>
  <si>
    <t>5268950638.05</t>
  </si>
  <si>
    <t>52625893905.928</t>
  </si>
  <si>
    <t>52679422443.683</t>
  </si>
  <si>
    <t>52624992508.727</t>
  </si>
  <si>
    <t>52677881235.499</t>
  </si>
  <si>
    <t>52616853919.321</t>
  </si>
  <si>
    <t>5262002418.869</t>
  </si>
  <si>
    <t>52653651307.012</t>
  </si>
  <si>
    <t>5264162421.58</t>
  </si>
  <si>
    <t>52639591081.066</t>
  </si>
  <si>
    <t>최낙동</t>
  </si>
  <si>
    <t>5264066</t>
  </si>
  <si>
    <t>52640662435.495</t>
  </si>
  <si>
    <t>e음16</t>
  </si>
  <si>
    <t>5269493160.717</t>
  </si>
  <si>
    <t>5261430221.47</t>
  </si>
  <si>
    <t>5262800534.515</t>
  </si>
  <si>
    <t>52670743095.276</t>
  </si>
  <si>
    <t>한종섭</t>
  </si>
  <si>
    <t>5262400</t>
  </si>
  <si>
    <t>52624002603.588</t>
  </si>
  <si>
    <t>52684833894.02</t>
  </si>
  <si>
    <t>5261242640.787</t>
  </si>
  <si>
    <t>영종운수202C4</t>
  </si>
  <si>
    <t>영종운수202A3</t>
  </si>
  <si>
    <t>영종운수202C3</t>
  </si>
  <si>
    <t>영종운수202A4</t>
  </si>
  <si>
    <t>영종운수205C2</t>
  </si>
  <si>
    <t>영종운수예비D11</t>
  </si>
  <si>
    <t>영종운수e음13D2</t>
  </si>
  <si>
    <t>영종운수e음13C1</t>
  </si>
  <si>
    <t>NEW</t>
  </si>
  <si>
    <t>new</t>
  </si>
  <si>
    <t>e음16e음16</t>
  </si>
  <si>
    <t>영종운수e음16A1</t>
  </si>
  <si>
    <t>13위/(32개사)</t>
  </si>
  <si>
    <t>13%(14명)</t>
  </si>
  <si>
    <t>10%(10명)</t>
  </si>
  <si>
    <t>18%(19명)</t>
  </si>
  <si>
    <t>20%(21명)</t>
  </si>
  <si>
    <t>23%(23명)</t>
  </si>
  <si>
    <t>15%(17명)</t>
  </si>
  <si>
    <t>100%(2명)</t>
  </si>
  <si>
    <t>40%(2명)</t>
  </si>
  <si>
    <t>33%(1명)</t>
  </si>
  <si>
    <t>13%(7명)</t>
  </si>
  <si>
    <t>8%(2명)</t>
  </si>
  <si>
    <t>12%(6명)</t>
  </si>
  <si>
    <t>20%(1명)</t>
  </si>
  <si>
    <t>23%(12명)</t>
  </si>
  <si>
    <t>13%(3명)</t>
  </si>
  <si>
    <t>22%(2명)</t>
  </si>
  <si>
    <t>33%(3명)</t>
  </si>
  <si>
    <t>17%(9명)</t>
  </si>
  <si>
    <t>25%(6명)</t>
  </si>
  <si>
    <t>44%(4명)</t>
  </si>
  <si>
    <t>38%(9명)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</si>
</sst>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294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85" fontId="37" fillId="0" borderId="0" xfId="0" applyNumberFormat="1" applyFont="1" applyAlignment="1">
      <alignment horizontal="center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6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9" fillId="0" borderId="0" xfId="562" applyFont="1">
      <alignment vertical="center"/>
    </xf>
    <xf numFmtId="186" fontId="70" fillId="0" borderId="0" xfId="562" applyFont="1">
      <alignment vertical="center"/>
    </xf>
    <xf numFmtId="186" fontId="59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0" fontId="51" fillId="13" borderId="0" xfId="0" applyFont="1" applyFill="1" applyAlignment="1">
      <alignment horizontal="center" vertical="center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84" fontId="9" fillId="0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</cellXfs>
  <cellStyles count="570">
    <cellStyle name="나쁨 2" xfId="568" xr:uid="{E0379D21-4FBA-4BBB-97E3-11B3420B0494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E7740893-83C5-4DCD-80ED-FB86D65D3E2B}"/>
    <cellStyle name="표준 2 4" xfId="3" xr:uid="{F025CCA9-607F-40C4-B9F4-A4606A80B63C}"/>
    <cellStyle name="표준 3" xfId="565" xr:uid="{60C4FBB4-F171-472B-9713-681973E66964}"/>
  </cellStyles>
  <dxfs count="79"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영종운수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ECB-4ACB-AE8B-09FC4DB455AC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209-486C-9DB8-37998E5C6C2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5D7-432D-BCB7-FC4F0F97E7D8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D46-41E8-938E-1A57A9D38A5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975-4663-A263-087AF74738D3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EB7-463B-AEFA-95DDB870CD9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3EC-4F2E-B264-67CC844C1FD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2.2561611729832642</c:v>
                </c:pt>
                <c:pt idx="1">
                  <c:v>2.6623596633279356</c:v>
                </c:pt>
                <c:pt idx="2">
                  <c:v>2.6869503276308122</c:v>
                </c:pt>
                <c:pt idx="3">
                  <c:v>2.6240929219276077</c:v>
                </c:pt>
                <c:pt idx="4">
                  <c:v>2.6105942950474779</c:v>
                </c:pt>
                <c:pt idx="5">
                  <c:v>2.4347606867760438</c:v>
                </c:pt>
                <c:pt idx="6">
                  <c:v>2.3743564178505263</c:v>
                </c:pt>
                <c:pt idx="7">
                  <c:v>2.2786409038251123</c:v>
                </c:pt>
                <c:pt idx="8">
                  <c:v>2.3348896720895072</c:v>
                </c:pt>
                <c:pt idx="9">
                  <c:v>2.4979872725833236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5"/>
          <c:min val="2.2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0.13461538461538461</c:v>
                </c:pt>
                <c:pt idx="1">
                  <c:v>9.6153846153846159E-2</c:v>
                </c:pt>
                <c:pt idx="2">
                  <c:v>0.18269230769230768</c:v>
                </c:pt>
                <c:pt idx="3">
                  <c:v>0.20192307692307693</c:v>
                </c:pt>
                <c:pt idx="4">
                  <c:v>0.23076923076923078</c:v>
                </c:pt>
                <c:pt idx="5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종합!$M$67:$S$67</c:f>
              <c:strCache>
                <c:ptCount val="7"/>
                <c:pt idx="0">
                  <c:v> e음16 </c:v>
                </c:pt>
                <c:pt idx="1">
                  <c:v> 222 </c:v>
                </c:pt>
                <c:pt idx="2">
                  <c:v> e음15 </c:v>
                </c:pt>
                <c:pt idx="3">
                  <c:v> 202 </c:v>
                </c:pt>
                <c:pt idx="4">
                  <c:v> 205 </c:v>
                </c:pt>
                <c:pt idx="5">
                  <c:v> 203 </c:v>
                </c:pt>
                <c:pt idx="6">
                  <c:v> e음13 </c:v>
                </c:pt>
              </c:strCache>
            </c:strRef>
          </c:cat>
          <c:val>
            <c:numRef>
              <c:f>종합!$M$74:$S$74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0.11538461538461539</c:v>
                </c:pt>
                <c:pt idx="4">
                  <c:v>0.25</c:v>
                </c:pt>
                <c:pt idx="5">
                  <c:v>0.375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종합!$M$67:$S$67</c:f>
              <c:strCache>
                <c:ptCount val="7"/>
                <c:pt idx="0">
                  <c:v> e음16 </c:v>
                </c:pt>
                <c:pt idx="1">
                  <c:v> 222 </c:v>
                </c:pt>
                <c:pt idx="2">
                  <c:v> e음15 </c:v>
                </c:pt>
                <c:pt idx="3">
                  <c:v> 202 </c:v>
                </c:pt>
                <c:pt idx="4">
                  <c:v> 205 </c:v>
                </c:pt>
                <c:pt idx="5">
                  <c:v> 203 </c:v>
                </c:pt>
                <c:pt idx="6">
                  <c:v> e음13 </c:v>
                </c:pt>
              </c:strCache>
            </c:strRef>
          </c:cat>
          <c:val>
            <c:numRef>
              <c:f>종합!$M$73:$S$73</c:f>
              <c:numCache>
                <c:formatCode>0%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0.33333333333333331</c:v>
                </c:pt>
                <c:pt idx="3">
                  <c:v>0.17307692307692307</c:v>
                </c:pt>
                <c:pt idx="4">
                  <c:v>0.125</c:v>
                </c:pt>
                <c:pt idx="5">
                  <c:v>0.25</c:v>
                </c:pt>
                <c:pt idx="6">
                  <c:v>0.44444444444444442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종합!$M$67:$S$67</c:f>
              <c:strCache>
                <c:ptCount val="7"/>
                <c:pt idx="0">
                  <c:v> e음16 </c:v>
                </c:pt>
                <c:pt idx="1">
                  <c:v> 222 </c:v>
                </c:pt>
                <c:pt idx="2">
                  <c:v> e음15 </c:v>
                </c:pt>
                <c:pt idx="3">
                  <c:v> 202 </c:v>
                </c:pt>
                <c:pt idx="4">
                  <c:v> 205 </c:v>
                </c:pt>
                <c:pt idx="5">
                  <c:v> 203 </c:v>
                </c:pt>
                <c:pt idx="6">
                  <c:v> e음13 </c:v>
                </c:pt>
              </c:strCache>
            </c:strRef>
          </c:cat>
          <c:val>
            <c:numRef>
              <c:f>종합!$M$72:$S$72</c:f>
              <c:numCache>
                <c:formatCode>0%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0.33333333333333331</c:v>
                </c:pt>
                <c:pt idx="3">
                  <c:v>0.23076923076923078</c:v>
                </c:pt>
                <c:pt idx="4">
                  <c:v>0.25</c:v>
                </c:pt>
                <c:pt idx="5">
                  <c:v>8.3333333333333329E-2</c:v>
                </c:pt>
                <c:pt idx="6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종합!$M$67:$S$67</c:f>
              <c:strCache>
                <c:ptCount val="7"/>
                <c:pt idx="0">
                  <c:v> e음16 </c:v>
                </c:pt>
                <c:pt idx="1">
                  <c:v> 222 </c:v>
                </c:pt>
                <c:pt idx="2">
                  <c:v> e음15 </c:v>
                </c:pt>
                <c:pt idx="3">
                  <c:v> 202 </c:v>
                </c:pt>
                <c:pt idx="4">
                  <c:v> 205 </c:v>
                </c:pt>
                <c:pt idx="5">
                  <c:v> 203 </c:v>
                </c:pt>
                <c:pt idx="6">
                  <c:v> e음13 </c:v>
                </c:pt>
              </c:strCache>
            </c:strRef>
          </c:cat>
          <c:val>
            <c:numRef>
              <c:f>종합!$M$71:$S$71</c:f>
              <c:numCache>
                <c:formatCode>0%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0</c:v>
                </c:pt>
                <c:pt idx="3">
                  <c:v>0.23076923076923078</c:v>
                </c:pt>
                <c:pt idx="4">
                  <c:v>0.125</c:v>
                </c:pt>
                <c:pt idx="5">
                  <c:v>0.125</c:v>
                </c:pt>
                <c:pt idx="6">
                  <c:v>0.22222222222222221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종합!$M$67:$S$67</c:f>
              <c:strCache>
                <c:ptCount val="7"/>
                <c:pt idx="0">
                  <c:v> e음16 </c:v>
                </c:pt>
                <c:pt idx="1">
                  <c:v> 222 </c:v>
                </c:pt>
                <c:pt idx="2">
                  <c:v> e음15 </c:v>
                </c:pt>
                <c:pt idx="3">
                  <c:v> 202 </c:v>
                </c:pt>
                <c:pt idx="4">
                  <c:v> 205 </c:v>
                </c:pt>
                <c:pt idx="5">
                  <c:v> 203 </c:v>
                </c:pt>
                <c:pt idx="6">
                  <c:v> e음13 </c:v>
                </c:pt>
              </c:strCache>
            </c:strRef>
          </c:cat>
          <c:val>
            <c:numRef>
              <c:f>종합!$M$70:$S$70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0.11538461538461539</c:v>
                </c:pt>
                <c:pt idx="4">
                  <c:v>0.25</c:v>
                </c:pt>
                <c:pt idx="5">
                  <c:v>8.3333333333333329E-2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종합!$M$67:$S$67</c:f>
              <c:strCache>
                <c:ptCount val="7"/>
                <c:pt idx="0">
                  <c:v> e음16 </c:v>
                </c:pt>
                <c:pt idx="1">
                  <c:v> 222 </c:v>
                </c:pt>
                <c:pt idx="2">
                  <c:v> e음15 </c:v>
                </c:pt>
                <c:pt idx="3">
                  <c:v> 202 </c:v>
                </c:pt>
                <c:pt idx="4">
                  <c:v> 205 </c:v>
                </c:pt>
                <c:pt idx="5">
                  <c:v> 203 </c:v>
                </c:pt>
                <c:pt idx="6">
                  <c:v> e음13 </c:v>
                </c:pt>
              </c:strCache>
            </c:strRef>
          </c:cat>
          <c:val>
            <c:numRef>
              <c:f>종합!$M$69:$S$69</c:f>
              <c:numCache>
                <c:formatCode>0%</c:formatCode>
                <c:ptCount val="7"/>
                <c:pt idx="0">
                  <c:v>1</c:v>
                </c:pt>
                <c:pt idx="1">
                  <c:v>0.4</c:v>
                </c:pt>
                <c:pt idx="2">
                  <c:v>0.33333333333333331</c:v>
                </c:pt>
                <c:pt idx="3">
                  <c:v>0.13461538461538461</c:v>
                </c:pt>
                <c:pt idx="4">
                  <c:v>0</c:v>
                </c:pt>
                <c:pt idx="5">
                  <c:v>8.3333333333333329E-2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종합!$M$67:$S$67</c:f>
              <c:strCache>
                <c:ptCount val="7"/>
                <c:pt idx="0">
                  <c:v> e음16 </c:v>
                </c:pt>
                <c:pt idx="1">
                  <c:v> 222 </c:v>
                </c:pt>
                <c:pt idx="2">
                  <c:v> e음15 </c:v>
                </c:pt>
                <c:pt idx="3">
                  <c:v> 202 </c:v>
                </c:pt>
                <c:pt idx="4">
                  <c:v> 205 </c:v>
                </c:pt>
                <c:pt idx="5">
                  <c:v> 203 </c:v>
                </c:pt>
                <c:pt idx="6">
                  <c:v> e음13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160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1165412</xdr:colOff>
      <xdr:row>22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750012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214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705970</xdr:colOff>
      <xdr:row>15</xdr:row>
      <xdr:rowOff>246529</xdr:rowOff>
    </xdr:from>
    <xdr:to>
      <xdr:col>6</xdr:col>
      <xdr:colOff>123264</xdr:colOff>
      <xdr:row>16</xdr:row>
      <xdr:rowOff>201706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1A4B8D07-F6C1-4FEA-AB8C-C076F909F4D9}"/>
            </a:ext>
          </a:extLst>
        </xdr:cNvPr>
        <xdr:cNvCxnSpPr/>
      </xdr:nvCxnSpPr>
      <xdr:spPr>
        <a:xfrm flipV="1">
          <a:off x="4370294" y="5053853"/>
          <a:ext cx="291352" cy="2465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277906</xdr:colOff>
      <xdr:row>15</xdr:row>
      <xdr:rowOff>31375</xdr:rowOff>
    </xdr:from>
    <xdr:to>
      <xdr:col>6</xdr:col>
      <xdr:colOff>145677</xdr:colOff>
      <xdr:row>16</xdr:row>
      <xdr:rowOff>156883</xdr:rowOff>
    </xdr:to>
    <xdr:sp macro="" textlink="$K$19">
      <xdr:nvSpPr>
        <xdr:cNvPr id="16" name="TextBox 15">
          <a:extLst>
            <a:ext uri="{FF2B5EF4-FFF2-40B4-BE49-F238E27FC236}">
              <a16:creationId xmlns:a16="http://schemas.microsoft.com/office/drawing/2014/main" id="{168E3942-2939-4037-9825-009A376ABE83}"/>
            </a:ext>
          </a:extLst>
        </xdr:cNvPr>
        <xdr:cNvSpPr txBox="1"/>
      </xdr:nvSpPr>
      <xdr:spPr>
        <a:xfrm>
          <a:off x="3942230" y="4838699"/>
          <a:ext cx="741829" cy="41686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C1B9246-B2F6-4534-B5B2-3F2EC08129D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2.5%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324970</xdr:colOff>
      <xdr:row>12</xdr:row>
      <xdr:rowOff>11206</xdr:rowOff>
    </xdr:from>
    <xdr:to>
      <xdr:col>6</xdr:col>
      <xdr:colOff>649942</xdr:colOff>
      <xdr:row>15</xdr:row>
      <xdr:rowOff>100853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63A13FBB-1E84-41C0-A0D8-EE51CEAD887F}"/>
            </a:ext>
          </a:extLst>
        </xdr:cNvPr>
        <xdr:cNvCxnSpPr/>
      </xdr:nvCxnSpPr>
      <xdr:spPr>
        <a:xfrm flipV="1">
          <a:off x="4863352" y="3944471"/>
          <a:ext cx="324972" cy="9637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26896</xdr:colOff>
      <xdr:row>12</xdr:row>
      <xdr:rowOff>89646</xdr:rowOff>
    </xdr:from>
    <xdr:to>
      <xdr:col>6</xdr:col>
      <xdr:colOff>694766</xdr:colOff>
      <xdr:row>13</xdr:row>
      <xdr:rowOff>183777</xdr:rowOff>
    </xdr:to>
    <xdr:sp macro="" textlink="$K$20">
      <xdr:nvSpPr>
        <xdr:cNvPr id="19" name="TextBox 18">
          <a:extLst>
            <a:ext uri="{FF2B5EF4-FFF2-40B4-BE49-F238E27FC236}">
              <a16:creationId xmlns:a16="http://schemas.microsoft.com/office/drawing/2014/main" id="{8B54C80A-42DA-4160-90EE-33AB15B40DE9}"/>
            </a:ext>
          </a:extLst>
        </xdr:cNvPr>
        <xdr:cNvSpPr txBox="1"/>
      </xdr:nvSpPr>
      <xdr:spPr>
        <a:xfrm>
          <a:off x="4565278" y="4022911"/>
          <a:ext cx="667870" cy="38548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9004F7E-3CE0-4130-8DB9-3471B86CE4A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7.0%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64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4" width="13.140625" style="4" customWidth="1"/>
    <col min="5" max="5" width="13.28515625" style="4" customWidth="1"/>
    <col min="6" max="6" width="13.140625" style="4" customWidth="1"/>
    <col min="7" max="7" width="18.140625" style="4" customWidth="1"/>
    <col min="8" max="8" width="13.855468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8" width="9.140625" style="2"/>
    <col min="29" max="30" width="9.140625" style="4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111</v>
      </c>
      <c r="C2" s="56"/>
      <c r="D2" s="56"/>
      <c r="E2" s="56"/>
      <c r="F2" s="56"/>
      <c r="G2" s="56"/>
      <c r="H2" s="56"/>
      <c r="I2" s="56"/>
      <c r="J2" s="56"/>
      <c r="K2" s="64" t="s">
        <v>443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113</v>
      </c>
      <c r="C4" s="292" t="s">
        <v>38</v>
      </c>
      <c r="D4" s="292"/>
      <c r="E4" s="61" t="s">
        <v>112</v>
      </c>
      <c r="F4" s="61" t="s">
        <v>64</v>
      </c>
      <c r="G4" s="276" t="s">
        <v>115</v>
      </c>
      <c r="H4" s="38"/>
      <c r="I4" s="38"/>
      <c r="J4" s="94" t="s">
        <v>35</v>
      </c>
      <c r="K4" s="94" t="s">
        <v>36</v>
      </c>
    </row>
    <row r="5" spans="1:28" ht="48.75" customHeight="1">
      <c r="B5" s="63" t="s">
        <v>444</v>
      </c>
      <c r="C5" s="293" t="s">
        <v>357</v>
      </c>
      <c r="D5" s="293"/>
      <c r="E5" s="62">
        <v>7</v>
      </c>
      <c r="F5" s="63">
        <v>34</v>
      </c>
      <c r="G5" s="243" t="s">
        <v>441</v>
      </c>
      <c r="H5" s="38"/>
      <c r="I5" s="38"/>
      <c r="J5" s="93" t="s">
        <v>50</v>
      </c>
      <c r="K5" s="92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81"/>
    </row>
    <row r="7" spans="1:28" ht="16.5" customHeight="1">
      <c r="B7" s="51" t="s">
        <v>129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1"/>
      <c r="P9" s="291"/>
    </row>
    <row r="10" spans="1:28" ht="23.25" customHeight="1" thickBot="1">
      <c r="G10" s="6"/>
      <c r="H10" s="188" t="s">
        <v>92</v>
      </c>
      <c r="I10" s="189" t="s">
        <v>93</v>
      </c>
      <c r="J10" s="190" t="str">
        <f>C5</f>
        <v>영종운수</v>
      </c>
      <c r="K10" s="191" t="s">
        <v>94</v>
      </c>
      <c r="X10" s="281"/>
      <c r="Z10" s="39"/>
      <c r="AA10" s="39"/>
      <c r="AB10" s="39"/>
    </row>
    <row r="11" spans="1:28" ht="23.25" customHeight="1" thickTop="1">
      <c r="G11" s="6"/>
      <c r="H11" s="261">
        <v>1</v>
      </c>
      <c r="I11" s="262">
        <v>2.0099999999999998</v>
      </c>
      <c r="J11" s="263">
        <v>2.2561611729832642</v>
      </c>
      <c r="K11" s="264"/>
      <c r="M11" s="2"/>
      <c r="Y11" s="282"/>
      <c r="Z11" s="279"/>
      <c r="AA11" s="277"/>
      <c r="AB11" s="39"/>
    </row>
    <row r="12" spans="1:28" ht="23.25" customHeight="1">
      <c r="G12" s="6"/>
      <c r="H12" s="265">
        <v>2</v>
      </c>
      <c r="I12" s="262">
        <v>2.3662575846193561</v>
      </c>
      <c r="J12" s="263">
        <v>2.6623596633279356</v>
      </c>
      <c r="K12" s="266">
        <v>0.18003965993598126</v>
      </c>
      <c r="M12" s="277"/>
      <c r="Y12" s="282"/>
      <c r="Z12" s="279"/>
      <c r="AA12" s="277"/>
      <c r="AB12" s="39"/>
    </row>
    <row r="13" spans="1:28" ht="23.25" customHeight="1">
      <c r="G13" s="6"/>
      <c r="H13" s="265">
        <v>3</v>
      </c>
      <c r="I13" s="262">
        <v>2.37</v>
      </c>
      <c r="J13" s="263">
        <v>2.6869503276308122</v>
      </c>
      <c r="K13" s="267">
        <v>9.2364170933008083E-3</v>
      </c>
      <c r="M13" s="277"/>
      <c r="Y13" s="282"/>
      <c r="Z13" s="279"/>
      <c r="AA13" s="277"/>
      <c r="AB13" s="39"/>
    </row>
    <row r="14" spans="1:28" ht="23.25" customHeight="1">
      <c r="G14" s="6"/>
      <c r="H14" s="265">
        <v>4</v>
      </c>
      <c r="I14" s="262">
        <v>2.33</v>
      </c>
      <c r="J14" s="263">
        <v>2.6240929219276077</v>
      </c>
      <c r="K14" s="267">
        <v>-2.3393586794970056E-2</v>
      </c>
      <c r="M14" s="277"/>
      <c r="Y14" s="282"/>
      <c r="Z14" s="279"/>
      <c r="AA14" s="277"/>
      <c r="AB14" s="39"/>
    </row>
    <row r="15" spans="1:28" ht="23.25" customHeight="1">
      <c r="G15" s="6"/>
      <c r="H15" s="265">
        <v>5</v>
      </c>
      <c r="I15" s="262">
        <v>2.2850259626150282</v>
      </c>
      <c r="J15" s="263">
        <v>2.6105942950474779</v>
      </c>
      <c r="K15" s="267">
        <v>-5.1441116156107913E-3</v>
      </c>
      <c r="M15" s="277"/>
      <c r="Y15" s="282"/>
      <c r="Z15" s="279"/>
      <c r="AA15" s="277"/>
      <c r="AB15" s="39"/>
    </row>
    <row r="16" spans="1:28" ht="23.25" customHeight="1">
      <c r="G16" s="6"/>
      <c r="H16" s="265">
        <v>6</v>
      </c>
      <c r="I16" s="262">
        <v>2.0664933427553414</v>
      </c>
      <c r="J16" s="263">
        <v>2.4347606867760438</v>
      </c>
      <c r="K16" s="267">
        <v>-6.7353862147406685E-2</v>
      </c>
      <c r="M16" s="277"/>
      <c r="Y16" s="282"/>
      <c r="Z16" s="279"/>
      <c r="AA16" s="277"/>
      <c r="AB16" s="39"/>
    </row>
    <row r="17" spans="2:28" ht="23.25" customHeight="1">
      <c r="G17" s="6"/>
      <c r="H17" s="265">
        <v>7</v>
      </c>
      <c r="I17" s="262">
        <v>2.13</v>
      </c>
      <c r="J17" s="263">
        <v>2.3743564178505263</v>
      </c>
      <c r="K17" s="267">
        <v>-2.4809119538356406E-2</v>
      </c>
      <c r="M17" s="277"/>
      <c r="Y17" s="282"/>
      <c r="Z17" s="279"/>
      <c r="AA17" s="277"/>
      <c r="AB17" s="39"/>
    </row>
    <row r="18" spans="2:28" ht="23.25" customHeight="1">
      <c r="G18" s="6"/>
      <c r="H18" s="265">
        <v>8</v>
      </c>
      <c r="I18" s="262">
        <v>2.08</v>
      </c>
      <c r="J18" s="263">
        <v>2.2786409038251123</v>
      </c>
      <c r="K18" s="267">
        <v>-4.0312192940293312E-2</v>
      </c>
      <c r="M18" s="277"/>
      <c r="Y18" s="282"/>
      <c r="Z18" s="279"/>
      <c r="AA18" s="277"/>
      <c r="AB18" s="39"/>
    </row>
    <row r="19" spans="2:28" ht="23.25" customHeight="1">
      <c r="G19" s="6"/>
      <c r="H19" s="265">
        <v>9</v>
      </c>
      <c r="I19" s="262">
        <v>2.13</v>
      </c>
      <c r="J19" s="263">
        <v>2.3348896720895072</v>
      </c>
      <c r="K19" s="267">
        <v>2.4685227132529297E-2</v>
      </c>
      <c r="M19" s="277"/>
      <c r="Y19" s="282"/>
      <c r="Z19" s="279"/>
      <c r="AA19" s="277"/>
      <c r="AB19" s="39"/>
    </row>
    <row r="20" spans="2:28" ht="23.25" customHeight="1">
      <c r="G20" s="6"/>
      <c r="H20" s="265">
        <v>10</v>
      </c>
      <c r="I20" s="262">
        <v>2.25</v>
      </c>
      <c r="J20" s="263">
        <v>2.4979872725833236</v>
      </c>
      <c r="K20" s="267">
        <v>6.9852379940444687E-2</v>
      </c>
      <c r="M20" s="277"/>
      <c r="Y20" s="282"/>
      <c r="Z20" s="279"/>
      <c r="AA20" s="277"/>
      <c r="AB20" s="39"/>
    </row>
    <row r="21" spans="2:28" ht="23.25" customHeight="1">
      <c r="G21" s="6"/>
      <c r="H21" s="268" t="s">
        <v>377</v>
      </c>
      <c r="I21" s="269">
        <v>0.11940298507462699</v>
      </c>
      <c r="J21" s="270">
        <v>0.107184762549698</v>
      </c>
      <c r="K21" s="271">
        <v>-1.221822252492899E-2</v>
      </c>
      <c r="M21" s="277"/>
      <c r="Y21" s="282"/>
      <c r="Z21" s="279"/>
      <c r="AA21" s="277"/>
      <c r="AB21" s="39"/>
    </row>
    <row r="22" spans="2:28" ht="23.25" customHeight="1">
      <c r="H22" s="272" t="s">
        <v>407</v>
      </c>
      <c r="I22" s="273"/>
      <c r="J22" s="274" t="s">
        <v>592</v>
      </c>
      <c r="K22" s="275"/>
      <c r="M22" s="277"/>
      <c r="X22" s="2"/>
      <c r="Y22" s="2"/>
      <c r="AB22" s="39"/>
    </row>
    <row r="23" spans="2:28" ht="9" customHeight="1">
      <c r="M23" s="277"/>
      <c r="X23" s="2"/>
      <c r="Y23" s="2"/>
      <c r="AB23" s="277"/>
    </row>
    <row r="24" spans="2:28" ht="16.5" customHeight="1">
      <c r="B24" s="51" t="s">
        <v>130</v>
      </c>
      <c r="C24" s="51"/>
      <c r="D24" s="50"/>
      <c r="E24" s="50"/>
      <c r="F24" s="50"/>
      <c r="G24" s="50"/>
      <c r="H24" s="50"/>
      <c r="I24" s="50"/>
      <c r="J24" s="50"/>
      <c r="K24" s="50"/>
      <c r="M24" s="277"/>
      <c r="X24" s="2"/>
      <c r="Y24" s="2"/>
      <c r="AB24" s="277"/>
    </row>
    <row r="25" spans="2:28" ht="27.75" customHeight="1">
      <c r="B25" s="55" t="s">
        <v>62</v>
      </c>
      <c r="C25" s="55" t="s">
        <v>101</v>
      </c>
      <c r="D25" s="55" t="s">
        <v>103</v>
      </c>
      <c r="E25" s="55" t="s">
        <v>104</v>
      </c>
      <c r="F25" s="55" t="s">
        <v>105</v>
      </c>
      <c r="G25" s="55" t="s">
        <v>106</v>
      </c>
      <c r="H25" s="55" t="s">
        <v>6</v>
      </c>
      <c r="I25" s="55" t="s">
        <v>7</v>
      </c>
      <c r="J25" s="55" t="s">
        <v>107</v>
      </c>
      <c r="K25" s="55" t="s">
        <v>72</v>
      </c>
      <c r="M25" s="277"/>
      <c r="X25" s="2"/>
      <c r="Y25" s="2"/>
      <c r="AB25" s="277"/>
    </row>
    <row r="26" spans="2:28" ht="23.25" customHeight="1">
      <c r="B26" s="75" t="s">
        <v>376</v>
      </c>
      <c r="C26" s="76">
        <v>10</v>
      </c>
      <c r="D26" s="77">
        <v>2.0334265416768305E-2</v>
      </c>
      <c r="E26" s="77">
        <v>0.35602918612787621</v>
      </c>
      <c r="F26" s="77">
        <v>0.19719907684227087</v>
      </c>
      <c r="G26" s="78">
        <v>12.769287679523496</v>
      </c>
      <c r="H26" s="79">
        <v>0.37280726770689637</v>
      </c>
      <c r="I26" s="79">
        <v>18.002726291824391</v>
      </c>
      <c r="J26" s="80">
        <v>2.2456981723557368</v>
      </c>
      <c r="K26" s="81" t="s">
        <v>69</v>
      </c>
      <c r="M26" s="277"/>
      <c r="N26" s="283" t="s">
        <v>118</v>
      </c>
      <c r="Y26" s="2"/>
    </row>
    <row r="27" spans="2:28" ht="22.5" customHeight="1">
      <c r="B27" s="220" t="s">
        <v>118</v>
      </c>
      <c r="C27" s="68">
        <v>10</v>
      </c>
      <c r="D27" s="69">
        <v>1.7067015404010476E-2</v>
      </c>
      <c r="E27" s="69">
        <v>0.27856942382509708</v>
      </c>
      <c r="F27" s="69">
        <v>0.1599018624946561</v>
      </c>
      <c r="G27" s="70">
        <v>13.405333333333333</v>
      </c>
      <c r="H27" s="71">
        <v>0.23934995769640349</v>
      </c>
      <c r="I27" s="71">
        <v>9.1926474508877511</v>
      </c>
      <c r="J27" s="72">
        <v>2.4979872725833236</v>
      </c>
      <c r="K27" s="73" t="s">
        <v>69</v>
      </c>
      <c r="M27" s="277"/>
      <c r="N27" s="39" t="s">
        <v>69</v>
      </c>
      <c r="O27" s="39">
        <v>104</v>
      </c>
      <c r="Y27" s="2"/>
    </row>
    <row r="28" spans="2:28" ht="22.5" customHeight="1">
      <c r="B28" s="52" t="s">
        <v>108</v>
      </c>
      <c r="C28" s="52"/>
      <c r="D28" s="66">
        <f>D27/D26-1</f>
        <v>-0.16067706139330451</v>
      </c>
      <c r="E28" s="66">
        <f t="shared" ref="E28:J28" si="0">E27/E26-1</f>
        <v>-0.21756576517004322</v>
      </c>
      <c r="F28" s="66">
        <f t="shared" si="0"/>
        <v>-0.18913483239805851</v>
      </c>
      <c r="G28" s="66">
        <f t="shared" si="0"/>
        <v>4.9810582216718746E-2</v>
      </c>
      <c r="H28" s="66">
        <f t="shared" si="0"/>
        <v>-0.35797936781484085</v>
      </c>
      <c r="I28" s="66">
        <f t="shared" si="0"/>
        <v>-0.48937470348241507</v>
      </c>
      <c r="J28" s="66">
        <f t="shared" si="0"/>
        <v>0.11234328073702615</v>
      </c>
      <c r="K28" s="67" t="str">
        <f>J22</f>
        <v>13위/(32개사)</v>
      </c>
      <c r="M28" s="2" t="s">
        <v>71</v>
      </c>
      <c r="N28" s="284">
        <v>0.13461538461538461</v>
      </c>
      <c r="O28" s="39">
        <v>14</v>
      </c>
      <c r="X28" s="2"/>
      <c r="Y28" s="2"/>
    </row>
    <row r="29" spans="2:28" ht="22.5" customHeight="1">
      <c r="M29" s="2" t="s">
        <v>66</v>
      </c>
      <c r="N29" s="284">
        <v>9.6153846153846159E-2</v>
      </c>
      <c r="O29" s="39">
        <v>10</v>
      </c>
      <c r="X29" s="2"/>
      <c r="Y29" s="2"/>
    </row>
    <row r="30" spans="2:28" ht="17.25" customHeight="1">
      <c r="B30" s="51" t="s">
        <v>131</v>
      </c>
      <c r="C30" s="51"/>
      <c r="D30" s="50"/>
      <c r="E30" s="50"/>
      <c r="F30" s="50"/>
      <c r="G30" s="50"/>
      <c r="H30" s="50"/>
      <c r="I30" s="50"/>
      <c r="J30" s="50"/>
      <c r="K30" s="50"/>
      <c r="M30" s="2" t="s">
        <v>68</v>
      </c>
      <c r="N30" s="284">
        <v>0.18269230769230768</v>
      </c>
      <c r="O30" s="39">
        <v>19</v>
      </c>
      <c r="X30" s="2"/>
      <c r="Y30" s="2"/>
    </row>
    <row r="31" spans="2:28" ht="22.5" customHeight="1">
      <c r="B31" s="59"/>
      <c r="C31" s="59"/>
      <c r="M31" s="2" t="s">
        <v>69</v>
      </c>
      <c r="N31" s="284">
        <v>0.20192307692307693</v>
      </c>
      <c r="O31" s="39">
        <v>21</v>
      </c>
      <c r="X31" s="2"/>
      <c r="Y31" s="2"/>
    </row>
    <row r="32" spans="2:28" ht="22.5" customHeight="1" thickBot="1">
      <c r="H32" s="192" t="s">
        <v>92</v>
      </c>
      <c r="I32" s="193" t="s">
        <v>93</v>
      </c>
      <c r="J32" s="194" t="str">
        <f>J10</f>
        <v>영종운수</v>
      </c>
      <c r="K32" s="195" t="s">
        <v>116</v>
      </c>
      <c r="M32" s="2" t="s">
        <v>67</v>
      </c>
      <c r="N32" s="284">
        <v>0.23076923076923078</v>
      </c>
      <c r="O32" s="39">
        <v>23</v>
      </c>
      <c r="X32" s="2"/>
      <c r="Y32" s="2"/>
    </row>
    <row r="33" spans="2:28" ht="22.5" customHeight="1" thickTop="1">
      <c r="H33" s="200" t="s">
        <v>110</v>
      </c>
      <c r="I33" s="201" t="s">
        <v>69</v>
      </c>
      <c r="J33" s="202" t="s">
        <v>69</v>
      </c>
      <c r="K33" s="203"/>
      <c r="M33" s="2" t="s">
        <v>70</v>
      </c>
      <c r="N33" s="284">
        <v>0.15384615384615385</v>
      </c>
      <c r="O33" s="39">
        <v>17</v>
      </c>
      <c r="X33" s="2"/>
      <c r="Z33" s="39"/>
      <c r="AA33" s="39"/>
      <c r="AB33" s="39"/>
    </row>
    <row r="34" spans="2:28" ht="21" customHeight="1">
      <c r="H34" s="196" t="s">
        <v>95</v>
      </c>
      <c r="I34" s="197">
        <v>7.2690414132638284E-2</v>
      </c>
      <c r="J34" s="198" t="s">
        <v>593</v>
      </c>
      <c r="K34" s="199">
        <v>6.1924970482746325E-2</v>
      </c>
      <c r="M34" s="2"/>
      <c r="X34" s="2"/>
      <c r="Z34" s="39"/>
      <c r="AA34" s="39"/>
      <c r="AB34" s="39"/>
    </row>
    <row r="35" spans="2:28" ht="21" customHeight="1">
      <c r="H35" s="180" t="s">
        <v>96</v>
      </c>
      <c r="I35" s="172">
        <v>9.556907037358818E-2</v>
      </c>
      <c r="J35" s="181" t="s">
        <v>594</v>
      </c>
      <c r="K35" s="182">
        <v>5.8477578025797894E-4</v>
      </c>
      <c r="L35" s="4"/>
      <c r="M35" s="2"/>
      <c r="X35" s="2"/>
      <c r="Z35" s="39"/>
      <c r="AA35" s="39"/>
      <c r="AB35" s="39"/>
    </row>
    <row r="36" spans="2:28" ht="21" customHeight="1">
      <c r="H36" s="179" t="s">
        <v>97</v>
      </c>
      <c r="I36" s="172">
        <v>0.16188821314798726</v>
      </c>
      <c r="J36" s="181" t="s">
        <v>595</v>
      </c>
      <c r="K36" s="182">
        <v>2.0804094544320417E-2</v>
      </c>
      <c r="L36" s="4"/>
      <c r="M36" s="2"/>
      <c r="X36" s="2"/>
      <c r="Z36" s="39"/>
      <c r="AA36" s="39"/>
      <c r="AB36" s="39"/>
    </row>
    <row r="37" spans="2:28" ht="21" customHeight="1">
      <c r="H37" s="179" t="s">
        <v>100</v>
      </c>
      <c r="I37" s="172">
        <v>0.22473211699971041</v>
      </c>
      <c r="J37" s="181" t="s">
        <v>596</v>
      </c>
      <c r="K37" s="182">
        <v>-2.280904007663348E-2</v>
      </c>
      <c r="L37" s="4"/>
      <c r="M37" s="2"/>
      <c r="X37" s="2"/>
      <c r="Z37" s="39"/>
      <c r="AA37" s="39"/>
      <c r="AB37" s="39"/>
    </row>
    <row r="38" spans="2:28" ht="21" customHeight="1">
      <c r="H38" s="183" t="s">
        <v>98</v>
      </c>
      <c r="I38" s="172">
        <v>0.23284100781928757</v>
      </c>
      <c r="J38" s="181" t="s">
        <v>597</v>
      </c>
      <c r="K38" s="182">
        <v>-2.0717770500567889E-3</v>
      </c>
      <c r="L38" s="4"/>
      <c r="M38" s="2"/>
      <c r="X38" s="2"/>
      <c r="Z38" s="39"/>
      <c r="AA38" s="39"/>
      <c r="AB38" s="39"/>
    </row>
    <row r="39" spans="2:28" ht="21" customHeight="1">
      <c r="H39" s="184" t="s">
        <v>99</v>
      </c>
      <c r="I39" s="185">
        <v>0.21227917752678829</v>
      </c>
      <c r="J39" s="186" t="s">
        <v>598</v>
      </c>
      <c r="K39" s="187">
        <v>-5.8433023680634438E-2</v>
      </c>
      <c r="L39" s="4"/>
      <c r="M39" s="2"/>
      <c r="X39" s="2"/>
      <c r="Z39" s="39"/>
      <c r="AA39" s="39"/>
      <c r="AB39" s="39"/>
    </row>
    <row r="40" spans="2:28" ht="22.5" customHeight="1">
      <c r="L40" s="4"/>
      <c r="M40" s="2"/>
      <c r="X40" s="2"/>
      <c r="Z40" s="39"/>
      <c r="AA40" s="39"/>
      <c r="AB40" s="39"/>
    </row>
    <row r="41" spans="2:28" ht="18" customHeight="1">
      <c r="B41" s="51" t="s">
        <v>132</v>
      </c>
      <c r="C41" s="51"/>
      <c r="D41" s="50"/>
      <c r="E41" s="50"/>
      <c r="F41" s="50"/>
      <c r="G41" s="50"/>
      <c r="H41" s="50"/>
      <c r="I41" s="50"/>
      <c r="J41" s="50"/>
      <c r="K41" s="50"/>
      <c r="L41" s="4"/>
      <c r="M41" s="2"/>
      <c r="X41" s="2"/>
      <c r="Z41" s="39"/>
      <c r="AA41" s="39"/>
      <c r="AB41" s="39"/>
    </row>
    <row r="42" spans="2:28" ht="30.75" customHeight="1">
      <c r="B42" s="55" t="s">
        <v>62</v>
      </c>
      <c r="C42" s="55" t="s">
        <v>102</v>
      </c>
      <c r="D42" s="55" t="s">
        <v>103</v>
      </c>
      <c r="E42" s="55" t="s">
        <v>104</v>
      </c>
      <c r="F42" s="55" t="s">
        <v>105</v>
      </c>
      <c r="G42" s="55" t="s">
        <v>106</v>
      </c>
      <c r="H42" s="55" t="s">
        <v>6</v>
      </c>
      <c r="I42" s="55" t="s">
        <v>7</v>
      </c>
      <c r="J42" s="55" t="s">
        <v>107</v>
      </c>
      <c r="K42" s="55" t="s">
        <v>72</v>
      </c>
      <c r="L42" s="4"/>
      <c r="M42" s="2"/>
      <c r="N42" s="39" t="s">
        <v>125</v>
      </c>
      <c r="X42" s="2"/>
      <c r="Z42" s="39"/>
      <c r="AA42" s="39"/>
      <c r="AB42" s="39"/>
    </row>
    <row r="43" spans="2:28" ht="22.5" customHeight="1">
      <c r="B43" s="222" t="s">
        <v>118</v>
      </c>
      <c r="C43" s="76">
        <v>1</v>
      </c>
      <c r="D43" s="77">
        <v>4.028090910948575E-2</v>
      </c>
      <c r="E43" s="77">
        <v>0.30128980025125296</v>
      </c>
      <c r="F43" s="77">
        <v>0.150147044848917</v>
      </c>
      <c r="G43" s="78">
        <v>16.221708333333329</v>
      </c>
      <c r="H43" s="79">
        <v>7.4848808415882422</v>
      </c>
      <c r="I43" s="79">
        <v>25.724040913946155</v>
      </c>
      <c r="J43" s="80">
        <v>2.274327822074552</v>
      </c>
      <c r="K43" s="82" t="s">
        <v>76</v>
      </c>
      <c r="L43" s="4"/>
      <c r="M43" s="2"/>
      <c r="N43" s="39">
        <v>1</v>
      </c>
      <c r="X43" s="2"/>
      <c r="Z43" s="39"/>
      <c r="AA43" s="39"/>
      <c r="AB43" s="39"/>
    </row>
    <row r="44" spans="2:28" ht="22.5" customHeight="1">
      <c r="B44" s="220" t="s">
        <v>118</v>
      </c>
      <c r="C44" s="68">
        <v>2</v>
      </c>
      <c r="D44" s="69">
        <v>2.9733027222586007E-2</v>
      </c>
      <c r="E44" s="69">
        <v>0.26536094520896758</v>
      </c>
      <c r="F44" s="69">
        <v>0.14652865522973751</v>
      </c>
      <c r="G44" s="70">
        <v>11.96624137931034</v>
      </c>
      <c r="H44" s="71">
        <v>2.3660536170379256</v>
      </c>
      <c r="I44" s="71">
        <v>7.2192114157018716</v>
      </c>
      <c r="J44" s="72">
        <v>2.6534329842421491</v>
      </c>
      <c r="K44" s="73" t="s">
        <v>117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20" t="s">
        <v>118</v>
      </c>
      <c r="C45" s="68">
        <v>3</v>
      </c>
      <c r="D45" s="69">
        <v>1.5713877585146113E-2</v>
      </c>
      <c r="E45" s="69">
        <v>0.26445181339808504</v>
      </c>
      <c r="F45" s="69">
        <v>0.15592225116799974</v>
      </c>
      <c r="G45" s="70">
        <v>11.677064516129034</v>
      </c>
      <c r="H45" s="71">
        <v>0.23142000354354827</v>
      </c>
      <c r="I45" s="71">
        <v>5.7165578924110987</v>
      </c>
      <c r="J45" s="72">
        <v>2.7015908149046099</v>
      </c>
      <c r="K45" s="73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0" t="s">
        <v>118</v>
      </c>
      <c r="C46" s="68">
        <v>4</v>
      </c>
      <c r="D46" s="69">
        <v>1.5480738195406078E-2</v>
      </c>
      <c r="E46" s="69">
        <v>0.26656044678386187</v>
      </c>
      <c r="F46" s="69">
        <v>0.16288270689462447</v>
      </c>
      <c r="G46" s="70">
        <v>12.678233333333333</v>
      </c>
      <c r="H46" s="71">
        <v>0.2533438843303315</v>
      </c>
      <c r="I46" s="71">
        <v>7.6802637584854345</v>
      </c>
      <c r="J46" s="72">
        <v>2.6316459497239939</v>
      </c>
      <c r="K46" s="73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0" t="s">
        <v>118</v>
      </c>
      <c r="C47" s="68">
        <v>5</v>
      </c>
      <c r="D47" s="69">
        <v>1.4925532164637602E-2</v>
      </c>
      <c r="E47" s="69">
        <v>0.26481355810334489</v>
      </c>
      <c r="F47" s="69">
        <v>0.16340752053439409</v>
      </c>
      <c r="G47" s="70">
        <v>12.441903225806451</v>
      </c>
      <c r="H47" s="71">
        <v>1.5066264428101515</v>
      </c>
      <c r="I47" s="71">
        <v>8.4788440481270353</v>
      </c>
      <c r="J47" s="72">
        <v>2.6129963805049012</v>
      </c>
      <c r="K47" s="73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0" t="s">
        <v>118</v>
      </c>
      <c r="C48" s="68">
        <v>6</v>
      </c>
      <c r="D48" s="69">
        <v>1.4591432607736364E-2</v>
      </c>
      <c r="E48" s="69">
        <v>0.27269104689016027</v>
      </c>
      <c r="F48" s="69">
        <v>0.15319170586202083</v>
      </c>
      <c r="G48" s="70">
        <v>13.53148387096774</v>
      </c>
      <c r="H48" s="71">
        <v>0.22290660341231119</v>
      </c>
      <c r="I48" s="71">
        <v>9.4944495724203808</v>
      </c>
      <c r="J48" s="72">
        <v>2.4584639474910674</v>
      </c>
      <c r="K48" s="73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20" t="s">
        <v>118</v>
      </c>
      <c r="C49" s="68">
        <v>7</v>
      </c>
      <c r="D49" s="69">
        <v>1.5832101239293603E-2</v>
      </c>
      <c r="E49" s="69">
        <v>0.27162180397283087</v>
      </c>
      <c r="F49" s="69">
        <v>0.14579987106671197</v>
      </c>
      <c r="G49" s="70">
        <v>14.094333333333335</v>
      </c>
      <c r="H49" s="71">
        <v>0.27345131468655137</v>
      </c>
      <c r="I49" s="71">
        <v>7.4262226283882811</v>
      </c>
      <c r="J49" s="72">
        <v>2.3895616115568994</v>
      </c>
      <c r="K49" s="73" t="s">
        <v>69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20" t="s">
        <v>118</v>
      </c>
      <c r="C50" s="68">
        <v>8</v>
      </c>
      <c r="D50" s="69">
        <v>1.8410813395248027E-2</v>
      </c>
      <c r="E50" s="69">
        <v>0.27590611354587169</v>
      </c>
      <c r="F50" s="69">
        <v>0.13885450562737325</v>
      </c>
      <c r="G50" s="70">
        <v>15.062303030303029</v>
      </c>
      <c r="H50" s="71">
        <v>0.26442172234963662</v>
      </c>
      <c r="I50" s="71">
        <v>7.7461155806430373</v>
      </c>
      <c r="J50" s="72">
        <v>2.2786409038251123</v>
      </c>
      <c r="K50" s="73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20" t="s">
        <v>118</v>
      </c>
      <c r="C51" s="68">
        <v>9</v>
      </c>
      <c r="D51" s="69">
        <v>1.759762775504374E-2</v>
      </c>
      <c r="E51" s="69">
        <v>0.27632280291053551</v>
      </c>
      <c r="F51" s="69">
        <v>0.14874515140794747</v>
      </c>
      <c r="G51" s="70">
        <v>14.979068965517245</v>
      </c>
      <c r="H51" s="71">
        <v>0.29953932544794465</v>
      </c>
      <c r="I51" s="71">
        <v>8.5438166146971</v>
      </c>
      <c r="J51" s="72">
        <v>2.3348896720895072</v>
      </c>
      <c r="K51" s="73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20" t="s">
        <v>118</v>
      </c>
      <c r="C52" s="68">
        <v>10</v>
      </c>
      <c r="D52" s="69">
        <v>1.7067015404010476E-2</v>
      </c>
      <c r="E52" s="69">
        <v>0.27856942382509708</v>
      </c>
      <c r="F52" s="69">
        <v>0.1599018624946561</v>
      </c>
      <c r="G52" s="70">
        <v>13.405333333333333</v>
      </c>
      <c r="H52" s="71">
        <v>0.23934995769640349</v>
      </c>
      <c r="I52" s="71">
        <v>9.1926474508877511</v>
      </c>
      <c r="J52" s="72">
        <v>2.4979872725833236</v>
      </c>
      <c r="K52" s="73" t="s">
        <v>69</v>
      </c>
      <c r="M52" s="2"/>
      <c r="N52" s="39">
        <v>3</v>
      </c>
      <c r="X52" s="2"/>
      <c r="Z52" s="39"/>
      <c r="AA52" s="39"/>
      <c r="AB52" s="39"/>
    </row>
    <row r="53" spans="2:28" ht="25.5" customHeight="1">
      <c r="B53" s="52" t="s">
        <v>108</v>
      </c>
      <c r="C53" s="52"/>
      <c r="D53" s="66" cm="1">
        <f t="array" aca="1" ref="D53" ca="1">(INDIRECT(ADDRESS(ROW()-1,COLUMN()))/INDIRECT(ADDRESS(ROW()-2,COLUMN())))-1</f>
        <v>-3.0152493189383622E-2</v>
      </c>
      <c r="E53" s="66" cm="1">
        <f t="array" aca="1" ref="E53" ca="1">(INDIRECT(ADDRESS(ROW()-1,COLUMN()))/INDIRECT(ADDRESS(ROW()-2,COLUMN())))-1</f>
        <v>8.1304217056923367E-3</v>
      </c>
      <c r="F53" s="66" cm="1">
        <f t="array" aca="1" ref="F53" ca="1">(INDIRECT(ADDRESS(ROW()-1,COLUMN()))/INDIRECT(ADDRESS(ROW()-2,COLUMN())))-1</f>
        <v>7.5005544591569828E-2</v>
      </c>
      <c r="G53" s="66" cm="1">
        <f t="array" aca="1" ref="G53" ca="1">(INDIRECT(ADDRESS(ROW()-1,COLUMN()))/INDIRECT(ADDRESS(ROW()-2,COLUMN())))-1</f>
        <v>-0.10506231300535096</v>
      </c>
      <c r="H53" s="66" cm="1">
        <f t="array" aca="1" ref="H53" ca="1">(INDIRECT(ADDRESS(ROW()-1,COLUMN()))/INDIRECT(ADDRESS(ROW()-2,COLUMN())))-1</f>
        <v>-0.20093978532378431</v>
      </c>
      <c r="I53" s="66" cm="1">
        <f t="array" aca="1" ref="I53" ca="1">(INDIRECT(ADDRESS(ROW()-1,COLUMN()))/INDIRECT(ADDRESS(ROW()-2,COLUMN())))-1</f>
        <v>7.5941568674885884E-2</v>
      </c>
      <c r="J53" s="66" cm="1">
        <f t="array" aca="1" ref="J53" ca="1">(INDIRECT(ADDRESS(ROW()-1,COLUMN()))/INDIRECT(ADDRESS(ROW()-2,COLUMN())))-1</f>
        <v>6.9852379940444687E-2</v>
      </c>
      <c r="K53" s="74" t="str" cm="1">
        <f t="array" aca="1" ref="K53" ca="1">_xlfn.IFS(N53=0,"등급유지",N53&gt;0,N53&amp;"등급 상승",N53&lt;0,N53&amp;"등급 하락")</f>
        <v>등급유지</v>
      </c>
      <c r="M53" s="285"/>
      <c r="N53" s="39" cm="1">
        <f t="array" aca="1" ref="N53" ca="1">(INDIRECT(ADDRESS(ROW()-1,COLUMN()))-INDIRECT(ADDRESS(ROW()-2,COLUMN())))</f>
        <v>0</v>
      </c>
      <c r="O53" s="39" t="s">
        <v>126</v>
      </c>
      <c r="X53" s="286"/>
      <c r="Z53" s="278"/>
      <c r="AA53" s="39"/>
      <c r="AB53" s="39"/>
    </row>
    <row r="54" spans="2:28" ht="25.5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285"/>
      <c r="X54" s="286"/>
      <c r="Z54" s="278"/>
      <c r="AA54" s="39"/>
      <c r="AB54" s="39"/>
    </row>
    <row r="55" spans="2:28" ht="18" customHeight="1">
      <c r="B55" s="51" t="s">
        <v>133</v>
      </c>
      <c r="C55" s="51"/>
      <c r="D55" s="50"/>
      <c r="E55" s="50"/>
      <c r="F55" s="50"/>
      <c r="G55" s="50"/>
      <c r="H55" s="50"/>
      <c r="I55" s="50"/>
      <c r="J55" s="50"/>
      <c r="K55" s="50"/>
      <c r="M55" s="285"/>
      <c r="X55" s="286"/>
      <c r="Z55" s="278"/>
      <c r="AA55" s="39"/>
      <c r="AB55" s="39"/>
    </row>
    <row r="56" spans="2:28" ht="21" customHeight="1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285"/>
      <c r="X56" s="286"/>
      <c r="Z56" s="278"/>
      <c r="AA56" s="39"/>
      <c r="AB56" s="39"/>
    </row>
    <row r="57" spans="2:28" ht="25.5" customHeight="1">
      <c r="B57" s="47"/>
      <c r="C57" s="47"/>
      <c r="D57" s="48"/>
      <c r="E57" s="48"/>
      <c r="F57" s="48"/>
      <c r="G57" s="48"/>
      <c r="H57" s="48"/>
      <c r="I57" s="48"/>
      <c r="J57" s="48"/>
      <c r="K57" s="48"/>
      <c r="M57" s="285"/>
      <c r="N57" s="286"/>
      <c r="P57" s="278"/>
      <c r="AA57" s="280"/>
    </row>
    <row r="58" spans="2:28" ht="25.5" customHeight="1">
      <c r="B58" s="47"/>
      <c r="C58" s="47"/>
      <c r="D58" s="48"/>
      <c r="M58" s="285"/>
      <c r="N58" s="286"/>
      <c r="P58" s="278"/>
      <c r="AA58" s="280"/>
    </row>
    <row r="59" spans="2:28" ht="25.5" customHeight="1">
      <c r="B59" s="47"/>
      <c r="C59" s="47"/>
      <c r="D59" s="48"/>
      <c r="M59" s="285"/>
      <c r="N59" s="286"/>
      <c r="P59" s="278"/>
      <c r="AA59" s="280"/>
    </row>
    <row r="60" spans="2:28" ht="25.5" customHeight="1">
      <c r="B60" s="47"/>
      <c r="C60" s="47"/>
      <c r="D60" s="48"/>
      <c r="M60" s="285"/>
      <c r="N60" s="286"/>
      <c r="P60" s="278"/>
      <c r="AA60" s="280"/>
    </row>
    <row r="61" spans="2:28" ht="25.5" customHeight="1">
      <c r="B61" s="47"/>
      <c r="C61" s="47"/>
      <c r="D61" s="48"/>
      <c r="M61" s="285"/>
      <c r="N61" s="286"/>
      <c r="P61" s="278"/>
      <c r="AA61" s="280"/>
    </row>
    <row r="62" spans="2:28" ht="25.5" customHeight="1">
      <c r="B62" s="47"/>
      <c r="C62" s="47"/>
      <c r="D62" s="48"/>
      <c r="M62" s="285"/>
      <c r="N62" s="286"/>
      <c r="P62" s="278"/>
      <c r="AA62" s="280"/>
    </row>
    <row r="63" spans="2:28" ht="25.5" customHeight="1">
      <c r="B63" s="47"/>
      <c r="C63" s="47"/>
      <c r="D63" s="48"/>
      <c r="M63" s="285"/>
      <c r="N63" s="286"/>
      <c r="P63" s="278"/>
      <c r="AA63" s="280"/>
    </row>
    <row r="64" spans="2:28" ht="25.5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285"/>
      <c r="N64" s="286"/>
      <c r="P64" s="278"/>
      <c r="AA64" s="280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285"/>
      <c r="N65" s="286"/>
      <c r="P65" s="278"/>
      <c r="AA65" s="280"/>
    </row>
    <row r="66" spans="2:27" ht="25.5" customHeight="1" thickBot="1">
      <c r="B66" s="204" t="s">
        <v>92</v>
      </c>
      <c r="C66" s="205" t="s">
        <v>570</v>
      </c>
      <c r="D66" s="205" t="s">
        <v>122</v>
      </c>
      <c r="E66" s="205" t="s">
        <v>124</v>
      </c>
      <c r="F66" s="205" t="s">
        <v>119</v>
      </c>
      <c r="G66" s="205" t="s">
        <v>121</v>
      </c>
      <c r="H66" s="205" t="s">
        <v>120</v>
      </c>
      <c r="I66" s="205" t="s">
        <v>123</v>
      </c>
      <c r="J66" s="205" t="s">
        <v>177</v>
      </c>
      <c r="K66" s="206" t="s">
        <v>177</v>
      </c>
      <c r="M66" s="287">
        <v>1</v>
      </c>
      <c r="N66" s="288">
        <v>2</v>
      </c>
      <c r="O66" s="288">
        <v>3</v>
      </c>
      <c r="P66" s="287">
        <v>4</v>
      </c>
      <c r="Q66" s="288">
        <v>5</v>
      </c>
      <c r="R66" s="288">
        <v>6</v>
      </c>
      <c r="S66" s="287">
        <v>7</v>
      </c>
      <c r="T66" s="288"/>
      <c r="U66" s="289"/>
      <c r="AA66" s="280"/>
    </row>
    <row r="67" spans="2:27" ht="25.5" customHeight="1" thickTop="1">
      <c r="B67" s="209" t="s">
        <v>110</v>
      </c>
      <c r="C67" s="210" t="s">
        <v>66</v>
      </c>
      <c r="D67" s="211" t="s">
        <v>68</v>
      </c>
      <c r="E67" s="211" t="s">
        <v>68</v>
      </c>
      <c r="F67" s="211" t="s">
        <v>68</v>
      </c>
      <c r="G67" s="211" t="s">
        <v>69</v>
      </c>
      <c r="H67" s="211" t="s">
        <v>67</v>
      </c>
      <c r="I67" s="211" t="s">
        <v>67</v>
      </c>
      <c r="J67" s="211" t="s">
        <v>177</v>
      </c>
      <c r="K67" s="211" t="s">
        <v>177</v>
      </c>
      <c r="M67" s="287" t="s">
        <v>570</v>
      </c>
      <c r="N67" s="287" t="s">
        <v>122</v>
      </c>
      <c r="O67" s="287" t="s">
        <v>124</v>
      </c>
      <c r="P67" s="287" t="s">
        <v>119</v>
      </c>
      <c r="Q67" s="287" t="s">
        <v>121</v>
      </c>
      <c r="R67" s="287" t="s">
        <v>120</v>
      </c>
      <c r="S67" s="287" t="s">
        <v>123</v>
      </c>
      <c r="T67" s="287"/>
      <c r="U67" s="285"/>
      <c r="AA67" s="280"/>
    </row>
    <row r="68" spans="2:27" ht="25.5" customHeight="1">
      <c r="B68" s="207" t="s">
        <v>95</v>
      </c>
      <c r="C68" s="197" t="s">
        <v>599</v>
      </c>
      <c r="D68" s="197" t="s">
        <v>600</v>
      </c>
      <c r="E68" s="197" t="s">
        <v>601</v>
      </c>
      <c r="F68" s="197" t="s">
        <v>602</v>
      </c>
      <c r="G68" s="197" t="s">
        <v>374</v>
      </c>
      <c r="H68" s="197" t="s">
        <v>603</v>
      </c>
      <c r="I68" s="197" t="s">
        <v>374</v>
      </c>
      <c r="J68" s="197" t="s">
        <v>177</v>
      </c>
      <c r="K68" s="208" t="s">
        <v>177</v>
      </c>
      <c r="M68" s="285"/>
      <c r="N68" s="286"/>
      <c r="P68" s="278"/>
      <c r="AA68" s="280"/>
    </row>
    <row r="69" spans="2:27" ht="25.5" customHeight="1">
      <c r="B69" s="171" t="s">
        <v>96</v>
      </c>
      <c r="C69" s="173" t="s">
        <v>374</v>
      </c>
      <c r="D69" s="173" t="s">
        <v>374</v>
      </c>
      <c r="E69" s="173" t="s">
        <v>374</v>
      </c>
      <c r="F69" s="173" t="s">
        <v>604</v>
      </c>
      <c r="G69" s="173" t="s">
        <v>442</v>
      </c>
      <c r="H69" s="173" t="s">
        <v>603</v>
      </c>
      <c r="I69" s="173" t="s">
        <v>374</v>
      </c>
      <c r="J69" s="173" t="s">
        <v>177</v>
      </c>
      <c r="K69" s="174" t="s">
        <v>177</v>
      </c>
      <c r="M69" s="290">
        <v>1</v>
      </c>
      <c r="N69" s="290">
        <v>0.4</v>
      </c>
      <c r="O69" s="290">
        <v>0.33333333333333331</v>
      </c>
      <c r="P69" s="290">
        <v>0.13461538461538461</v>
      </c>
      <c r="Q69" s="290">
        <v>0</v>
      </c>
      <c r="R69" s="290">
        <v>8.3333333333333329E-2</v>
      </c>
      <c r="S69" s="290">
        <v>0</v>
      </c>
      <c r="T69" s="290"/>
      <c r="AA69" s="280"/>
    </row>
    <row r="70" spans="2:27" ht="25.5" customHeight="1">
      <c r="B70" s="170" t="s">
        <v>97</v>
      </c>
      <c r="C70" s="173" t="s">
        <v>374</v>
      </c>
      <c r="D70" s="173" t="s">
        <v>605</v>
      </c>
      <c r="E70" s="173" t="s">
        <v>374</v>
      </c>
      <c r="F70" s="173" t="s">
        <v>606</v>
      </c>
      <c r="G70" s="173" t="s">
        <v>375</v>
      </c>
      <c r="H70" s="173" t="s">
        <v>607</v>
      </c>
      <c r="I70" s="173" t="s">
        <v>608</v>
      </c>
      <c r="J70" s="173" t="s">
        <v>177</v>
      </c>
      <c r="K70" s="174" t="s">
        <v>177</v>
      </c>
      <c r="M70" s="290">
        <v>0</v>
      </c>
      <c r="N70" s="290">
        <v>0</v>
      </c>
      <c r="O70" s="290">
        <v>0</v>
      </c>
      <c r="P70" s="290">
        <v>0.11538461538461539</v>
      </c>
      <c r="Q70" s="290">
        <v>0.25</v>
      </c>
      <c r="R70" s="290">
        <v>8.3333333333333329E-2</v>
      </c>
      <c r="S70" s="290">
        <v>0</v>
      </c>
      <c r="T70" s="290"/>
      <c r="AA70" s="280"/>
    </row>
    <row r="71" spans="2:27" ht="25.5" customHeight="1">
      <c r="B71" s="170" t="s">
        <v>100</v>
      </c>
      <c r="C71" s="173" t="s">
        <v>374</v>
      </c>
      <c r="D71" s="173" t="s">
        <v>605</v>
      </c>
      <c r="E71" s="173" t="s">
        <v>601</v>
      </c>
      <c r="F71" s="173" t="s">
        <v>606</v>
      </c>
      <c r="G71" s="173" t="s">
        <v>442</v>
      </c>
      <c r="H71" s="173" t="s">
        <v>603</v>
      </c>
      <c r="I71" s="173" t="s">
        <v>609</v>
      </c>
      <c r="J71" s="173" t="s">
        <v>177</v>
      </c>
      <c r="K71" s="174" t="s">
        <v>177</v>
      </c>
      <c r="M71" s="290">
        <v>0</v>
      </c>
      <c r="N71" s="290">
        <v>0.2</v>
      </c>
      <c r="O71" s="290">
        <v>0</v>
      </c>
      <c r="P71" s="290">
        <v>0.23076923076923078</v>
      </c>
      <c r="Q71" s="290">
        <v>0.125</v>
      </c>
      <c r="R71" s="290">
        <v>0.125</v>
      </c>
      <c r="S71" s="290">
        <v>0.22222222222222221</v>
      </c>
      <c r="T71" s="290"/>
      <c r="AA71" s="280"/>
    </row>
    <row r="72" spans="2:27" ht="25.5" customHeight="1">
      <c r="B72" s="175" t="s">
        <v>98</v>
      </c>
      <c r="C72" s="173" t="s">
        <v>374</v>
      </c>
      <c r="D72" s="173" t="s">
        <v>605</v>
      </c>
      <c r="E72" s="173" t="s">
        <v>601</v>
      </c>
      <c r="F72" s="173" t="s">
        <v>610</v>
      </c>
      <c r="G72" s="173" t="s">
        <v>375</v>
      </c>
      <c r="H72" s="173" t="s">
        <v>611</v>
      </c>
      <c r="I72" s="173" t="s">
        <v>612</v>
      </c>
      <c r="J72" s="173" t="s">
        <v>177</v>
      </c>
      <c r="K72" s="174" t="s">
        <v>177</v>
      </c>
      <c r="M72" s="290">
        <v>0</v>
      </c>
      <c r="N72" s="290">
        <v>0.2</v>
      </c>
      <c r="O72" s="290">
        <v>0.33333333333333331</v>
      </c>
      <c r="P72" s="290">
        <v>0.23076923076923078</v>
      </c>
      <c r="Q72" s="290">
        <v>0.25</v>
      </c>
      <c r="R72" s="290">
        <v>8.3333333333333329E-2</v>
      </c>
      <c r="S72" s="290">
        <v>0.33333333333333331</v>
      </c>
      <c r="T72" s="290"/>
      <c r="AA72" s="280"/>
    </row>
    <row r="73" spans="2:27" ht="25.5" customHeight="1">
      <c r="B73" s="176" t="s">
        <v>99</v>
      </c>
      <c r="C73" s="177" t="s">
        <v>374</v>
      </c>
      <c r="D73" s="177" t="s">
        <v>374</v>
      </c>
      <c r="E73" s="177" t="s">
        <v>374</v>
      </c>
      <c r="F73" s="177" t="s">
        <v>604</v>
      </c>
      <c r="G73" s="177" t="s">
        <v>442</v>
      </c>
      <c r="H73" s="177" t="s">
        <v>613</v>
      </c>
      <c r="I73" s="177" t="s">
        <v>374</v>
      </c>
      <c r="J73" s="177" t="s">
        <v>177</v>
      </c>
      <c r="K73" s="178" t="s">
        <v>177</v>
      </c>
      <c r="M73" s="290">
        <v>0</v>
      </c>
      <c r="N73" s="290">
        <v>0.2</v>
      </c>
      <c r="O73" s="290">
        <v>0.33333333333333331</v>
      </c>
      <c r="P73" s="290">
        <v>0.17307692307692307</v>
      </c>
      <c r="Q73" s="290">
        <v>0.125</v>
      </c>
      <c r="R73" s="290">
        <v>0.25</v>
      </c>
      <c r="S73" s="290">
        <v>0.44444444444444442</v>
      </c>
      <c r="T73" s="290"/>
      <c r="AA73" s="280"/>
    </row>
    <row r="74" spans="2:27" ht="15.75" customHeight="1">
      <c r="B74" s="47"/>
      <c r="C74" s="47"/>
      <c r="D74" s="48"/>
      <c r="E74" s="48"/>
      <c r="F74" s="48"/>
      <c r="G74" s="48"/>
      <c r="H74" s="48"/>
      <c r="I74" s="48"/>
      <c r="J74" s="48"/>
      <c r="K74" s="48"/>
      <c r="M74" s="290">
        <v>0</v>
      </c>
      <c r="N74" s="290">
        <v>0</v>
      </c>
      <c r="O74" s="290">
        <v>0</v>
      </c>
      <c r="P74" s="290">
        <v>0.11538461538461539</v>
      </c>
      <c r="Q74" s="290">
        <v>0.25</v>
      </c>
      <c r="R74" s="290">
        <v>0.375</v>
      </c>
      <c r="S74" s="290">
        <v>0</v>
      </c>
      <c r="T74" s="290"/>
      <c r="AA74" s="280"/>
    </row>
    <row r="75" spans="2:27" ht="17.25" customHeight="1">
      <c r="B75" s="51" t="s">
        <v>134</v>
      </c>
      <c r="C75" s="51"/>
      <c r="D75" s="50"/>
      <c r="E75" s="50"/>
      <c r="F75" s="50"/>
      <c r="G75" s="50"/>
      <c r="H75" s="50"/>
      <c r="I75" s="50"/>
      <c r="J75" s="50"/>
      <c r="K75" s="50"/>
      <c r="M75" s="285"/>
      <c r="N75" s="286"/>
      <c r="P75" s="278"/>
      <c r="AA75" s="280"/>
    </row>
    <row r="76" spans="2:27" ht="30.75" customHeight="1">
      <c r="B76" s="55" t="s">
        <v>75</v>
      </c>
      <c r="C76" s="55" t="s">
        <v>102</v>
      </c>
      <c r="D76" s="55" t="s">
        <v>103</v>
      </c>
      <c r="E76" s="55" t="s">
        <v>104</v>
      </c>
      <c r="F76" s="55" t="s">
        <v>105</v>
      </c>
      <c r="G76" s="55" t="s">
        <v>106</v>
      </c>
      <c r="H76" s="55" t="s">
        <v>6</v>
      </c>
      <c r="I76" s="55" t="s">
        <v>7</v>
      </c>
      <c r="J76" s="55" t="s">
        <v>107</v>
      </c>
      <c r="K76" s="55" t="s">
        <v>109</v>
      </c>
      <c r="M76" s="285"/>
      <c r="N76" s="286"/>
      <c r="P76" s="278"/>
      <c r="AA76" s="280"/>
    </row>
    <row r="77" spans="2:27" ht="20.25" customHeight="1">
      <c r="B77" s="85" t="s">
        <v>570</v>
      </c>
      <c r="C77" s="65">
        <v>1</v>
      </c>
      <c r="D77" s="86">
        <v>0</v>
      </c>
      <c r="E77" s="86">
        <v>0</v>
      </c>
      <c r="F77" s="86">
        <v>0</v>
      </c>
      <c r="G77" s="87">
        <v>0</v>
      </c>
      <c r="H77" s="88">
        <v>0</v>
      </c>
      <c r="I77" s="88">
        <v>0</v>
      </c>
      <c r="J77" s="89">
        <v>0</v>
      </c>
      <c r="K77" s="73"/>
      <c r="M77" s="285"/>
      <c r="N77" s="286"/>
      <c r="P77" s="278"/>
      <c r="AA77" s="280"/>
    </row>
    <row r="78" spans="2:27" ht="20.25" customHeight="1">
      <c r="B78" s="85" t="s">
        <v>570</v>
      </c>
      <c r="C78" s="65">
        <v>2</v>
      </c>
      <c r="D78" s="86">
        <v>0</v>
      </c>
      <c r="E78" s="86">
        <v>0</v>
      </c>
      <c r="F78" s="86">
        <v>0</v>
      </c>
      <c r="G78" s="87">
        <v>0</v>
      </c>
      <c r="H78" s="88">
        <v>0</v>
      </c>
      <c r="I78" s="88">
        <v>0</v>
      </c>
      <c r="J78" s="89">
        <v>0</v>
      </c>
      <c r="K78" s="73"/>
      <c r="M78" s="285"/>
      <c r="N78" s="286"/>
      <c r="P78" s="278"/>
      <c r="AA78" s="280"/>
    </row>
    <row r="79" spans="2:27" ht="20.25" customHeight="1">
      <c r="B79" s="85" t="s">
        <v>570</v>
      </c>
      <c r="C79" s="65">
        <v>3</v>
      </c>
      <c r="D79" s="86">
        <v>2.5840567649456716E-2</v>
      </c>
      <c r="E79" s="86">
        <v>0.17326739564631791</v>
      </c>
      <c r="F79" s="86">
        <v>0.12231555261687257</v>
      </c>
      <c r="G79" s="87">
        <v>3.74</v>
      </c>
      <c r="H79" s="88">
        <v>1.295715599755006E-2</v>
      </c>
      <c r="I79" s="88">
        <v>0.86812945183585399</v>
      </c>
      <c r="J79" s="89">
        <v>3.5393853426594979</v>
      </c>
      <c r="K79" s="73"/>
      <c r="M79" s="285"/>
      <c r="N79" s="286"/>
      <c r="P79" s="278"/>
      <c r="AA79" s="280"/>
    </row>
    <row r="80" spans="2:27" ht="20.25" customHeight="1">
      <c r="B80" s="85" t="s">
        <v>570</v>
      </c>
      <c r="C80" s="65">
        <v>4</v>
      </c>
      <c r="D80" s="86">
        <v>2.4359925857354317E-2</v>
      </c>
      <c r="E80" s="86">
        <v>0.18442055533869992</v>
      </c>
      <c r="F80" s="86">
        <v>0.14386895065179342</v>
      </c>
      <c r="G80" s="87">
        <v>4.0999999999999996</v>
      </c>
      <c r="H80" s="88">
        <v>1.1565028187443201E-2</v>
      </c>
      <c r="I80" s="88">
        <v>1.0524175650573313</v>
      </c>
      <c r="J80" s="89">
        <v>3.433077337521802</v>
      </c>
      <c r="K80" s="73"/>
      <c r="M80" s="285"/>
      <c r="N80" s="286"/>
      <c r="P80" s="278"/>
      <c r="AA80" s="280"/>
    </row>
    <row r="81" spans="2:27" ht="20.25" customHeight="1">
      <c r="B81" s="85" t="s">
        <v>570</v>
      </c>
      <c r="C81" s="65">
        <v>5</v>
      </c>
      <c r="D81" s="86">
        <v>2.3643896028985402E-2</v>
      </c>
      <c r="E81" s="86">
        <v>0.17856161706350265</v>
      </c>
      <c r="F81" s="86">
        <v>0.14826622149177879</v>
      </c>
      <c r="G81" s="87">
        <v>4.0369999999999999</v>
      </c>
      <c r="H81" s="88">
        <v>0</v>
      </c>
      <c r="I81" s="88">
        <v>1.2569281752763255</v>
      </c>
      <c r="J81" s="89">
        <v>3.452071255327458</v>
      </c>
      <c r="K81" s="73"/>
      <c r="M81" s="285"/>
      <c r="N81" s="286"/>
      <c r="P81" s="278"/>
      <c r="AA81" s="280"/>
    </row>
    <row r="82" spans="2:27" ht="20.25" customHeight="1">
      <c r="B82" s="85" t="s">
        <v>570</v>
      </c>
      <c r="C82" s="65">
        <v>6</v>
      </c>
      <c r="D82" s="86">
        <v>2.8807420501778102E-2</v>
      </c>
      <c r="E82" s="86">
        <v>0.15267731401040727</v>
      </c>
      <c r="F82" s="86">
        <v>0.19216077764185915</v>
      </c>
      <c r="G82" s="87">
        <v>3.6749999999999998</v>
      </c>
      <c r="H82" s="88">
        <v>0</v>
      </c>
      <c r="I82" s="88">
        <v>0.46868482351672969</v>
      </c>
      <c r="J82" s="89">
        <v>3.6056883090546528</v>
      </c>
      <c r="K82" s="73"/>
      <c r="M82" s="285"/>
      <c r="N82" s="286"/>
      <c r="P82" s="278"/>
      <c r="AA82" s="280"/>
    </row>
    <row r="83" spans="2:27" ht="20.25" customHeight="1">
      <c r="B83" s="85" t="s">
        <v>570</v>
      </c>
      <c r="C83" s="65">
        <v>7</v>
      </c>
      <c r="D83" s="86">
        <v>2.6554353832411528E-2</v>
      </c>
      <c r="E83" s="86">
        <v>0.19051924108662638</v>
      </c>
      <c r="F83" s="86">
        <v>0.13908336987218475</v>
      </c>
      <c r="G83" s="87">
        <v>5.1319999999999997</v>
      </c>
      <c r="H83" s="88">
        <v>0</v>
      </c>
      <c r="I83" s="88">
        <v>1.8430153788918164</v>
      </c>
      <c r="J83" s="89">
        <v>3.1643317544222507</v>
      </c>
      <c r="K83" s="73"/>
      <c r="M83" s="285"/>
      <c r="N83" s="286"/>
      <c r="P83" s="278"/>
      <c r="AA83" s="280"/>
    </row>
    <row r="84" spans="2:27" ht="20.25" customHeight="1">
      <c r="B84" s="85" t="s">
        <v>570</v>
      </c>
      <c r="C84" s="65">
        <v>8</v>
      </c>
      <c r="D84" s="86">
        <v>2.6479318610863278E-2</v>
      </c>
      <c r="E84" s="86">
        <v>0.18849958232457034</v>
      </c>
      <c r="F84" s="86">
        <v>0.12442644081743799</v>
      </c>
      <c r="G84" s="87">
        <v>6.2110000000000003</v>
      </c>
      <c r="H84" s="88">
        <v>0</v>
      </c>
      <c r="I84" s="88">
        <v>1.7093728291213526</v>
      </c>
      <c r="J84" s="89">
        <v>2.8576082035995825</v>
      </c>
      <c r="K84" s="73"/>
      <c r="M84" s="285"/>
      <c r="N84" s="286"/>
      <c r="P84" s="278"/>
      <c r="AA84" s="280"/>
    </row>
    <row r="85" spans="2:27" ht="20.25" customHeight="1">
      <c r="B85" s="85" t="s">
        <v>570</v>
      </c>
      <c r="C85" s="65">
        <v>9</v>
      </c>
      <c r="D85" s="86">
        <v>0</v>
      </c>
      <c r="E85" s="86">
        <v>0</v>
      </c>
      <c r="F85" s="86">
        <v>0</v>
      </c>
      <c r="G85" s="87">
        <v>0</v>
      </c>
      <c r="H85" s="88">
        <v>0</v>
      </c>
      <c r="I85" s="88">
        <v>0</v>
      </c>
      <c r="J85" s="89">
        <v>0</v>
      </c>
      <c r="K85" s="73"/>
      <c r="M85" s="285"/>
      <c r="N85" s="286"/>
      <c r="P85" s="278"/>
      <c r="AA85" s="280"/>
    </row>
    <row r="86" spans="2:27" ht="20.25" customHeight="1">
      <c r="B86" s="85" t="s">
        <v>570</v>
      </c>
      <c r="C86" s="65">
        <v>10</v>
      </c>
      <c r="D86" s="86">
        <v>2.3244944080117708E-2</v>
      </c>
      <c r="E86" s="86">
        <v>0.20378845739784321</v>
      </c>
      <c r="F86" s="86">
        <v>0.15186368001429307</v>
      </c>
      <c r="G86" s="87">
        <v>4.6429999999999998</v>
      </c>
      <c r="H86" s="88">
        <v>0</v>
      </c>
      <c r="I86" s="88">
        <v>1.9864521611776724</v>
      </c>
      <c r="J86" s="89">
        <v>3.3511441180687616</v>
      </c>
      <c r="K86" s="73" t="s">
        <v>66</v>
      </c>
      <c r="M86" s="285"/>
      <c r="N86" s="286"/>
      <c r="P86" s="278"/>
      <c r="AA86" s="280"/>
    </row>
    <row r="87" spans="2:27" ht="20.25" customHeight="1">
      <c r="B87" s="85" t="s">
        <v>122</v>
      </c>
      <c r="C87" s="65">
        <v>1</v>
      </c>
      <c r="D87" s="86">
        <v>4.1720869086564527E-2</v>
      </c>
      <c r="E87" s="86">
        <v>0.21187383670207979</v>
      </c>
      <c r="F87" s="86">
        <v>0.1256774485963004</v>
      </c>
      <c r="G87" s="87">
        <v>12.798</v>
      </c>
      <c r="H87" s="88">
        <v>1.5458480762152569E-2</v>
      </c>
      <c r="I87" s="88">
        <v>4.1892482865433465</v>
      </c>
      <c r="J87" s="89">
        <v>2.0212509811077393</v>
      </c>
      <c r="K87" s="73"/>
      <c r="M87" s="285"/>
      <c r="N87" s="286"/>
      <c r="P87" s="278"/>
      <c r="AA87" s="280"/>
    </row>
    <row r="88" spans="2:27" ht="20.25" customHeight="1">
      <c r="B88" s="85" t="s">
        <v>122</v>
      </c>
      <c r="C88" s="65">
        <v>2</v>
      </c>
      <c r="D88" s="86">
        <v>5.205515343510022E-2</v>
      </c>
      <c r="E88" s="86">
        <v>0.10300288539837729</v>
      </c>
      <c r="F88" s="86">
        <v>0.12508590989044027</v>
      </c>
      <c r="G88" s="87">
        <v>10.313000000000001</v>
      </c>
      <c r="H88" s="88">
        <v>0</v>
      </c>
      <c r="I88" s="88">
        <v>1.2388404970671838</v>
      </c>
      <c r="J88" s="89">
        <v>2.1813921417927502</v>
      </c>
      <c r="K88" s="73"/>
      <c r="M88" s="285"/>
      <c r="N88" s="286"/>
      <c r="P88" s="278"/>
      <c r="AA88" s="280"/>
    </row>
    <row r="89" spans="2:27" ht="20.25" customHeight="1">
      <c r="B89" s="85" t="s">
        <v>122</v>
      </c>
      <c r="C89" s="65">
        <v>3</v>
      </c>
      <c r="D89" s="86">
        <v>2.187277870268825E-2</v>
      </c>
      <c r="E89" s="86">
        <v>9.0655324499257409E-2</v>
      </c>
      <c r="F89" s="86">
        <v>0.15115391977324719</v>
      </c>
      <c r="G89" s="87">
        <v>9.4849999999999994</v>
      </c>
      <c r="H89" s="88">
        <v>1.0969079809379331E-2</v>
      </c>
      <c r="I89" s="88">
        <v>0.97624810303476051</v>
      </c>
      <c r="J89" s="89">
        <v>2.3096886207640881</v>
      </c>
      <c r="K89" s="73"/>
      <c r="M89" s="285"/>
      <c r="N89" s="286"/>
      <c r="P89" s="278"/>
      <c r="AA89" s="280"/>
    </row>
    <row r="90" spans="2:27" ht="20.25" customHeight="1">
      <c r="B90" s="85" t="s">
        <v>122</v>
      </c>
      <c r="C90" s="65">
        <v>4</v>
      </c>
      <c r="D90" s="86">
        <v>1.8004704211804626E-2</v>
      </c>
      <c r="E90" s="86">
        <v>8.5955356213440096E-2</v>
      </c>
      <c r="F90" s="86">
        <v>0.16139628287161786</v>
      </c>
      <c r="G90" s="87">
        <v>8.8849999999999998</v>
      </c>
      <c r="H90" s="88">
        <v>9.7168141403743431E-3</v>
      </c>
      <c r="I90" s="88">
        <v>0.64130973326470675</v>
      </c>
      <c r="J90" s="89">
        <v>2.4031891862734271</v>
      </c>
      <c r="K90" s="73"/>
      <c r="M90" s="285"/>
      <c r="N90" s="286"/>
      <c r="P90" s="278"/>
      <c r="AA90" s="280"/>
    </row>
    <row r="91" spans="2:27" ht="20.25" customHeight="1">
      <c r="B91" s="85" t="s">
        <v>122</v>
      </c>
      <c r="C91" s="65">
        <v>5</v>
      </c>
      <c r="D91" s="86">
        <v>1.7180505343904629E-2</v>
      </c>
      <c r="E91" s="86">
        <v>9.1024853832918848E-2</v>
      </c>
      <c r="F91" s="86">
        <v>0.15749340451363136</v>
      </c>
      <c r="G91" s="87">
        <v>9.0609999999999999</v>
      </c>
      <c r="H91" s="88">
        <v>2.057392612849528E-2</v>
      </c>
      <c r="I91" s="88">
        <v>0.72008741449733482</v>
      </c>
      <c r="J91" s="89">
        <v>2.3592322735561804</v>
      </c>
      <c r="K91" s="73"/>
      <c r="M91" s="285"/>
      <c r="N91" s="286"/>
      <c r="P91" s="278"/>
      <c r="AA91" s="280"/>
    </row>
    <row r="92" spans="2:27" ht="20.25" customHeight="1">
      <c r="B92" s="85" t="s">
        <v>122</v>
      </c>
      <c r="C92" s="65">
        <v>6</v>
      </c>
      <c r="D92" s="86">
        <v>1.6390611018724861E-2</v>
      </c>
      <c r="E92" s="86">
        <v>8.9088273484665192E-2</v>
      </c>
      <c r="F92" s="86">
        <v>0.16131044437524583</v>
      </c>
      <c r="G92" s="87">
        <v>9.3879999999999999</v>
      </c>
      <c r="H92" s="88">
        <v>0.12574310808760811</v>
      </c>
      <c r="I92" s="88">
        <v>1.0149265152785512</v>
      </c>
      <c r="J92" s="89">
        <v>2.3489008143233483</v>
      </c>
      <c r="K92" s="73"/>
      <c r="M92" s="285"/>
      <c r="N92" s="286"/>
      <c r="P92" s="278"/>
      <c r="AA92" s="280"/>
    </row>
    <row r="93" spans="2:27" ht="20.25" customHeight="1">
      <c r="B93" s="85" t="s">
        <v>122</v>
      </c>
      <c r="C93" s="65">
        <v>7</v>
      </c>
      <c r="D93" s="86">
        <v>2.3992712110043987E-2</v>
      </c>
      <c r="E93" s="86">
        <v>8.5010638937876012E-2</v>
      </c>
      <c r="F93" s="86">
        <v>0.15868354282336791</v>
      </c>
      <c r="G93" s="87">
        <v>9.8170000000000002</v>
      </c>
      <c r="H93" s="88">
        <v>0.17580100954192363</v>
      </c>
      <c r="I93" s="88">
        <v>0.86049967828415241</v>
      </c>
      <c r="J93" s="89">
        <v>2.3534783774184693</v>
      </c>
      <c r="K93" s="73"/>
      <c r="M93" s="285"/>
      <c r="N93" s="286"/>
      <c r="P93" s="278"/>
      <c r="AA93" s="280"/>
    </row>
    <row r="94" spans="2:27" ht="20.25" customHeight="1">
      <c r="B94" s="85" t="s">
        <v>122</v>
      </c>
      <c r="C94" s="65">
        <v>8</v>
      </c>
      <c r="D94" s="86">
        <v>3.3105462702448178E-2</v>
      </c>
      <c r="E94" s="86">
        <v>0.10356483619459003</v>
      </c>
      <c r="F94" s="86">
        <v>0.15465535874619446</v>
      </c>
      <c r="G94" s="87">
        <v>11.409000000000001</v>
      </c>
      <c r="H94" s="88">
        <v>0.17562732790149002</v>
      </c>
      <c r="I94" s="88">
        <v>1.436011681076889</v>
      </c>
      <c r="J94" s="89">
        <v>2.189121231605113</v>
      </c>
      <c r="K94" s="73"/>
      <c r="M94" s="285"/>
      <c r="N94" s="286"/>
      <c r="P94" s="278"/>
      <c r="AA94" s="280"/>
    </row>
    <row r="95" spans="2:27" ht="20.25" customHeight="1">
      <c r="B95" s="85" t="s">
        <v>122</v>
      </c>
      <c r="C95" s="65">
        <v>9</v>
      </c>
      <c r="D95" s="86">
        <v>2.5412644536895967E-2</v>
      </c>
      <c r="E95" s="86">
        <v>9.86122691952796E-2</v>
      </c>
      <c r="F95" s="86">
        <v>0.16141344010835978</v>
      </c>
      <c r="G95" s="87">
        <v>9.91</v>
      </c>
      <c r="H95" s="88">
        <v>0.21493134501778932</v>
      </c>
      <c r="I95" s="88">
        <v>1.3110812046085147</v>
      </c>
      <c r="J95" s="89">
        <v>2.348646372283778</v>
      </c>
      <c r="K95" s="73"/>
      <c r="M95" s="285"/>
      <c r="N95" s="286"/>
      <c r="P95" s="278"/>
      <c r="AA95" s="280"/>
    </row>
    <row r="96" spans="2:27" ht="20.25" customHeight="1">
      <c r="B96" s="85" t="s">
        <v>122</v>
      </c>
      <c r="C96" s="65">
        <v>10</v>
      </c>
      <c r="D96" s="86">
        <v>1.4830278164752405E-2</v>
      </c>
      <c r="E96" s="86">
        <v>9.3745647861929751E-2</v>
      </c>
      <c r="F96" s="86">
        <v>0.16076577561900601</v>
      </c>
      <c r="G96" s="87">
        <v>9.3510000000000009</v>
      </c>
      <c r="H96" s="88">
        <v>0.26124438538088474</v>
      </c>
      <c r="I96" s="88">
        <v>1.5976098952138722</v>
      </c>
      <c r="J96" s="89">
        <v>2.4418288604106597</v>
      </c>
      <c r="K96" s="73" t="s">
        <v>68</v>
      </c>
      <c r="M96" s="285"/>
      <c r="N96" s="286"/>
      <c r="P96" s="278"/>
      <c r="AA96" s="280"/>
    </row>
    <row r="97" spans="2:27" ht="20.25" customHeight="1">
      <c r="B97" s="85" t="s">
        <v>124</v>
      </c>
      <c r="C97" s="65">
        <v>1</v>
      </c>
      <c r="D97" s="86">
        <v>0</v>
      </c>
      <c r="E97" s="86">
        <v>0</v>
      </c>
      <c r="F97" s="86">
        <v>0</v>
      </c>
      <c r="G97" s="87">
        <v>0</v>
      </c>
      <c r="H97" s="88">
        <v>0</v>
      </c>
      <c r="I97" s="88">
        <v>0</v>
      </c>
      <c r="J97" s="89">
        <v>0</v>
      </c>
      <c r="K97" s="73"/>
      <c r="M97" s="285"/>
      <c r="N97" s="286"/>
      <c r="P97" s="278"/>
      <c r="AA97" s="280"/>
    </row>
    <row r="98" spans="2:27" ht="20.25" customHeight="1">
      <c r="B98" s="85" t="s">
        <v>124</v>
      </c>
      <c r="C98" s="65">
        <v>2</v>
      </c>
      <c r="D98" s="86">
        <v>4.0936886913208931E-2</v>
      </c>
      <c r="E98" s="86">
        <v>0.23271405761491851</v>
      </c>
      <c r="F98" s="86">
        <v>0.1772378839160029</v>
      </c>
      <c r="G98" s="87">
        <v>7.08</v>
      </c>
      <c r="H98" s="88">
        <v>5.1126312668077753E-2</v>
      </c>
      <c r="I98" s="88">
        <v>1.7042104222692585</v>
      </c>
      <c r="J98" s="89">
        <v>2.2500155297246596</v>
      </c>
      <c r="K98" s="73"/>
      <c r="M98" s="285"/>
      <c r="N98" s="286"/>
      <c r="P98" s="278"/>
      <c r="AA98" s="280"/>
    </row>
    <row r="99" spans="2:27" ht="20.25" customHeight="1">
      <c r="B99" s="85" t="s">
        <v>124</v>
      </c>
      <c r="C99" s="65">
        <v>3</v>
      </c>
      <c r="D99" s="86">
        <v>2.042271709132832E-2</v>
      </c>
      <c r="E99" s="86">
        <v>0.23067448529904291</v>
      </c>
      <c r="F99" s="86">
        <v>0.18257036211937525</v>
      </c>
      <c r="G99" s="87">
        <v>6.8860000000000001</v>
      </c>
      <c r="H99" s="88">
        <v>8.7915102144161428E-2</v>
      </c>
      <c r="I99" s="88">
        <v>1.5824718385949057</v>
      </c>
      <c r="J99" s="89">
        <v>2.2497250791139241</v>
      </c>
      <c r="K99" s="73"/>
      <c r="M99" s="285"/>
      <c r="N99" s="286"/>
      <c r="P99" s="278"/>
      <c r="AA99" s="280"/>
    </row>
    <row r="100" spans="2:27" ht="20.25" customHeight="1">
      <c r="B100" s="85" t="s">
        <v>124</v>
      </c>
      <c r="C100" s="65">
        <v>4</v>
      </c>
      <c r="D100" s="86">
        <v>0</v>
      </c>
      <c r="E100" s="86">
        <v>0</v>
      </c>
      <c r="F100" s="86">
        <v>0</v>
      </c>
      <c r="G100" s="87">
        <v>0</v>
      </c>
      <c r="H100" s="88">
        <v>0</v>
      </c>
      <c r="I100" s="88">
        <v>0</v>
      </c>
      <c r="J100" s="89">
        <v>0</v>
      </c>
      <c r="K100" s="73"/>
      <c r="M100" s="285"/>
      <c r="N100" s="286"/>
      <c r="P100" s="278"/>
      <c r="AA100" s="280"/>
    </row>
    <row r="101" spans="2:27" ht="20.25" customHeight="1">
      <c r="B101" s="85" t="s">
        <v>124</v>
      </c>
      <c r="C101" s="65">
        <v>5</v>
      </c>
      <c r="D101" s="86">
        <v>1.6571875124589502E-2</v>
      </c>
      <c r="E101" s="86">
        <v>0.2418092324929785</v>
      </c>
      <c r="F101" s="86">
        <v>0.21558663707296702</v>
      </c>
      <c r="G101" s="87">
        <v>7.2069999999999999</v>
      </c>
      <c r="H101" s="88">
        <v>3.0754156501136522E-2</v>
      </c>
      <c r="I101" s="88">
        <v>2.7678740851022869</v>
      </c>
      <c r="J101" s="89">
        <v>2.2073978127597726</v>
      </c>
      <c r="K101" s="73"/>
      <c r="M101" s="285"/>
      <c r="N101" s="286"/>
      <c r="P101" s="278"/>
      <c r="AA101" s="280"/>
    </row>
    <row r="102" spans="2:27" ht="20.25" customHeight="1">
      <c r="B102" s="85" t="s">
        <v>124</v>
      </c>
      <c r="C102" s="65">
        <v>6</v>
      </c>
      <c r="D102" s="86">
        <v>1.9750763242344538E-2</v>
      </c>
      <c r="E102" s="86">
        <v>0.26037747401584888</v>
      </c>
      <c r="F102" s="86">
        <v>0.2340424964820646</v>
      </c>
      <c r="G102" s="87">
        <v>5.48</v>
      </c>
      <c r="H102" s="88">
        <v>0.19038164030536708</v>
      </c>
      <c r="I102" s="88">
        <v>3.2237957758375493</v>
      </c>
      <c r="J102" s="89">
        <v>2.5673353957403715</v>
      </c>
      <c r="K102" s="73"/>
      <c r="M102" s="285"/>
      <c r="N102" s="286"/>
      <c r="P102" s="278"/>
      <c r="AA102" s="280"/>
    </row>
    <row r="103" spans="2:27" ht="20.25" customHeight="1">
      <c r="B103" s="85" t="s">
        <v>124</v>
      </c>
      <c r="C103" s="65">
        <v>7</v>
      </c>
      <c r="D103" s="86">
        <v>1.5367858047295239E-2</v>
      </c>
      <c r="E103" s="86">
        <v>0.26330370320420493</v>
      </c>
      <c r="F103" s="86">
        <v>0.22297653024132774</v>
      </c>
      <c r="G103" s="87">
        <v>6.1239999999999997</v>
      </c>
      <c r="H103" s="88">
        <v>0.76055881998936914</v>
      </c>
      <c r="I103" s="88">
        <v>2.124735751081412</v>
      </c>
      <c r="J103" s="89">
        <v>2.4094051170803885</v>
      </c>
      <c r="K103" s="73"/>
      <c r="M103" s="285"/>
      <c r="N103" s="286"/>
      <c r="P103" s="278"/>
      <c r="AA103" s="280"/>
    </row>
    <row r="104" spans="2:27" ht="20.25" customHeight="1">
      <c r="B104" s="85" t="s">
        <v>124</v>
      </c>
      <c r="C104" s="65">
        <v>8</v>
      </c>
      <c r="D104" s="86">
        <v>1.922437209432783E-2</v>
      </c>
      <c r="E104" s="86">
        <v>0.26117749480764857</v>
      </c>
      <c r="F104" s="86">
        <v>0.21131332732166119</v>
      </c>
      <c r="G104" s="87">
        <v>6.6550000000000002</v>
      </c>
      <c r="H104" s="88">
        <v>0.28406571260566849</v>
      </c>
      <c r="I104" s="88">
        <v>2.2567442723672553</v>
      </c>
      <c r="J104" s="89">
        <v>2.2982756482006055</v>
      </c>
      <c r="K104" s="73"/>
      <c r="M104" s="285"/>
      <c r="N104" s="286"/>
      <c r="P104" s="278"/>
      <c r="AA104" s="280"/>
    </row>
    <row r="105" spans="2:27" ht="20.25" customHeight="1">
      <c r="B105" s="85" t="s">
        <v>124</v>
      </c>
      <c r="C105" s="65">
        <v>9</v>
      </c>
      <c r="D105" s="86">
        <v>1.5952842479839441E-2</v>
      </c>
      <c r="E105" s="86">
        <v>0.29263939458091243</v>
      </c>
      <c r="F105" s="86">
        <v>0.25034069652360003</v>
      </c>
      <c r="G105" s="87">
        <v>7.0960000000000001</v>
      </c>
      <c r="H105" s="88">
        <v>0.79344722701529125</v>
      </c>
      <c r="I105" s="88">
        <v>3.7891153290117989</v>
      </c>
      <c r="J105" s="89">
        <v>2.3232053666047578</v>
      </c>
      <c r="K105" s="73"/>
      <c r="M105" s="285"/>
      <c r="N105" s="286"/>
      <c r="P105" s="278"/>
      <c r="AA105" s="280"/>
    </row>
    <row r="106" spans="2:27" ht="20.25" customHeight="1">
      <c r="B106" s="85" t="s">
        <v>124</v>
      </c>
      <c r="C106" s="65">
        <v>10</v>
      </c>
      <c r="D106" s="86">
        <v>1.5367858047295239E-2</v>
      </c>
      <c r="E106" s="86">
        <v>0.26330370320420493</v>
      </c>
      <c r="F106" s="86">
        <v>0.22297653024132774</v>
      </c>
      <c r="G106" s="87">
        <v>6.1239999999999997</v>
      </c>
      <c r="H106" s="88">
        <v>0.76055881998936914</v>
      </c>
      <c r="I106" s="88">
        <v>2.124735751081412</v>
      </c>
      <c r="J106" s="89">
        <v>2.4094051170803885</v>
      </c>
      <c r="K106" s="73" t="s">
        <v>68</v>
      </c>
      <c r="M106" s="285"/>
      <c r="N106" s="286"/>
      <c r="P106" s="278"/>
      <c r="AA106" s="280"/>
    </row>
    <row r="107" spans="2:27" ht="20.25" customHeight="1">
      <c r="B107" s="85" t="s">
        <v>119</v>
      </c>
      <c r="C107" s="65">
        <v>1</v>
      </c>
      <c r="D107" s="86">
        <v>3.9169445209928377E-2</v>
      </c>
      <c r="E107" s="86">
        <v>0.30114782065440471</v>
      </c>
      <c r="F107" s="86">
        <v>0.16010430531054443</v>
      </c>
      <c r="G107" s="87">
        <v>16.282999999999998</v>
      </c>
      <c r="H107" s="88">
        <v>14.761969531685933</v>
      </c>
      <c r="I107" s="88">
        <v>21.456220615591278</v>
      </c>
      <c r="J107" s="89">
        <v>2.3286515226946851</v>
      </c>
      <c r="K107" s="73"/>
      <c r="M107" s="285"/>
      <c r="N107" s="286"/>
      <c r="P107" s="278"/>
      <c r="AA107" s="280"/>
    </row>
    <row r="108" spans="2:27" ht="20.25" customHeight="1">
      <c r="B108" s="85" t="s">
        <v>119</v>
      </c>
      <c r="C108" s="65">
        <v>2</v>
      </c>
      <c r="D108" s="86">
        <v>2.7689389716137765E-2</v>
      </c>
      <c r="E108" s="86">
        <v>0.28066511699848684</v>
      </c>
      <c r="F108" s="86">
        <v>0.15587564598558062</v>
      </c>
      <c r="G108" s="87">
        <v>13.54233333333333</v>
      </c>
      <c r="H108" s="88">
        <v>3.9670267869847731</v>
      </c>
      <c r="I108" s="88">
        <v>7.9353463967777538</v>
      </c>
      <c r="J108" s="89">
        <v>2.6490224523053407</v>
      </c>
      <c r="K108" s="73"/>
      <c r="M108" s="285"/>
      <c r="N108" s="286"/>
      <c r="P108" s="278"/>
      <c r="AA108" s="280"/>
    </row>
    <row r="109" spans="2:27" ht="20.25" customHeight="1">
      <c r="B109" s="85" t="s">
        <v>119</v>
      </c>
      <c r="C109" s="65">
        <v>3</v>
      </c>
      <c r="D109" s="86">
        <v>1.4977833868689797E-2</v>
      </c>
      <c r="E109" s="86">
        <v>0.28207173987557782</v>
      </c>
      <c r="F109" s="86">
        <v>0.15525437042050513</v>
      </c>
      <c r="G109" s="87">
        <v>13.446866666666665</v>
      </c>
      <c r="H109" s="88">
        <v>0.11603797084651674</v>
      </c>
      <c r="I109" s="88">
        <v>5.9933242394548039</v>
      </c>
      <c r="J109" s="89">
        <v>2.6974655866666222</v>
      </c>
      <c r="K109" s="73"/>
      <c r="M109" s="285"/>
      <c r="N109" s="286"/>
      <c r="P109" s="278"/>
      <c r="AA109" s="280"/>
    </row>
    <row r="110" spans="2:27" ht="20.25" customHeight="1">
      <c r="B110" s="85" t="s">
        <v>119</v>
      </c>
      <c r="C110" s="65">
        <v>4</v>
      </c>
      <c r="D110" s="86">
        <v>1.5113083303497527E-2</v>
      </c>
      <c r="E110" s="86">
        <v>0.28731716913665961</v>
      </c>
      <c r="F110" s="86">
        <v>0.1636844450834633</v>
      </c>
      <c r="G110" s="87">
        <v>14.360000000000001</v>
      </c>
      <c r="H110" s="88">
        <v>0.15112127314834153</v>
      </c>
      <c r="I110" s="88">
        <v>7.9050046228840625</v>
      </c>
      <c r="J110" s="89">
        <v>2.6182508243634484</v>
      </c>
      <c r="K110" s="73"/>
      <c r="M110" s="285"/>
      <c r="N110" s="286"/>
      <c r="P110" s="278"/>
      <c r="AA110" s="280"/>
    </row>
    <row r="111" spans="2:27" ht="20.25" customHeight="1">
      <c r="B111" s="85" t="s">
        <v>119</v>
      </c>
      <c r="C111" s="65">
        <v>5</v>
      </c>
      <c r="D111" s="86">
        <v>1.4689424792827796E-2</v>
      </c>
      <c r="E111" s="86">
        <v>0.28259376144496418</v>
      </c>
      <c r="F111" s="86">
        <v>0.15998330991295454</v>
      </c>
      <c r="G111" s="87">
        <v>13.675666666666668</v>
      </c>
      <c r="H111" s="88">
        <v>2.4975717543466156</v>
      </c>
      <c r="I111" s="88">
        <v>8.9479417712051266</v>
      </c>
      <c r="J111" s="89">
        <v>2.6690322908522148</v>
      </c>
      <c r="K111" s="73"/>
    </row>
    <row r="112" spans="2:27" ht="20.25" customHeight="1">
      <c r="B112" s="85" t="s">
        <v>119</v>
      </c>
      <c r="C112" s="65">
        <v>6</v>
      </c>
      <c r="D112" s="86">
        <v>1.3657210271049429E-2</v>
      </c>
      <c r="E112" s="86">
        <v>0.28885972241646801</v>
      </c>
      <c r="F112" s="86">
        <v>0.14859661544567979</v>
      </c>
      <c r="G112" s="87">
        <v>14.693142857142856</v>
      </c>
      <c r="H112" s="88">
        <v>6.0317760200504555E-2</v>
      </c>
      <c r="I112" s="88">
        <v>8.5131238793332802</v>
      </c>
      <c r="J112" s="89">
        <v>2.5715019863086659</v>
      </c>
      <c r="K112" s="73"/>
    </row>
    <row r="113" spans="2:11" ht="20.25" customHeight="1">
      <c r="B113" s="85" t="s">
        <v>119</v>
      </c>
      <c r="C113" s="65">
        <v>7</v>
      </c>
      <c r="D113" s="86">
        <v>1.4691211086929685E-2</v>
      </c>
      <c r="E113" s="86">
        <v>0.28597083151353525</v>
      </c>
      <c r="F113" s="86">
        <v>0.14193884589141745</v>
      </c>
      <c r="G113" s="87">
        <v>15.291615384615385</v>
      </c>
      <c r="H113" s="88">
        <v>6.684610936305882E-2</v>
      </c>
      <c r="I113" s="88">
        <v>6.9506311674445858</v>
      </c>
      <c r="J113" s="89">
        <v>2.4861174017799708</v>
      </c>
      <c r="K113" s="73"/>
    </row>
    <row r="114" spans="2:11" ht="20.25" customHeight="1">
      <c r="B114" s="85" t="s">
        <v>119</v>
      </c>
      <c r="C114" s="65">
        <v>8</v>
      </c>
      <c r="D114" s="86">
        <v>1.6260645243812141E-2</v>
      </c>
      <c r="E114" s="86">
        <v>0.28907618138910746</v>
      </c>
      <c r="F114" s="86">
        <v>0.13396661468851453</v>
      </c>
      <c r="G114" s="87">
        <v>15.821642857142857</v>
      </c>
      <c r="H114" s="88">
        <v>4.8262992407781383E-2</v>
      </c>
      <c r="I114" s="88">
        <v>6.5392264628441419</v>
      </c>
      <c r="J114" s="89">
        <v>2.4336655399917313</v>
      </c>
      <c r="K114" s="73"/>
    </row>
    <row r="115" spans="2:11" ht="20.25" customHeight="1">
      <c r="B115" s="85" t="s">
        <v>119</v>
      </c>
      <c r="C115" s="65">
        <v>9</v>
      </c>
      <c r="D115" s="86">
        <v>1.5891779675350715E-2</v>
      </c>
      <c r="E115" s="86">
        <v>0.29050595503017307</v>
      </c>
      <c r="F115" s="86">
        <v>0.14051040628670972</v>
      </c>
      <c r="G115" s="87">
        <v>15.282714285714286</v>
      </c>
      <c r="H115" s="88">
        <v>5.0408779017335974E-2</v>
      </c>
      <c r="I115" s="88">
        <v>6.7946155846431733</v>
      </c>
      <c r="J115" s="89">
        <v>2.4908810198248656</v>
      </c>
      <c r="K115" s="73"/>
    </row>
    <row r="116" spans="2:11" ht="20.25" customHeight="1">
      <c r="B116" s="85" t="s">
        <v>119</v>
      </c>
      <c r="C116" s="65">
        <v>10</v>
      </c>
      <c r="D116" s="86">
        <v>1.5255184107113047E-2</v>
      </c>
      <c r="E116" s="86">
        <v>0.29309836300650294</v>
      </c>
      <c r="F116" s="86">
        <v>0.15701606972266693</v>
      </c>
      <c r="G116" s="87">
        <v>14.049214285714287</v>
      </c>
      <c r="H116" s="88">
        <v>3.2716225112376776E-2</v>
      </c>
      <c r="I116" s="88">
        <v>7.9645832468019462</v>
      </c>
      <c r="J116" s="89">
        <v>2.6511188214101624</v>
      </c>
      <c r="K116" s="73" t="s">
        <v>68</v>
      </c>
    </row>
    <row r="117" spans="2:11" ht="20.25" customHeight="1">
      <c r="B117" s="85" t="s">
        <v>121</v>
      </c>
      <c r="C117" s="65">
        <v>1</v>
      </c>
      <c r="D117" s="86">
        <v>5.0915998072857654E-2</v>
      </c>
      <c r="E117" s="86">
        <v>0.26213197978528846</v>
      </c>
      <c r="F117" s="86">
        <v>0.11421118888137066</v>
      </c>
      <c r="G117" s="87">
        <v>24.459000000000003</v>
      </c>
      <c r="H117" s="88">
        <v>0.9720101181393247</v>
      </c>
      <c r="I117" s="88">
        <v>51.644112589389998</v>
      </c>
      <c r="J117" s="89">
        <v>2.2543651382770844</v>
      </c>
      <c r="K117" s="73"/>
    </row>
    <row r="118" spans="2:11" ht="20.25" customHeight="1">
      <c r="B118" s="85" t="s">
        <v>121</v>
      </c>
      <c r="C118" s="65">
        <v>2</v>
      </c>
      <c r="D118" s="86">
        <v>2.9255432811992419E-2</v>
      </c>
      <c r="E118" s="86">
        <v>0.21373555672497835</v>
      </c>
      <c r="F118" s="86">
        <v>0.11811252988330818</v>
      </c>
      <c r="G118" s="87">
        <v>16.606000000000002</v>
      </c>
      <c r="H118" s="88">
        <v>0.22894779070492413</v>
      </c>
      <c r="I118" s="88">
        <v>10.028730903556767</v>
      </c>
      <c r="J118" s="89">
        <v>2.7843317312431708</v>
      </c>
      <c r="K118" s="73"/>
    </row>
    <row r="119" spans="2:11" ht="20.25" customHeight="1">
      <c r="B119" s="85" t="s">
        <v>121</v>
      </c>
      <c r="C119" s="65">
        <v>3</v>
      </c>
      <c r="D119" s="86">
        <v>1.8072100826195706E-2</v>
      </c>
      <c r="E119" s="86">
        <v>0.2093570803335229</v>
      </c>
      <c r="F119" s="86">
        <v>0.11912768412817884</v>
      </c>
      <c r="G119" s="87">
        <v>17.383499999999998</v>
      </c>
      <c r="H119" s="88">
        <v>0.1121578734226297</v>
      </c>
      <c r="I119" s="88">
        <v>8.9646185971373313</v>
      </c>
      <c r="J119" s="89">
        <v>2.8514754341779889</v>
      </c>
      <c r="K119" s="73"/>
    </row>
    <row r="120" spans="2:11" ht="20.25" customHeight="1">
      <c r="B120" s="85" t="s">
        <v>121</v>
      </c>
      <c r="C120" s="65">
        <v>4</v>
      </c>
      <c r="D120" s="86">
        <v>1.4001114637323437E-2</v>
      </c>
      <c r="E120" s="86">
        <v>0.21043810743481361</v>
      </c>
      <c r="F120" s="86">
        <v>0.1317668258245665</v>
      </c>
      <c r="G120" s="87">
        <v>16.992000000000001</v>
      </c>
      <c r="H120" s="88">
        <v>4.994320625062533E-2</v>
      </c>
      <c r="I120" s="88">
        <v>13.363969605896495</v>
      </c>
      <c r="J120" s="89">
        <v>2.7940102135315574</v>
      </c>
      <c r="K120" s="73"/>
    </row>
    <row r="121" spans="2:11" ht="20.25" customHeight="1">
      <c r="B121" s="85" t="s">
        <v>121</v>
      </c>
      <c r="C121" s="65">
        <v>5</v>
      </c>
      <c r="D121" s="86">
        <v>1.1954387782153476E-2</v>
      </c>
      <c r="E121" s="86">
        <v>0.21904614173072715</v>
      </c>
      <c r="F121" s="86">
        <v>0.13280623026918612</v>
      </c>
      <c r="G121" s="87">
        <v>18.156500000000001</v>
      </c>
      <c r="H121" s="88">
        <v>3.2974855436172838E-2</v>
      </c>
      <c r="I121" s="88">
        <v>15.617715905957361</v>
      </c>
      <c r="J121" s="89">
        <v>2.6605358201501379</v>
      </c>
      <c r="K121" s="73"/>
    </row>
    <row r="122" spans="2:11" ht="20.25" customHeight="1">
      <c r="B122" s="85" t="s">
        <v>121</v>
      </c>
      <c r="C122" s="65">
        <v>6</v>
      </c>
      <c r="D122" s="86">
        <v>1.4471431215928835E-2</v>
      </c>
      <c r="E122" s="86">
        <v>0.23935835935651584</v>
      </c>
      <c r="F122" s="86">
        <v>0.12367735829099771</v>
      </c>
      <c r="G122" s="87">
        <v>23.2</v>
      </c>
      <c r="H122" s="88">
        <v>4.164220817878711E-2</v>
      </c>
      <c r="I122" s="88">
        <v>28.377272046198925</v>
      </c>
      <c r="J122" s="89">
        <v>2.3082561810316271</v>
      </c>
      <c r="K122" s="73"/>
    </row>
    <row r="123" spans="2:11" ht="20.25" customHeight="1">
      <c r="B123" s="85" t="s">
        <v>121</v>
      </c>
      <c r="C123" s="65">
        <v>7</v>
      </c>
      <c r="D123" s="86">
        <v>1.5102868003140126E-2</v>
      </c>
      <c r="E123" s="86">
        <v>0.23239086274644216</v>
      </c>
      <c r="F123" s="86">
        <v>0.12342644873304805</v>
      </c>
      <c r="G123" s="87">
        <v>22.4145</v>
      </c>
      <c r="H123" s="88">
        <v>4.0282783529062678E-2</v>
      </c>
      <c r="I123" s="88">
        <v>19.887610228298243</v>
      </c>
      <c r="J123" s="89">
        <v>2.2991771697722467</v>
      </c>
      <c r="K123" s="73"/>
    </row>
    <row r="124" spans="2:11" ht="20.25" customHeight="1">
      <c r="B124" s="85" t="s">
        <v>121</v>
      </c>
      <c r="C124" s="65">
        <v>8</v>
      </c>
      <c r="D124" s="86">
        <v>2.3161393699720041E-2</v>
      </c>
      <c r="E124" s="86">
        <v>0.23827269089689199</v>
      </c>
      <c r="F124" s="86">
        <v>0.12361754782850874</v>
      </c>
      <c r="G124" s="87">
        <v>23.933500000000002</v>
      </c>
      <c r="H124" s="88">
        <v>4.4418809855734369E-2</v>
      </c>
      <c r="I124" s="88">
        <v>22.236056213780625</v>
      </c>
      <c r="J124" s="89">
        <v>2.221926629689472</v>
      </c>
      <c r="K124" s="73"/>
    </row>
    <row r="125" spans="2:11" ht="20.25" customHeight="1">
      <c r="B125" s="85" t="s">
        <v>121</v>
      </c>
      <c r="C125" s="65">
        <v>9</v>
      </c>
      <c r="D125" s="86">
        <v>2.3438011963157316E-2</v>
      </c>
      <c r="E125" s="86">
        <v>0.23993991213911819</v>
      </c>
      <c r="F125" s="86">
        <v>0.13235515523604582</v>
      </c>
      <c r="G125" s="87">
        <v>23.221</v>
      </c>
      <c r="H125" s="88">
        <v>7.6982641184239364E-2</v>
      </c>
      <c r="I125" s="88">
        <v>22.566911387151311</v>
      </c>
      <c r="J125" s="89">
        <v>2.2909808190904339</v>
      </c>
      <c r="K125" s="73"/>
    </row>
    <row r="126" spans="2:11" ht="20.25" customHeight="1">
      <c r="B126" s="85" t="s">
        <v>121</v>
      </c>
      <c r="C126" s="65">
        <v>10</v>
      </c>
      <c r="D126" s="86">
        <v>2.520096665875509E-2</v>
      </c>
      <c r="E126" s="86">
        <v>0.2574481304593203</v>
      </c>
      <c r="F126" s="86">
        <v>0.13222317829010893</v>
      </c>
      <c r="G126" s="87">
        <v>19.312000000000001</v>
      </c>
      <c r="H126" s="88">
        <v>0.3825233869746601</v>
      </c>
      <c r="I126" s="88">
        <v>21.702789144015149</v>
      </c>
      <c r="J126" s="89">
        <v>2.4268104136959958</v>
      </c>
      <c r="K126" s="73" t="s">
        <v>69</v>
      </c>
    </row>
    <row r="127" spans="2:11" ht="20.25" customHeight="1">
      <c r="B127" s="85" t="s">
        <v>120</v>
      </c>
      <c r="C127" s="65">
        <v>1</v>
      </c>
      <c r="D127" s="86">
        <v>4.4320851669646319E-2</v>
      </c>
      <c r="E127" s="86">
        <v>0.29889218130421552</v>
      </c>
      <c r="F127" s="86">
        <v>0.13431626630404986</v>
      </c>
      <c r="G127" s="87">
        <v>15.828428571428573</v>
      </c>
      <c r="H127" s="88">
        <v>0.72392680843807977</v>
      </c>
      <c r="I127" s="88">
        <v>24.671982498345479</v>
      </c>
      <c r="J127" s="89">
        <v>2.1821826655192891</v>
      </c>
      <c r="K127" s="73"/>
    </row>
    <row r="128" spans="2:11" ht="20.25" customHeight="1">
      <c r="B128" s="85" t="s">
        <v>120</v>
      </c>
      <c r="C128" s="65">
        <v>2</v>
      </c>
      <c r="D128" s="86">
        <v>2.9783600403242128E-2</v>
      </c>
      <c r="E128" s="86">
        <v>0.25478316652033378</v>
      </c>
      <c r="F128" s="86">
        <v>0.12314961705838844</v>
      </c>
      <c r="G128" s="87">
        <v>10.686857142857141</v>
      </c>
      <c r="H128" s="88">
        <v>0.20432063162025232</v>
      </c>
      <c r="I128" s="88">
        <v>5.9962195279629418</v>
      </c>
      <c r="J128" s="89">
        <v>2.6486090481972702</v>
      </c>
      <c r="K128" s="73"/>
    </row>
    <row r="129" spans="2:11" ht="20.25" customHeight="1">
      <c r="B129" s="85" t="s">
        <v>120</v>
      </c>
      <c r="C129" s="65">
        <v>3</v>
      </c>
      <c r="D129" s="86">
        <v>1.4864194510187393E-2</v>
      </c>
      <c r="E129" s="86">
        <v>0.25623067936245825</v>
      </c>
      <c r="F129" s="86">
        <v>0.14831248293184637</v>
      </c>
      <c r="G129" s="87">
        <v>10.719500000000002</v>
      </c>
      <c r="H129" s="88">
        <v>0.18034105414864587</v>
      </c>
      <c r="I129" s="88">
        <v>6.1532367675517978</v>
      </c>
      <c r="J129" s="89">
        <v>2.6477613722015212</v>
      </c>
      <c r="K129" s="73"/>
    </row>
    <row r="130" spans="2:11" ht="20.25" customHeight="1">
      <c r="B130" s="85" t="s">
        <v>120</v>
      </c>
      <c r="C130" s="65">
        <v>4</v>
      </c>
      <c r="D130" s="86">
        <v>1.5181132666437691E-2</v>
      </c>
      <c r="E130" s="86">
        <v>0.26296669655602611</v>
      </c>
      <c r="F130" s="86">
        <v>0.15230644428068404</v>
      </c>
      <c r="G130" s="87">
        <v>12.123285714285714</v>
      </c>
      <c r="H130" s="88">
        <v>0.22185559295628096</v>
      </c>
      <c r="I130" s="88">
        <v>7.6858344567567416</v>
      </c>
      <c r="J130" s="89">
        <v>2.5007344029054073</v>
      </c>
      <c r="K130" s="73"/>
    </row>
    <row r="131" spans="2:11" ht="20.25" customHeight="1">
      <c r="B131" s="85" t="s">
        <v>120</v>
      </c>
      <c r="C131" s="65">
        <v>5</v>
      </c>
      <c r="D131" s="86">
        <v>1.5140733969194329E-2</v>
      </c>
      <c r="E131" s="86">
        <v>0.26536987723542488</v>
      </c>
      <c r="F131" s="86">
        <v>0.15766002440004886</v>
      </c>
      <c r="G131" s="87">
        <v>12.741857142857143</v>
      </c>
      <c r="H131" s="88">
        <v>0.21338498975822009</v>
      </c>
      <c r="I131" s="88">
        <v>8.336007058915385</v>
      </c>
      <c r="J131" s="89">
        <v>2.431880066340951</v>
      </c>
      <c r="K131" s="73"/>
    </row>
    <row r="132" spans="2:11" ht="20.25" customHeight="1">
      <c r="B132" s="85" t="s">
        <v>120</v>
      </c>
      <c r="C132" s="65">
        <v>6</v>
      </c>
      <c r="D132" s="86">
        <v>1.475463095423786E-2</v>
      </c>
      <c r="E132" s="86">
        <v>0.26631447336925623</v>
      </c>
      <c r="F132" s="86">
        <v>0.14028165411090029</v>
      </c>
      <c r="G132" s="87">
        <v>13.140875000000001</v>
      </c>
      <c r="H132" s="88">
        <v>0.27131640226698694</v>
      </c>
      <c r="I132" s="88">
        <v>7.8169577734779354</v>
      </c>
      <c r="J132" s="89">
        <v>2.3194988136551622</v>
      </c>
      <c r="K132" s="73"/>
    </row>
    <row r="133" spans="2:11" ht="20.25" customHeight="1">
      <c r="B133" s="85" t="s">
        <v>120</v>
      </c>
      <c r="C133" s="65">
        <v>7</v>
      </c>
      <c r="D133" s="86">
        <v>1.6537917377580959E-2</v>
      </c>
      <c r="E133" s="86">
        <v>0.2706943678213532</v>
      </c>
      <c r="F133" s="86">
        <v>0.13135805515000812</v>
      </c>
      <c r="G133" s="87">
        <v>14.012625000000002</v>
      </c>
      <c r="H133" s="88">
        <v>0.34465917526187589</v>
      </c>
      <c r="I133" s="88">
        <v>7.4150168750115233</v>
      </c>
      <c r="J133" s="89">
        <v>2.202461326598717</v>
      </c>
      <c r="K133" s="73"/>
    </row>
    <row r="134" spans="2:11" ht="20.25" customHeight="1">
      <c r="B134" s="85" t="s">
        <v>120</v>
      </c>
      <c r="C134" s="65">
        <v>8</v>
      </c>
      <c r="D134" s="86">
        <v>1.9536726689706449E-2</v>
      </c>
      <c r="E134" s="86">
        <v>0.26948421158441915</v>
      </c>
      <c r="F134" s="86">
        <v>0.13642120449740838</v>
      </c>
      <c r="G134" s="87">
        <v>15.130125</v>
      </c>
      <c r="H134" s="88">
        <v>0.47827992026610877</v>
      </c>
      <c r="I134" s="88">
        <v>9.0804614252673055</v>
      </c>
      <c r="J134" s="89">
        <v>2.0971148207863939</v>
      </c>
      <c r="K134" s="73"/>
    </row>
    <row r="135" spans="2:11" ht="20.25" customHeight="1">
      <c r="B135" s="85" t="s">
        <v>120</v>
      </c>
      <c r="C135" s="65">
        <v>9</v>
      </c>
      <c r="D135" s="86">
        <v>1.902728801913426E-2</v>
      </c>
      <c r="E135" s="86">
        <v>0.26414020455242787</v>
      </c>
      <c r="F135" s="86">
        <v>0.14549642731129878</v>
      </c>
      <c r="G135" s="87">
        <v>14.61</v>
      </c>
      <c r="H135" s="88">
        <v>0.41852959428059</v>
      </c>
      <c r="I135" s="88">
        <v>9.8116051722487683</v>
      </c>
      <c r="J135" s="89">
        <v>2.1684897414871851</v>
      </c>
      <c r="K135" s="73"/>
    </row>
    <row r="136" spans="2:11" ht="20.25" customHeight="1">
      <c r="B136" s="85" t="s">
        <v>120</v>
      </c>
      <c r="C136" s="65">
        <v>10</v>
      </c>
      <c r="D136" s="86">
        <v>1.8642256284521815E-2</v>
      </c>
      <c r="E136" s="86">
        <v>0.27343938893661773</v>
      </c>
      <c r="F136" s="86">
        <v>0.1523287905545157</v>
      </c>
      <c r="G136" s="87">
        <v>13.957750000000001</v>
      </c>
      <c r="H136" s="88">
        <v>0.45976918515262877</v>
      </c>
      <c r="I136" s="88">
        <v>11.55991094098038</v>
      </c>
      <c r="J136" s="89">
        <v>2.2832768727785404</v>
      </c>
      <c r="K136" s="73" t="s">
        <v>67</v>
      </c>
    </row>
    <row r="137" spans="2:11" ht="20.25" customHeight="1">
      <c r="B137" s="85" t="s">
        <v>123</v>
      </c>
      <c r="C137" s="65">
        <v>1</v>
      </c>
      <c r="D137" s="86">
        <v>2.3022884525730914E-2</v>
      </c>
      <c r="E137" s="86">
        <v>0.38520397648002463</v>
      </c>
      <c r="F137" s="86">
        <v>0.21960406701949456</v>
      </c>
      <c r="G137" s="87">
        <v>10.705</v>
      </c>
      <c r="H137" s="88">
        <v>1.9329940563421937</v>
      </c>
      <c r="I137" s="88">
        <v>27.39072505610665</v>
      </c>
      <c r="J137" s="89">
        <v>2.5306857093867094</v>
      </c>
      <c r="K137" s="73"/>
    </row>
    <row r="138" spans="2:11" ht="20.25" customHeight="1">
      <c r="B138" s="85" t="s">
        <v>123</v>
      </c>
      <c r="C138" s="65">
        <v>2</v>
      </c>
      <c r="D138" s="86">
        <v>2.955134649979102E-2</v>
      </c>
      <c r="E138" s="86">
        <v>0.30775084479105869</v>
      </c>
      <c r="F138" s="86">
        <v>0.17590285978874767</v>
      </c>
      <c r="G138" s="87">
        <v>6.1576666666666675</v>
      </c>
      <c r="H138" s="88">
        <v>1.157255656504919</v>
      </c>
      <c r="I138" s="88">
        <v>6.7892331848288583</v>
      </c>
      <c r="J138" s="89">
        <v>2.9874011148531245</v>
      </c>
      <c r="K138" s="73"/>
    </row>
    <row r="139" spans="2:11" ht="20.25" customHeight="1">
      <c r="B139" s="85" t="s">
        <v>123</v>
      </c>
      <c r="C139" s="65">
        <v>3</v>
      </c>
      <c r="D139" s="86">
        <v>1.3896524671149844E-2</v>
      </c>
      <c r="E139" s="86">
        <v>0.30834730422057177</v>
      </c>
      <c r="F139" s="86">
        <v>0.20760219465177207</v>
      </c>
      <c r="G139" s="87">
        <v>6.5506666666666673</v>
      </c>
      <c r="H139" s="88">
        <v>1.395366767424761</v>
      </c>
      <c r="I139" s="88">
        <v>6.0308224693782044</v>
      </c>
      <c r="J139" s="89">
        <v>2.9482760904868588</v>
      </c>
      <c r="K139" s="73"/>
    </row>
    <row r="140" spans="2:11" ht="20.25" customHeight="1">
      <c r="B140" s="85" t="s">
        <v>123</v>
      </c>
      <c r="C140" s="65">
        <v>4</v>
      </c>
      <c r="D140" s="86">
        <v>1.4268011628214835E-2</v>
      </c>
      <c r="E140" s="86">
        <v>0.28881921585907327</v>
      </c>
      <c r="F140" s="86">
        <v>0.21680347816023662</v>
      </c>
      <c r="G140" s="87">
        <v>6.5803333333333329</v>
      </c>
      <c r="H140" s="88">
        <v>1.3948601019473033</v>
      </c>
      <c r="I140" s="88">
        <v>6.0802655482510044</v>
      </c>
      <c r="J140" s="89">
        <v>2.9398110962431336</v>
      </c>
      <c r="K140" s="73"/>
    </row>
    <row r="141" spans="2:11" ht="20.25" customHeight="1">
      <c r="B141" s="85" t="s">
        <v>123</v>
      </c>
      <c r="C141" s="65">
        <v>5</v>
      </c>
      <c r="D141" s="86">
        <v>1.3601185993755406E-2</v>
      </c>
      <c r="E141" s="86">
        <v>0.29172323562291669</v>
      </c>
      <c r="F141" s="86">
        <v>0.2171847093089902</v>
      </c>
      <c r="G141" s="87">
        <v>6.9059999999999997</v>
      </c>
      <c r="H141" s="88">
        <v>1.4462545909338735</v>
      </c>
      <c r="I141" s="88">
        <v>6.2657336681084006</v>
      </c>
      <c r="J141" s="89">
        <v>2.8894763910100072</v>
      </c>
      <c r="K141" s="73"/>
    </row>
    <row r="142" spans="2:11" ht="20.25" customHeight="1">
      <c r="B142" s="85" t="s">
        <v>123</v>
      </c>
      <c r="C142" s="65">
        <v>6</v>
      </c>
      <c r="D142" s="86">
        <v>1.5009693534273274E-2</v>
      </c>
      <c r="E142" s="86">
        <v>0.30250640924072492</v>
      </c>
      <c r="F142" s="86">
        <v>0.21592582200078447</v>
      </c>
      <c r="G142" s="87">
        <v>8.6076666666666668</v>
      </c>
      <c r="H142" s="88">
        <v>1.3292120443195881</v>
      </c>
      <c r="I142" s="88">
        <v>6.174535459698637</v>
      </c>
      <c r="J142" s="89">
        <v>2.6164937638084664</v>
      </c>
      <c r="K142" s="73"/>
    </row>
    <row r="143" spans="2:11" ht="20.25" customHeight="1">
      <c r="B143" s="85" t="s">
        <v>123</v>
      </c>
      <c r="C143" s="65">
        <v>7</v>
      </c>
      <c r="D143" s="86">
        <v>1.3674176752841388E-2</v>
      </c>
      <c r="E143" s="86">
        <v>0.3150774818097658</v>
      </c>
      <c r="F143" s="86">
        <v>0.19863037771712905</v>
      </c>
      <c r="G143" s="87">
        <v>9.216333333333333</v>
      </c>
      <c r="H143" s="88">
        <v>1.4692160503572465</v>
      </c>
      <c r="I143" s="88">
        <v>4.4839710627786094</v>
      </c>
      <c r="J143" s="89">
        <v>2.4524434073140404</v>
      </c>
      <c r="K143" s="73"/>
    </row>
    <row r="144" spans="2:11" ht="20.25" customHeight="1">
      <c r="B144" s="85" t="s">
        <v>123</v>
      </c>
      <c r="C144" s="65">
        <v>8</v>
      </c>
      <c r="D144" s="86">
        <v>1.4409839736724297E-2</v>
      </c>
      <c r="E144" s="86">
        <v>0.33092632124839683</v>
      </c>
      <c r="F144" s="86">
        <v>0.19293786753720304</v>
      </c>
      <c r="G144" s="87">
        <v>10.299333333333333</v>
      </c>
      <c r="H144" s="88">
        <v>1.9947470761792561</v>
      </c>
      <c r="I144" s="88">
        <v>7.3320433070372655</v>
      </c>
      <c r="J144" s="89">
        <v>2.2658647841790169</v>
      </c>
      <c r="K144" s="73"/>
    </row>
    <row r="145" spans="2:11" ht="20.25" customHeight="1">
      <c r="B145" s="85" t="s">
        <v>123</v>
      </c>
      <c r="C145" s="65">
        <v>9</v>
      </c>
      <c r="D145" s="86">
        <v>1.3152881913654199E-2</v>
      </c>
      <c r="E145" s="86">
        <v>0.32368082304732976</v>
      </c>
      <c r="F145" s="86">
        <v>0.19957540803461116</v>
      </c>
      <c r="G145" s="87">
        <v>10.739000000000001</v>
      </c>
      <c r="H145" s="88">
        <v>2.1515304751368651</v>
      </c>
      <c r="I145" s="88">
        <v>7.1810822351970689</v>
      </c>
      <c r="J145" s="89">
        <v>2.3944590903244247</v>
      </c>
      <c r="K145" s="73"/>
    </row>
    <row r="146" spans="2:11" ht="20.25" customHeight="1">
      <c r="B146" s="85" t="s">
        <v>123</v>
      </c>
      <c r="C146" s="65">
        <v>10</v>
      </c>
      <c r="D146" s="86">
        <v>1.4210821201483264E-2</v>
      </c>
      <c r="E146" s="86">
        <v>0.32108903318539861</v>
      </c>
      <c r="F146" s="86">
        <v>0.22870075121044309</v>
      </c>
      <c r="G146" s="87">
        <v>8.0033333333333321</v>
      </c>
      <c r="H146" s="88">
        <v>1.204937775648065</v>
      </c>
      <c r="I146" s="88">
        <v>7.8469346768805028</v>
      </c>
      <c r="J146" s="89">
        <v>2.6775347220566714</v>
      </c>
      <c r="K146" s="73" t="s">
        <v>67</v>
      </c>
    </row>
    <row r="147" spans="2:11" ht="20.25" customHeight="1">
      <c r="B147" s="84" t="s">
        <v>128</v>
      </c>
      <c r="C147" s="83"/>
      <c r="D147" s="84"/>
      <c r="E147" s="84"/>
      <c r="F147" s="84"/>
      <c r="G147" s="84"/>
      <c r="H147" s="84"/>
      <c r="I147" s="84"/>
      <c r="J147" s="84"/>
      <c r="K147" s="83"/>
    </row>
    <row r="148" spans="2:11" ht="20.25" customHeight="1">
      <c r="B148" s="221" t="str">
        <f>C66</f>
        <v>e음16</v>
      </c>
      <c r="C148" s="53"/>
      <c r="D148" s="66" t="str">
        <f t="shared" ref="D148:J154" si="1">IFERROR((SUMIFS(D$77:D$146,$B$77:$B$146,$B148,$C$77:$C$146,MAX($C$77:$C$146))/SUMIFS(D$77:D$146,$B$77:$B$146,$B148,$C$77:$C$146,MAX($C$77:$C$146)-1))-1, "-")</f>
        <v>-</v>
      </c>
      <c r="E148" s="66" t="str">
        <f t="shared" si="1"/>
        <v>-</v>
      </c>
      <c r="F148" s="66" t="str">
        <f t="shared" si="1"/>
        <v>-</v>
      </c>
      <c r="G148" s="66" t="str">
        <f t="shared" si="1"/>
        <v>-</v>
      </c>
      <c r="H148" s="66" t="str">
        <f t="shared" si="1"/>
        <v>-</v>
      </c>
      <c r="I148" s="66" t="str">
        <f t="shared" si="1"/>
        <v>-</v>
      </c>
      <c r="J148" s="66" t="str">
        <f t="shared" si="1"/>
        <v>-</v>
      </c>
      <c r="K148" s="54"/>
    </row>
    <row r="149" spans="2:11" ht="20.25" customHeight="1">
      <c r="B149" s="41" t="str">
        <f>D66</f>
        <v>222</v>
      </c>
      <c r="C149" s="53"/>
      <c r="D149" s="66">
        <f t="shared" si="1"/>
        <v>-0.4164212959725343</v>
      </c>
      <c r="E149" s="66">
        <f t="shared" si="1"/>
        <v>-4.9351073381270538E-2</v>
      </c>
      <c r="F149" s="66">
        <f t="shared" si="1"/>
        <v>-4.0124570105127821E-3</v>
      </c>
      <c r="G149" s="66">
        <f t="shared" si="1"/>
        <v>-5.6407669021190654E-2</v>
      </c>
      <c r="H149" s="66">
        <f t="shared" si="1"/>
        <v>0.21547829777579541</v>
      </c>
      <c r="I149" s="66">
        <f t="shared" si="1"/>
        <v>0.21854381681180013</v>
      </c>
      <c r="J149" s="66">
        <f t="shared" si="1"/>
        <v>3.9674975861211825E-2</v>
      </c>
      <c r="K149" s="54"/>
    </row>
    <row r="150" spans="2:11" ht="20.25" customHeight="1">
      <c r="B150" s="41" t="str">
        <f>E66</f>
        <v>e음15</v>
      </c>
      <c r="C150" s="53"/>
      <c r="D150" s="66">
        <f t="shared" si="1"/>
        <v>-3.6669605011362849E-2</v>
      </c>
      <c r="E150" s="66">
        <f t="shared" si="1"/>
        <v>-0.10024518885681477</v>
      </c>
      <c r="F150" s="66">
        <f t="shared" si="1"/>
        <v>-0.10930770211263918</v>
      </c>
      <c r="G150" s="66">
        <f t="shared" si="1"/>
        <v>-0.13697857948139802</v>
      </c>
      <c r="H150" s="66">
        <f t="shared" si="1"/>
        <v>-4.1450024533627006E-2</v>
      </c>
      <c r="I150" s="66">
        <f t="shared" si="1"/>
        <v>-0.43925281587152354</v>
      </c>
      <c r="J150" s="66">
        <f t="shared" si="1"/>
        <v>3.7103801374911205E-2</v>
      </c>
      <c r="K150" s="54"/>
    </row>
    <row r="151" spans="2:11" ht="20.25" customHeight="1">
      <c r="B151" s="41" t="str">
        <f>F66</f>
        <v>202</v>
      </c>
      <c r="C151" s="53"/>
      <c r="D151" s="66">
        <f t="shared" si="1"/>
        <v>-4.0058167256438404E-2</v>
      </c>
      <c r="E151" s="66">
        <f>IFERROR((SUMIFS(E$77:E$146,$B$77:$B$146,$B151,$C$77:$C$146,MAX($C$77:$C$146))/SUMIFS(E$77:E$146,$B$77:$B$146,$B151,$C$77:$C$146,MAX($C$77:$C$146)-1))-1, "-")</f>
        <v>8.9237687952408162E-3</v>
      </c>
      <c r="F151" s="66">
        <f t="shared" si="1"/>
        <v>0.11746933107771129</v>
      </c>
      <c r="G151" s="66">
        <f t="shared" si="1"/>
        <v>-8.071210237523252E-2</v>
      </c>
      <c r="H151" s="66">
        <f t="shared" si="1"/>
        <v>-0.35098159982955723</v>
      </c>
      <c r="I151" s="66">
        <f t="shared" si="1"/>
        <v>0.17219041277376612</v>
      </c>
      <c r="J151" s="66">
        <f t="shared" si="1"/>
        <v>6.4329769390817138E-2</v>
      </c>
      <c r="K151" s="54"/>
    </row>
    <row r="152" spans="2:11" ht="20.25" customHeight="1">
      <c r="B152" s="41" t="str">
        <f>G66</f>
        <v>205</v>
      </c>
      <c r="C152" s="53"/>
      <c r="D152" s="66">
        <f t="shared" si="1"/>
        <v>7.5217757306762945E-2</v>
      </c>
      <c r="E152" s="66">
        <f t="shared" si="1"/>
        <v>7.2969178675245772E-2</v>
      </c>
      <c r="F152" s="66">
        <f t="shared" si="1"/>
        <v>-9.9714246643067828E-4</v>
      </c>
      <c r="G152" s="66">
        <f>IFERROR((SUMIFS(G$77:G$146,$B$77:$B$146,$B152,$C$77:$C$146,MAX($C$77:$C$146))/SUMIFS(G$77:G$146,$B$77:$B$146,$B152,$C$77:$C$146,MAX($C$77:$C$146)-1))-1, "-")</f>
        <v>-0.16833900348822184</v>
      </c>
      <c r="H152" s="66">
        <f t="shared" si="1"/>
        <v>3.9689563918595976</v>
      </c>
      <c r="I152" s="66">
        <f t="shared" si="1"/>
        <v>-3.8291560077120645E-2</v>
      </c>
      <c r="J152" s="66">
        <f t="shared" si="1"/>
        <v>5.9288839729129128E-2</v>
      </c>
      <c r="K152" s="54"/>
    </row>
    <row r="153" spans="2:11" ht="20.25" customHeight="1">
      <c r="B153" s="41" t="str">
        <f>H66</f>
        <v>203</v>
      </c>
      <c r="C153" s="53"/>
      <c r="D153" s="66">
        <f t="shared" si="1"/>
        <v>-2.0235765297989317E-2</v>
      </c>
      <c r="E153" s="66">
        <f t="shared" si="1"/>
        <v>3.5205486419406906E-2</v>
      </c>
      <c r="F153" s="66">
        <f t="shared" si="1"/>
        <v>4.6958976034501942E-2</v>
      </c>
      <c r="G153" s="66">
        <f t="shared" si="1"/>
        <v>-4.4644079397672787E-2</v>
      </c>
      <c r="H153" s="66">
        <f t="shared" si="1"/>
        <v>9.8534467898083733E-2</v>
      </c>
      <c r="I153" s="66">
        <f t="shared" si="1"/>
        <v>0.17818753792463404</v>
      </c>
      <c r="J153" s="66">
        <f t="shared" si="1"/>
        <v>5.2934136184860314E-2</v>
      </c>
      <c r="K153" s="54"/>
    </row>
    <row r="154" spans="2:11" ht="20.25" customHeight="1">
      <c r="B154" s="41" t="str">
        <f>I66</f>
        <v>e음13</v>
      </c>
      <c r="C154" s="53"/>
      <c r="D154" s="66">
        <f t="shared" si="1"/>
        <v>8.043402919407372E-2</v>
      </c>
      <c r="E154" s="66">
        <f t="shared" si="1"/>
        <v>-8.0072394698285088E-3</v>
      </c>
      <c r="F154" s="66">
        <f t="shared" si="1"/>
        <v>0.1459365332765894</v>
      </c>
      <c r="G154" s="66">
        <f t="shared" si="1"/>
        <v>-0.25474128565664111</v>
      </c>
      <c r="H154" s="66">
        <f t="shared" si="1"/>
        <v>-0.43996248736778154</v>
      </c>
      <c r="I154" s="66">
        <f t="shared" si="1"/>
        <v>9.2723132791858509E-2</v>
      </c>
      <c r="J154" s="66">
        <f t="shared" si="1"/>
        <v>0.11822111844637639</v>
      </c>
      <c r="K154" s="54"/>
    </row>
    <row r="155" spans="2:11" ht="20.25" customHeight="1" thickBot="1"/>
    <row r="156" spans="2:11" ht="17.25" thickTop="1">
      <c r="B156" s="25" t="s">
        <v>51</v>
      </c>
      <c r="C156" s="25"/>
      <c r="D156" s="25"/>
      <c r="E156" s="25"/>
      <c r="F156" s="169" t="s">
        <v>77</v>
      </c>
      <c r="G156" s="42"/>
      <c r="H156" s="25"/>
      <c r="I156" s="25"/>
    </row>
    <row r="157" spans="2:11">
      <c r="B157" s="26" t="s">
        <v>33</v>
      </c>
      <c r="C157" s="26" t="s">
        <v>52</v>
      </c>
      <c r="D157" s="26"/>
      <c r="E157" s="26"/>
      <c r="F157" s="90" t="s">
        <v>78</v>
      </c>
      <c r="G157" s="43"/>
      <c r="H157" s="45" t="s">
        <v>81</v>
      </c>
      <c r="I157" s="45"/>
    </row>
    <row r="158" spans="2:11">
      <c r="B158" s="26" t="s">
        <v>34</v>
      </c>
      <c r="C158" s="26" t="s">
        <v>53</v>
      </c>
      <c r="D158" s="26"/>
      <c r="E158" s="26"/>
      <c r="F158" s="90" t="s">
        <v>79</v>
      </c>
      <c r="G158" s="43"/>
      <c r="H158" s="45" t="s">
        <v>82</v>
      </c>
      <c r="I158" s="45"/>
    </row>
    <row r="159" spans="2:11">
      <c r="B159" s="26" t="s">
        <v>4</v>
      </c>
      <c r="C159" s="26" t="s">
        <v>54</v>
      </c>
      <c r="D159" s="26"/>
      <c r="E159" s="26"/>
      <c r="F159" s="90" t="s">
        <v>80</v>
      </c>
      <c r="G159" s="43"/>
      <c r="H159" s="45" t="s">
        <v>83</v>
      </c>
      <c r="I159" s="45"/>
    </row>
    <row r="160" spans="2:11">
      <c r="B160" s="26" t="s">
        <v>5</v>
      </c>
      <c r="C160" s="26" t="s">
        <v>55</v>
      </c>
      <c r="D160" s="26"/>
      <c r="E160" s="26"/>
      <c r="F160" s="90" t="s">
        <v>87</v>
      </c>
      <c r="G160" s="43"/>
      <c r="H160" s="45" t="s">
        <v>84</v>
      </c>
      <c r="I160" s="45"/>
    </row>
    <row r="161" spans="2:9">
      <c r="B161" s="26" t="s">
        <v>56</v>
      </c>
      <c r="C161" s="26" t="s">
        <v>57</v>
      </c>
      <c r="D161" s="26"/>
      <c r="E161" s="26"/>
      <c r="F161" s="90" t="s">
        <v>88</v>
      </c>
      <c r="G161" s="43"/>
      <c r="H161" s="45" t="s">
        <v>85</v>
      </c>
      <c r="I161" s="45"/>
    </row>
    <row r="162" spans="2:9" ht="17.25" thickBot="1">
      <c r="B162" s="27" t="s">
        <v>58</v>
      </c>
      <c r="C162" s="27" t="s">
        <v>59</v>
      </c>
      <c r="D162" s="27"/>
      <c r="E162" s="27"/>
      <c r="F162" s="91" t="s">
        <v>89</v>
      </c>
      <c r="G162" s="44"/>
      <c r="H162" s="46" t="s">
        <v>86</v>
      </c>
      <c r="I162" s="46"/>
    </row>
    <row r="163" spans="2:9" ht="17.25" thickTop="1"/>
    <row r="164" spans="2:9" ht="6.75" customHeight="1"/>
  </sheetData>
  <mergeCells count="3">
    <mergeCell ref="O9:P9"/>
    <mergeCell ref="C4:D4"/>
    <mergeCell ref="C5:D5"/>
  </mergeCells>
  <phoneticPr fontId="3" type="noConversion"/>
  <conditionalFormatting sqref="B77:K146">
    <cfRule type="expression" dxfId="0" priority="14">
      <formula>$B77&lt;&gt;$B78</formula>
    </cfRule>
  </conditionalFormatting>
  <conditionalFormatting sqref="C67:K67">
    <cfRule type="containsText" dxfId="76" priority="15" operator="containsText" text="F">
      <formula>NOT(ISERROR(SEARCH("F",C67)))</formula>
    </cfRule>
    <cfRule type="containsText" dxfId="75" priority="16" operator="containsText" text="D">
      <formula>NOT(ISERROR(SEARCH("D",C67)))</formula>
    </cfRule>
    <cfRule type="containsText" dxfId="74" priority="17" operator="containsText" text="S">
      <formula>NOT(ISERROR(SEARCH("S",C67)))</formula>
    </cfRule>
    <cfRule type="containsText" dxfId="73" priority="18" operator="containsText" text="A">
      <formula>NOT(ISERROR(SEARCH("A",C67)))</formula>
    </cfRule>
  </conditionalFormatting>
  <conditionalFormatting sqref="D54:K54 D56:K57 D58:D63 D64:K65 D74:K74 D147:K147 K148:K154">
    <cfRule type="containsText" dxfId="72" priority="73" operator="containsText" text="악화">
      <formula>NOT(ISERROR(SEARCH("악화",D54)))</formula>
    </cfRule>
  </conditionalFormatting>
  <conditionalFormatting sqref="D54:K54 D56:K57 D64:K65 D74:K74 D147:K147 K148:K154 D58:D63">
    <cfRule type="containsText" dxfId="71" priority="72" operator="containsText" text="개선">
      <formula>NOT(ISERROR(SEARCH("개선",D54)))</formula>
    </cfRule>
  </conditionalFormatting>
  <conditionalFormatting sqref="G4:G5">
    <cfRule type="containsText" dxfId="70" priority="23" operator="containsText" text="S">
      <formula>NOT(ISERROR(SEARCH("S",G4)))</formula>
    </cfRule>
    <cfRule type="containsText" dxfId="69" priority="24" operator="containsText" text="A">
      <formula>NOT(ISERROR(SEARCH("A",G4)))</formula>
    </cfRule>
  </conditionalFormatting>
  <conditionalFormatting sqref="G5">
    <cfRule type="containsText" dxfId="68" priority="19" operator="containsText" text="F">
      <formula>NOT(ISERROR(SEARCH("F",G5)))</formula>
    </cfRule>
    <cfRule type="containsText" dxfId="67" priority="20" operator="containsText" text="D">
      <formula>NOT(ISERROR(SEARCH("D",G5)))</formula>
    </cfRule>
  </conditionalFormatting>
  <conditionalFormatting sqref="K1:K21 J22">
    <cfRule type="containsText" dxfId="66" priority="1" operator="containsText" text="D">
      <formula>NOT(ISERROR(SEARCH("D",J1)))</formula>
    </cfRule>
    <cfRule type="containsText" dxfId="65" priority="2" operator="containsText" text="F">
      <formula>NOT(ISERROR(SEARCH("F",J1)))</formula>
    </cfRule>
    <cfRule type="containsText" dxfId="64" priority="3" operator="containsText" text="S">
      <formula>NOT(ISERROR(SEARCH("S",J1)))</formula>
    </cfRule>
    <cfRule type="containsText" dxfId="63" priority="4" operator="containsText" text="A">
      <formula>NOT(ISERROR(SEARCH("A",J1)))</formula>
    </cfRule>
  </conditionalFormatting>
  <conditionalFormatting sqref="K24:K28 K30:K66 K68:K1048576">
    <cfRule type="containsText" dxfId="62" priority="25" operator="containsText" text="D">
      <formula>NOT(ISERROR(SEARCH("D",K24)))</formula>
    </cfRule>
    <cfRule type="containsText" dxfId="61" priority="26" operator="containsText" text="F">
      <formula>NOT(ISERROR(SEARCH("F",K24)))</formula>
    </cfRule>
    <cfRule type="containsText" dxfId="60" priority="27" operator="containsText" text="S">
      <formula>NOT(ISERROR(SEARCH("S",K24)))</formula>
    </cfRule>
    <cfRule type="containsText" dxfId="59" priority="28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2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D148:J154</xm:sqref>
        </x14:conditionalFormatting>
        <x14:conditionalFormatting xmlns:xm="http://schemas.microsoft.com/office/excel/2006/main">
          <x14:cfRule type="iconSet" priority="5" id="{9F8298A2-6954-4AA9-A5E3-D319BC1465A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2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0"/>
      <c r="F1" s="105"/>
      <c r="G1" s="21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9"/>
    </row>
    <row r="2" spans="1:66" ht="50.25" customHeight="1">
      <c r="A2" s="10" t="s">
        <v>47</v>
      </c>
      <c r="B2" s="10"/>
      <c r="C2" s="10"/>
      <c r="D2" s="10"/>
      <c r="E2" s="101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>
      <c r="A3" s="40" t="s">
        <v>158</v>
      </c>
      <c r="B3" s="40"/>
      <c r="C3" s="19"/>
      <c r="D3" s="19"/>
      <c r="E3" s="101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5" t="s">
        <v>38</v>
      </c>
      <c r="B4" s="135" t="s">
        <v>144</v>
      </c>
      <c r="C4" s="135" t="s">
        <v>1</v>
      </c>
      <c r="D4" s="135" t="s">
        <v>10</v>
      </c>
      <c r="E4" s="136" t="s">
        <v>143</v>
      </c>
      <c r="F4" s="122" t="s">
        <v>45</v>
      </c>
      <c r="G4" s="146" t="s">
        <v>148</v>
      </c>
      <c r="H4" s="122" t="s">
        <v>63</v>
      </c>
      <c r="I4" s="122" t="s">
        <v>3</v>
      </c>
      <c r="J4" s="121" t="s">
        <v>11</v>
      </c>
      <c r="K4" s="121" t="s">
        <v>12</v>
      </c>
      <c r="L4" s="121" t="s">
        <v>13</v>
      </c>
      <c r="M4" s="121" t="s">
        <v>15</v>
      </c>
      <c r="N4" s="223" t="s">
        <v>6</v>
      </c>
      <c r="O4" s="223" t="s">
        <v>7</v>
      </c>
      <c r="P4" s="223" t="s">
        <v>26</v>
      </c>
      <c r="Q4" s="223" t="s">
        <v>14</v>
      </c>
      <c r="R4" s="223" t="s">
        <v>46</v>
      </c>
      <c r="S4" s="147" t="s">
        <v>43</v>
      </c>
      <c r="T4" s="147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5" t="s">
        <v>39</v>
      </c>
      <c r="AQ4" s="95" t="s">
        <v>27</v>
      </c>
      <c r="AR4" s="95" t="s">
        <v>40</v>
      </c>
      <c r="AS4" s="95" t="s">
        <v>41</v>
      </c>
      <c r="AT4" s="95" t="s">
        <v>6</v>
      </c>
      <c r="AU4" s="95" t="s">
        <v>7</v>
      </c>
      <c r="AV4" s="95" t="s">
        <v>28</v>
      </c>
      <c r="AW4" s="95" t="s">
        <v>18</v>
      </c>
      <c r="AX4" s="96" t="s">
        <v>60</v>
      </c>
      <c r="AY4" s="95" t="s">
        <v>90</v>
      </c>
      <c r="AZ4" s="95" t="s">
        <v>65</v>
      </c>
      <c r="BA4" s="95" t="s">
        <v>127</v>
      </c>
      <c r="BB4" t="s">
        <v>135</v>
      </c>
      <c r="BC4" t="s">
        <v>136</v>
      </c>
      <c r="BD4" t="s">
        <v>114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>
      <c r="A5" s="140" t="str">
        <f>W5</f>
        <v>영종운수</v>
      </c>
      <c r="B5" s="140" t="str">
        <f>V5</f>
        <v>202</v>
      </c>
      <c r="C5" s="141" t="str">
        <f>Y5</f>
        <v>70바2205</v>
      </c>
      <c r="D5" s="129" t="str">
        <f>Z5</f>
        <v>대형</v>
      </c>
      <c r="E5" s="125" t="str">
        <f>AZ5</f>
        <v>C</v>
      </c>
      <c r="F5" s="148">
        <f>G5/H5</f>
        <v>0.85566666666666669</v>
      </c>
      <c r="G5" s="149">
        <f>AE5</f>
        <v>2.5670000000000002</v>
      </c>
      <c r="H5" s="150">
        <f>AF5</f>
        <v>3</v>
      </c>
      <c r="I5" s="151">
        <f>AC5</f>
        <v>10251.758</v>
      </c>
      <c r="J5" s="152">
        <f>AI5/AH5</f>
        <v>1.868837260140202E-2</v>
      </c>
      <c r="K5" s="152">
        <f>AJ5/AH5</f>
        <v>0.30008682663590158</v>
      </c>
      <c r="L5" s="152">
        <f>AK5/AC5</f>
        <v>0.15490026198433479</v>
      </c>
      <c r="M5" s="153">
        <f>AG5</f>
        <v>13.837</v>
      </c>
      <c r="N5" s="154">
        <f>IF(AW5=0,AT5,"속도계이상")</f>
        <v>0.185</v>
      </c>
      <c r="O5" s="154">
        <f>IF(AW5=0,AU5,"속도계이상")</f>
        <v>6.1360000000000001</v>
      </c>
      <c r="P5" s="155">
        <f>AQ5/60</f>
        <v>293.20833333333331</v>
      </c>
      <c r="Q5" s="156">
        <f>AN5</f>
        <v>101</v>
      </c>
      <c r="R5" s="157">
        <f>AC5/(AH5-AI5-AJ5)</f>
        <v>37.931884700243828</v>
      </c>
      <c r="S5" s="142">
        <f>IF(AW5=0,AL5,"속도계이상")</f>
        <v>19</v>
      </c>
      <c r="T5" s="142">
        <f>IF(AW5=0,AM5,"속도계이상")</f>
        <v>629</v>
      </c>
      <c r="U5" t="s">
        <v>118</v>
      </c>
      <c r="V5" s="5" t="s">
        <v>119</v>
      </c>
      <c r="W5" t="s">
        <v>118</v>
      </c>
      <c r="X5" s="5" t="s">
        <v>119</v>
      </c>
      <c r="Y5" t="s">
        <v>197</v>
      </c>
      <c r="Z5" t="s">
        <v>142</v>
      </c>
      <c r="AA5" t="s">
        <v>48</v>
      </c>
      <c r="AB5">
        <v>526</v>
      </c>
      <c r="AC5" s="1">
        <v>10251.758</v>
      </c>
      <c r="AD5" s="1">
        <v>3994.0129999999999</v>
      </c>
      <c r="AE5" s="28">
        <v>2.5670000000000002</v>
      </c>
      <c r="AF5">
        <v>3</v>
      </c>
      <c r="AG5">
        <v>13.837</v>
      </c>
      <c r="AH5">
        <v>396.73770200000001</v>
      </c>
      <c r="AI5">
        <v>7.4143819999999998</v>
      </c>
      <c r="AJ5">
        <v>119.055758</v>
      </c>
      <c r="AK5">
        <v>1588</v>
      </c>
      <c r="AL5">
        <v>19</v>
      </c>
      <c r="AM5">
        <v>629</v>
      </c>
      <c r="AN5">
        <v>101</v>
      </c>
      <c r="AO5">
        <v>25.840140000000002</v>
      </c>
      <c r="AP5">
        <v>78725.100000000006</v>
      </c>
      <c r="AQ5">
        <v>17592.5</v>
      </c>
      <c r="AR5">
        <v>44</v>
      </c>
      <c r="AS5">
        <v>13091</v>
      </c>
      <c r="AT5">
        <v>0.185</v>
      </c>
      <c r="AU5">
        <v>6.1360000000000001</v>
      </c>
      <c r="AV5">
        <v>86068</v>
      </c>
      <c r="AW5">
        <v>0</v>
      </c>
      <c r="AX5" s="29">
        <v>0.47</v>
      </c>
      <c r="AY5">
        <v>0.85566666666666669</v>
      </c>
      <c r="AZ5" t="s">
        <v>69</v>
      </c>
      <c r="BA5" t="s">
        <v>198</v>
      </c>
      <c r="BB5">
        <v>4</v>
      </c>
      <c r="BC5" t="s">
        <v>580</v>
      </c>
      <c r="BD5">
        <v>10</v>
      </c>
      <c r="BE5">
        <v>149482.04699999999</v>
      </c>
      <c r="BF5">
        <v>6.858186789481148E-2</v>
      </c>
      <c r="BG5">
        <v>5.8683218295327022E-2</v>
      </c>
      <c r="BH5">
        <v>266910.14899999998</v>
      </c>
      <c r="BI5">
        <v>3.8409022805648355E-2</v>
      </c>
      <c r="BJ5">
        <v>3.2865320514033111E-2</v>
      </c>
      <c r="BK5">
        <v>1</v>
      </c>
      <c r="BL5" t="s">
        <v>67</v>
      </c>
      <c r="BM5">
        <v>1</v>
      </c>
      <c r="BN5" t="s">
        <v>430</v>
      </c>
    </row>
    <row r="6" spans="1:66">
      <c r="A6" s="137" t="str">
        <f t="shared" ref="A6:A7" si="0">W6</f>
        <v>영종운수</v>
      </c>
      <c r="B6" s="137" t="str">
        <f t="shared" ref="B6:B7" si="1">V6</f>
        <v>202</v>
      </c>
      <c r="C6" s="138" t="str">
        <f t="shared" ref="C6:C7" si="2">Y6</f>
        <v>70바2259</v>
      </c>
      <c r="D6" s="112" t="str">
        <f t="shared" ref="D6:D7" si="3">Z6</f>
        <v>대형</v>
      </c>
      <c r="E6" s="108" t="str">
        <f>AZ6</f>
        <v>F</v>
      </c>
      <c r="F6" s="158">
        <f>G6/H6</f>
        <v>0.69099999999999995</v>
      </c>
      <c r="G6" s="159">
        <f>AE6</f>
        <v>2.073</v>
      </c>
      <c r="H6" s="160">
        <f>AF6</f>
        <v>3</v>
      </c>
      <c r="I6" s="161">
        <f t="shared" ref="I6:I7" si="4">AC6</f>
        <v>3075.739</v>
      </c>
      <c r="J6" s="162">
        <f t="shared" ref="J6:J7" si="5">AI6/AH6</f>
        <v>2.0204080055959112E-2</v>
      </c>
      <c r="K6" s="162">
        <f t="shared" ref="K6:K7" si="6">AJ6/AH6</f>
        <v>0.38404907535145089</v>
      </c>
      <c r="L6" s="162">
        <f t="shared" ref="L6:L7" si="7">AK6/AC6</f>
        <v>0.13330129767187657</v>
      </c>
      <c r="M6" s="163">
        <f t="shared" ref="M6:M7" si="8">AG6</f>
        <v>18.48</v>
      </c>
      <c r="N6" s="164" t="str">
        <f t="shared" ref="N6:N7" si="9">IF(AW6=0,AT6,"속도계이상")</f>
        <v>속도계이상</v>
      </c>
      <c r="O6" s="164" t="str">
        <f t="shared" ref="O6:O7" si="10">IF(AW6=0,AU6,"속도계이상")</f>
        <v>속도계이상</v>
      </c>
      <c r="P6" s="165">
        <f t="shared" ref="P6:P7" si="11">AQ6/60</f>
        <v>167.38666666666668</v>
      </c>
      <c r="Q6" s="166">
        <f t="shared" ref="Q6:Q7" si="12">AN6</f>
        <v>130</v>
      </c>
      <c r="R6" s="167">
        <f t="shared" ref="R6:R7" si="13">AC6/(AH6-AI6-AJ6)</f>
        <v>38.279256184379285</v>
      </c>
      <c r="S6" s="139" t="str">
        <f t="shared" ref="S6:S7" si="14">IF(AW6=0,AL6,"속도계이상")</f>
        <v>속도계이상</v>
      </c>
      <c r="T6" s="139" t="str">
        <f t="shared" ref="T6:T7" si="15">IF(AW6=0,AM6,"속도계이상")</f>
        <v>속도계이상</v>
      </c>
      <c r="U6" t="s">
        <v>118</v>
      </c>
      <c r="V6" s="5" t="s">
        <v>119</v>
      </c>
      <c r="W6" t="s">
        <v>118</v>
      </c>
      <c r="X6" s="5" t="s">
        <v>119</v>
      </c>
      <c r="Y6" t="s">
        <v>200</v>
      </c>
      <c r="Z6" t="s">
        <v>142</v>
      </c>
      <c r="AA6" t="s">
        <v>48</v>
      </c>
      <c r="AB6">
        <v>526</v>
      </c>
      <c r="AC6" s="1">
        <v>3075.739</v>
      </c>
      <c r="AD6" s="1">
        <v>1483.5450000000001</v>
      </c>
      <c r="AE6" s="28">
        <v>2.073</v>
      </c>
      <c r="AF6">
        <v>3</v>
      </c>
      <c r="AG6">
        <v>18.48</v>
      </c>
      <c r="AH6">
        <v>134.872758</v>
      </c>
      <c r="AI6">
        <v>2.72498</v>
      </c>
      <c r="AJ6">
        <v>51.797758000000002</v>
      </c>
      <c r="AK6">
        <v>410</v>
      </c>
      <c r="AL6">
        <v>2645</v>
      </c>
      <c r="AM6">
        <v>1165</v>
      </c>
      <c r="AN6">
        <v>130</v>
      </c>
      <c r="AO6">
        <v>22.804746000000002</v>
      </c>
      <c r="AP6">
        <v>30463.7</v>
      </c>
      <c r="AQ6">
        <v>10043.200000000001</v>
      </c>
      <c r="AR6">
        <v>26</v>
      </c>
      <c r="AS6">
        <v>4975</v>
      </c>
      <c r="AT6">
        <v>85.995999999999995</v>
      </c>
      <c r="AU6">
        <v>37.877000000000002</v>
      </c>
      <c r="AV6">
        <v>25287</v>
      </c>
      <c r="AW6">
        <v>17</v>
      </c>
      <c r="AX6" s="29">
        <v>0.46</v>
      </c>
      <c r="AY6">
        <v>0.69099999999999995</v>
      </c>
      <c r="AZ6" t="s">
        <v>70</v>
      </c>
      <c r="BA6" t="s">
        <v>198</v>
      </c>
      <c r="BB6">
        <v>2</v>
      </c>
      <c r="BC6" t="s">
        <v>382</v>
      </c>
      <c r="BD6">
        <v>3</v>
      </c>
      <c r="BE6">
        <v>149482.04699999999</v>
      </c>
      <c r="BF6">
        <v>2.0575975923048474E-2</v>
      </c>
      <c r="BG6">
        <v>1.4217999362826495E-2</v>
      </c>
      <c r="BH6">
        <v>266910.14899999998</v>
      </c>
      <c r="BI6">
        <v>1.1523499617843307E-2</v>
      </c>
      <c r="BJ6">
        <v>7.9627382359297241E-3</v>
      </c>
      <c r="BK6">
        <v>1</v>
      </c>
      <c r="BL6" t="s">
        <v>70</v>
      </c>
      <c r="BM6">
        <v>0</v>
      </c>
      <c r="BN6" t="s">
        <v>373</v>
      </c>
    </row>
    <row r="7" spans="1:66">
      <c r="A7" s="140" t="str">
        <f t="shared" si="0"/>
        <v>영종운수</v>
      </c>
      <c r="B7" s="140" t="str">
        <f t="shared" si="1"/>
        <v>202</v>
      </c>
      <c r="C7" s="141" t="str">
        <f t="shared" si="2"/>
        <v>70바2311</v>
      </c>
      <c r="D7" s="129" t="str">
        <f t="shared" si="3"/>
        <v>대형</v>
      </c>
      <c r="E7" s="125" t="str">
        <f t="shared" ref="E7:E35" si="16">AZ7</f>
        <v>F</v>
      </c>
      <c r="F7" s="148">
        <f t="shared" ref="F7:F35" si="17">G7/H7</f>
        <v>0.73111111111111104</v>
      </c>
      <c r="G7" s="149">
        <f t="shared" ref="G7:G35" si="18">AE7</f>
        <v>1.974</v>
      </c>
      <c r="H7" s="150">
        <f t="shared" ref="H7:H35" si="19">AF7</f>
        <v>2.7</v>
      </c>
      <c r="I7" s="151">
        <f t="shared" si="4"/>
        <v>8859.8770000000004</v>
      </c>
      <c r="J7" s="152">
        <f t="shared" si="5"/>
        <v>1.4964319087304971E-2</v>
      </c>
      <c r="K7" s="152">
        <f t="shared" si="6"/>
        <v>0.32960248834472655</v>
      </c>
      <c r="L7" s="152">
        <f t="shared" si="7"/>
        <v>0.15214658171891099</v>
      </c>
      <c r="M7" s="153">
        <f t="shared" si="8"/>
        <v>15.654</v>
      </c>
      <c r="N7" s="154" t="str">
        <f t="shared" si="9"/>
        <v>속도계이상</v>
      </c>
      <c r="O7" s="154" t="str">
        <f t="shared" si="10"/>
        <v>속도계이상</v>
      </c>
      <c r="P7" s="155">
        <f t="shared" si="11"/>
        <v>182.95166666666668</v>
      </c>
      <c r="Q7" s="156">
        <f t="shared" si="12"/>
        <v>130</v>
      </c>
      <c r="R7" s="157">
        <f t="shared" si="13"/>
        <v>36.358355039661554</v>
      </c>
      <c r="S7" s="142" t="str">
        <f t="shared" si="14"/>
        <v>속도계이상</v>
      </c>
      <c r="T7" s="142" t="str">
        <f t="shared" si="15"/>
        <v>속도계이상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201</v>
      </c>
      <c r="Z7" s="4" t="s">
        <v>142</v>
      </c>
      <c r="AA7" s="4" t="s">
        <v>48</v>
      </c>
      <c r="AB7" s="4">
        <v>526</v>
      </c>
      <c r="AC7" s="4">
        <v>8859.8770000000004</v>
      </c>
      <c r="AD7" s="4">
        <v>4488.607</v>
      </c>
      <c r="AE7" s="4">
        <v>1.974</v>
      </c>
      <c r="AF7" s="4">
        <v>2.7</v>
      </c>
      <c r="AG7" s="4">
        <v>15.654</v>
      </c>
      <c r="AH7" s="4">
        <v>371.78771499999999</v>
      </c>
      <c r="AI7" s="4">
        <v>5.5635500000000002</v>
      </c>
      <c r="AJ7" s="4">
        <v>122.54215600000001</v>
      </c>
      <c r="AK7" s="4">
        <v>1348</v>
      </c>
      <c r="AL7" s="4">
        <v>5339</v>
      </c>
      <c r="AM7" s="4">
        <v>1251</v>
      </c>
      <c r="AN7" s="4">
        <v>130</v>
      </c>
      <c r="AO7" s="4">
        <v>23.830472</v>
      </c>
      <c r="AP7" s="4">
        <v>72038.399999999994</v>
      </c>
      <c r="AQ7" s="4">
        <v>10977.1</v>
      </c>
      <c r="AR7" s="4">
        <v>31</v>
      </c>
      <c r="AS7" s="4">
        <v>3068</v>
      </c>
      <c r="AT7" s="4">
        <v>60.26</v>
      </c>
      <c r="AU7" s="4">
        <v>14.12</v>
      </c>
      <c r="AV7" s="4">
        <v>87251</v>
      </c>
      <c r="AW7" s="4">
        <v>17</v>
      </c>
      <c r="AX7" s="30">
        <v>0.41</v>
      </c>
      <c r="AY7">
        <v>0.73111111111111104</v>
      </c>
      <c r="AZ7" t="s">
        <v>70</v>
      </c>
      <c r="BA7" t="s">
        <v>198</v>
      </c>
      <c r="BB7">
        <v>1</v>
      </c>
      <c r="BC7" t="s">
        <v>358</v>
      </c>
      <c r="BD7">
        <v>13</v>
      </c>
      <c r="BE7">
        <v>149482.04699999999</v>
      </c>
      <c r="BF7">
        <v>5.9270508919375457E-2</v>
      </c>
      <c r="BG7">
        <v>4.3333327632165609E-2</v>
      </c>
      <c r="BH7">
        <v>266910.14899999998</v>
      </c>
      <c r="BI7">
        <v>3.319423046742221E-2</v>
      </c>
      <c r="BJ7">
        <v>2.4268670719515346E-2</v>
      </c>
      <c r="BK7">
        <v>1</v>
      </c>
      <c r="BL7" t="s">
        <v>70</v>
      </c>
      <c r="BM7">
        <v>0</v>
      </c>
      <c r="BN7" t="s">
        <v>373</v>
      </c>
    </row>
    <row r="8" spans="1:66">
      <c r="A8" s="137" t="str">
        <f t="shared" ref="A8:A35" si="20">W8</f>
        <v>영종운수</v>
      </c>
      <c r="B8" s="137" t="str">
        <f t="shared" ref="B8:B35" si="21">V8</f>
        <v>202</v>
      </c>
      <c r="C8" s="138" t="str">
        <f t="shared" ref="C8:C35" si="22">Y8</f>
        <v>70바2514</v>
      </c>
      <c r="D8" s="112" t="str">
        <f t="shared" ref="D8:D35" si="23">Z8</f>
        <v>대형</v>
      </c>
      <c r="E8" s="108" t="str">
        <f t="shared" si="16"/>
        <v>S</v>
      </c>
      <c r="F8" s="158">
        <f t="shared" si="17"/>
        <v>1.1099999999999999</v>
      </c>
      <c r="G8" s="159">
        <f t="shared" si="18"/>
        <v>2.9969999999999999</v>
      </c>
      <c r="H8" s="160">
        <f t="shared" si="19"/>
        <v>2.7</v>
      </c>
      <c r="I8" s="161">
        <f t="shared" ref="I8:I35" si="24">AC8</f>
        <v>9829.768</v>
      </c>
      <c r="J8" s="162">
        <f t="shared" ref="J8:J35" si="25">AI8/AH8</f>
        <v>2.8237850892943419E-2</v>
      </c>
      <c r="K8" s="162">
        <f t="shared" ref="K8:K35" si="26">AJ8/AH8</f>
        <v>0.31666724506940047</v>
      </c>
      <c r="L8" s="162">
        <f t="shared" ref="L8:L35" si="27">AK8/AC8</f>
        <v>0.18108260540838808</v>
      </c>
      <c r="M8" s="163">
        <f t="shared" ref="M8:M35" si="28">AG8</f>
        <v>14.379</v>
      </c>
      <c r="N8" s="164">
        <f t="shared" ref="N8:N35" si="29">IF(AW8=0,AT8,"속도계이상")</f>
        <v>6.0999999999999999E-2</v>
      </c>
      <c r="O8" s="164">
        <f t="shared" ref="O8:O35" si="30">IF(AW8=0,AU8,"속도계이상")</f>
        <v>16.094000000000001</v>
      </c>
      <c r="P8" s="165">
        <f t="shared" ref="P8:P35" si="31">AQ8/60</f>
        <v>512.74</v>
      </c>
      <c r="Q8" s="166">
        <f t="shared" ref="Q8:Q35" si="32">AN8</f>
        <v>103</v>
      </c>
      <c r="R8" s="167">
        <f t="shared" ref="R8:R35" si="33">AC8/(AH8-AI8-AJ8)</f>
        <v>38.826396861473327</v>
      </c>
      <c r="S8" s="139">
        <f t="shared" ref="S8:S35" si="34">IF(AW8=0,AL8,"속도계이상")</f>
        <v>6</v>
      </c>
      <c r="T8" s="139">
        <f t="shared" ref="T8:T35" si="35">IF(AW8=0,AM8,"속도계이상")</f>
        <v>1582</v>
      </c>
      <c r="U8" t="s">
        <v>118</v>
      </c>
      <c r="V8" s="5" t="s">
        <v>119</v>
      </c>
      <c r="W8" t="s">
        <v>118</v>
      </c>
      <c r="X8" s="5" t="s">
        <v>119</v>
      </c>
      <c r="Y8" t="s">
        <v>202</v>
      </c>
      <c r="Z8" t="s">
        <v>142</v>
      </c>
      <c r="AA8" t="s">
        <v>48</v>
      </c>
      <c r="AB8">
        <v>526</v>
      </c>
      <c r="AC8" s="1">
        <v>9829.768</v>
      </c>
      <c r="AD8" s="1">
        <v>3280.1030000000001</v>
      </c>
      <c r="AE8" s="28">
        <v>2.9969999999999999</v>
      </c>
      <c r="AF8">
        <v>2.7</v>
      </c>
      <c r="AG8">
        <v>14.379</v>
      </c>
      <c r="AH8">
        <v>386.46659199999999</v>
      </c>
      <c r="AI8">
        <v>10.912986</v>
      </c>
      <c r="AJ8">
        <v>122.381311</v>
      </c>
      <c r="AK8">
        <v>1780</v>
      </c>
      <c r="AL8">
        <v>6</v>
      </c>
      <c r="AM8">
        <v>1582</v>
      </c>
      <c r="AN8">
        <v>103</v>
      </c>
      <c r="AO8">
        <v>25.434974</v>
      </c>
      <c r="AP8">
        <v>90175</v>
      </c>
      <c r="AQ8">
        <v>30764.400000000001</v>
      </c>
      <c r="AR8">
        <v>50</v>
      </c>
      <c r="AS8">
        <v>6364</v>
      </c>
      <c r="AT8">
        <v>6.0999999999999999E-2</v>
      </c>
      <c r="AU8">
        <v>16.094000000000001</v>
      </c>
      <c r="AV8">
        <v>0</v>
      </c>
      <c r="AW8">
        <v>0</v>
      </c>
      <c r="AX8" s="29">
        <v>0.55000000000000004</v>
      </c>
      <c r="AY8">
        <v>1.1099999999999999</v>
      </c>
      <c r="AZ8" t="s">
        <v>71</v>
      </c>
      <c r="BA8" t="s">
        <v>198</v>
      </c>
      <c r="BB8">
        <v>1</v>
      </c>
      <c r="BC8" t="s">
        <v>211</v>
      </c>
      <c r="BD8">
        <v>11</v>
      </c>
      <c r="BE8">
        <v>149482.04699999999</v>
      </c>
      <c r="BF8">
        <v>6.5758853302296569E-2</v>
      </c>
      <c r="BG8">
        <v>7.2992327165549181E-2</v>
      </c>
      <c r="BH8">
        <v>266910.14899999998</v>
      </c>
      <c r="BI8">
        <v>3.682800386882254E-2</v>
      </c>
      <c r="BJ8">
        <v>4.0879084294393013E-2</v>
      </c>
      <c r="BK8">
        <v>1</v>
      </c>
      <c r="BL8" t="s">
        <v>71</v>
      </c>
      <c r="BM8">
        <v>0</v>
      </c>
      <c r="BN8" t="s">
        <v>373</v>
      </c>
    </row>
    <row r="9" spans="1:66">
      <c r="A9" s="140" t="str">
        <f t="shared" si="20"/>
        <v>영종운수</v>
      </c>
      <c r="B9" s="140" t="str">
        <f t="shared" si="21"/>
        <v>202</v>
      </c>
      <c r="C9" s="141" t="str">
        <f t="shared" si="22"/>
        <v>71바7511</v>
      </c>
      <c r="D9" s="129" t="str">
        <f t="shared" si="23"/>
        <v>대형</v>
      </c>
      <c r="E9" s="125" t="str">
        <f t="shared" si="16"/>
        <v>A</v>
      </c>
      <c r="F9" s="148">
        <f t="shared" si="17"/>
        <v>0.97642857142857153</v>
      </c>
      <c r="G9" s="149">
        <f t="shared" si="18"/>
        <v>2.734</v>
      </c>
      <c r="H9" s="150">
        <f t="shared" si="19"/>
        <v>2.8</v>
      </c>
      <c r="I9" s="151">
        <f t="shared" si="24"/>
        <v>9629.6039999999994</v>
      </c>
      <c r="J9" s="152">
        <f t="shared" si="25"/>
        <v>1.0323426812847156E-2</v>
      </c>
      <c r="K9" s="152">
        <f t="shared" si="26"/>
        <v>0.28439757747991579</v>
      </c>
      <c r="L9" s="152">
        <f t="shared" si="27"/>
        <v>0.12856188063392845</v>
      </c>
      <c r="M9" s="153">
        <f t="shared" si="28"/>
        <v>15.163</v>
      </c>
      <c r="N9" s="154">
        <f t="shared" si="29"/>
        <v>0.01</v>
      </c>
      <c r="O9" s="154">
        <f t="shared" si="30"/>
        <v>5.2130000000000001</v>
      </c>
      <c r="P9" s="155">
        <f t="shared" si="31"/>
        <v>186.61166666666668</v>
      </c>
      <c r="Q9" s="156">
        <f t="shared" si="32"/>
        <v>100</v>
      </c>
      <c r="R9" s="157">
        <f t="shared" si="33"/>
        <v>36.717571706046428</v>
      </c>
      <c r="S9" s="142">
        <f t="shared" si="34"/>
        <v>1</v>
      </c>
      <c r="T9" s="142">
        <f t="shared" si="35"/>
        <v>502</v>
      </c>
      <c r="U9" t="s">
        <v>118</v>
      </c>
      <c r="V9" s="5" t="s">
        <v>119</v>
      </c>
      <c r="W9" t="s">
        <v>118</v>
      </c>
      <c r="X9" s="5" t="s">
        <v>119</v>
      </c>
      <c r="Y9" t="s">
        <v>204</v>
      </c>
      <c r="Z9" t="s">
        <v>142</v>
      </c>
      <c r="AA9" t="s">
        <v>48</v>
      </c>
      <c r="AB9">
        <v>526</v>
      </c>
      <c r="AC9" s="1">
        <v>9629.6039999999994</v>
      </c>
      <c r="AD9" s="1">
        <v>3522.7330000000002</v>
      </c>
      <c r="AE9" s="28">
        <v>2.734</v>
      </c>
      <c r="AF9">
        <v>2.8</v>
      </c>
      <c r="AG9">
        <v>15.163</v>
      </c>
      <c r="AH9">
        <v>371.85491500000001</v>
      </c>
      <c r="AI9">
        <v>3.8388170000000001</v>
      </c>
      <c r="AJ9">
        <v>105.754637</v>
      </c>
      <c r="AK9">
        <v>1238</v>
      </c>
      <c r="AL9">
        <v>1</v>
      </c>
      <c r="AM9">
        <v>502</v>
      </c>
      <c r="AN9">
        <v>100</v>
      </c>
      <c r="AO9">
        <v>25.896132000000001</v>
      </c>
      <c r="AP9">
        <v>74426.899999999994</v>
      </c>
      <c r="AQ9">
        <v>11196.7</v>
      </c>
      <c r="AR9">
        <v>12</v>
      </c>
      <c r="AS9">
        <v>2062</v>
      </c>
      <c r="AT9">
        <v>0.01</v>
      </c>
      <c r="AU9">
        <v>5.2130000000000001</v>
      </c>
      <c r="AV9">
        <v>88960</v>
      </c>
      <c r="AW9">
        <v>0</v>
      </c>
      <c r="AX9" s="29">
        <v>0.55000000000000004</v>
      </c>
      <c r="AY9">
        <v>0.97642857142857153</v>
      </c>
      <c r="AZ9" t="s">
        <v>66</v>
      </c>
      <c r="BA9" t="s">
        <v>198</v>
      </c>
      <c r="BB9">
        <v>3</v>
      </c>
      <c r="BC9" t="s">
        <v>581</v>
      </c>
      <c r="BD9">
        <v>8</v>
      </c>
      <c r="BE9">
        <v>149482.04699999999</v>
      </c>
      <c r="BF9">
        <v>6.4419802867698217E-2</v>
      </c>
      <c r="BG9">
        <v>6.2901336085816772E-2</v>
      </c>
      <c r="BH9">
        <v>266910.14899999998</v>
      </c>
      <c r="BI9">
        <v>3.6078073599217095E-2</v>
      </c>
      <c r="BJ9">
        <v>3.522766186437841E-2</v>
      </c>
      <c r="BK9">
        <v>1</v>
      </c>
      <c r="BL9" t="s">
        <v>68</v>
      </c>
      <c r="BM9">
        <v>1</v>
      </c>
      <c r="BN9" t="s">
        <v>430</v>
      </c>
    </row>
    <row r="10" spans="1:66">
      <c r="A10" s="137" t="str">
        <f t="shared" si="20"/>
        <v>영종운수</v>
      </c>
      <c r="B10" s="137" t="str">
        <f t="shared" si="21"/>
        <v>202</v>
      </c>
      <c r="C10" s="138" t="str">
        <f t="shared" si="22"/>
        <v>71바7512</v>
      </c>
      <c r="D10" s="112" t="str">
        <f t="shared" si="23"/>
        <v>대형</v>
      </c>
      <c r="E10" s="108" t="str">
        <f t="shared" si="16"/>
        <v>A</v>
      </c>
      <c r="F10" s="158">
        <f t="shared" si="17"/>
        <v>0.97714285714285731</v>
      </c>
      <c r="G10" s="159">
        <f t="shared" si="18"/>
        <v>2.7360000000000002</v>
      </c>
      <c r="H10" s="160">
        <f t="shared" si="19"/>
        <v>2.8</v>
      </c>
      <c r="I10" s="161">
        <f t="shared" si="24"/>
        <v>10013.624</v>
      </c>
      <c r="J10" s="162">
        <f t="shared" si="25"/>
        <v>1.5136090416795747E-2</v>
      </c>
      <c r="K10" s="162">
        <f t="shared" si="26"/>
        <v>0.29722502111273763</v>
      </c>
      <c r="L10" s="162">
        <f t="shared" si="27"/>
        <v>0.19683183630621642</v>
      </c>
      <c r="M10" s="163">
        <f t="shared" si="28"/>
        <v>15.423999999999999</v>
      </c>
      <c r="N10" s="164">
        <f t="shared" si="29"/>
        <v>0.08</v>
      </c>
      <c r="O10" s="164">
        <f t="shared" si="30"/>
        <v>17.515999999999998</v>
      </c>
      <c r="P10" s="165">
        <f t="shared" si="31"/>
        <v>393.79</v>
      </c>
      <c r="Q10" s="166">
        <f t="shared" si="32"/>
        <v>102</v>
      </c>
      <c r="R10" s="167">
        <f t="shared" si="33"/>
        <v>37.178866941993427</v>
      </c>
      <c r="S10" s="139">
        <f t="shared" si="34"/>
        <v>8</v>
      </c>
      <c r="T10" s="139">
        <f t="shared" si="35"/>
        <v>1754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205</v>
      </c>
      <c r="Z10" s="4" t="s">
        <v>142</v>
      </c>
      <c r="AA10" s="4" t="s">
        <v>48</v>
      </c>
      <c r="AB10" s="4">
        <v>526</v>
      </c>
      <c r="AC10" s="4">
        <v>10013.624</v>
      </c>
      <c r="AD10" s="4">
        <v>3660.1080000000002</v>
      </c>
      <c r="AE10" s="4">
        <v>2.7360000000000002</v>
      </c>
      <c r="AF10" s="4">
        <v>2.8</v>
      </c>
      <c r="AG10" s="4">
        <v>15.423999999999999</v>
      </c>
      <c r="AH10" s="4">
        <v>391.68297999999999</v>
      </c>
      <c r="AI10" s="4">
        <v>5.9285490000000003</v>
      </c>
      <c r="AJ10" s="4">
        <v>116.41798199999999</v>
      </c>
      <c r="AK10" s="4">
        <v>1971</v>
      </c>
      <c r="AL10" s="4">
        <v>8</v>
      </c>
      <c r="AM10" s="4">
        <v>1754</v>
      </c>
      <c r="AN10" s="4">
        <v>102</v>
      </c>
      <c r="AO10" s="4">
        <v>25.565633999999999</v>
      </c>
      <c r="AP10" s="4">
        <v>95772.3</v>
      </c>
      <c r="AQ10" s="4">
        <v>23627.4</v>
      </c>
      <c r="AR10" s="4">
        <v>35</v>
      </c>
      <c r="AS10" s="4">
        <v>6305</v>
      </c>
      <c r="AT10" s="4">
        <v>0.08</v>
      </c>
      <c r="AU10" s="4">
        <v>17.515999999999998</v>
      </c>
      <c r="AV10" s="4">
        <v>85613</v>
      </c>
      <c r="AW10" s="4">
        <v>0</v>
      </c>
      <c r="AX10" s="30">
        <v>0.55000000000000004</v>
      </c>
      <c r="AY10">
        <v>0.97714285714285731</v>
      </c>
      <c r="AZ10" t="s">
        <v>66</v>
      </c>
      <c r="BA10" t="s">
        <v>198</v>
      </c>
      <c r="BB10">
        <v>2</v>
      </c>
      <c r="BC10" t="s">
        <v>432</v>
      </c>
      <c r="BD10">
        <v>13</v>
      </c>
      <c r="BE10">
        <v>149482.04699999999</v>
      </c>
      <c r="BF10">
        <v>6.6988807023762531E-2</v>
      </c>
      <c r="BG10">
        <v>6.5457634291790828E-2</v>
      </c>
      <c r="BH10">
        <v>266910.14899999998</v>
      </c>
      <c r="BI10">
        <v>3.7516834925598881E-2</v>
      </c>
      <c r="BJ10">
        <v>3.6659307270156628E-2</v>
      </c>
      <c r="BK10">
        <v>1</v>
      </c>
      <c r="BL10" t="s">
        <v>68</v>
      </c>
      <c r="BM10">
        <v>1</v>
      </c>
      <c r="BN10" t="s">
        <v>430</v>
      </c>
    </row>
    <row r="11" spans="1:66">
      <c r="A11" s="140" t="str">
        <f t="shared" si="20"/>
        <v>영종운수</v>
      </c>
      <c r="B11" s="140" t="str">
        <f t="shared" si="21"/>
        <v>202</v>
      </c>
      <c r="C11" s="141" t="str">
        <f t="shared" si="22"/>
        <v>73아1213</v>
      </c>
      <c r="D11" s="129" t="str">
        <f t="shared" si="23"/>
        <v>대형</v>
      </c>
      <c r="E11" s="125" t="str">
        <f t="shared" si="16"/>
        <v>B</v>
      </c>
      <c r="F11" s="148">
        <f t="shared" si="17"/>
        <v>0.90233333333333332</v>
      </c>
      <c r="G11" s="149">
        <f t="shared" si="18"/>
        <v>2.7069999999999999</v>
      </c>
      <c r="H11" s="150">
        <f t="shared" si="19"/>
        <v>3</v>
      </c>
      <c r="I11" s="151">
        <f t="shared" si="24"/>
        <v>9804.58</v>
      </c>
      <c r="J11" s="152">
        <f t="shared" si="25"/>
        <v>1.3232843646590556E-2</v>
      </c>
      <c r="K11" s="152">
        <f t="shared" si="26"/>
        <v>0.28108957169860183</v>
      </c>
      <c r="L11" s="152">
        <f t="shared" si="27"/>
        <v>0.16818670458092036</v>
      </c>
      <c r="M11" s="153">
        <f t="shared" si="28"/>
        <v>14.042</v>
      </c>
      <c r="N11" s="154">
        <f t="shared" si="29"/>
        <v>0</v>
      </c>
      <c r="O11" s="154">
        <f t="shared" si="30"/>
        <v>3.3860000000000001</v>
      </c>
      <c r="P11" s="155">
        <f t="shared" si="31"/>
        <v>148.52666666666667</v>
      </c>
      <c r="Q11" s="156">
        <f t="shared" si="32"/>
        <v>108</v>
      </c>
      <c r="R11" s="157">
        <f t="shared" si="33"/>
        <v>35.816391591388836</v>
      </c>
      <c r="S11" s="142">
        <f t="shared" si="34"/>
        <v>0</v>
      </c>
      <c r="T11" s="142">
        <f t="shared" si="35"/>
        <v>332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207</v>
      </c>
      <c r="Z11" t="s">
        <v>142</v>
      </c>
      <c r="AA11" t="s">
        <v>48</v>
      </c>
      <c r="AB11">
        <v>526</v>
      </c>
      <c r="AC11" s="1">
        <v>9804.58</v>
      </c>
      <c r="AD11" s="1">
        <v>3622.4189999999999</v>
      </c>
      <c r="AE11" s="28">
        <v>2.7069999999999999</v>
      </c>
      <c r="AF11">
        <v>3</v>
      </c>
      <c r="AG11">
        <v>14.042</v>
      </c>
      <c r="AH11">
        <v>387.918813</v>
      </c>
      <c r="AI11">
        <v>5.1332690000000003</v>
      </c>
      <c r="AJ11">
        <v>109.039933</v>
      </c>
      <c r="AK11">
        <v>1649</v>
      </c>
      <c r="AL11">
        <v>0</v>
      </c>
      <c r="AM11">
        <v>332</v>
      </c>
      <c r="AN11">
        <v>108</v>
      </c>
      <c r="AO11">
        <v>25.274823999999999</v>
      </c>
      <c r="AP11">
        <v>94368.7</v>
      </c>
      <c r="AQ11">
        <v>8911.6</v>
      </c>
      <c r="AR11">
        <v>27</v>
      </c>
      <c r="AS11">
        <v>4667</v>
      </c>
      <c r="AT11">
        <v>0</v>
      </c>
      <c r="AU11">
        <v>3.3860000000000001</v>
      </c>
      <c r="AV11">
        <v>88052</v>
      </c>
      <c r="AW11">
        <v>0</v>
      </c>
      <c r="AX11" s="29">
        <v>0.53</v>
      </c>
      <c r="AY11">
        <v>0.90233333333333332</v>
      </c>
      <c r="AZ11" t="s">
        <v>68</v>
      </c>
      <c r="BA11" t="s">
        <v>198</v>
      </c>
      <c r="BB11">
        <v>4</v>
      </c>
      <c r="BC11" t="s">
        <v>431</v>
      </c>
      <c r="BD11">
        <v>11</v>
      </c>
      <c r="BE11">
        <v>149482.04699999999</v>
      </c>
      <c r="BF11">
        <v>6.5590351462072233E-2</v>
      </c>
      <c r="BG11">
        <v>5.9184360469276512E-2</v>
      </c>
      <c r="BH11">
        <v>266910.14899999998</v>
      </c>
      <c r="BI11">
        <v>3.6733635033113714E-2</v>
      </c>
      <c r="BJ11">
        <v>3.3145983344879608E-2</v>
      </c>
      <c r="BK11">
        <v>1</v>
      </c>
      <c r="BL11" t="s">
        <v>67</v>
      </c>
      <c r="BM11">
        <v>2</v>
      </c>
      <c r="BN11" t="s">
        <v>430</v>
      </c>
    </row>
    <row r="12" spans="1:66" s="2" customFormat="1">
      <c r="A12" s="137" t="str">
        <f t="shared" si="20"/>
        <v>영종운수</v>
      </c>
      <c r="B12" s="137" t="str">
        <f t="shared" si="21"/>
        <v>202</v>
      </c>
      <c r="C12" s="138" t="str">
        <f t="shared" si="22"/>
        <v>73아1216</v>
      </c>
      <c r="D12" s="112" t="str">
        <f t="shared" si="23"/>
        <v>대형</v>
      </c>
      <c r="E12" s="108" t="str">
        <f t="shared" si="16"/>
        <v>B</v>
      </c>
      <c r="F12" s="158">
        <f t="shared" si="17"/>
        <v>0.90777777777777779</v>
      </c>
      <c r="G12" s="159">
        <f t="shared" si="18"/>
        <v>2.4510000000000001</v>
      </c>
      <c r="H12" s="160">
        <f t="shared" si="19"/>
        <v>2.7</v>
      </c>
      <c r="I12" s="161">
        <f t="shared" si="24"/>
        <v>10365.782999999999</v>
      </c>
      <c r="J12" s="162">
        <f t="shared" si="25"/>
        <v>1.2581200902322025E-2</v>
      </c>
      <c r="K12" s="162">
        <f t="shared" si="26"/>
        <v>0.2938921005308453</v>
      </c>
      <c r="L12" s="162">
        <f t="shared" si="27"/>
        <v>0.16564112908788464</v>
      </c>
      <c r="M12" s="163">
        <f t="shared" si="28"/>
        <v>14.211</v>
      </c>
      <c r="N12" s="164">
        <f t="shared" si="29"/>
        <v>0</v>
      </c>
      <c r="O12" s="164">
        <f t="shared" si="30"/>
        <v>7.0129999999999999</v>
      </c>
      <c r="P12" s="165">
        <f t="shared" si="31"/>
        <v>291.95666666666671</v>
      </c>
      <c r="Q12" s="166">
        <f t="shared" si="32"/>
        <v>108</v>
      </c>
      <c r="R12" s="167">
        <f t="shared" si="33"/>
        <v>36.863935764509698</v>
      </c>
      <c r="S12" s="139">
        <f t="shared" si="34"/>
        <v>0</v>
      </c>
      <c r="T12" s="139">
        <f t="shared" si="35"/>
        <v>727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208</v>
      </c>
      <c r="Z12" t="s">
        <v>142</v>
      </c>
      <c r="AA12" t="s">
        <v>48</v>
      </c>
      <c r="AB12">
        <v>526</v>
      </c>
      <c r="AC12" s="1">
        <v>10365.782999999999</v>
      </c>
      <c r="AD12" s="1">
        <v>4229.7860000000001</v>
      </c>
      <c r="AE12" s="28">
        <v>2.4510000000000001</v>
      </c>
      <c r="AF12">
        <v>2.7</v>
      </c>
      <c r="AG12">
        <v>14.211</v>
      </c>
      <c r="AH12">
        <v>405.449928</v>
      </c>
      <c r="AI12">
        <v>5.1010470000000003</v>
      </c>
      <c r="AJ12">
        <v>119.158531</v>
      </c>
      <c r="AK12">
        <v>1717</v>
      </c>
      <c r="AL12">
        <v>0</v>
      </c>
      <c r="AM12">
        <v>727</v>
      </c>
      <c r="AN12">
        <v>108</v>
      </c>
      <c r="AO12">
        <v>25.566123000000001</v>
      </c>
      <c r="AP12">
        <v>93611.6</v>
      </c>
      <c r="AQ12">
        <v>17517.400000000001</v>
      </c>
      <c r="AR12">
        <v>33</v>
      </c>
      <c r="AS12">
        <v>5210</v>
      </c>
      <c r="AT12">
        <v>0</v>
      </c>
      <c r="AU12">
        <v>7.0129999999999999</v>
      </c>
      <c r="AV12">
        <v>74514</v>
      </c>
      <c r="AW12">
        <v>0</v>
      </c>
      <c r="AX12" s="29">
        <v>0.47</v>
      </c>
      <c r="AY12" s="2">
        <v>0.90777777777777779</v>
      </c>
      <c r="AZ12" s="2" t="s">
        <v>68</v>
      </c>
      <c r="BA12" s="2" t="s">
        <v>198</v>
      </c>
      <c r="BB12" s="2">
        <v>3</v>
      </c>
      <c r="BC12" s="2" t="s">
        <v>381</v>
      </c>
      <c r="BD12" s="2">
        <v>13</v>
      </c>
      <c r="BE12" s="2">
        <v>149482.04699999999</v>
      </c>
      <c r="BF12" s="2">
        <v>6.9344668527318201E-2</v>
      </c>
      <c r="BG12" s="2">
        <v>6.2949549096465524E-2</v>
      </c>
      <c r="BH12" s="2">
        <v>266910.14899999998</v>
      </c>
      <c r="BI12" s="2">
        <v>3.8836226493583051E-2</v>
      </c>
      <c r="BJ12" s="2">
        <v>3.5254663383619281E-2</v>
      </c>
      <c r="BK12" s="2">
        <v>1</v>
      </c>
      <c r="BL12" s="2" t="s">
        <v>67</v>
      </c>
      <c r="BM12" s="2">
        <v>2</v>
      </c>
      <c r="BN12" s="2" t="s">
        <v>430</v>
      </c>
    </row>
    <row r="13" spans="1:66">
      <c r="A13" s="140" t="str">
        <f t="shared" si="20"/>
        <v>영종운수</v>
      </c>
      <c r="B13" s="140" t="str">
        <f t="shared" si="21"/>
        <v>202</v>
      </c>
      <c r="C13" s="141" t="str">
        <f t="shared" si="22"/>
        <v>73아1220</v>
      </c>
      <c r="D13" s="129" t="str">
        <f t="shared" si="23"/>
        <v>대형</v>
      </c>
      <c r="E13" s="125" t="str">
        <f t="shared" si="16"/>
        <v>B</v>
      </c>
      <c r="F13" s="148">
        <f t="shared" si="17"/>
        <v>0.94300000000000006</v>
      </c>
      <c r="G13" s="149">
        <f t="shared" si="18"/>
        <v>2.8290000000000002</v>
      </c>
      <c r="H13" s="150">
        <f t="shared" si="19"/>
        <v>3</v>
      </c>
      <c r="I13" s="151">
        <f t="shared" si="24"/>
        <v>9702.9030000000002</v>
      </c>
      <c r="J13" s="152">
        <f t="shared" si="25"/>
        <v>9.5942743786129429E-3</v>
      </c>
      <c r="K13" s="152">
        <f t="shared" si="26"/>
        <v>0.27803822561360875</v>
      </c>
      <c r="L13" s="152">
        <f t="shared" si="27"/>
        <v>0.16860933269146358</v>
      </c>
      <c r="M13" s="153">
        <f t="shared" si="28"/>
        <v>12.377000000000001</v>
      </c>
      <c r="N13" s="154">
        <f t="shared" si="29"/>
        <v>0.01</v>
      </c>
      <c r="O13" s="154">
        <f t="shared" si="30"/>
        <v>3.133</v>
      </c>
      <c r="P13" s="155">
        <f t="shared" si="31"/>
        <v>199.12333333333333</v>
      </c>
      <c r="Q13" s="156">
        <f t="shared" si="32"/>
        <v>107</v>
      </c>
      <c r="R13" s="157">
        <f t="shared" si="33"/>
        <v>35.822565261489636</v>
      </c>
      <c r="S13" s="142">
        <f t="shared" si="34"/>
        <v>1</v>
      </c>
      <c r="T13" s="142">
        <f t="shared" si="35"/>
        <v>304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379</v>
      </c>
      <c r="Z13" s="4" t="s">
        <v>142</v>
      </c>
      <c r="AA13" s="4" t="s">
        <v>48</v>
      </c>
      <c r="AB13" s="4">
        <v>526</v>
      </c>
      <c r="AC13" s="4">
        <v>9702.9030000000002</v>
      </c>
      <c r="AD13" s="4">
        <v>3429.9830000000002</v>
      </c>
      <c r="AE13" s="4">
        <v>2.8290000000000002</v>
      </c>
      <c r="AF13" s="4">
        <v>3</v>
      </c>
      <c r="AG13" s="4">
        <v>12.377000000000001</v>
      </c>
      <c r="AH13" s="4">
        <v>380.225211</v>
      </c>
      <c r="AI13" s="4">
        <v>3.6479849999999998</v>
      </c>
      <c r="AJ13" s="4">
        <v>105.71714299999999</v>
      </c>
      <c r="AK13" s="4">
        <v>1636</v>
      </c>
      <c r="AL13" s="4">
        <v>1</v>
      </c>
      <c r="AM13" s="4">
        <v>304</v>
      </c>
      <c r="AN13" s="4">
        <v>107</v>
      </c>
      <c r="AO13" s="4">
        <v>25.518830999999999</v>
      </c>
      <c r="AP13" s="4">
        <v>74977.5</v>
      </c>
      <c r="AQ13" s="4">
        <v>11947.4</v>
      </c>
      <c r="AR13" s="4">
        <v>17</v>
      </c>
      <c r="AS13" s="4">
        <v>2884</v>
      </c>
      <c r="AT13" s="4">
        <v>0.01</v>
      </c>
      <c r="AU13" s="4">
        <v>3.133</v>
      </c>
      <c r="AV13" s="4">
        <v>67139</v>
      </c>
      <c r="AW13" s="4">
        <v>0</v>
      </c>
      <c r="AX13" s="30">
        <v>0.51</v>
      </c>
      <c r="AY13">
        <v>0.94300000000000006</v>
      </c>
      <c r="AZ13" t="s">
        <v>68</v>
      </c>
      <c r="BA13" t="s">
        <v>198</v>
      </c>
      <c r="BB13">
        <v>1</v>
      </c>
      <c r="BC13" t="s">
        <v>209</v>
      </c>
      <c r="BD13">
        <v>12</v>
      </c>
      <c r="BE13">
        <v>149482.04699999999</v>
      </c>
      <c r="BF13">
        <v>6.4910156067102834E-2</v>
      </c>
      <c r="BG13">
        <v>6.1210277171277978E-2</v>
      </c>
      <c r="BH13">
        <v>266910.14899999998</v>
      </c>
      <c r="BI13">
        <v>3.635269410456176E-2</v>
      </c>
      <c r="BJ13">
        <v>3.4280590540601744E-2</v>
      </c>
      <c r="BK13">
        <v>1</v>
      </c>
      <c r="BL13" t="s">
        <v>69</v>
      </c>
      <c r="BM13">
        <v>1</v>
      </c>
      <c r="BN13" t="s">
        <v>430</v>
      </c>
    </row>
    <row r="14" spans="1:66">
      <c r="A14" s="137" t="str">
        <f t="shared" si="20"/>
        <v>영종운수</v>
      </c>
      <c r="B14" s="137" t="str">
        <f t="shared" si="21"/>
        <v>202</v>
      </c>
      <c r="C14" s="138" t="str">
        <f t="shared" si="22"/>
        <v>73아1240</v>
      </c>
      <c r="D14" s="112" t="str">
        <f t="shared" si="23"/>
        <v>대형</v>
      </c>
      <c r="E14" s="108" t="str">
        <f t="shared" si="16"/>
        <v>A</v>
      </c>
      <c r="F14" s="158">
        <f t="shared" si="17"/>
        <v>0.98241379310344834</v>
      </c>
      <c r="G14" s="159">
        <f t="shared" si="18"/>
        <v>2.8490000000000002</v>
      </c>
      <c r="H14" s="160">
        <f t="shared" si="19"/>
        <v>2.9</v>
      </c>
      <c r="I14" s="161">
        <f t="shared" si="24"/>
        <v>9451.0450000000001</v>
      </c>
      <c r="J14" s="162">
        <f t="shared" si="25"/>
        <v>2.0247800312470362E-2</v>
      </c>
      <c r="K14" s="162">
        <f t="shared" si="26"/>
        <v>0.28250801070077325</v>
      </c>
      <c r="L14" s="162">
        <f t="shared" si="27"/>
        <v>0.1206215820578571</v>
      </c>
      <c r="M14" s="163">
        <f t="shared" si="28"/>
        <v>12.032999999999999</v>
      </c>
      <c r="N14" s="164">
        <f t="shared" si="29"/>
        <v>0</v>
      </c>
      <c r="O14" s="164">
        <f t="shared" si="30"/>
        <v>4.8460000000000001</v>
      </c>
      <c r="P14" s="165">
        <f t="shared" si="31"/>
        <v>265.97999999999996</v>
      </c>
      <c r="Q14" s="166">
        <f t="shared" si="32"/>
        <v>100</v>
      </c>
      <c r="R14" s="167">
        <f t="shared" si="33"/>
        <v>36.153869938902631</v>
      </c>
      <c r="S14" s="139">
        <f t="shared" si="34"/>
        <v>0</v>
      </c>
      <c r="T14" s="139">
        <f t="shared" si="35"/>
        <v>458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210</v>
      </c>
      <c r="Z14" t="s">
        <v>142</v>
      </c>
      <c r="AA14" t="s">
        <v>48</v>
      </c>
      <c r="AB14">
        <v>526</v>
      </c>
      <c r="AC14" s="1">
        <v>9451.0450000000001</v>
      </c>
      <c r="AD14" s="1">
        <v>3317.0529999999999</v>
      </c>
      <c r="AE14" s="28">
        <v>2.8490000000000002</v>
      </c>
      <c r="AF14">
        <v>2.9</v>
      </c>
      <c r="AG14">
        <v>12.032999999999999</v>
      </c>
      <c r="AH14">
        <v>374.92131899999998</v>
      </c>
      <c r="AI14">
        <v>7.5913320000000004</v>
      </c>
      <c r="AJ14">
        <v>105.91827600000001</v>
      </c>
      <c r="AK14">
        <v>1140</v>
      </c>
      <c r="AL14">
        <v>0</v>
      </c>
      <c r="AM14">
        <v>458</v>
      </c>
      <c r="AN14">
        <v>100</v>
      </c>
      <c r="AO14">
        <v>25.208075000000001</v>
      </c>
      <c r="AP14">
        <v>80159.5</v>
      </c>
      <c r="AQ14">
        <v>15958.8</v>
      </c>
      <c r="AR14">
        <v>28</v>
      </c>
      <c r="AS14">
        <v>3960</v>
      </c>
      <c r="AT14">
        <v>0</v>
      </c>
      <c r="AU14">
        <v>4.8460000000000001</v>
      </c>
      <c r="AV14">
        <v>86154</v>
      </c>
      <c r="AW14">
        <v>0</v>
      </c>
      <c r="AX14" s="29">
        <v>0.5</v>
      </c>
      <c r="AY14">
        <v>0.98241379310344834</v>
      </c>
      <c r="AZ14" t="s">
        <v>66</v>
      </c>
      <c r="BA14" t="s">
        <v>198</v>
      </c>
      <c r="BB14">
        <v>1</v>
      </c>
      <c r="BC14" t="s">
        <v>378</v>
      </c>
      <c r="BD14">
        <v>11</v>
      </c>
      <c r="BE14">
        <v>149482.04699999999</v>
      </c>
      <c r="BF14">
        <v>6.3225284839723936E-2</v>
      </c>
      <c r="BG14">
        <v>6.2113391899439138E-2</v>
      </c>
      <c r="BH14">
        <v>266910.14899999998</v>
      </c>
      <c r="BI14">
        <v>3.5409088172214838E-2</v>
      </c>
      <c r="BJ14">
        <v>3.4786376621600029E-2</v>
      </c>
      <c r="BK14">
        <v>1</v>
      </c>
      <c r="BL14" t="s">
        <v>68</v>
      </c>
      <c r="BM14">
        <v>1</v>
      </c>
      <c r="BN14" t="s">
        <v>430</v>
      </c>
    </row>
    <row r="15" spans="1:66">
      <c r="A15" s="140" t="str">
        <f t="shared" si="20"/>
        <v>영종운수</v>
      </c>
      <c r="B15" s="140" t="str">
        <f t="shared" si="21"/>
        <v>202</v>
      </c>
      <c r="C15" s="141" t="str">
        <f t="shared" si="22"/>
        <v>73아1242</v>
      </c>
      <c r="D15" s="129" t="str">
        <f t="shared" si="23"/>
        <v>대형</v>
      </c>
      <c r="E15" s="125" t="str">
        <f t="shared" si="16"/>
        <v>C</v>
      </c>
      <c r="F15" s="148">
        <f t="shared" si="17"/>
        <v>0.85892857142857137</v>
      </c>
      <c r="G15" s="149">
        <f t="shared" si="18"/>
        <v>2.4049999999999998</v>
      </c>
      <c r="H15" s="150">
        <f t="shared" si="19"/>
        <v>2.8</v>
      </c>
      <c r="I15" s="151">
        <f t="shared" si="24"/>
        <v>9785.0329999999994</v>
      </c>
      <c r="J15" s="152">
        <f t="shared" si="25"/>
        <v>1.7960595456242286E-2</v>
      </c>
      <c r="K15" s="152">
        <f t="shared" si="26"/>
        <v>0.32047033721172552</v>
      </c>
      <c r="L15" s="152">
        <f t="shared" si="27"/>
        <v>0.16995343807220681</v>
      </c>
      <c r="M15" s="153">
        <f t="shared" si="28"/>
        <v>15.105</v>
      </c>
      <c r="N15" s="154">
        <f t="shared" si="29"/>
        <v>0</v>
      </c>
      <c r="O15" s="154">
        <f t="shared" si="30"/>
        <v>17.803000000000001</v>
      </c>
      <c r="P15" s="155">
        <f t="shared" si="31"/>
        <v>284.98833333333334</v>
      </c>
      <c r="Q15" s="156">
        <f t="shared" si="32"/>
        <v>102</v>
      </c>
      <c r="R15" s="157">
        <f t="shared" si="33"/>
        <v>38.526563649253404</v>
      </c>
      <c r="S15" s="142">
        <f t="shared" si="34"/>
        <v>0</v>
      </c>
      <c r="T15" s="142">
        <f t="shared" si="35"/>
        <v>1742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212</v>
      </c>
      <c r="Z15" t="s">
        <v>142</v>
      </c>
      <c r="AA15" t="s">
        <v>48</v>
      </c>
      <c r="AB15">
        <v>526</v>
      </c>
      <c r="AC15" s="1">
        <v>9785.0329999999994</v>
      </c>
      <c r="AD15" s="1">
        <v>4068.1320000000001</v>
      </c>
      <c r="AE15" s="28">
        <v>2.4049999999999998</v>
      </c>
      <c r="AF15">
        <v>2.8</v>
      </c>
      <c r="AG15">
        <v>15.105</v>
      </c>
      <c r="AH15">
        <v>383.90770600000002</v>
      </c>
      <c r="AI15">
        <v>6.8952109999999998</v>
      </c>
      <c r="AJ15">
        <v>123.031032</v>
      </c>
      <c r="AK15">
        <v>1663</v>
      </c>
      <c r="AL15">
        <v>0</v>
      </c>
      <c r="AM15">
        <v>1742</v>
      </c>
      <c r="AN15">
        <v>102</v>
      </c>
      <c r="AO15">
        <v>25.487981999999999</v>
      </c>
      <c r="AP15">
        <v>82261</v>
      </c>
      <c r="AQ15">
        <v>17099.3</v>
      </c>
      <c r="AR15">
        <v>52</v>
      </c>
      <c r="AS15">
        <v>19756</v>
      </c>
      <c r="AT15">
        <v>0</v>
      </c>
      <c r="AU15">
        <v>17.803000000000001</v>
      </c>
      <c r="AV15">
        <v>85597</v>
      </c>
      <c r="AW15">
        <v>0</v>
      </c>
      <c r="AX15" s="29">
        <v>0.46</v>
      </c>
      <c r="AY15">
        <v>0.85892857142857137</v>
      </c>
      <c r="AZ15" t="s">
        <v>69</v>
      </c>
      <c r="BA15" t="s">
        <v>198</v>
      </c>
      <c r="BB15">
        <v>3</v>
      </c>
      <c r="BC15" t="s">
        <v>582</v>
      </c>
      <c r="BD15">
        <v>13</v>
      </c>
      <c r="BE15">
        <v>149482.04699999999</v>
      </c>
      <c r="BF15">
        <v>6.5459586595037728E-2</v>
      </c>
      <c r="BG15">
        <v>5.6225109200380617E-2</v>
      </c>
      <c r="BH15">
        <v>266910.14899999998</v>
      </c>
      <c r="BI15">
        <v>3.666040065040764E-2</v>
      </c>
      <c r="BJ15">
        <v>3.1488665558653706E-2</v>
      </c>
      <c r="BK15">
        <v>1</v>
      </c>
      <c r="BL15" t="s">
        <v>70</v>
      </c>
      <c r="BM15">
        <v>2</v>
      </c>
      <c r="BN15" t="s">
        <v>430</v>
      </c>
    </row>
    <row r="16" spans="1:66">
      <c r="A16" s="137" t="str">
        <f t="shared" si="20"/>
        <v>영종운수</v>
      </c>
      <c r="B16" s="137" t="str">
        <f t="shared" si="21"/>
        <v>202</v>
      </c>
      <c r="C16" s="138" t="str">
        <f t="shared" si="22"/>
        <v>73아1256</v>
      </c>
      <c r="D16" s="112" t="str">
        <f t="shared" si="23"/>
        <v>대형</v>
      </c>
      <c r="E16" s="108" t="str">
        <f t="shared" si="16"/>
        <v>C</v>
      </c>
      <c r="F16" s="158">
        <f t="shared" si="17"/>
        <v>0.88896551724137929</v>
      </c>
      <c r="G16" s="159">
        <f t="shared" si="18"/>
        <v>2.5779999999999998</v>
      </c>
      <c r="H16" s="160">
        <f t="shared" si="19"/>
        <v>2.9</v>
      </c>
      <c r="I16" s="161">
        <f t="shared" si="24"/>
        <v>8816.86</v>
      </c>
      <c r="J16" s="162">
        <f t="shared" si="25"/>
        <v>1.2214893458241107E-2</v>
      </c>
      <c r="K16" s="162">
        <f t="shared" si="26"/>
        <v>0.27043103674661256</v>
      </c>
      <c r="L16" s="162">
        <f t="shared" si="27"/>
        <v>9.9808775459744162E-2</v>
      </c>
      <c r="M16" s="163">
        <f t="shared" si="28"/>
        <v>10.305999999999999</v>
      </c>
      <c r="N16" s="164">
        <f t="shared" si="29"/>
        <v>0</v>
      </c>
      <c r="O16" s="164">
        <f t="shared" si="30"/>
        <v>4.242</v>
      </c>
      <c r="P16" s="165">
        <f t="shared" si="31"/>
        <v>79.825000000000003</v>
      </c>
      <c r="Q16" s="166">
        <f t="shared" si="32"/>
        <v>100</v>
      </c>
      <c r="R16" s="167">
        <f t="shared" si="33"/>
        <v>36.273909234416728</v>
      </c>
      <c r="S16" s="139">
        <f t="shared" si="34"/>
        <v>0</v>
      </c>
      <c r="T16" s="139">
        <f t="shared" si="35"/>
        <v>374</v>
      </c>
      <c r="U16" t="s">
        <v>118</v>
      </c>
      <c r="V16" t="s">
        <v>119</v>
      </c>
      <c r="W16" s="4" t="s">
        <v>118</v>
      </c>
      <c r="X16" s="4" t="s">
        <v>119</v>
      </c>
      <c r="Y16" s="4" t="s">
        <v>213</v>
      </c>
      <c r="Z16" s="4" t="s">
        <v>142</v>
      </c>
      <c r="AA16" s="4" t="s">
        <v>48</v>
      </c>
      <c r="AB16" s="4">
        <v>526</v>
      </c>
      <c r="AC16" s="4">
        <v>8816.86</v>
      </c>
      <c r="AD16" s="4">
        <v>3419.694</v>
      </c>
      <c r="AE16" s="4">
        <v>2.5779999999999998</v>
      </c>
      <c r="AF16" s="4">
        <v>2.9</v>
      </c>
      <c r="AG16" s="4">
        <v>10.305999999999999</v>
      </c>
      <c r="AH16" s="4">
        <v>338.83324599999997</v>
      </c>
      <c r="AI16" s="4">
        <v>4.1388119999999997</v>
      </c>
      <c r="AJ16" s="4">
        <v>91.631026000000006</v>
      </c>
      <c r="AK16" s="4">
        <v>880</v>
      </c>
      <c r="AL16" s="4">
        <v>0</v>
      </c>
      <c r="AM16" s="4">
        <v>374</v>
      </c>
      <c r="AN16" s="4">
        <v>100</v>
      </c>
      <c r="AO16" s="4">
        <v>26.021235999999998</v>
      </c>
      <c r="AP16" s="4">
        <v>51450.2</v>
      </c>
      <c r="AQ16" s="4">
        <v>4789.5</v>
      </c>
      <c r="AR16" s="4">
        <v>28</v>
      </c>
      <c r="AS16" s="4">
        <v>4973</v>
      </c>
      <c r="AT16" s="4">
        <v>0</v>
      </c>
      <c r="AU16" s="4">
        <v>4.242</v>
      </c>
      <c r="AV16" s="4">
        <v>71672</v>
      </c>
      <c r="AW16" s="4">
        <v>0</v>
      </c>
      <c r="AX16" s="30">
        <v>0.41</v>
      </c>
      <c r="AY16">
        <v>0.88896551724137929</v>
      </c>
      <c r="AZ16" t="s">
        <v>69</v>
      </c>
      <c r="BA16" t="s">
        <v>198</v>
      </c>
      <c r="BB16">
        <v>2</v>
      </c>
      <c r="BC16" t="s">
        <v>199</v>
      </c>
      <c r="BD16">
        <v>12</v>
      </c>
      <c r="BE16">
        <v>149482.04699999999</v>
      </c>
      <c r="BF16">
        <v>5.8982735231074279E-2</v>
      </c>
      <c r="BG16">
        <v>5.2433617733003271E-2</v>
      </c>
      <c r="BH16">
        <v>266910.14899999998</v>
      </c>
      <c r="BI16">
        <v>3.3033063871992376E-2</v>
      </c>
      <c r="BJ16">
        <v>2.9365254711033222E-2</v>
      </c>
      <c r="BK16">
        <v>1</v>
      </c>
      <c r="BL16" t="s">
        <v>69</v>
      </c>
      <c r="BM16">
        <v>0</v>
      </c>
      <c r="BN16" t="s">
        <v>373</v>
      </c>
    </row>
    <row r="17" spans="1:66">
      <c r="A17" s="140" t="str">
        <f t="shared" si="20"/>
        <v>영종운수</v>
      </c>
      <c r="B17" s="140" t="str">
        <f t="shared" si="21"/>
        <v>202</v>
      </c>
      <c r="C17" s="141" t="str">
        <f t="shared" si="22"/>
        <v>73아1278</v>
      </c>
      <c r="D17" s="129" t="str">
        <f t="shared" si="23"/>
        <v>대형</v>
      </c>
      <c r="E17" s="125" t="str">
        <f t="shared" si="16"/>
        <v>A</v>
      </c>
      <c r="F17" s="148">
        <f t="shared" si="17"/>
        <v>0.95310344827586202</v>
      </c>
      <c r="G17" s="149">
        <f t="shared" si="18"/>
        <v>2.7639999999999998</v>
      </c>
      <c r="H17" s="150">
        <f t="shared" si="19"/>
        <v>2.9</v>
      </c>
      <c r="I17" s="151">
        <f t="shared" si="24"/>
        <v>10047.061</v>
      </c>
      <c r="J17" s="152">
        <f t="shared" si="25"/>
        <v>1.718044290921962E-2</v>
      </c>
      <c r="K17" s="152">
        <f t="shared" si="26"/>
        <v>0.29538589006784061</v>
      </c>
      <c r="L17" s="152">
        <f t="shared" si="27"/>
        <v>0.16522244664384939</v>
      </c>
      <c r="M17" s="153">
        <f t="shared" si="28"/>
        <v>14.807</v>
      </c>
      <c r="N17" s="154">
        <f t="shared" si="29"/>
        <v>0</v>
      </c>
      <c r="O17" s="154">
        <f t="shared" si="30"/>
        <v>5.5839999999999996</v>
      </c>
      <c r="P17" s="155">
        <f t="shared" si="31"/>
        <v>354.74666666666667</v>
      </c>
      <c r="Q17" s="156">
        <f t="shared" si="32"/>
        <v>107</v>
      </c>
      <c r="R17" s="157">
        <f t="shared" si="33"/>
        <v>37.913070336737263</v>
      </c>
      <c r="S17" s="142">
        <f t="shared" si="34"/>
        <v>0</v>
      </c>
      <c r="T17" s="142">
        <f t="shared" si="35"/>
        <v>561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214</v>
      </c>
      <c r="Z17" t="s">
        <v>142</v>
      </c>
      <c r="AA17" t="s">
        <v>48</v>
      </c>
      <c r="AB17">
        <v>526</v>
      </c>
      <c r="AC17" s="1">
        <v>10047.061</v>
      </c>
      <c r="AD17" s="1">
        <v>3634.7179999999998</v>
      </c>
      <c r="AE17" s="28">
        <v>2.7639999999999998</v>
      </c>
      <c r="AF17">
        <v>2.9</v>
      </c>
      <c r="AG17">
        <v>14.807</v>
      </c>
      <c r="AH17">
        <v>385.495475</v>
      </c>
      <c r="AI17">
        <v>6.6229829999999996</v>
      </c>
      <c r="AJ17">
        <v>113.869924</v>
      </c>
      <c r="AK17">
        <v>1660</v>
      </c>
      <c r="AL17">
        <v>0</v>
      </c>
      <c r="AM17">
        <v>561</v>
      </c>
      <c r="AN17">
        <v>107</v>
      </c>
      <c r="AO17">
        <v>26.062719999999999</v>
      </c>
      <c r="AP17">
        <v>98073.9</v>
      </c>
      <c r="AQ17">
        <v>21284.799999999999</v>
      </c>
      <c r="AR17">
        <v>21</v>
      </c>
      <c r="AS17">
        <v>2830</v>
      </c>
      <c r="AT17">
        <v>0</v>
      </c>
      <c r="AU17">
        <v>5.5839999999999996</v>
      </c>
      <c r="AV17">
        <v>51718</v>
      </c>
      <c r="AW17">
        <v>0</v>
      </c>
      <c r="AX17" s="29">
        <v>0.53</v>
      </c>
      <c r="AY17">
        <v>0.95310344827586202</v>
      </c>
      <c r="AZ17" t="s">
        <v>66</v>
      </c>
      <c r="BA17" t="s">
        <v>198</v>
      </c>
      <c r="BB17">
        <v>4</v>
      </c>
      <c r="BC17" t="s">
        <v>583</v>
      </c>
      <c r="BD17">
        <v>9</v>
      </c>
      <c r="BE17">
        <v>149482.04699999999</v>
      </c>
      <c r="BF17">
        <v>6.7212492748376665E-2</v>
      </c>
      <c r="BG17">
        <v>6.4060458605694176E-2</v>
      </c>
      <c r="BH17">
        <v>266910.14899999998</v>
      </c>
      <c r="BI17">
        <v>3.764210929274181E-2</v>
      </c>
      <c r="BJ17">
        <v>3.5876824167289087E-2</v>
      </c>
      <c r="BK17">
        <v>1</v>
      </c>
      <c r="BL17" t="s">
        <v>68</v>
      </c>
      <c r="BM17">
        <v>1</v>
      </c>
      <c r="BN17" t="s">
        <v>430</v>
      </c>
    </row>
    <row r="18" spans="1:66">
      <c r="A18" s="137" t="str">
        <f t="shared" si="20"/>
        <v>영종운수</v>
      </c>
      <c r="B18" s="137" t="str">
        <f t="shared" si="21"/>
        <v>202</v>
      </c>
      <c r="C18" s="138" t="str">
        <f t="shared" si="22"/>
        <v>73아1280</v>
      </c>
      <c r="D18" s="112" t="str">
        <f t="shared" si="23"/>
        <v>대형</v>
      </c>
      <c r="E18" s="108" t="str">
        <f t="shared" si="16"/>
        <v>C</v>
      </c>
      <c r="F18" s="158">
        <f t="shared" si="17"/>
        <v>0.8896551724137931</v>
      </c>
      <c r="G18" s="159">
        <f t="shared" si="18"/>
        <v>2.58</v>
      </c>
      <c r="H18" s="160">
        <f t="shared" si="19"/>
        <v>2.9</v>
      </c>
      <c r="I18" s="161">
        <f t="shared" si="24"/>
        <v>10012.855</v>
      </c>
      <c r="J18" s="162">
        <f t="shared" si="25"/>
        <v>1.2892143689786953E-2</v>
      </c>
      <c r="K18" s="162">
        <f t="shared" si="26"/>
        <v>0.28017716071489163</v>
      </c>
      <c r="L18" s="162">
        <f t="shared" si="27"/>
        <v>0.16818379972545294</v>
      </c>
      <c r="M18" s="163">
        <f t="shared" si="28"/>
        <v>13.465999999999999</v>
      </c>
      <c r="N18" s="164">
        <f t="shared" si="29"/>
        <v>0</v>
      </c>
      <c r="O18" s="164">
        <f t="shared" si="30"/>
        <v>4.484</v>
      </c>
      <c r="P18" s="165">
        <f t="shared" si="31"/>
        <v>242.63166666666666</v>
      </c>
      <c r="Q18" s="166">
        <f t="shared" si="32"/>
        <v>108</v>
      </c>
      <c r="R18" s="167">
        <f t="shared" si="33"/>
        <v>35.920330287287307</v>
      </c>
      <c r="S18" s="139">
        <f t="shared" si="34"/>
        <v>0</v>
      </c>
      <c r="T18" s="139">
        <f t="shared" si="35"/>
        <v>449</v>
      </c>
      <c r="U18" t="s">
        <v>118</v>
      </c>
      <c r="V18" s="5" t="s">
        <v>119</v>
      </c>
      <c r="W18" t="s">
        <v>118</v>
      </c>
      <c r="X18" s="5" t="s">
        <v>119</v>
      </c>
      <c r="Y18" t="s">
        <v>215</v>
      </c>
      <c r="Z18" t="s">
        <v>142</v>
      </c>
      <c r="AA18" t="s">
        <v>48</v>
      </c>
      <c r="AB18">
        <v>526</v>
      </c>
      <c r="AC18" s="1">
        <v>10012.855</v>
      </c>
      <c r="AD18" s="1">
        <v>3880.6770000000001</v>
      </c>
      <c r="AE18" s="28">
        <v>2.58</v>
      </c>
      <c r="AF18">
        <v>2.9</v>
      </c>
      <c r="AG18">
        <v>13.465999999999999</v>
      </c>
      <c r="AH18">
        <v>394.312701</v>
      </c>
      <c r="AI18">
        <v>5.0835359999999996</v>
      </c>
      <c r="AJ18">
        <v>110.477413</v>
      </c>
      <c r="AK18">
        <v>1684</v>
      </c>
      <c r="AL18">
        <v>0</v>
      </c>
      <c r="AM18">
        <v>449</v>
      </c>
      <c r="AN18">
        <v>108</v>
      </c>
      <c r="AO18">
        <v>25.393184000000002</v>
      </c>
      <c r="AP18">
        <v>76233.3</v>
      </c>
      <c r="AQ18">
        <v>14557.9</v>
      </c>
      <c r="AR18">
        <v>14</v>
      </c>
      <c r="AS18">
        <v>2029</v>
      </c>
      <c r="AT18">
        <v>0</v>
      </c>
      <c r="AU18">
        <v>4.484</v>
      </c>
      <c r="AV18">
        <v>91057</v>
      </c>
      <c r="AW18">
        <v>0</v>
      </c>
      <c r="AX18" s="29">
        <v>0.49</v>
      </c>
      <c r="AY18">
        <v>0.8896551724137931</v>
      </c>
      <c r="AZ18" t="s">
        <v>69</v>
      </c>
      <c r="BA18" t="s">
        <v>198</v>
      </c>
      <c r="BB18">
        <v>1</v>
      </c>
      <c r="BC18" t="s">
        <v>380</v>
      </c>
      <c r="BD18">
        <v>13</v>
      </c>
      <c r="BE18">
        <v>149482.04699999999</v>
      </c>
      <c r="BF18">
        <v>6.6983662593274498E-2</v>
      </c>
      <c r="BG18">
        <v>5.9592361893326964E-2</v>
      </c>
      <c r="BH18">
        <v>266910.14899999998</v>
      </c>
      <c r="BI18">
        <v>3.7513953806230127E-2</v>
      </c>
      <c r="BJ18">
        <v>3.337448304140473E-2</v>
      </c>
      <c r="BK18">
        <v>1</v>
      </c>
      <c r="BL18" t="s">
        <v>69</v>
      </c>
      <c r="BM18">
        <v>0</v>
      </c>
      <c r="BN18" t="s">
        <v>373</v>
      </c>
    </row>
    <row r="19" spans="1:66">
      <c r="A19" s="140" t="str">
        <f t="shared" si="20"/>
        <v>영종운수</v>
      </c>
      <c r="B19" s="140" t="str">
        <f t="shared" si="21"/>
        <v>202</v>
      </c>
      <c r="C19" s="141" t="str">
        <f t="shared" si="22"/>
        <v>73아1281</v>
      </c>
      <c r="D19" s="129" t="str">
        <f t="shared" si="23"/>
        <v>대형</v>
      </c>
      <c r="E19" s="125" t="str">
        <f t="shared" si="16"/>
        <v>D</v>
      </c>
      <c r="F19" s="148">
        <f t="shared" si="17"/>
        <v>0.84482758620689669</v>
      </c>
      <c r="G19" s="149">
        <f t="shared" si="18"/>
        <v>2.4500000000000002</v>
      </c>
      <c r="H19" s="150">
        <f t="shared" si="19"/>
        <v>2.9</v>
      </c>
      <c r="I19" s="151">
        <f t="shared" si="24"/>
        <v>9965.3680000000004</v>
      </c>
      <c r="J19" s="152">
        <f t="shared" si="25"/>
        <v>1.3685442894569959E-2</v>
      </c>
      <c r="K19" s="152">
        <f t="shared" si="26"/>
        <v>0.29343302809409871</v>
      </c>
      <c r="L19" s="152">
        <f t="shared" si="27"/>
        <v>0.17781581171914573</v>
      </c>
      <c r="M19" s="153">
        <f t="shared" si="28"/>
        <v>16.013999999999999</v>
      </c>
      <c r="N19" s="154">
        <f t="shared" si="29"/>
        <v>0.02</v>
      </c>
      <c r="O19" s="154">
        <f t="shared" si="30"/>
        <v>7.5759999999999996</v>
      </c>
      <c r="P19" s="155">
        <f t="shared" si="31"/>
        <v>320.7</v>
      </c>
      <c r="Q19" s="156">
        <f t="shared" si="32"/>
        <v>108</v>
      </c>
      <c r="R19" s="157">
        <f t="shared" si="33"/>
        <v>36.854427016258235</v>
      </c>
      <c r="S19" s="142">
        <f t="shared" si="34"/>
        <v>2</v>
      </c>
      <c r="T19" s="142">
        <f t="shared" si="35"/>
        <v>755</v>
      </c>
      <c r="U19" t="s">
        <v>118</v>
      </c>
      <c r="V19" t="s">
        <v>119</v>
      </c>
      <c r="W19" s="4" t="s">
        <v>118</v>
      </c>
      <c r="X19" s="4" t="s">
        <v>119</v>
      </c>
      <c r="Y19" s="4" t="s">
        <v>216</v>
      </c>
      <c r="Z19" s="4" t="s">
        <v>142</v>
      </c>
      <c r="AA19" s="4" t="s">
        <v>48</v>
      </c>
      <c r="AB19" s="4">
        <v>526</v>
      </c>
      <c r="AC19" s="4">
        <v>9965.3680000000004</v>
      </c>
      <c r="AD19" s="4">
        <v>4067.11</v>
      </c>
      <c r="AE19" s="4">
        <v>2.4500000000000002</v>
      </c>
      <c r="AF19" s="4">
        <v>2.9</v>
      </c>
      <c r="AG19" s="4">
        <v>16.013999999999999</v>
      </c>
      <c r="AH19" s="4">
        <v>390.25160099999999</v>
      </c>
      <c r="AI19" s="4">
        <v>5.3407660000000003</v>
      </c>
      <c r="AJ19" s="4">
        <v>114.512709</v>
      </c>
      <c r="AK19" s="4">
        <v>1772</v>
      </c>
      <c r="AL19" s="4">
        <v>2</v>
      </c>
      <c r="AM19" s="4">
        <v>755</v>
      </c>
      <c r="AN19" s="4">
        <v>108</v>
      </c>
      <c r="AO19" s="4">
        <v>25.535751000000001</v>
      </c>
      <c r="AP19" s="4">
        <v>106913.5</v>
      </c>
      <c r="AQ19" s="4">
        <v>19242</v>
      </c>
      <c r="AR19" s="4">
        <v>39</v>
      </c>
      <c r="AS19" s="4">
        <v>4502</v>
      </c>
      <c r="AT19" s="4">
        <v>0.02</v>
      </c>
      <c r="AU19" s="4">
        <v>7.5759999999999996</v>
      </c>
      <c r="AV19" s="4">
        <v>82944</v>
      </c>
      <c r="AW19" s="4">
        <v>0</v>
      </c>
      <c r="AX19" s="30">
        <v>0.51</v>
      </c>
      <c r="AY19">
        <v>0.84482758620689669</v>
      </c>
      <c r="AZ19" t="s">
        <v>67</v>
      </c>
      <c r="BA19" t="s">
        <v>198</v>
      </c>
      <c r="BB19">
        <v>1</v>
      </c>
      <c r="BC19" t="s">
        <v>203</v>
      </c>
      <c r="BD19">
        <v>16</v>
      </c>
      <c r="BE19">
        <v>149482.04699999999</v>
      </c>
      <c r="BF19">
        <v>6.6665985648430418E-2</v>
      </c>
      <c r="BG19">
        <v>5.6321263737467084E-2</v>
      </c>
      <c r="BH19">
        <v>266910.14899999998</v>
      </c>
      <c r="BI19">
        <v>3.7336040001985843E-2</v>
      </c>
      <c r="BJ19">
        <v>3.1542516553401838E-2</v>
      </c>
      <c r="BK19">
        <v>1</v>
      </c>
      <c r="BL19" t="s">
        <v>67</v>
      </c>
      <c r="BM19">
        <v>0</v>
      </c>
      <c r="BN19" t="s">
        <v>373</v>
      </c>
    </row>
    <row r="20" spans="1:66">
      <c r="A20" s="137" t="str">
        <f t="shared" si="20"/>
        <v>영종운수</v>
      </c>
      <c r="B20" s="137" t="str">
        <f t="shared" si="21"/>
        <v>202</v>
      </c>
      <c r="C20" s="138" t="str">
        <f t="shared" si="22"/>
        <v>73아1282</v>
      </c>
      <c r="D20" s="112" t="str">
        <f t="shared" si="23"/>
        <v>대형</v>
      </c>
      <c r="E20" s="108" t="str">
        <f t="shared" si="16"/>
        <v>B</v>
      </c>
      <c r="F20" s="158">
        <f t="shared" si="17"/>
        <v>0.93857142857142872</v>
      </c>
      <c r="G20" s="159">
        <f t="shared" si="18"/>
        <v>2.6280000000000001</v>
      </c>
      <c r="H20" s="160">
        <f t="shared" si="19"/>
        <v>2.8</v>
      </c>
      <c r="I20" s="161">
        <f t="shared" si="24"/>
        <v>9870.1890000000003</v>
      </c>
      <c r="J20" s="162">
        <f t="shared" si="25"/>
        <v>1.1248739756742778E-2</v>
      </c>
      <c r="K20" s="162">
        <f t="shared" si="26"/>
        <v>0.30604011590163105</v>
      </c>
      <c r="L20" s="162">
        <f t="shared" si="27"/>
        <v>0.12350320748670567</v>
      </c>
      <c r="M20" s="163">
        <f t="shared" si="28"/>
        <v>15.525</v>
      </c>
      <c r="N20" s="164">
        <f t="shared" si="29"/>
        <v>8.1000000000000003E-2</v>
      </c>
      <c r="O20" s="164">
        <f t="shared" si="30"/>
        <v>7.9630000000000001</v>
      </c>
      <c r="P20" s="165">
        <f t="shared" si="31"/>
        <v>261.48500000000001</v>
      </c>
      <c r="Q20" s="166">
        <f t="shared" si="32"/>
        <v>108</v>
      </c>
      <c r="R20" s="167">
        <f t="shared" si="33"/>
        <v>37.226981105903725</v>
      </c>
      <c r="S20" s="139">
        <f t="shared" si="34"/>
        <v>8</v>
      </c>
      <c r="T20" s="139">
        <f t="shared" si="35"/>
        <v>786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217</v>
      </c>
      <c r="Z20" t="s">
        <v>142</v>
      </c>
      <c r="AA20" t="s">
        <v>48</v>
      </c>
      <c r="AB20">
        <v>526</v>
      </c>
      <c r="AC20" s="1">
        <v>9870.1890000000003</v>
      </c>
      <c r="AD20" s="1">
        <v>3755.88</v>
      </c>
      <c r="AE20" s="28">
        <v>2.6280000000000001</v>
      </c>
      <c r="AF20">
        <v>2.8</v>
      </c>
      <c r="AG20">
        <v>15.525</v>
      </c>
      <c r="AH20">
        <v>388.35657099999997</v>
      </c>
      <c r="AI20">
        <v>4.3685219999999996</v>
      </c>
      <c r="AJ20">
        <v>118.85269</v>
      </c>
      <c r="AK20">
        <v>1219</v>
      </c>
      <c r="AL20">
        <v>8</v>
      </c>
      <c r="AM20">
        <v>786</v>
      </c>
      <c r="AN20">
        <v>108</v>
      </c>
      <c r="AO20">
        <v>25.415274</v>
      </c>
      <c r="AP20">
        <v>73050.8</v>
      </c>
      <c r="AQ20">
        <v>15689.1</v>
      </c>
      <c r="AR20">
        <v>32</v>
      </c>
      <c r="AS20">
        <v>6364</v>
      </c>
      <c r="AT20">
        <v>8.1000000000000003E-2</v>
      </c>
      <c r="AU20">
        <v>7.9630000000000001</v>
      </c>
      <c r="AV20">
        <v>85367</v>
      </c>
      <c r="AW20">
        <v>0</v>
      </c>
      <c r="AX20" s="29">
        <v>0.53</v>
      </c>
      <c r="AY20">
        <v>0.93857142857142872</v>
      </c>
      <c r="AZ20" t="s">
        <v>68</v>
      </c>
      <c r="BA20" t="s">
        <v>198</v>
      </c>
      <c r="BB20">
        <v>2</v>
      </c>
      <c r="BC20" t="s">
        <v>206</v>
      </c>
      <c r="BD20">
        <v>12</v>
      </c>
      <c r="BE20">
        <v>149482.04699999999</v>
      </c>
      <c r="BF20">
        <v>6.6029260356596536E-2</v>
      </c>
      <c r="BG20">
        <v>6.1973177220405615E-2</v>
      </c>
      <c r="BH20">
        <v>266910.14899999998</v>
      </c>
      <c r="BI20">
        <v>3.6979444344770872E-2</v>
      </c>
      <c r="BJ20">
        <v>3.4707849906449241E-2</v>
      </c>
      <c r="BK20">
        <v>1</v>
      </c>
      <c r="BL20" t="s">
        <v>68</v>
      </c>
      <c r="BM20">
        <v>0</v>
      </c>
      <c r="BN20" t="s">
        <v>373</v>
      </c>
    </row>
    <row r="21" spans="1:66">
      <c r="A21" s="140" t="str">
        <f t="shared" si="20"/>
        <v>영종운수</v>
      </c>
      <c r="B21" s="140" t="str">
        <f t="shared" si="21"/>
        <v>203</v>
      </c>
      <c r="C21" s="141" t="str">
        <f t="shared" si="22"/>
        <v>70바2212</v>
      </c>
      <c r="D21" s="129" t="str">
        <f t="shared" si="23"/>
        <v>대형</v>
      </c>
      <c r="E21" s="125" t="str">
        <f t="shared" si="16"/>
        <v>F</v>
      </c>
      <c r="F21" s="148">
        <f t="shared" si="17"/>
        <v>0.68629629629629629</v>
      </c>
      <c r="G21" s="149">
        <f t="shared" si="18"/>
        <v>1.853</v>
      </c>
      <c r="H21" s="150">
        <f t="shared" si="19"/>
        <v>2.7</v>
      </c>
      <c r="I21" s="151">
        <f t="shared" si="24"/>
        <v>2598.326</v>
      </c>
      <c r="J21" s="152">
        <f t="shared" si="25"/>
        <v>1.7612634159530457E-2</v>
      </c>
      <c r="K21" s="152">
        <f t="shared" si="26"/>
        <v>0.27961342009787604</v>
      </c>
      <c r="L21" s="152">
        <f t="shared" si="27"/>
        <v>8.9673120308998946E-2</v>
      </c>
      <c r="M21" s="153">
        <f t="shared" si="28"/>
        <v>14.465999999999999</v>
      </c>
      <c r="N21" s="154">
        <f t="shared" si="29"/>
        <v>7.6999999999999999E-2</v>
      </c>
      <c r="O21" s="154">
        <f t="shared" si="30"/>
        <v>5.4269999999999996</v>
      </c>
      <c r="P21" s="155">
        <f t="shared" si="31"/>
        <v>39.471666666666671</v>
      </c>
      <c r="Q21" s="156">
        <f t="shared" si="32"/>
        <v>102</v>
      </c>
      <c r="R21" s="157">
        <f t="shared" si="33"/>
        <v>31.56425145646249</v>
      </c>
      <c r="S21" s="142">
        <f t="shared" si="34"/>
        <v>2</v>
      </c>
      <c r="T21" s="142">
        <f t="shared" si="35"/>
        <v>141</v>
      </c>
      <c r="U21" t="s">
        <v>118</v>
      </c>
      <c r="V21" s="5" t="s">
        <v>120</v>
      </c>
      <c r="W21" t="s">
        <v>118</v>
      </c>
      <c r="X21" s="5" t="s">
        <v>120</v>
      </c>
      <c r="Y21" t="s">
        <v>218</v>
      </c>
      <c r="Z21" t="s">
        <v>142</v>
      </c>
      <c r="AA21" t="s">
        <v>219</v>
      </c>
      <c r="AB21">
        <v>526</v>
      </c>
      <c r="AC21" s="1">
        <v>2598.326</v>
      </c>
      <c r="AD21" s="1">
        <v>1402.2750000000001</v>
      </c>
      <c r="AE21" s="28">
        <v>1.853</v>
      </c>
      <c r="AF21">
        <v>2.7</v>
      </c>
      <c r="AG21">
        <v>14.465999999999999</v>
      </c>
      <c r="AH21">
        <v>117.13387</v>
      </c>
      <c r="AI21">
        <v>2.0630359999999999</v>
      </c>
      <c r="AJ21">
        <v>32.752201999999997</v>
      </c>
      <c r="AK21">
        <v>233</v>
      </c>
      <c r="AL21">
        <v>2</v>
      </c>
      <c r="AM21">
        <v>141</v>
      </c>
      <c r="AN21">
        <v>102</v>
      </c>
      <c r="AO21">
        <v>22.182532999999999</v>
      </c>
      <c r="AP21">
        <v>15375.8</v>
      </c>
      <c r="AQ21">
        <v>2368.3000000000002</v>
      </c>
      <c r="AR21">
        <v>15</v>
      </c>
      <c r="AS21">
        <v>3264</v>
      </c>
      <c r="AT21">
        <v>7.6999999999999999E-2</v>
      </c>
      <c r="AU21">
        <v>5.4269999999999996</v>
      </c>
      <c r="AV21">
        <v>24054</v>
      </c>
      <c r="AW21">
        <v>0</v>
      </c>
      <c r="AX21" s="29">
        <v>0.42</v>
      </c>
      <c r="AY21">
        <v>0.68629629629629629</v>
      </c>
      <c r="AZ21" t="s">
        <v>70</v>
      </c>
      <c r="BA21" t="s">
        <v>383</v>
      </c>
      <c r="BB21">
        <v>2</v>
      </c>
      <c r="BC21" t="s">
        <v>384</v>
      </c>
      <c r="BD21">
        <v>7</v>
      </c>
      <c r="BE21">
        <v>57855.116999999998</v>
      </c>
      <c r="BF21">
        <v>4.4910910818830425E-2</v>
      </c>
      <c r="BG21">
        <v>3.0822191758256585E-2</v>
      </c>
      <c r="BH21">
        <v>266910.14899999998</v>
      </c>
      <c r="BI21">
        <v>9.7348340246140291E-3</v>
      </c>
      <c r="BJ21">
        <v>6.6809805361517762E-3</v>
      </c>
      <c r="BK21">
        <v>1</v>
      </c>
      <c r="BL21" t="s">
        <v>70</v>
      </c>
      <c r="BM21">
        <v>0</v>
      </c>
      <c r="BN21" t="s">
        <v>373</v>
      </c>
    </row>
    <row r="22" spans="1:66">
      <c r="A22" s="137" t="str">
        <f t="shared" si="20"/>
        <v>영종운수</v>
      </c>
      <c r="B22" s="137" t="str">
        <f t="shared" si="21"/>
        <v>203</v>
      </c>
      <c r="C22" s="138" t="str">
        <f t="shared" si="22"/>
        <v>70바2269</v>
      </c>
      <c r="D22" s="112" t="str">
        <f t="shared" si="23"/>
        <v>대형</v>
      </c>
      <c r="E22" s="108" t="str">
        <f t="shared" si="16"/>
        <v>D</v>
      </c>
      <c r="F22" s="158">
        <f t="shared" si="17"/>
        <v>0.80821428571428577</v>
      </c>
      <c r="G22" s="159">
        <f t="shared" si="18"/>
        <v>2.2629999999999999</v>
      </c>
      <c r="H22" s="160">
        <f t="shared" si="19"/>
        <v>2.8</v>
      </c>
      <c r="I22" s="161">
        <f t="shared" si="24"/>
        <v>8146.1639999999998</v>
      </c>
      <c r="J22" s="162">
        <f t="shared" si="25"/>
        <v>2.0050674561205236E-2</v>
      </c>
      <c r="K22" s="162">
        <f t="shared" si="26"/>
        <v>0.28093544842756102</v>
      </c>
      <c r="L22" s="162">
        <f t="shared" si="27"/>
        <v>0.13699699637768156</v>
      </c>
      <c r="M22" s="163">
        <f t="shared" si="28"/>
        <v>13.747999999999999</v>
      </c>
      <c r="N22" s="164">
        <f t="shared" si="29"/>
        <v>2.8479999999999999</v>
      </c>
      <c r="O22" s="164">
        <f t="shared" si="30"/>
        <v>12.497</v>
      </c>
      <c r="P22" s="165">
        <f t="shared" si="31"/>
        <v>81.674999999999997</v>
      </c>
      <c r="Q22" s="166">
        <f t="shared" si="32"/>
        <v>101</v>
      </c>
      <c r="R22" s="167">
        <f t="shared" si="33"/>
        <v>30.098974898547787</v>
      </c>
      <c r="S22" s="139">
        <f t="shared" si="34"/>
        <v>232</v>
      </c>
      <c r="T22" s="139">
        <f t="shared" si="35"/>
        <v>1018</v>
      </c>
      <c r="U22" t="s">
        <v>118</v>
      </c>
      <c r="V22" t="s">
        <v>120</v>
      </c>
      <c r="W22" s="4" t="s">
        <v>118</v>
      </c>
      <c r="X22" s="4" t="s">
        <v>120</v>
      </c>
      <c r="Y22" s="4" t="s">
        <v>220</v>
      </c>
      <c r="Z22" s="4" t="s">
        <v>142</v>
      </c>
      <c r="AA22" s="4" t="s">
        <v>48</v>
      </c>
      <c r="AB22" s="4">
        <v>526</v>
      </c>
      <c r="AC22" s="4">
        <v>8146.1639999999998</v>
      </c>
      <c r="AD22" s="4">
        <v>3599.261</v>
      </c>
      <c r="AE22" s="4">
        <v>2.2629999999999999</v>
      </c>
      <c r="AF22" s="4">
        <v>2.8</v>
      </c>
      <c r="AG22" s="4">
        <v>13.747999999999999</v>
      </c>
      <c r="AH22" s="4">
        <v>387.182435</v>
      </c>
      <c r="AI22" s="4">
        <v>7.7632690000000002</v>
      </c>
      <c r="AJ22" s="4">
        <v>108.77327099999999</v>
      </c>
      <c r="AK22" s="4">
        <v>1116</v>
      </c>
      <c r="AL22" s="4">
        <v>232</v>
      </c>
      <c r="AM22" s="4">
        <v>1018</v>
      </c>
      <c r="AN22" s="4">
        <v>101</v>
      </c>
      <c r="AO22" s="4">
        <v>21.039601000000001</v>
      </c>
      <c r="AP22" s="4">
        <v>41425.300000000003</v>
      </c>
      <c r="AQ22" s="4">
        <v>4900.5</v>
      </c>
      <c r="AR22" s="4">
        <v>87</v>
      </c>
      <c r="AS22" s="4">
        <v>19212</v>
      </c>
      <c r="AT22" s="4">
        <v>2.8479999999999999</v>
      </c>
      <c r="AU22" s="4">
        <v>12.497</v>
      </c>
      <c r="AV22" s="4">
        <v>79037</v>
      </c>
      <c r="AW22" s="4">
        <v>0</v>
      </c>
      <c r="AX22" s="30">
        <v>0.52</v>
      </c>
      <c r="AY22">
        <v>0.80821428571428577</v>
      </c>
      <c r="AZ22" t="s">
        <v>67</v>
      </c>
      <c r="BA22" t="s">
        <v>383</v>
      </c>
      <c r="BB22">
        <v>4</v>
      </c>
      <c r="BC22" t="s">
        <v>433</v>
      </c>
      <c r="BD22">
        <v>9</v>
      </c>
      <c r="BE22">
        <v>57855.116999999998</v>
      </c>
      <c r="BF22">
        <v>0.14080282648119094</v>
      </c>
      <c r="BG22">
        <v>0.11379885583104826</v>
      </c>
      <c r="BH22">
        <v>266910.14899999998</v>
      </c>
      <c r="BI22">
        <v>3.0520248220310277E-2</v>
      </c>
      <c r="BJ22">
        <v>2.4666900615200771E-2</v>
      </c>
      <c r="BK22">
        <v>1</v>
      </c>
      <c r="BL22" t="s">
        <v>70</v>
      </c>
      <c r="BM22">
        <v>1</v>
      </c>
      <c r="BN22" t="s">
        <v>430</v>
      </c>
    </row>
    <row r="23" spans="1:66">
      <c r="A23" s="140" t="str">
        <f t="shared" si="20"/>
        <v>영종운수</v>
      </c>
      <c r="B23" s="140" t="str">
        <f t="shared" si="21"/>
        <v>203</v>
      </c>
      <c r="C23" s="141" t="str">
        <f t="shared" si="22"/>
        <v>70바2526</v>
      </c>
      <c r="D23" s="129" t="str">
        <f t="shared" si="23"/>
        <v>저상</v>
      </c>
      <c r="E23" s="125" t="str">
        <f t="shared" si="16"/>
        <v>B</v>
      </c>
      <c r="F23" s="148">
        <f t="shared" si="17"/>
        <v>0.91230769230769226</v>
      </c>
      <c r="G23" s="149">
        <f t="shared" si="18"/>
        <v>2.3719999999999999</v>
      </c>
      <c r="H23" s="150">
        <f t="shared" si="19"/>
        <v>2.6</v>
      </c>
      <c r="I23" s="151">
        <f t="shared" si="24"/>
        <v>7863.6909999999998</v>
      </c>
      <c r="J23" s="152">
        <f t="shared" si="25"/>
        <v>2.9318747248575607E-2</v>
      </c>
      <c r="K23" s="152">
        <f t="shared" si="26"/>
        <v>0.24475247154104673</v>
      </c>
      <c r="L23" s="152">
        <f t="shared" si="27"/>
        <v>0.23551281452946207</v>
      </c>
      <c r="M23" s="153">
        <f t="shared" si="28"/>
        <v>14.404</v>
      </c>
      <c r="N23" s="154">
        <f t="shared" si="29"/>
        <v>5.0999999999999997E-2</v>
      </c>
      <c r="O23" s="154">
        <f t="shared" si="30"/>
        <v>6.4349999999999996</v>
      </c>
      <c r="P23" s="155">
        <f t="shared" si="31"/>
        <v>29.308333333333334</v>
      </c>
      <c r="Q23" s="156">
        <f t="shared" si="32"/>
        <v>93</v>
      </c>
      <c r="R23" s="157">
        <f t="shared" si="33"/>
        <v>31.338697998094251</v>
      </c>
      <c r="S23" s="142">
        <f t="shared" si="34"/>
        <v>4</v>
      </c>
      <c r="T23" s="142">
        <f t="shared" si="35"/>
        <v>506</v>
      </c>
      <c r="U23" t="s">
        <v>118</v>
      </c>
      <c r="V23" s="5" t="s">
        <v>120</v>
      </c>
      <c r="W23" t="s">
        <v>118</v>
      </c>
      <c r="X23" s="5" t="s">
        <v>120</v>
      </c>
      <c r="Y23" t="s">
        <v>221</v>
      </c>
      <c r="Z23" t="s">
        <v>193</v>
      </c>
      <c r="AA23" t="s">
        <v>48</v>
      </c>
      <c r="AB23">
        <v>526</v>
      </c>
      <c r="AC23" s="1">
        <v>7863.6909999999998</v>
      </c>
      <c r="AD23" s="1">
        <v>3315.3150000000001</v>
      </c>
      <c r="AE23" s="28">
        <v>2.3719999999999999</v>
      </c>
      <c r="AF23">
        <v>2.6</v>
      </c>
      <c r="AG23">
        <v>14.404</v>
      </c>
      <c r="AH23">
        <v>345.66187000000002</v>
      </c>
      <c r="AI23">
        <v>10.134373</v>
      </c>
      <c r="AJ23">
        <v>84.601596999999998</v>
      </c>
      <c r="AK23">
        <v>1852</v>
      </c>
      <c r="AL23">
        <v>4</v>
      </c>
      <c r="AM23">
        <v>506</v>
      </c>
      <c r="AN23">
        <v>93</v>
      </c>
      <c r="AO23">
        <v>22.749662000000001</v>
      </c>
      <c r="AP23">
        <v>35055.1</v>
      </c>
      <c r="AQ23">
        <v>1758.5</v>
      </c>
      <c r="AR23">
        <v>49</v>
      </c>
      <c r="AS23">
        <v>10426</v>
      </c>
      <c r="AT23">
        <v>5.0999999999999997E-2</v>
      </c>
      <c r="AU23">
        <v>6.4349999999999996</v>
      </c>
      <c r="AV23">
        <v>71414</v>
      </c>
      <c r="AW23">
        <v>0</v>
      </c>
      <c r="AX23" s="29">
        <v>0.54</v>
      </c>
      <c r="AY23">
        <v>0.91230769230769226</v>
      </c>
      <c r="AZ23" t="s">
        <v>68</v>
      </c>
      <c r="BA23" t="s">
        <v>383</v>
      </c>
      <c r="BB23">
        <v>1</v>
      </c>
      <c r="BC23" t="s">
        <v>434</v>
      </c>
      <c r="BD23">
        <v>12</v>
      </c>
      <c r="BE23">
        <v>57855.116999999998</v>
      </c>
      <c r="BF23">
        <v>0.13592040614143083</v>
      </c>
      <c r="BG23">
        <v>0.12400123206441305</v>
      </c>
      <c r="BH23">
        <v>266910.14899999998</v>
      </c>
      <c r="BI23">
        <v>2.9461940767190536E-2</v>
      </c>
      <c r="BJ23">
        <v>2.687835519222152E-2</v>
      </c>
      <c r="BK23">
        <v>1</v>
      </c>
      <c r="BL23" t="s">
        <v>69</v>
      </c>
      <c r="BM23">
        <v>1</v>
      </c>
      <c r="BN23" t="s">
        <v>430</v>
      </c>
    </row>
    <row r="24" spans="1:66">
      <c r="A24" s="137" t="str">
        <f t="shared" si="20"/>
        <v>영종운수</v>
      </c>
      <c r="B24" s="137" t="str">
        <f t="shared" si="21"/>
        <v>203</v>
      </c>
      <c r="C24" s="138" t="str">
        <f t="shared" si="22"/>
        <v>70바2546</v>
      </c>
      <c r="D24" s="112" t="str">
        <f t="shared" si="23"/>
        <v>대형</v>
      </c>
      <c r="E24" s="108" t="str">
        <f t="shared" si="16"/>
        <v>D</v>
      </c>
      <c r="F24" s="158">
        <f t="shared" si="17"/>
        <v>0.84148148148148139</v>
      </c>
      <c r="G24" s="159">
        <f t="shared" si="18"/>
        <v>2.2719999999999998</v>
      </c>
      <c r="H24" s="160">
        <f t="shared" si="19"/>
        <v>2.7</v>
      </c>
      <c r="I24" s="161">
        <f t="shared" si="24"/>
        <v>8280.1020000000008</v>
      </c>
      <c r="J24" s="162">
        <f t="shared" si="25"/>
        <v>1.1756045921208201E-2</v>
      </c>
      <c r="K24" s="162">
        <f t="shared" si="26"/>
        <v>0.28097580042678733</v>
      </c>
      <c r="L24" s="162">
        <f t="shared" si="27"/>
        <v>0.12668926059123425</v>
      </c>
      <c r="M24" s="163">
        <f t="shared" si="28"/>
        <v>14.276</v>
      </c>
      <c r="N24" s="164">
        <f t="shared" si="29"/>
        <v>1.2E-2</v>
      </c>
      <c r="O24" s="164">
        <f t="shared" si="30"/>
        <v>7.15</v>
      </c>
      <c r="P24" s="165">
        <f t="shared" si="31"/>
        <v>106.29666666666667</v>
      </c>
      <c r="Q24" s="166">
        <f t="shared" si="32"/>
        <v>106</v>
      </c>
      <c r="R24" s="167">
        <f t="shared" si="33"/>
        <v>30.393434306199399</v>
      </c>
      <c r="S24" s="139">
        <f t="shared" si="34"/>
        <v>1</v>
      </c>
      <c r="T24" s="139">
        <f t="shared" si="35"/>
        <v>592</v>
      </c>
      <c r="U24" t="s">
        <v>118</v>
      </c>
      <c r="V24" s="5" t="s">
        <v>120</v>
      </c>
      <c r="W24" t="s">
        <v>118</v>
      </c>
      <c r="X24" s="5" t="s">
        <v>120</v>
      </c>
      <c r="Y24" t="s">
        <v>222</v>
      </c>
      <c r="Z24" t="s">
        <v>142</v>
      </c>
      <c r="AA24" t="s">
        <v>48</v>
      </c>
      <c r="AB24">
        <v>526</v>
      </c>
      <c r="AC24" s="1">
        <v>8280.1020000000008</v>
      </c>
      <c r="AD24" s="1">
        <v>3644.8780000000002</v>
      </c>
      <c r="AE24" s="28">
        <v>2.2719999999999998</v>
      </c>
      <c r="AF24">
        <v>2.7</v>
      </c>
      <c r="AG24">
        <v>14.276</v>
      </c>
      <c r="AH24">
        <v>385.18716499999999</v>
      </c>
      <c r="AI24">
        <v>4.5282780000000002</v>
      </c>
      <c r="AJ24">
        <v>108.228272</v>
      </c>
      <c r="AK24">
        <v>1049</v>
      </c>
      <c r="AL24">
        <v>1</v>
      </c>
      <c r="AM24">
        <v>592</v>
      </c>
      <c r="AN24">
        <v>106</v>
      </c>
      <c r="AO24">
        <v>21.496307999999999</v>
      </c>
      <c r="AP24">
        <v>47145</v>
      </c>
      <c r="AQ24">
        <v>6377.8</v>
      </c>
      <c r="AR24">
        <v>52</v>
      </c>
      <c r="AS24">
        <v>8726</v>
      </c>
      <c r="AT24">
        <v>1.2E-2</v>
      </c>
      <c r="AU24">
        <v>7.15</v>
      </c>
      <c r="AV24">
        <v>76698</v>
      </c>
      <c r="AW24">
        <v>0</v>
      </c>
      <c r="AX24" s="29">
        <v>0.53</v>
      </c>
      <c r="AY24">
        <v>0.84148148148148139</v>
      </c>
      <c r="AZ24" t="s">
        <v>67</v>
      </c>
      <c r="BA24" t="s">
        <v>383</v>
      </c>
      <c r="BB24">
        <v>1</v>
      </c>
      <c r="BC24" t="s">
        <v>386</v>
      </c>
      <c r="BD24">
        <v>19</v>
      </c>
      <c r="BE24">
        <v>57855.116999999998</v>
      </c>
      <c r="BF24">
        <v>0.14311788532032527</v>
      </c>
      <c r="BG24">
        <v>0.12043105016584406</v>
      </c>
      <c r="BH24">
        <v>266910.14899999998</v>
      </c>
      <c r="BI24">
        <v>3.102205753892109E-2</v>
      </c>
      <c r="BJ24">
        <v>2.6104486936455076E-2</v>
      </c>
      <c r="BK24">
        <v>1</v>
      </c>
      <c r="BL24" t="s">
        <v>70</v>
      </c>
      <c r="BM24">
        <v>1</v>
      </c>
      <c r="BN24" t="s">
        <v>430</v>
      </c>
    </row>
    <row r="25" spans="1:66">
      <c r="A25" s="140" t="str">
        <f t="shared" si="20"/>
        <v>영종운수</v>
      </c>
      <c r="B25" s="140" t="str">
        <f t="shared" si="21"/>
        <v>203</v>
      </c>
      <c r="C25" s="141" t="str">
        <f t="shared" si="22"/>
        <v>71바7513</v>
      </c>
      <c r="D25" s="129" t="str">
        <f t="shared" si="23"/>
        <v>대형</v>
      </c>
      <c r="E25" s="125" t="str">
        <f t="shared" si="16"/>
        <v>F</v>
      </c>
      <c r="F25" s="148">
        <f t="shared" si="17"/>
        <v>0.77185185185185179</v>
      </c>
      <c r="G25" s="149">
        <f t="shared" si="18"/>
        <v>2.0840000000000001</v>
      </c>
      <c r="H25" s="150">
        <f t="shared" si="19"/>
        <v>2.7</v>
      </c>
      <c r="I25" s="151">
        <f t="shared" si="24"/>
        <v>8236.9079999999994</v>
      </c>
      <c r="J25" s="152">
        <f t="shared" si="25"/>
        <v>2.5451838176015949E-2</v>
      </c>
      <c r="K25" s="152">
        <f t="shared" si="26"/>
        <v>0.29666736350602307</v>
      </c>
      <c r="L25" s="152">
        <f t="shared" si="27"/>
        <v>0.13997971083323987</v>
      </c>
      <c r="M25" s="153">
        <f t="shared" si="28"/>
        <v>18.5</v>
      </c>
      <c r="N25" s="154">
        <f t="shared" si="29"/>
        <v>9.7000000000000003E-2</v>
      </c>
      <c r="O25" s="154">
        <f t="shared" si="30"/>
        <v>24.087</v>
      </c>
      <c r="P25" s="155">
        <f t="shared" si="31"/>
        <v>148.23500000000001</v>
      </c>
      <c r="Q25" s="156">
        <f t="shared" si="32"/>
        <v>107</v>
      </c>
      <c r="R25" s="157">
        <f t="shared" si="33"/>
        <v>32.798970273647043</v>
      </c>
      <c r="S25" s="142">
        <f t="shared" si="34"/>
        <v>8</v>
      </c>
      <c r="T25" s="142">
        <f t="shared" si="35"/>
        <v>1984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223</v>
      </c>
      <c r="Z25" s="4" t="s">
        <v>142</v>
      </c>
      <c r="AA25" s="4" t="s">
        <v>48</v>
      </c>
      <c r="AB25" s="4">
        <v>526</v>
      </c>
      <c r="AC25" s="4">
        <v>8236.9079999999994</v>
      </c>
      <c r="AD25" s="4">
        <v>3952.9250000000002</v>
      </c>
      <c r="AE25" s="4">
        <v>2.0840000000000001</v>
      </c>
      <c r="AF25" s="4">
        <v>2.7</v>
      </c>
      <c r="AG25" s="4">
        <v>18.5</v>
      </c>
      <c r="AH25" s="4">
        <v>370.46797700000002</v>
      </c>
      <c r="AI25" s="4">
        <v>9.4290909999999997</v>
      </c>
      <c r="AJ25" s="4">
        <v>109.90575800000001</v>
      </c>
      <c r="AK25" s="4">
        <v>1153</v>
      </c>
      <c r="AL25" s="4">
        <v>8</v>
      </c>
      <c r="AM25" s="4">
        <v>1984</v>
      </c>
      <c r="AN25" s="4">
        <v>107</v>
      </c>
      <c r="AO25" s="4">
        <v>22.233792000000001</v>
      </c>
      <c r="AP25" s="4">
        <v>34821</v>
      </c>
      <c r="AQ25" s="4">
        <v>8894.1</v>
      </c>
      <c r="AR25" s="4">
        <v>72</v>
      </c>
      <c r="AS25" s="4">
        <v>22984</v>
      </c>
      <c r="AT25" s="4">
        <v>9.7000000000000003E-2</v>
      </c>
      <c r="AU25" s="4">
        <v>24.087</v>
      </c>
      <c r="AV25" s="4">
        <v>77364</v>
      </c>
      <c r="AW25" s="4">
        <v>0</v>
      </c>
      <c r="AX25" s="30">
        <v>0.54</v>
      </c>
      <c r="AY25">
        <v>0.77185185185185179</v>
      </c>
      <c r="AZ25" t="s">
        <v>70</v>
      </c>
      <c r="BA25" t="s">
        <v>383</v>
      </c>
      <c r="BB25">
        <v>1</v>
      </c>
      <c r="BC25" t="s">
        <v>385</v>
      </c>
      <c r="BD25">
        <v>13</v>
      </c>
      <c r="BE25">
        <v>57855.116999999998</v>
      </c>
      <c r="BF25">
        <v>0.14237129621568304</v>
      </c>
      <c r="BG25">
        <v>0.1098895486346235</v>
      </c>
      <c r="BH25">
        <v>266910.14899999998</v>
      </c>
      <c r="BI25">
        <v>3.0860227798981149E-2</v>
      </c>
      <c r="BJ25">
        <v>2.3819523975213596E-2</v>
      </c>
      <c r="BK25">
        <v>1</v>
      </c>
      <c r="BL25" t="s">
        <v>70</v>
      </c>
      <c r="BM25">
        <v>0</v>
      </c>
      <c r="BN25" t="s">
        <v>373</v>
      </c>
    </row>
    <row r="26" spans="1:66">
      <c r="A26" s="137" t="str">
        <f t="shared" si="20"/>
        <v>영종운수</v>
      </c>
      <c r="B26" s="137" t="str">
        <f t="shared" si="21"/>
        <v>203</v>
      </c>
      <c r="C26" s="138" t="str">
        <f t="shared" si="22"/>
        <v>71바7514</v>
      </c>
      <c r="D26" s="112" t="str">
        <f t="shared" si="23"/>
        <v>대형</v>
      </c>
      <c r="E26" s="108" t="str">
        <f t="shared" si="16"/>
        <v>D</v>
      </c>
      <c r="F26" s="158">
        <f t="shared" si="17"/>
        <v>0.83</v>
      </c>
      <c r="G26" s="159">
        <f t="shared" si="18"/>
        <v>2.2410000000000001</v>
      </c>
      <c r="H26" s="160">
        <f t="shared" si="19"/>
        <v>2.7</v>
      </c>
      <c r="I26" s="161">
        <f t="shared" si="24"/>
        <v>7724.9669999999996</v>
      </c>
      <c r="J26" s="162">
        <f t="shared" si="25"/>
        <v>1.6105946352751026E-2</v>
      </c>
      <c r="K26" s="162">
        <f t="shared" si="26"/>
        <v>0.2684632023686761</v>
      </c>
      <c r="L26" s="162">
        <f t="shared" si="27"/>
        <v>0.18187779960742875</v>
      </c>
      <c r="M26" s="163">
        <f t="shared" si="28"/>
        <v>12.48</v>
      </c>
      <c r="N26" s="164">
        <f t="shared" si="29"/>
        <v>0.14199999999999999</v>
      </c>
      <c r="O26" s="164">
        <f t="shared" si="30"/>
        <v>9.6180000000000003</v>
      </c>
      <c r="P26" s="165">
        <f t="shared" si="31"/>
        <v>48.955000000000005</v>
      </c>
      <c r="Q26" s="166">
        <f t="shared" si="32"/>
        <v>107</v>
      </c>
      <c r="R26" s="167">
        <f t="shared" si="33"/>
        <v>31.634193935734746</v>
      </c>
      <c r="S26" s="139">
        <f t="shared" si="34"/>
        <v>11</v>
      </c>
      <c r="T26" s="139">
        <f t="shared" si="35"/>
        <v>743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224</v>
      </c>
      <c r="Z26" t="s">
        <v>142</v>
      </c>
      <c r="AA26" t="s">
        <v>48</v>
      </c>
      <c r="AB26">
        <v>526</v>
      </c>
      <c r="AC26" s="1">
        <v>7724.9669999999996</v>
      </c>
      <c r="AD26" s="1">
        <v>3446.922</v>
      </c>
      <c r="AE26" s="28">
        <v>2.2410000000000001</v>
      </c>
      <c r="AF26">
        <v>2.7</v>
      </c>
      <c r="AG26">
        <v>12.48</v>
      </c>
      <c r="AH26">
        <v>341.32821999999999</v>
      </c>
      <c r="AI26">
        <v>5.497414</v>
      </c>
      <c r="AJ26">
        <v>91.634067000000002</v>
      </c>
      <c r="AK26">
        <v>1405</v>
      </c>
      <c r="AL26">
        <v>11</v>
      </c>
      <c r="AM26">
        <v>743</v>
      </c>
      <c r="AN26">
        <v>107</v>
      </c>
      <c r="AO26">
        <v>22.632078</v>
      </c>
      <c r="AP26">
        <v>27291.1</v>
      </c>
      <c r="AQ26">
        <v>2937.3</v>
      </c>
      <c r="AR26">
        <v>49</v>
      </c>
      <c r="AS26">
        <v>14055</v>
      </c>
      <c r="AT26">
        <v>0.14199999999999999</v>
      </c>
      <c r="AU26">
        <v>9.6180000000000003</v>
      </c>
      <c r="AV26">
        <v>72829</v>
      </c>
      <c r="AW26">
        <v>0</v>
      </c>
      <c r="AX26" s="29">
        <v>0.46</v>
      </c>
      <c r="AY26">
        <v>0.83</v>
      </c>
      <c r="AZ26" t="s">
        <v>67</v>
      </c>
      <c r="BA26" t="s">
        <v>383</v>
      </c>
      <c r="BB26">
        <v>2</v>
      </c>
      <c r="BC26" t="s">
        <v>435</v>
      </c>
      <c r="BD26">
        <v>12</v>
      </c>
      <c r="BE26">
        <v>57855.116999999998</v>
      </c>
      <c r="BF26">
        <v>0.13352262341808072</v>
      </c>
      <c r="BG26">
        <v>0.11082377743700698</v>
      </c>
      <c r="BH26">
        <v>266910.14899999998</v>
      </c>
      <c r="BI26">
        <v>2.8942200320752884E-2</v>
      </c>
      <c r="BJ26">
        <v>2.4022026266224891E-2</v>
      </c>
      <c r="BK26">
        <v>1</v>
      </c>
      <c r="BL26" t="s">
        <v>70</v>
      </c>
      <c r="BM26">
        <v>1</v>
      </c>
      <c r="BN26" t="s">
        <v>430</v>
      </c>
    </row>
    <row r="27" spans="1:66">
      <c r="A27" s="140" t="str">
        <f t="shared" si="20"/>
        <v>영종운수</v>
      </c>
      <c r="B27" s="140" t="str">
        <f t="shared" si="21"/>
        <v>203</v>
      </c>
      <c r="C27" s="141" t="str">
        <f t="shared" si="22"/>
        <v>73아1218</v>
      </c>
      <c r="D27" s="129" t="str">
        <f t="shared" si="23"/>
        <v>대형</v>
      </c>
      <c r="E27" s="125" t="str">
        <f t="shared" si="16"/>
        <v>S</v>
      </c>
      <c r="F27" s="148">
        <f t="shared" si="17"/>
        <v>1.0092307692307692</v>
      </c>
      <c r="G27" s="149">
        <f t="shared" si="18"/>
        <v>2.6240000000000001</v>
      </c>
      <c r="H27" s="150">
        <f t="shared" si="19"/>
        <v>2.6</v>
      </c>
      <c r="I27" s="151">
        <f t="shared" si="24"/>
        <v>7889.2209999999995</v>
      </c>
      <c r="J27" s="152">
        <f t="shared" si="25"/>
        <v>1.0769821893606162E-2</v>
      </c>
      <c r="K27" s="152">
        <f t="shared" si="26"/>
        <v>0.25944671061865193</v>
      </c>
      <c r="L27" s="152">
        <f t="shared" si="27"/>
        <v>6.1349529947253352E-2</v>
      </c>
      <c r="M27" s="153">
        <f t="shared" si="28"/>
        <v>11.754</v>
      </c>
      <c r="N27" s="154">
        <f t="shared" si="29"/>
        <v>3.7999999999999999E-2</v>
      </c>
      <c r="O27" s="154">
        <f t="shared" si="30"/>
        <v>3.4980000000000002</v>
      </c>
      <c r="P27" s="155">
        <f t="shared" si="31"/>
        <v>11.24</v>
      </c>
      <c r="Q27" s="156">
        <f t="shared" si="32"/>
        <v>96</v>
      </c>
      <c r="R27" s="157">
        <f t="shared" si="33"/>
        <v>29.81711508810756</v>
      </c>
      <c r="S27" s="142">
        <f t="shared" si="34"/>
        <v>3</v>
      </c>
      <c r="T27" s="142">
        <f t="shared" si="35"/>
        <v>276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225</v>
      </c>
      <c r="Z27" s="4" t="s">
        <v>142</v>
      </c>
      <c r="AA27" s="4" t="s">
        <v>48</v>
      </c>
      <c r="AB27" s="4">
        <v>526</v>
      </c>
      <c r="AC27" s="4">
        <v>7889.2209999999995</v>
      </c>
      <c r="AD27" s="4">
        <v>3006.9369999999999</v>
      </c>
      <c r="AE27" s="4">
        <v>2.6240000000000001</v>
      </c>
      <c r="AF27" s="4">
        <v>2.6</v>
      </c>
      <c r="AG27" s="4">
        <v>11.754</v>
      </c>
      <c r="AH27" s="4">
        <v>362.55548499999998</v>
      </c>
      <c r="AI27" s="4">
        <v>3.904658</v>
      </c>
      <c r="AJ27" s="4">
        <v>94.063828000000001</v>
      </c>
      <c r="AK27" s="4">
        <v>484</v>
      </c>
      <c r="AL27" s="4">
        <v>3</v>
      </c>
      <c r="AM27" s="4">
        <v>276</v>
      </c>
      <c r="AN27" s="4">
        <v>96</v>
      </c>
      <c r="AO27" s="4">
        <v>21.760037000000001</v>
      </c>
      <c r="AP27" s="4">
        <v>30498.6</v>
      </c>
      <c r="AQ27" s="4">
        <v>674.4</v>
      </c>
      <c r="AR27" s="4">
        <v>18</v>
      </c>
      <c r="AS27" s="4">
        <v>2716</v>
      </c>
      <c r="AT27" s="4">
        <v>3.7999999999999999E-2</v>
      </c>
      <c r="AU27" s="4">
        <v>3.4980000000000002</v>
      </c>
      <c r="AV27" s="4">
        <v>72307</v>
      </c>
      <c r="AW27" s="4">
        <v>0</v>
      </c>
      <c r="AX27" s="30">
        <v>0.55000000000000004</v>
      </c>
      <c r="AY27">
        <v>1.0092307692307692</v>
      </c>
      <c r="AZ27" t="s">
        <v>71</v>
      </c>
      <c r="BA27" t="s">
        <v>383</v>
      </c>
      <c r="BB27">
        <v>1</v>
      </c>
      <c r="BC27" t="s">
        <v>437</v>
      </c>
      <c r="BD27">
        <v>10</v>
      </c>
      <c r="BE27">
        <v>57855.116999999998</v>
      </c>
      <c r="BF27">
        <v>0.13636168085184236</v>
      </c>
      <c r="BG27">
        <v>0.13762040405970552</v>
      </c>
      <c r="BH27">
        <v>266910.14899999998</v>
      </c>
      <c r="BI27">
        <v>2.9557590932969731E-2</v>
      </c>
      <c r="BJ27">
        <v>2.9830430233889448E-2</v>
      </c>
      <c r="BK27">
        <v>1</v>
      </c>
      <c r="BL27" t="s">
        <v>66</v>
      </c>
      <c r="BM27">
        <v>1</v>
      </c>
      <c r="BN27" t="s">
        <v>430</v>
      </c>
    </row>
    <row r="28" spans="1:66">
      <c r="A28" s="137" t="str">
        <f t="shared" si="20"/>
        <v>영종운수</v>
      </c>
      <c r="B28" s="137" t="str">
        <f t="shared" si="21"/>
        <v>203</v>
      </c>
      <c r="C28" s="138" t="str">
        <f t="shared" si="22"/>
        <v>73아1238</v>
      </c>
      <c r="D28" s="112" t="str">
        <f t="shared" si="23"/>
        <v>대형</v>
      </c>
      <c r="E28" s="108" t="str">
        <f t="shared" si="16"/>
        <v>D</v>
      </c>
      <c r="F28" s="158">
        <f t="shared" si="17"/>
        <v>0.82620689655172408</v>
      </c>
      <c r="G28" s="159">
        <f t="shared" si="18"/>
        <v>2.3959999999999999</v>
      </c>
      <c r="H28" s="160">
        <f t="shared" si="19"/>
        <v>2.9</v>
      </c>
      <c r="I28" s="161">
        <f t="shared" si="24"/>
        <v>7115.7380000000003</v>
      </c>
      <c r="J28" s="162">
        <f t="shared" si="25"/>
        <v>1.781054805535906E-2</v>
      </c>
      <c r="K28" s="162">
        <f t="shared" si="26"/>
        <v>0.27830704398378164</v>
      </c>
      <c r="L28" s="162">
        <f t="shared" si="27"/>
        <v>0.21375154622050446</v>
      </c>
      <c r="M28" s="163">
        <f t="shared" si="28"/>
        <v>12.034000000000001</v>
      </c>
      <c r="N28" s="164">
        <f t="shared" si="29"/>
        <v>7.0000000000000007E-2</v>
      </c>
      <c r="O28" s="164">
        <f t="shared" si="30"/>
        <v>20.068000000000001</v>
      </c>
      <c r="P28" s="165">
        <f t="shared" si="31"/>
        <v>71.703333333333333</v>
      </c>
      <c r="Q28" s="166">
        <f t="shared" si="32"/>
        <v>100</v>
      </c>
      <c r="R28" s="167">
        <f t="shared" si="33"/>
        <v>31.667127746817286</v>
      </c>
      <c r="S28" s="139">
        <f t="shared" si="34"/>
        <v>5</v>
      </c>
      <c r="T28" s="139">
        <f t="shared" si="35"/>
        <v>1428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226</v>
      </c>
      <c r="Z28" s="4" t="s">
        <v>142</v>
      </c>
      <c r="AA28" s="4" t="s">
        <v>48</v>
      </c>
      <c r="AB28" s="4">
        <v>526</v>
      </c>
      <c r="AC28" s="4">
        <v>7115.7380000000003</v>
      </c>
      <c r="AD28" s="4">
        <v>2970.1210000000001</v>
      </c>
      <c r="AE28" s="4">
        <v>2.3959999999999999</v>
      </c>
      <c r="AF28" s="4">
        <v>2.9</v>
      </c>
      <c r="AG28" s="4">
        <v>12.034000000000001</v>
      </c>
      <c r="AH28" s="4">
        <v>319.23548799999998</v>
      </c>
      <c r="AI28" s="4">
        <v>5.685759</v>
      </c>
      <c r="AJ28" s="4">
        <v>88.845484999999996</v>
      </c>
      <c r="AK28" s="4">
        <v>1521</v>
      </c>
      <c r="AL28" s="4">
        <v>5</v>
      </c>
      <c r="AM28" s="4">
        <v>1428</v>
      </c>
      <c r="AN28" s="4">
        <v>100</v>
      </c>
      <c r="AO28" s="4">
        <v>22.289933999999999</v>
      </c>
      <c r="AP28" s="4">
        <v>29497.5</v>
      </c>
      <c r="AQ28" s="4">
        <v>4302.2</v>
      </c>
      <c r="AR28" s="4">
        <v>32</v>
      </c>
      <c r="AS28" s="4">
        <v>5971</v>
      </c>
      <c r="AT28" s="4">
        <v>7.0000000000000007E-2</v>
      </c>
      <c r="AU28" s="4">
        <v>20.068000000000001</v>
      </c>
      <c r="AV28" s="4">
        <v>66366</v>
      </c>
      <c r="AW28" s="4">
        <v>0</v>
      </c>
      <c r="AX28" s="30">
        <v>0.48</v>
      </c>
      <c r="AY28">
        <v>0.82620689655172408</v>
      </c>
      <c r="AZ28" t="s">
        <v>67</v>
      </c>
      <c r="BA28" t="s">
        <v>383</v>
      </c>
      <c r="BB28">
        <v>3</v>
      </c>
      <c r="BC28" t="s">
        <v>436</v>
      </c>
      <c r="BD28">
        <v>11</v>
      </c>
      <c r="BE28">
        <v>57855.116999999998</v>
      </c>
      <c r="BF28">
        <v>0.12299237075261642</v>
      </c>
      <c r="BG28">
        <v>0.10161714493905824</v>
      </c>
      <c r="BH28">
        <v>266910.14899999998</v>
      </c>
      <c r="BI28">
        <v>2.6659675649875723E-2</v>
      </c>
      <c r="BJ28">
        <v>2.2026407881759389E-2</v>
      </c>
      <c r="BK28">
        <v>1</v>
      </c>
      <c r="BL28" t="s">
        <v>67</v>
      </c>
      <c r="BM28">
        <v>0</v>
      </c>
      <c r="BN28" t="s">
        <v>373</v>
      </c>
    </row>
    <row r="29" spans="1:66">
      <c r="A29" s="140" t="str">
        <f t="shared" si="20"/>
        <v>영종운수</v>
      </c>
      <c r="B29" s="140" t="str">
        <f t="shared" si="21"/>
        <v>205</v>
      </c>
      <c r="C29" s="141" t="str">
        <f t="shared" si="22"/>
        <v>70바2512</v>
      </c>
      <c r="D29" s="129" t="str">
        <f t="shared" si="23"/>
        <v>대형</v>
      </c>
      <c r="E29" s="125" t="str">
        <f t="shared" si="16"/>
        <v>C</v>
      </c>
      <c r="F29" s="148">
        <f t="shared" si="17"/>
        <v>0.8610714285714286</v>
      </c>
      <c r="G29" s="149">
        <f t="shared" si="18"/>
        <v>2.411</v>
      </c>
      <c r="H29" s="150">
        <f t="shared" si="19"/>
        <v>2.8</v>
      </c>
      <c r="I29" s="151">
        <f t="shared" si="24"/>
        <v>7884.8239999999996</v>
      </c>
      <c r="J29" s="152">
        <f t="shared" si="25"/>
        <v>2.3934094772568845E-2</v>
      </c>
      <c r="K29" s="152">
        <f t="shared" si="26"/>
        <v>0.25784678045986298</v>
      </c>
      <c r="L29" s="152">
        <f t="shared" si="27"/>
        <v>0.13316720829786435</v>
      </c>
      <c r="M29" s="153">
        <f t="shared" si="28"/>
        <v>18.681000000000001</v>
      </c>
      <c r="N29" s="154">
        <f t="shared" si="29"/>
        <v>8.8999999999999996E-2</v>
      </c>
      <c r="O29" s="154">
        <f t="shared" si="30"/>
        <v>20.99</v>
      </c>
      <c r="P29" s="155">
        <f t="shared" si="31"/>
        <v>223.44</v>
      </c>
      <c r="Q29" s="156">
        <f t="shared" si="32"/>
        <v>105</v>
      </c>
      <c r="R29" s="157">
        <f t="shared" si="33"/>
        <v>37.520466419929548</v>
      </c>
      <c r="S29" s="142">
        <f t="shared" si="34"/>
        <v>7</v>
      </c>
      <c r="T29" s="142">
        <f t="shared" si="35"/>
        <v>1655</v>
      </c>
      <c r="U29" t="s">
        <v>118</v>
      </c>
      <c r="V29" s="5" t="s">
        <v>121</v>
      </c>
      <c r="W29" t="s">
        <v>118</v>
      </c>
      <c r="X29" s="5" t="s">
        <v>121</v>
      </c>
      <c r="Y29" t="s">
        <v>227</v>
      </c>
      <c r="Z29" t="s">
        <v>142</v>
      </c>
      <c r="AA29" t="s">
        <v>48</v>
      </c>
      <c r="AB29">
        <v>526</v>
      </c>
      <c r="AC29" s="1">
        <v>7884.8239999999996</v>
      </c>
      <c r="AD29" s="1">
        <v>3270.7060000000001</v>
      </c>
      <c r="AE29" s="28">
        <v>2.411</v>
      </c>
      <c r="AF29">
        <v>2.8</v>
      </c>
      <c r="AG29">
        <v>18.681000000000001</v>
      </c>
      <c r="AH29">
        <v>292.59493900000001</v>
      </c>
      <c r="AI29">
        <v>7.0029950000000003</v>
      </c>
      <c r="AJ29">
        <v>75.444663000000006</v>
      </c>
      <c r="AK29">
        <v>1050</v>
      </c>
      <c r="AL29">
        <v>7</v>
      </c>
      <c r="AM29">
        <v>1655</v>
      </c>
      <c r="AN29">
        <v>105</v>
      </c>
      <c r="AO29">
        <v>26.947915999999999</v>
      </c>
      <c r="AP29">
        <v>50026.3</v>
      </c>
      <c r="AQ29">
        <v>13406.4</v>
      </c>
      <c r="AR29">
        <v>54</v>
      </c>
      <c r="AS29">
        <v>7590</v>
      </c>
      <c r="AT29">
        <v>8.8999999999999996E-2</v>
      </c>
      <c r="AU29">
        <v>20.99</v>
      </c>
      <c r="AV29">
        <v>73649</v>
      </c>
      <c r="AW29">
        <v>0</v>
      </c>
      <c r="AX29" s="29">
        <v>0.55000000000000004</v>
      </c>
      <c r="AY29">
        <v>0.8610714285714286</v>
      </c>
      <c r="AZ29" t="s">
        <v>69</v>
      </c>
      <c r="BA29" t="s">
        <v>387</v>
      </c>
      <c r="BB29">
        <v>2</v>
      </c>
      <c r="BC29" t="s">
        <v>584</v>
      </c>
      <c r="BD29">
        <v>18</v>
      </c>
      <c r="BE29">
        <v>13855.361999999999</v>
      </c>
      <c r="BF29">
        <v>0.56908105324133718</v>
      </c>
      <c r="BG29">
        <v>0.49001943548745142</v>
      </c>
      <c r="BH29">
        <v>266910.14899999998</v>
      </c>
      <c r="BI29">
        <v>2.9541117224433457E-2</v>
      </c>
      <c r="BJ29">
        <v>2.5437012010038951E-2</v>
      </c>
      <c r="BK29">
        <v>1</v>
      </c>
      <c r="BL29" t="s">
        <v>70</v>
      </c>
      <c r="BM29">
        <v>2</v>
      </c>
      <c r="BN29" t="s">
        <v>430</v>
      </c>
    </row>
    <row r="30" spans="1:66">
      <c r="A30" s="137" t="str">
        <f t="shared" si="20"/>
        <v>영종운수</v>
      </c>
      <c r="B30" s="137" t="str">
        <f t="shared" si="21"/>
        <v>205</v>
      </c>
      <c r="C30" s="138" t="str">
        <f t="shared" si="22"/>
        <v>71바7516</v>
      </c>
      <c r="D30" s="112" t="str">
        <f t="shared" si="23"/>
        <v>대형</v>
      </c>
      <c r="E30" s="108" t="str">
        <f t="shared" si="16"/>
        <v>C</v>
      </c>
      <c r="F30" s="158">
        <f t="shared" si="17"/>
        <v>0.87428571428571433</v>
      </c>
      <c r="G30" s="159">
        <f t="shared" si="18"/>
        <v>2.448</v>
      </c>
      <c r="H30" s="160">
        <f t="shared" si="19"/>
        <v>2.8</v>
      </c>
      <c r="I30" s="161">
        <f t="shared" si="24"/>
        <v>5970.5379999999996</v>
      </c>
      <c r="J30" s="162">
        <f t="shared" si="25"/>
        <v>2.6915930516594317E-2</v>
      </c>
      <c r="K30" s="162">
        <f t="shared" si="26"/>
        <v>0.25690847814694928</v>
      </c>
      <c r="L30" s="162">
        <f t="shared" si="27"/>
        <v>0.13097647146706043</v>
      </c>
      <c r="M30" s="163">
        <f t="shared" si="28"/>
        <v>19.943000000000001</v>
      </c>
      <c r="N30" s="164">
        <f t="shared" si="29"/>
        <v>0.77</v>
      </c>
      <c r="O30" s="164">
        <f t="shared" si="30"/>
        <v>22.645</v>
      </c>
      <c r="P30" s="165">
        <f t="shared" si="31"/>
        <v>152.84166666666667</v>
      </c>
      <c r="Q30" s="166">
        <f t="shared" si="32"/>
        <v>107</v>
      </c>
      <c r="R30" s="167">
        <f t="shared" si="33"/>
        <v>38.569980108017084</v>
      </c>
      <c r="S30" s="139">
        <f t="shared" si="34"/>
        <v>46</v>
      </c>
      <c r="T30" s="139">
        <f t="shared" si="35"/>
        <v>1352</v>
      </c>
      <c r="U30" t="s">
        <v>118</v>
      </c>
      <c r="V30" t="s">
        <v>121</v>
      </c>
      <c r="W30" t="s">
        <v>118</v>
      </c>
      <c r="X30" s="4" t="s">
        <v>121</v>
      </c>
      <c r="Y30" s="4" t="s">
        <v>228</v>
      </c>
      <c r="Z30" s="4" t="s">
        <v>142</v>
      </c>
      <c r="AA30" s="4" t="s">
        <v>48</v>
      </c>
      <c r="AB30" s="4">
        <v>526</v>
      </c>
      <c r="AC30" s="4">
        <v>5970.5379999999996</v>
      </c>
      <c r="AD30" s="4">
        <v>2438.5830000000001</v>
      </c>
      <c r="AE30" s="4">
        <v>2.448</v>
      </c>
      <c r="AF30" s="4">
        <v>2.8</v>
      </c>
      <c r="AG30" s="4">
        <v>19.943000000000001</v>
      </c>
      <c r="AH30" s="4">
        <v>216.14467300000001</v>
      </c>
      <c r="AI30" s="4">
        <v>5.8177349999999999</v>
      </c>
      <c r="AJ30" s="4">
        <v>55.529398999999998</v>
      </c>
      <c r="AK30" s="4">
        <v>782</v>
      </c>
      <c r="AL30" s="4">
        <v>46</v>
      </c>
      <c r="AM30" s="4">
        <v>1352</v>
      </c>
      <c r="AN30" s="4">
        <v>107</v>
      </c>
      <c r="AO30" s="4">
        <v>27.622878</v>
      </c>
      <c r="AP30" s="4">
        <v>39104</v>
      </c>
      <c r="AQ30" s="4">
        <v>9170.5</v>
      </c>
      <c r="AR30" s="4">
        <v>29</v>
      </c>
      <c r="AS30" s="4">
        <v>6623</v>
      </c>
      <c r="AT30" s="4">
        <v>0.77</v>
      </c>
      <c r="AU30" s="4">
        <v>22.645</v>
      </c>
      <c r="AV30" s="4">
        <v>0</v>
      </c>
      <c r="AW30" s="4">
        <v>0</v>
      </c>
      <c r="AX30" s="30">
        <v>0.56999999999999995</v>
      </c>
      <c r="AY30">
        <v>0.87428571428571433</v>
      </c>
      <c r="AZ30" t="s">
        <v>69</v>
      </c>
      <c r="BA30" t="s">
        <v>387</v>
      </c>
      <c r="BB30">
        <v>1</v>
      </c>
      <c r="BC30" t="s">
        <v>438</v>
      </c>
      <c r="BD30">
        <v>2</v>
      </c>
      <c r="BE30">
        <v>13855.361999999999</v>
      </c>
      <c r="BF30">
        <v>0.43091894675866282</v>
      </c>
      <c r="BG30">
        <v>0.37674627916614523</v>
      </c>
      <c r="BH30">
        <v>266910.14899999998</v>
      </c>
      <c r="BI30">
        <v>2.2369093203720776E-2</v>
      </c>
      <c r="BJ30">
        <v>1.9556978629538736E-2</v>
      </c>
      <c r="BK30">
        <v>1</v>
      </c>
      <c r="BL30" t="s">
        <v>69</v>
      </c>
      <c r="BM30">
        <v>0</v>
      </c>
      <c r="BN30" t="s">
        <v>373</v>
      </c>
    </row>
    <row r="31" spans="1:66">
      <c r="A31" s="140" t="str">
        <f t="shared" si="20"/>
        <v>영종운수</v>
      </c>
      <c r="B31" s="140" t="str">
        <f t="shared" si="21"/>
        <v>222</v>
      </c>
      <c r="C31" s="141" t="str">
        <f t="shared" si="22"/>
        <v>73아1209</v>
      </c>
      <c r="D31" s="129" t="str">
        <f t="shared" si="23"/>
        <v>대형</v>
      </c>
      <c r="E31" s="125" t="str">
        <f t="shared" si="16"/>
        <v>B</v>
      </c>
      <c r="F31" s="148">
        <f t="shared" si="17"/>
        <v>0.93923076923076931</v>
      </c>
      <c r="G31" s="149">
        <f t="shared" si="18"/>
        <v>2.4420000000000002</v>
      </c>
      <c r="H31" s="150">
        <f t="shared" si="19"/>
        <v>2.6</v>
      </c>
      <c r="I31" s="151">
        <f t="shared" si="24"/>
        <v>9952.3670000000002</v>
      </c>
      <c r="J31" s="152">
        <f t="shared" si="25"/>
        <v>1.4830278164752405E-2</v>
      </c>
      <c r="K31" s="152">
        <f t="shared" si="26"/>
        <v>9.3745647861929751E-2</v>
      </c>
      <c r="L31" s="152">
        <f t="shared" si="27"/>
        <v>0.16076577561900601</v>
      </c>
      <c r="M31" s="153">
        <f t="shared" si="28"/>
        <v>9.3510000000000009</v>
      </c>
      <c r="N31" s="154">
        <f t="shared" si="29"/>
        <v>0.26100000000000001</v>
      </c>
      <c r="O31" s="154">
        <f t="shared" si="30"/>
        <v>1.5980000000000001</v>
      </c>
      <c r="P31" s="155">
        <f t="shared" si="31"/>
        <v>4.5149999999999997</v>
      </c>
      <c r="Q31" s="156">
        <f t="shared" si="32"/>
        <v>100</v>
      </c>
      <c r="R31" s="157">
        <f t="shared" si="33"/>
        <v>32.459439826499469</v>
      </c>
      <c r="S31" s="142">
        <f t="shared" si="34"/>
        <v>26</v>
      </c>
      <c r="T31" s="142">
        <f t="shared" si="35"/>
        <v>159</v>
      </c>
      <c r="U31" t="s">
        <v>118</v>
      </c>
      <c r="V31" t="s">
        <v>122</v>
      </c>
      <c r="W31" s="4" t="s">
        <v>118</v>
      </c>
      <c r="X31" s="4" t="s">
        <v>122</v>
      </c>
      <c r="Y31" s="4" t="s">
        <v>229</v>
      </c>
      <c r="Z31" s="4" t="s">
        <v>142</v>
      </c>
      <c r="AA31" s="4" t="s">
        <v>48</v>
      </c>
      <c r="AB31" s="4">
        <v>526</v>
      </c>
      <c r="AC31" s="4">
        <v>9952.3670000000002</v>
      </c>
      <c r="AD31" s="4">
        <v>4075.7840000000001</v>
      </c>
      <c r="AE31" s="4">
        <v>2.4420000000000002</v>
      </c>
      <c r="AF31" s="4">
        <v>2.6</v>
      </c>
      <c r="AG31" s="4">
        <v>9.3510000000000009</v>
      </c>
      <c r="AH31" s="4">
        <v>343.95450599999998</v>
      </c>
      <c r="AI31" s="4">
        <v>5.1009409999999997</v>
      </c>
      <c r="AJ31" s="4">
        <v>32.244238000000003</v>
      </c>
      <c r="AK31" s="4">
        <v>1600</v>
      </c>
      <c r="AL31" s="4">
        <v>26</v>
      </c>
      <c r="AM31" s="4">
        <v>159</v>
      </c>
      <c r="AN31" s="4">
        <v>100</v>
      </c>
      <c r="AO31" s="4">
        <v>28.935126</v>
      </c>
      <c r="AP31" s="4">
        <v>7669.5</v>
      </c>
      <c r="AQ31" s="4">
        <v>270.89999999999998</v>
      </c>
      <c r="AR31" s="4">
        <v>10</v>
      </c>
      <c r="AS31" s="4">
        <v>5712</v>
      </c>
      <c r="AT31" s="4">
        <v>0.26100000000000001</v>
      </c>
      <c r="AU31" s="4">
        <v>1.5980000000000001</v>
      </c>
      <c r="AV31" s="4">
        <v>95165</v>
      </c>
      <c r="AW31" s="4">
        <v>0</v>
      </c>
      <c r="AX31" s="4">
        <v>0.41</v>
      </c>
      <c r="AY31">
        <v>0.93923076923076931</v>
      </c>
      <c r="AZ31" t="s">
        <v>68</v>
      </c>
      <c r="BA31" t="s">
        <v>388</v>
      </c>
      <c r="BB31">
        <v>1</v>
      </c>
      <c r="BC31" t="s">
        <v>439</v>
      </c>
      <c r="BD31">
        <v>8</v>
      </c>
      <c r="BE31">
        <v>9952.3670000000002</v>
      </c>
      <c r="BF31">
        <v>1</v>
      </c>
      <c r="BG31">
        <v>0.93923076923076931</v>
      </c>
      <c r="BH31">
        <v>266910.14899999998</v>
      </c>
      <c r="BI31">
        <v>3.7287330726416108E-2</v>
      </c>
      <c r="BJ31">
        <v>3.5021408320733902E-2</v>
      </c>
      <c r="BK31">
        <v>1</v>
      </c>
      <c r="BL31" t="s">
        <v>68</v>
      </c>
      <c r="BM31">
        <v>0</v>
      </c>
      <c r="BN31" t="s">
        <v>373</v>
      </c>
    </row>
    <row r="32" spans="1:66">
      <c r="A32" s="137" t="str">
        <f t="shared" si="20"/>
        <v>영종운수</v>
      </c>
      <c r="B32" s="137" t="str">
        <f t="shared" si="21"/>
        <v>예비</v>
      </c>
      <c r="C32" s="138" t="str">
        <f t="shared" si="22"/>
        <v>73아1210</v>
      </c>
      <c r="D32" s="112" t="str">
        <f t="shared" si="23"/>
        <v>저상</v>
      </c>
      <c r="E32" s="108" t="str">
        <f t="shared" si="16"/>
        <v>D</v>
      </c>
      <c r="F32" s="158">
        <f t="shared" si="17"/>
        <v>0.80571428571428561</v>
      </c>
      <c r="G32" s="159">
        <f t="shared" si="18"/>
        <v>1.6919999999999999</v>
      </c>
      <c r="H32" s="160">
        <f t="shared" si="19"/>
        <v>2.1</v>
      </c>
      <c r="I32" s="161">
        <f t="shared" si="24"/>
        <v>4025.7249999999999</v>
      </c>
      <c r="J32" s="162">
        <f t="shared" si="25"/>
        <v>3.2051367826936621E-2</v>
      </c>
      <c r="K32" s="162">
        <f t="shared" si="26"/>
        <v>0.26367255006687096</v>
      </c>
      <c r="L32" s="162">
        <f t="shared" si="27"/>
        <v>0.18953107825298549</v>
      </c>
      <c r="M32" s="163">
        <f t="shared" si="28"/>
        <v>17.181000000000001</v>
      </c>
      <c r="N32" s="164">
        <f t="shared" si="29"/>
        <v>0.05</v>
      </c>
      <c r="O32" s="164">
        <f t="shared" si="30"/>
        <v>13.712</v>
      </c>
      <c r="P32" s="165">
        <f t="shared" si="31"/>
        <v>47.125</v>
      </c>
      <c r="Q32" s="166">
        <f t="shared" si="32"/>
        <v>93</v>
      </c>
      <c r="R32" s="167">
        <f t="shared" si="33"/>
        <v>32.46493354120912</v>
      </c>
      <c r="S32" s="139">
        <f t="shared" si="34"/>
        <v>2</v>
      </c>
      <c r="T32" s="139">
        <f t="shared" si="35"/>
        <v>552</v>
      </c>
      <c r="U32" t="s">
        <v>118</v>
      </c>
      <c r="V32" s="5" t="s">
        <v>91</v>
      </c>
      <c r="W32" t="s">
        <v>118</v>
      </c>
      <c r="X32" s="5" t="s">
        <v>91</v>
      </c>
      <c r="Y32" t="s">
        <v>321</v>
      </c>
      <c r="Z32" t="s">
        <v>193</v>
      </c>
      <c r="AA32" t="s">
        <v>48</v>
      </c>
      <c r="AB32">
        <v>526</v>
      </c>
      <c r="AC32" s="1">
        <v>4025.7249999999999</v>
      </c>
      <c r="AD32" s="1">
        <v>2379.605</v>
      </c>
      <c r="AE32" s="28">
        <v>1.6919999999999999</v>
      </c>
      <c r="AF32">
        <v>2.1</v>
      </c>
      <c r="AG32">
        <v>17.181000000000001</v>
      </c>
      <c r="AH32">
        <v>176.07051999999999</v>
      </c>
      <c r="AI32">
        <v>5.6433010000000001</v>
      </c>
      <c r="AJ32">
        <v>46.424962999999998</v>
      </c>
      <c r="AK32">
        <v>763</v>
      </c>
      <c r="AL32">
        <v>2</v>
      </c>
      <c r="AM32">
        <v>552</v>
      </c>
      <c r="AN32">
        <v>93</v>
      </c>
      <c r="AO32">
        <v>22.864276</v>
      </c>
      <c r="AP32">
        <v>19877.099999999999</v>
      </c>
      <c r="AQ32">
        <v>2827.5</v>
      </c>
      <c r="AR32">
        <v>29</v>
      </c>
      <c r="AS32">
        <v>9373</v>
      </c>
      <c r="AT32">
        <v>0.05</v>
      </c>
      <c r="AU32">
        <v>13.712</v>
      </c>
      <c r="AV32">
        <v>25031</v>
      </c>
      <c r="AW32">
        <v>0</v>
      </c>
      <c r="AX32">
        <v>0.42</v>
      </c>
      <c r="AY32">
        <v>0.80571428571428561</v>
      </c>
      <c r="AZ32" t="s">
        <v>67</v>
      </c>
      <c r="BA32" t="s">
        <v>389</v>
      </c>
      <c r="BB32">
        <v>11</v>
      </c>
      <c r="BC32" t="s">
        <v>585</v>
      </c>
      <c r="BD32">
        <v>15</v>
      </c>
      <c r="BE32">
        <v>4025.7249999999999</v>
      </c>
      <c r="BF32">
        <v>1</v>
      </c>
      <c r="BG32">
        <v>0.80571428571428561</v>
      </c>
      <c r="BH32">
        <v>266910.14899999998</v>
      </c>
      <c r="BI32">
        <v>1.5082697361200754E-2</v>
      </c>
      <c r="BJ32">
        <v>1.2152344731024606E-2</v>
      </c>
      <c r="BK32">
        <v>1</v>
      </c>
      <c r="BL32" t="s">
        <v>70</v>
      </c>
      <c r="BM32">
        <v>1</v>
      </c>
      <c r="BN32" t="s">
        <v>430</v>
      </c>
    </row>
    <row r="33" spans="1:66">
      <c r="A33" s="140" t="str">
        <f t="shared" si="20"/>
        <v>영종운수</v>
      </c>
      <c r="B33" s="140" t="str">
        <f t="shared" si="21"/>
        <v>e음13</v>
      </c>
      <c r="C33" s="141" t="str">
        <f t="shared" si="22"/>
        <v>73아1567</v>
      </c>
      <c r="D33" s="129" t="str">
        <f t="shared" si="23"/>
        <v>중형</v>
      </c>
      <c r="E33" s="125" t="str">
        <f t="shared" si="16"/>
        <v>D</v>
      </c>
      <c r="F33" s="148">
        <f t="shared" si="17"/>
        <v>0.84250000000000003</v>
      </c>
      <c r="G33" s="149">
        <f t="shared" si="18"/>
        <v>2.6960000000000002</v>
      </c>
      <c r="H33" s="150">
        <f t="shared" si="19"/>
        <v>3.2</v>
      </c>
      <c r="I33" s="151">
        <f t="shared" si="24"/>
        <v>7354.5510000000004</v>
      </c>
      <c r="J33" s="152">
        <f t="shared" si="25"/>
        <v>1.3936266391375397E-2</v>
      </c>
      <c r="K33" s="152">
        <f t="shared" si="26"/>
        <v>0.31016773374359247</v>
      </c>
      <c r="L33" s="152">
        <f t="shared" si="27"/>
        <v>0.21850416157288186</v>
      </c>
      <c r="M33" s="153">
        <f t="shared" si="28"/>
        <v>8.7070000000000007</v>
      </c>
      <c r="N33" s="154">
        <f t="shared" si="29"/>
        <v>0</v>
      </c>
      <c r="O33" s="154">
        <f t="shared" si="30"/>
        <v>7.4240000000000004</v>
      </c>
      <c r="P33" s="155">
        <f t="shared" si="31"/>
        <v>0</v>
      </c>
      <c r="Q33" s="156">
        <f t="shared" si="32"/>
        <v>69</v>
      </c>
      <c r="R33" s="157">
        <f t="shared" si="33"/>
        <v>27.140194990311603</v>
      </c>
      <c r="S33" s="142">
        <f t="shared" si="34"/>
        <v>0</v>
      </c>
      <c r="T33" s="142">
        <f t="shared" si="35"/>
        <v>546</v>
      </c>
      <c r="U33" t="s">
        <v>118</v>
      </c>
      <c r="V33" t="s">
        <v>123</v>
      </c>
      <c r="W33" t="s">
        <v>118</v>
      </c>
      <c r="X33" s="4" t="s">
        <v>123</v>
      </c>
      <c r="Y33" s="4" t="s">
        <v>230</v>
      </c>
      <c r="Z33" s="4" t="s">
        <v>188</v>
      </c>
      <c r="AA33" s="4" t="s">
        <v>48</v>
      </c>
      <c r="AB33" s="4">
        <v>526</v>
      </c>
      <c r="AC33" s="4">
        <v>7354.5510000000004</v>
      </c>
      <c r="AD33" s="4">
        <v>2728.3310000000001</v>
      </c>
      <c r="AE33" s="4">
        <v>2.6960000000000002</v>
      </c>
      <c r="AF33" s="4">
        <v>3.2</v>
      </c>
      <c r="AG33" s="4">
        <v>8.7070000000000007</v>
      </c>
      <c r="AH33" s="4">
        <v>400.92517199999998</v>
      </c>
      <c r="AI33" s="4">
        <v>5.5873999999999997</v>
      </c>
      <c r="AJ33" s="4">
        <v>124.354052</v>
      </c>
      <c r="AK33" s="4">
        <v>1607</v>
      </c>
      <c r="AL33" s="4">
        <v>0</v>
      </c>
      <c r="AM33" s="4">
        <v>546</v>
      </c>
      <c r="AN33" s="4">
        <v>69</v>
      </c>
      <c r="AO33" s="4">
        <v>18.343948999999999</v>
      </c>
      <c r="AP33" s="4">
        <v>3034.1</v>
      </c>
      <c r="AQ33" s="4">
        <v>0</v>
      </c>
      <c r="AR33" s="4">
        <v>48</v>
      </c>
      <c r="AS33" s="4">
        <v>8926</v>
      </c>
      <c r="AT33" s="4">
        <v>0</v>
      </c>
      <c r="AU33" s="4">
        <v>7.4240000000000004</v>
      </c>
      <c r="AV33" s="4">
        <v>65576</v>
      </c>
      <c r="AW33" s="4">
        <v>0</v>
      </c>
      <c r="AX33" s="4">
        <v>0.52</v>
      </c>
      <c r="AY33">
        <v>0.84250000000000003</v>
      </c>
      <c r="AZ33" t="s">
        <v>67</v>
      </c>
      <c r="BA33" t="s">
        <v>390</v>
      </c>
      <c r="BB33">
        <v>1</v>
      </c>
      <c r="BC33" t="s">
        <v>440</v>
      </c>
      <c r="BD33">
        <v>9</v>
      </c>
      <c r="BE33">
        <v>16847.343000000001</v>
      </c>
      <c r="BF33">
        <v>0.43654070555814056</v>
      </c>
      <c r="BG33">
        <v>0.36778554443273342</v>
      </c>
      <c r="BH33">
        <v>266910.14899999998</v>
      </c>
      <c r="BI33">
        <v>2.7554407457170169E-2</v>
      </c>
      <c r="BJ33">
        <v>2.3214588282665868E-2</v>
      </c>
      <c r="BK33">
        <v>1</v>
      </c>
      <c r="BL33" t="s">
        <v>70</v>
      </c>
      <c r="BM33">
        <v>1</v>
      </c>
      <c r="BN33" t="s">
        <v>430</v>
      </c>
    </row>
    <row r="34" spans="1:66">
      <c r="A34" s="137" t="str">
        <f t="shared" si="20"/>
        <v>영종운수</v>
      </c>
      <c r="B34" s="137" t="str">
        <f t="shared" si="21"/>
        <v>e음13</v>
      </c>
      <c r="C34" s="138" t="str">
        <f t="shared" si="22"/>
        <v>73아1568</v>
      </c>
      <c r="D34" s="112" t="str">
        <f t="shared" si="23"/>
        <v>중형</v>
      </c>
      <c r="E34" s="108" t="str">
        <f t="shared" si="16"/>
        <v>D</v>
      </c>
      <c r="F34" s="158">
        <f t="shared" si="17"/>
        <v>0.8153125</v>
      </c>
      <c r="G34" s="159">
        <f t="shared" si="18"/>
        <v>2.609</v>
      </c>
      <c r="H34" s="160">
        <f t="shared" si="19"/>
        <v>3.2</v>
      </c>
      <c r="I34" s="161">
        <f t="shared" si="24"/>
        <v>7083.625</v>
      </c>
      <c r="J34" s="162">
        <f t="shared" si="25"/>
        <v>1.3651303786051842E-2</v>
      </c>
      <c r="K34" s="162">
        <f t="shared" si="26"/>
        <v>0.33581584185265773</v>
      </c>
      <c r="L34" s="162">
        <f t="shared" si="27"/>
        <v>0.2421076779191445</v>
      </c>
      <c r="M34" s="163">
        <f t="shared" si="28"/>
        <v>10.103999999999999</v>
      </c>
      <c r="N34" s="164">
        <f t="shared" si="29"/>
        <v>2.7949999999999999</v>
      </c>
      <c r="O34" s="164">
        <f t="shared" si="30"/>
        <v>9.0350000000000001</v>
      </c>
      <c r="P34" s="165">
        <f t="shared" si="31"/>
        <v>0</v>
      </c>
      <c r="Q34" s="166">
        <f t="shared" si="32"/>
        <v>70</v>
      </c>
      <c r="R34" s="167">
        <f t="shared" si="33"/>
        <v>27.546359537793187</v>
      </c>
      <c r="S34" s="139">
        <f t="shared" si="34"/>
        <v>198</v>
      </c>
      <c r="T34" s="139">
        <f t="shared" si="35"/>
        <v>640</v>
      </c>
      <c r="U34" t="s">
        <v>118</v>
      </c>
      <c r="V34" t="s">
        <v>123</v>
      </c>
      <c r="W34" s="4" t="s">
        <v>118</v>
      </c>
      <c r="X34" s="4" t="s">
        <v>123</v>
      </c>
      <c r="Y34" s="4" t="s">
        <v>231</v>
      </c>
      <c r="Z34" s="4" t="s">
        <v>188</v>
      </c>
      <c r="AA34" s="4" t="s">
        <v>48</v>
      </c>
      <c r="AB34" s="4">
        <v>526</v>
      </c>
      <c r="AC34" s="4">
        <v>7083.625</v>
      </c>
      <c r="AD34" s="4">
        <v>2715.0419999999999</v>
      </c>
      <c r="AE34" s="4">
        <v>2.609</v>
      </c>
      <c r="AF34" s="4">
        <v>3.2</v>
      </c>
      <c r="AG34" s="4">
        <v>10.103999999999999</v>
      </c>
      <c r="AH34" s="4">
        <v>395.29572300000001</v>
      </c>
      <c r="AI34" s="4">
        <v>5.3963020000000004</v>
      </c>
      <c r="AJ34" s="4">
        <v>132.746566</v>
      </c>
      <c r="AK34" s="4">
        <v>1715</v>
      </c>
      <c r="AL34" s="4">
        <v>198</v>
      </c>
      <c r="AM34" s="4">
        <v>640</v>
      </c>
      <c r="AN34" s="4">
        <v>70</v>
      </c>
      <c r="AO34" s="4">
        <v>17.919810999999999</v>
      </c>
      <c r="AP34" s="4">
        <v>2419.9</v>
      </c>
      <c r="AQ34" s="4">
        <v>0</v>
      </c>
      <c r="AR34" s="4">
        <v>27</v>
      </c>
      <c r="AS34" s="4">
        <v>7786</v>
      </c>
      <c r="AT34" s="4">
        <v>2.7949999999999999</v>
      </c>
      <c r="AU34" s="4">
        <v>9.0350000000000001</v>
      </c>
      <c r="AV34" s="4">
        <v>67398</v>
      </c>
      <c r="AW34" s="4">
        <v>0</v>
      </c>
      <c r="AX34" s="4">
        <v>0.54</v>
      </c>
      <c r="AY34">
        <v>0.8153125</v>
      </c>
      <c r="AZ34" t="s">
        <v>67</v>
      </c>
      <c r="BA34" t="s">
        <v>390</v>
      </c>
      <c r="BB34">
        <v>2</v>
      </c>
      <c r="BC34" t="s">
        <v>586</v>
      </c>
      <c r="BD34">
        <v>8</v>
      </c>
      <c r="BE34">
        <v>16847.343000000001</v>
      </c>
      <c r="BF34">
        <v>0.42045947541995193</v>
      </c>
      <c r="BG34">
        <v>0.34280586605332958</v>
      </c>
      <c r="BH34">
        <v>266910.14899999998</v>
      </c>
      <c r="BI34">
        <v>2.6539361753531526E-2</v>
      </c>
      <c r="BJ34">
        <v>2.1637873379676171E-2</v>
      </c>
      <c r="BK34">
        <v>1</v>
      </c>
      <c r="BL34" t="s">
        <v>70</v>
      </c>
      <c r="BM34">
        <v>1</v>
      </c>
      <c r="BN34" t="s">
        <v>430</v>
      </c>
    </row>
    <row r="35" spans="1:66">
      <c r="A35" s="140" t="str">
        <f t="shared" si="20"/>
        <v>영종운수</v>
      </c>
      <c r="B35" s="140" t="str">
        <f t="shared" si="21"/>
        <v>e음13</v>
      </c>
      <c r="C35" s="141" t="str">
        <f t="shared" si="22"/>
        <v>73아9158</v>
      </c>
      <c r="D35" s="129" t="str">
        <f t="shared" si="23"/>
        <v>중형</v>
      </c>
      <c r="E35" s="125" t="str">
        <f t="shared" si="16"/>
        <v>C</v>
      </c>
      <c r="F35" s="148">
        <f t="shared" si="17"/>
        <v>0.88718749999999991</v>
      </c>
      <c r="G35" s="149">
        <f t="shared" si="18"/>
        <v>2.839</v>
      </c>
      <c r="H35" s="150">
        <f t="shared" si="19"/>
        <v>3.2</v>
      </c>
      <c r="I35" s="151">
        <f t="shared" si="24"/>
        <v>2409.1669999999999</v>
      </c>
      <c r="J35" s="152">
        <f t="shared" si="25"/>
        <v>1.6694778498529055E-2</v>
      </c>
      <c r="K35" s="152">
        <f t="shared" si="26"/>
        <v>0.31026972323651392</v>
      </c>
      <c r="L35" s="152">
        <f t="shared" si="27"/>
        <v>0.22040813276954235</v>
      </c>
      <c r="M35" s="153">
        <f t="shared" si="28"/>
        <v>5.1989999999999998</v>
      </c>
      <c r="N35" s="154">
        <f t="shared" si="29"/>
        <v>0.20799999999999999</v>
      </c>
      <c r="O35" s="154">
        <f t="shared" si="30"/>
        <v>5.6449999999999996</v>
      </c>
      <c r="P35" s="155">
        <f t="shared" si="31"/>
        <v>0</v>
      </c>
      <c r="Q35" s="156">
        <f t="shared" si="32"/>
        <v>73</v>
      </c>
      <c r="R35" s="157">
        <f t="shared" si="33"/>
        <v>26.842079361769237</v>
      </c>
      <c r="S35" s="142">
        <f t="shared" si="34"/>
        <v>5</v>
      </c>
      <c r="T35" s="142">
        <f t="shared" si="35"/>
        <v>136</v>
      </c>
      <c r="U35" t="s">
        <v>118</v>
      </c>
      <c r="V35" t="s">
        <v>123</v>
      </c>
      <c r="W35" t="s">
        <v>118</v>
      </c>
      <c r="X35" s="4" t="s">
        <v>123</v>
      </c>
      <c r="Y35" s="4" t="s">
        <v>482</v>
      </c>
      <c r="Z35" s="4" t="s">
        <v>188</v>
      </c>
      <c r="AA35" s="4" t="s">
        <v>219</v>
      </c>
      <c r="AB35" s="4">
        <v>526</v>
      </c>
      <c r="AC35" s="4">
        <v>2409.1669999999999</v>
      </c>
      <c r="AD35" s="4">
        <v>848.73699999999997</v>
      </c>
      <c r="AE35" s="4">
        <v>2.839</v>
      </c>
      <c r="AF35" s="4">
        <v>3.2</v>
      </c>
      <c r="AG35" s="4">
        <v>5.1989999999999998</v>
      </c>
      <c r="AH35" s="4">
        <v>133.356067</v>
      </c>
      <c r="AI35" s="4">
        <v>2.2263500000000001</v>
      </c>
      <c r="AJ35" s="4">
        <v>41.376350000000002</v>
      </c>
      <c r="AK35" s="4">
        <v>531</v>
      </c>
      <c r="AL35" s="4">
        <v>5</v>
      </c>
      <c r="AM35" s="4">
        <v>136</v>
      </c>
      <c r="AN35" s="4">
        <v>73</v>
      </c>
      <c r="AO35" s="4">
        <v>18.065671999999999</v>
      </c>
      <c r="AP35" s="4">
        <v>412.3</v>
      </c>
      <c r="AQ35" s="4">
        <v>0</v>
      </c>
      <c r="AR35" s="4">
        <v>4</v>
      </c>
      <c r="AS35" s="4">
        <v>2309</v>
      </c>
      <c r="AT35" s="4">
        <v>0.20799999999999999</v>
      </c>
      <c r="AU35" s="4">
        <v>5.6449999999999996</v>
      </c>
      <c r="AV35" s="4">
        <v>22373</v>
      </c>
      <c r="AW35" s="4">
        <v>0</v>
      </c>
      <c r="AX35" s="4">
        <v>0.43</v>
      </c>
      <c r="AY35">
        <v>0.88718749999999991</v>
      </c>
      <c r="AZ35" t="s">
        <v>69</v>
      </c>
      <c r="BA35" t="s">
        <v>390</v>
      </c>
      <c r="BB35">
        <v>1</v>
      </c>
      <c r="BC35" t="s">
        <v>587</v>
      </c>
      <c r="BD35">
        <v>8</v>
      </c>
      <c r="BE35">
        <v>16847.343000000001</v>
      </c>
      <c r="BF35">
        <v>0.14299981902190748</v>
      </c>
      <c r="BG35">
        <v>0.12686765193849853</v>
      </c>
      <c r="BH35">
        <v>266910.14899999998</v>
      </c>
      <c r="BI35">
        <v>9.0261348585886862E-3</v>
      </c>
      <c r="BJ35">
        <v>8.0078740198541495E-3</v>
      </c>
      <c r="BK35">
        <v>1</v>
      </c>
      <c r="BL35" t="s">
        <v>588</v>
      </c>
      <c r="BM35" t="s">
        <v>589</v>
      </c>
      <c r="BN35" t="s">
        <v>588</v>
      </c>
    </row>
    <row r="36" spans="1:66">
      <c r="A36" s="137" t="str">
        <f t="shared" ref="A36:A37" si="36">W36</f>
        <v>영종운수</v>
      </c>
      <c r="B36" s="137" t="str">
        <f t="shared" ref="B36:B37" si="37">V36</f>
        <v>e음15</v>
      </c>
      <c r="C36" s="138" t="str">
        <f t="shared" ref="C36:C37" si="38">Y36</f>
        <v>73아9157</v>
      </c>
      <c r="D36" s="112" t="str">
        <f t="shared" ref="D36:D37" si="39">Z36</f>
        <v>중형</v>
      </c>
      <c r="E36" s="108" t="str">
        <f t="shared" ref="E36:E37" si="40">AZ36</f>
        <v>B</v>
      </c>
      <c r="F36" s="158">
        <f t="shared" ref="F36:F37" si="41">G36/H36</f>
        <v>0.92576923076923079</v>
      </c>
      <c r="G36" s="159">
        <f t="shared" ref="G36:G37" si="42">AE36</f>
        <v>2.407</v>
      </c>
      <c r="H36" s="160">
        <f t="shared" ref="H36:H37" si="43">AF36</f>
        <v>2.6</v>
      </c>
      <c r="I36" s="161">
        <f t="shared" ref="I36:I37" si="44">AC36</f>
        <v>6384.558</v>
      </c>
      <c r="J36" s="162">
        <f t="shared" ref="J36:J37" si="45">AI36/AH36</f>
        <v>1.3584479926988113E-2</v>
      </c>
      <c r="K36" s="162">
        <f t="shared" ref="K36:K37" si="46">AJ36/AH36</f>
        <v>0.28891082620902891</v>
      </c>
      <c r="L36" s="162">
        <f t="shared" ref="L36:L37" si="47">AK36/AC36</f>
        <v>0.25702640652649722</v>
      </c>
      <c r="M36" s="163">
        <f t="shared" ref="M36:M37" si="48">AG36</f>
        <v>6.226</v>
      </c>
      <c r="N36" s="164" t="str">
        <f t="shared" ref="N36:N37" si="49">IF(AW36=0,AT36,"속도계이상")</f>
        <v>속도계이상</v>
      </c>
      <c r="O36" s="164" t="str">
        <f t="shared" ref="O36:O37" si="50">IF(AW36=0,AU36,"속도계이상")</f>
        <v>속도계이상</v>
      </c>
      <c r="P36" s="165">
        <f t="shared" ref="P36:P37" si="51">AQ36/60</f>
        <v>0</v>
      </c>
      <c r="Q36" s="166">
        <f t="shared" ref="Q36:Q37" si="52">AN36</f>
        <v>70</v>
      </c>
      <c r="R36" s="167">
        <f t="shared" ref="R36:R37" si="53">AC36/(AH36-AI36-AJ36)</f>
        <v>24.677602202552528</v>
      </c>
      <c r="S36" s="139" t="str">
        <f t="shared" ref="S36:S37" si="54">IF(AW36=0,AL36,"속도계이상")</f>
        <v>속도계이상</v>
      </c>
      <c r="T36" s="139" t="str">
        <f t="shared" ref="T36:T37" si="55">IF(AW36=0,AM36,"속도계이상")</f>
        <v>속도계이상</v>
      </c>
      <c r="U36" t="s">
        <v>118</v>
      </c>
      <c r="V36" t="s">
        <v>124</v>
      </c>
      <c r="W36" t="s">
        <v>118</v>
      </c>
      <c r="X36" s="4" t="s">
        <v>124</v>
      </c>
      <c r="Y36" s="4" t="s">
        <v>232</v>
      </c>
      <c r="Z36" s="4" t="s">
        <v>188</v>
      </c>
      <c r="AA36" s="4" t="s">
        <v>219</v>
      </c>
      <c r="AB36" s="4">
        <v>526</v>
      </c>
      <c r="AC36" s="4">
        <v>6384.558</v>
      </c>
      <c r="AD36" s="4">
        <v>2652.5479999999998</v>
      </c>
      <c r="AE36" s="4">
        <v>2.407</v>
      </c>
      <c r="AF36" s="4">
        <v>2.6</v>
      </c>
      <c r="AG36" s="4">
        <v>6.226</v>
      </c>
      <c r="AH36" s="4">
        <v>370.92041999999998</v>
      </c>
      <c r="AI36" s="4">
        <v>5.038761</v>
      </c>
      <c r="AJ36" s="4">
        <v>107.162925</v>
      </c>
      <c r="AK36" s="4">
        <v>1641</v>
      </c>
      <c r="AL36" s="4">
        <v>6339</v>
      </c>
      <c r="AM36" s="4">
        <v>2831</v>
      </c>
      <c r="AN36" s="4">
        <v>70</v>
      </c>
      <c r="AO36" s="4">
        <v>17.212743</v>
      </c>
      <c r="AP36" s="4">
        <v>1021.7</v>
      </c>
      <c r="AQ36" s="4">
        <v>0</v>
      </c>
      <c r="AR36" s="4">
        <v>51</v>
      </c>
      <c r="AS36" s="4">
        <v>14127</v>
      </c>
      <c r="AT36" s="4">
        <v>99.286000000000001</v>
      </c>
      <c r="AU36" s="4">
        <v>44.341000000000001</v>
      </c>
      <c r="AV36" s="4">
        <v>53399</v>
      </c>
      <c r="AW36" s="4">
        <v>17</v>
      </c>
      <c r="AX36" s="4">
        <v>0.43</v>
      </c>
      <c r="AY36">
        <v>0.92576923076923079</v>
      </c>
      <c r="AZ36" t="s">
        <v>68</v>
      </c>
      <c r="BA36" t="s">
        <v>391</v>
      </c>
      <c r="BB36">
        <v>1</v>
      </c>
      <c r="BC36" t="s">
        <v>392</v>
      </c>
      <c r="BD36">
        <v>10</v>
      </c>
      <c r="BE36">
        <v>6384.558</v>
      </c>
      <c r="BF36">
        <v>1</v>
      </c>
      <c r="BG36">
        <v>0.92576923076923079</v>
      </c>
      <c r="BH36">
        <v>266910.14899999998</v>
      </c>
      <c r="BI36">
        <v>2.3920251904696214E-2</v>
      </c>
      <c r="BJ36">
        <v>2.214463320561684E-2</v>
      </c>
      <c r="BK36">
        <v>1</v>
      </c>
      <c r="BL36" t="s">
        <v>69</v>
      </c>
      <c r="BM36">
        <v>1</v>
      </c>
      <c r="BN36" t="s">
        <v>430</v>
      </c>
    </row>
    <row r="37" spans="1:66">
      <c r="A37" s="140" t="str">
        <f t="shared" si="36"/>
        <v>영종운수</v>
      </c>
      <c r="B37" s="140" t="str">
        <f t="shared" si="37"/>
        <v>e음16</v>
      </c>
      <c r="C37" s="141" t="str">
        <f t="shared" si="38"/>
        <v>73아9159</v>
      </c>
      <c r="D37" s="129" t="str">
        <f t="shared" si="39"/>
        <v>중형</v>
      </c>
      <c r="E37" s="125" t="str">
        <f t="shared" si="40"/>
        <v>A</v>
      </c>
      <c r="F37" s="148">
        <f t="shared" si="41"/>
        <v>0.98558823529411765</v>
      </c>
      <c r="G37" s="149">
        <f t="shared" si="42"/>
        <v>3.351</v>
      </c>
      <c r="H37" s="150">
        <f t="shared" si="43"/>
        <v>3.4</v>
      </c>
      <c r="I37" s="151">
        <f t="shared" si="44"/>
        <v>8507.6299999999992</v>
      </c>
      <c r="J37" s="152">
        <f t="shared" si="45"/>
        <v>2.3244944080117708E-2</v>
      </c>
      <c r="K37" s="152">
        <f t="shared" si="46"/>
        <v>0.20378845739784321</v>
      </c>
      <c r="L37" s="152">
        <f t="shared" si="47"/>
        <v>0.15186368001429307</v>
      </c>
      <c r="M37" s="153">
        <f t="shared" si="48"/>
        <v>4.6429999999999998</v>
      </c>
      <c r="N37" s="154">
        <f t="shared" si="49"/>
        <v>0</v>
      </c>
      <c r="O37" s="154">
        <f t="shared" si="50"/>
        <v>1.986</v>
      </c>
      <c r="P37" s="155">
        <f t="shared" si="51"/>
        <v>10.993333333333334</v>
      </c>
      <c r="Q37" s="156">
        <f t="shared" si="52"/>
        <v>95</v>
      </c>
      <c r="R37" s="157">
        <f t="shared" si="53"/>
        <v>30.24434286300388</v>
      </c>
      <c r="S37" s="142">
        <f t="shared" si="54"/>
        <v>0</v>
      </c>
      <c r="T37" s="142">
        <f t="shared" si="55"/>
        <v>169</v>
      </c>
      <c r="U37" t="s">
        <v>118</v>
      </c>
      <c r="V37" t="s">
        <v>570</v>
      </c>
      <c r="W37" t="s">
        <v>118</v>
      </c>
      <c r="X37" s="4" t="s">
        <v>570</v>
      </c>
      <c r="Y37" s="4" t="s">
        <v>526</v>
      </c>
      <c r="Z37" s="4" t="s">
        <v>188</v>
      </c>
      <c r="AA37" s="4" t="s">
        <v>219</v>
      </c>
      <c r="AB37" s="4">
        <v>526</v>
      </c>
      <c r="AC37" s="4">
        <v>8507.6299999999992</v>
      </c>
      <c r="AD37" s="4">
        <v>2538.7240000000002</v>
      </c>
      <c r="AE37" s="4">
        <v>3.351</v>
      </c>
      <c r="AF37" s="4">
        <v>3.4</v>
      </c>
      <c r="AG37" s="4">
        <v>4.6429999999999998</v>
      </c>
      <c r="AH37" s="4">
        <v>363.91814799999997</v>
      </c>
      <c r="AI37" s="4">
        <v>8.4592569999999991</v>
      </c>
      <c r="AJ37" s="4">
        <v>74.162317999999999</v>
      </c>
      <c r="AK37" s="4">
        <v>1292</v>
      </c>
      <c r="AL37" s="4">
        <v>0</v>
      </c>
      <c r="AM37" s="4">
        <v>169</v>
      </c>
      <c r="AN37" s="4">
        <v>95</v>
      </c>
      <c r="AO37" s="4">
        <v>23.377866000000001</v>
      </c>
      <c r="AP37" s="4">
        <v>11320</v>
      </c>
      <c r="AQ37" s="4">
        <v>659.6</v>
      </c>
      <c r="AR37" s="4">
        <v>27</v>
      </c>
      <c r="AS37" s="4">
        <v>4148</v>
      </c>
      <c r="AT37" s="4">
        <v>0</v>
      </c>
      <c r="AU37" s="4">
        <v>1.986</v>
      </c>
      <c r="AV37" s="4">
        <v>75675</v>
      </c>
      <c r="AW37" s="4">
        <v>0</v>
      </c>
      <c r="AX37" s="4">
        <v>0.43</v>
      </c>
      <c r="AY37">
        <v>0.98558823529411765</v>
      </c>
      <c r="AZ37" t="s">
        <v>66</v>
      </c>
      <c r="BA37" t="s">
        <v>590</v>
      </c>
      <c r="BB37">
        <v>1</v>
      </c>
      <c r="BC37" t="s">
        <v>591</v>
      </c>
      <c r="BD37">
        <v>15</v>
      </c>
      <c r="BE37">
        <v>8507.6299999999992</v>
      </c>
      <c r="BF37">
        <v>1</v>
      </c>
      <c r="BG37">
        <v>0.98558823529411765</v>
      </c>
      <c r="BH37">
        <v>266910.14899999998</v>
      </c>
      <c r="BI37">
        <v>3.1874509200472551E-2</v>
      </c>
      <c r="BJ37">
        <v>3.1415141273759856E-2</v>
      </c>
      <c r="BK37">
        <v>1</v>
      </c>
      <c r="BL37" t="s">
        <v>68</v>
      </c>
      <c r="BM37">
        <v>1</v>
      </c>
      <c r="BN37" t="s">
        <v>430</v>
      </c>
    </row>
  </sheetData>
  <sortState xmlns:xlrd2="http://schemas.microsoft.com/office/spreadsheetml/2017/richdata2" ref="U5:AX35">
    <sortCondition ref="Y5:Y35"/>
    <sortCondition ref="U5:U35"/>
  </sortState>
  <phoneticPr fontId="3" type="noConversion"/>
  <conditionalFormatting sqref="E1 E2:H3 E4 E5:H1048576">
    <cfRule type="containsText" dxfId="54" priority="1" operator="containsText" text="F">
      <formula>NOT(ISERROR(SEARCH("F",E1)))</formula>
    </cfRule>
    <cfRule type="containsText" dxfId="53" priority="2" operator="containsText" text="D">
      <formula>NOT(ISERROR(SEARCH("D",E1)))</formula>
    </cfRule>
    <cfRule type="containsText" dxfId="52" priority="3" operator="containsText" text="C">
      <formula>NOT(ISERROR(SEARCH("C",E1)))</formula>
    </cfRule>
    <cfRule type="containsText" dxfId="51" priority="4" operator="containsText" text="B">
      <formula>NOT(ISERROR(SEARCH("B",E1)))</formula>
    </cfRule>
    <cfRule type="containsText" dxfId="50" priority="5" operator="containsText" text="A">
      <formula>NOT(ISERROR(SEARCH("A",E1)))</formula>
    </cfRule>
    <cfRule type="containsText" dxfId="49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99" customWidth="1"/>
    <col min="4" max="4" width="10.140625" style="103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98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2"/>
      <c r="R1" s="212"/>
    </row>
    <row r="2" spans="1:68" ht="45" customHeight="1">
      <c r="A2" s="10" t="s">
        <v>32</v>
      </c>
      <c r="B2" s="34"/>
      <c r="C2" s="97"/>
      <c r="D2" s="104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3"/>
      <c r="R2" s="213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159</v>
      </c>
      <c r="B3" s="35"/>
      <c r="E3" s="11"/>
      <c r="F3" s="8"/>
      <c r="G3" s="11"/>
      <c r="H3" s="11"/>
      <c r="X3" s="11"/>
      <c r="Y3" s="11"/>
    </row>
    <row r="4" spans="1:68" ht="27">
      <c r="A4" s="118" t="s">
        <v>38</v>
      </c>
      <c r="B4" s="119" t="s">
        <v>49</v>
      </c>
      <c r="C4" s="120" t="s">
        <v>143</v>
      </c>
      <c r="D4" s="120" t="s">
        <v>160</v>
      </c>
      <c r="E4" s="121" t="s">
        <v>149</v>
      </c>
      <c r="F4" s="119" t="s">
        <v>153</v>
      </c>
      <c r="G4" s="121" t="s">
        <v>151</v>
      </c>
      <c r="H4" s="121" t="s">
        <v>155</v>
      </c>
      <c r="I4" s="122" t="s">
        <v>157</v>
      </c>
      <c r="J4" s="121" t="s">
        <v>11</v>
      </c>
      <c r="K4" s="121" t="s">
        <v>12</v>
      </c>
      <c r="L4" s="121" t="s">
        <v>13</v>
      </c>
      <c r="M4" s="121" t="s">
        <v>73</v>
      </c>
      <c r="N4" s="121" t="s">
        <v>6</v>
      </c>
      <c r="O4" s="121" t="s">
        <v>7</v>
      </c>
      <c r="P4" s="121" t="s">
        <v>184</v>
      </c>
      <c r="Q4" s="215" t="s">
        <v>43</v>
      </c>
      <c r="R4" s="215" t="s">
        <v>44</v>
      </c>
      <c r="S4" s="13"/>
      <c r="T4" s="13" t="s">
        <v>42</v>
      </c>
      <c r="U4" s="13" t="s">
        <v>162</v>
      </c>
      <c r="V4" s="13" t="s">
        <v>163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189</v>
      </c>
      <c r="AN4" s="13" t="s">
        <v>190</v>
      </c>
      <c r="AO4" t="s">
        <v>191</v>
      </c>
      <c r="AP4" t="s">
        <v>37</v>
      </c>
      <c r="AQ4" t="s">
        <v>31</v>
      </c>
      <c r="AR4" t="s">
        <v>0</v>
      </c>
      <c r="AS4" t="s">
        <v>9</v>
      </c>
      <c r="AT4" t="s">
        <v>145</v>
      </c>
      <c r="AU4" t="s">
        <v>30</v>
      </c>
      <c r="AV4" t="s">
        <v>146</v>
      </c>
      <c r="AW4" t="s">
        <v>154</v>
      </c>
      <c r="AX4" t="s">
        <v>164</v>
      </c>
      <c r="AY4" t="s">
        <v>165</v>
      </c>
      <c r="AZ4" t="s">
        <v>166</v>
      </c>
      <c r="BA4" t="s">
        <v>167</v>
      </c>
      <c r="BB4" t="s">
        <v>168</v>
      </c>
      <c r="BC4" t="s">
        <v>65</v>
      </c>
      <c r="BF4" t="s">
        <v>0</v>
      </c>
      <c r="BG4" t="s">
        <v>173</v>
      </c>
      <c r="BH4" t="s">
        <v>74</v>
      </c>
      <c r="BI4" t="s">
        <v>169</v>
      </c>
      <c r="BJ4" t="s">
        <v>170</v>
      </c>
      <c r="BK4" t="s">
        <v>174</v>
      </c>
      <c r="BL4" t="s">
        <v>175</v>
      </c>
      <c r="BM4" t="s">
        <v>171</v>
      </c>
      <c r="BN4" t="s">
        <v>65</v>
      </c>
      <c r="BO4" t="s">
        <v>172</v>
      </c>
      <c r="BP4" t="s">
        <v>176</v>
      </c>
    </row>
    <row r="5" spans="1:68" ht="16.5">
      <c r="A5" s="123" t="str">
        <f>BF5</f>
        <v>영종운수</v>
      </c>
      <c r="B5" s="124">
        <f>IF(BH5="null", E5, BH5)</f>
        <v>775</v>
      </c>
      <c r="C5" s="125" t="str">
        <f>BN5</f>
        <v>F</v>
      </c>
      <c r="D5" s="126">
        <f>BM5</f>
        <v>0.79081627202808791</v>
      </c>
      <c r="E5" s="127">
        <f>U5</f>
        <v>775</v>
      </c>
      <c r="F5" s="128" t="str">
        <f>BG5</f>
        <v>203</v>
      </c>
      <c r="G5" s="129" t="str">
        <f>BK5</f>
        <v>71바7514</v>
      </c>
      <c r="H5" s="130">
        <f>BJ5</f>
        <v>3</v>
      </c>
      <c r="I5" s="131">
        <f>BP5</f>
        <v>555.41099999999994</v>
      </c>
      <c r="J5" s="132">
        <f>AB5/AA5</f>
        <v>3.2491384398095589E-2</v>
      </c>
      <c r="K5" s="132">
        <f>AC5/AA5</f>
        <v>0.29554549059288904</v>
      </c>
      <c r="L5" s="132">
        <f>AD5/I5</f>
        <v>0.13683560462432326</v>
      </c>
      <c r="M5" s="133">
        <f>Z5</f>
        <v>18.013000000000002</v>
      </c>
      <c r="N5" s="134">
        <f>AE5*100/W5</f>
        <v>0</v>
      </c>
      <c r="O5" s="134">
        <f>AF5*100/W5</f>
        <v>12.603279373292931</v>
      </c>
      <c r="P5" s="216">
        <f>AK5</f>
        <v>4</v>
      </c>
      <c r="Q5" s="217">
        <f>AE5</f>
        <v>0</v>
      </c>
      <c r="R5" s="217">
        <f>AF5</f>
        <v>70</v>
      </c>
      <c r="T5">
        <v>526</v>
      </c>
      <c r="U5">
        <v>775</v>
      </c>
      <c r="V5" t="s">
        <v>393</v>
      </c>
      <c r="W5">
        <v>555.41099999999994</v>
      </c>
      <c r="X5">
        <v>287.96800000000002</v>
      </c>
      <c r="Y5">
        <v>1.929</v>
      </c>
      <c r="Z5">
        <v>18.013000000000002</v>
      </c>
      <c r="AA5">
        <v>26.066663999999999</v>
      </c>
      <c r="AB5">
        <v>0.84694199999999997</v>
      </c>
      <c r="AC5">
        <v>7.7038849999999996</v>
      </c>
      <c r="AD5" s="1">
        <v>76</v>
      </c>
      <c r="AE5">
        <v>0</v>
      </c>
      <c r="AF5">
        <v>70</v>
      </c>
      <c r="AG5">
        <v>88</v>
      </c>
      <c r="AH5">
        <v>21.307328999999999</v>
      </c>
      <c r="AI5">
        <v>2559.5</v>
      </c>
      <c r="AJ5">
        <v>86</v>
      </c>
      <c r="AK5">
        <v>4</v>
      </c>
      <c r="AL5">
        <v>739</v>
      </c>
      <c r="AM5" t="s">
        <v>451</v>
      </c>
      <c r="AN5" t="s">
        <v>452</v>
      </c>
      <c r="AO5">
        <v>217.83500000000001</v>
      </c>
      <c r="AR5" t="s">
        <v>118</v>
      </c>
      <c r="AS5" t="s">
        <v>120</v>
      </c>
      <c r="AT5" t="s">
        <v>224</v>
      </c>
      <c r="AU5" t="s">
        <v>393</v>
      </c>
      <c r="AV5" t="s">
        <v>48</v>
      </c>
      <c r="AW5">
        <v>3</v>
      </c>
      <c r="BB5">
        <v>0.79081627202808791</v>
      </c>
      <c r="BC5" t="s">
        <v>70</v>
      </c>
      <c r="BF5" t="s">
        <v>118</v>
      </c>
      <c r="BG5" t="s">
        <v>120</v>
      </c>
      <c r="BH5" t="s">
        <v>393</v>
      </c>
      <c r="BI5">
        <v>775</v>
      </c>
      <c r="BJ5">
        <v>3</v>
      </c>
      <c r="BK5" t="s">
        <v>224</v>
      </c>
      <c r="BL5" t="s">
        <v>223</v>
      </c>
      <c r="BM5">
        <v>0.79081627202808791</v>
      </c>
      <c r="BN5" t="s">
        <v>70</v>
      </c>
      <c r="BO5" t="s">
        <v>187</v>
      </c>
      <c r="BP5">
        <v>555.41099999999994</v>
      </c>
    </row>
    <row r="6" spans="1:68" ht="16.5">
      <c r="A6" s="106" t="str">
        <f t="shared" ref="A6:A7" si="0">BF6</f>
        <v>영종운수</v>
      </c>
      <c r="B6" s="107">
        <f t="shared" ref="B6:B69" si="1">IF(BH6="null", E6, BH6)</f>
        <v>872</v>
      </c>
      <c r="C6" s="108" t="str">
        <f t="shared" ref="C6:C7" si="2">BN6</f>
        <v>D</v>
      </c>
      <c r="D6" s="109">
        <f t="shared" ref="D6:D7" si="3">BM6</f>
        <v>0.8206373911629663</v>
      </c>
      <c r="E6" s="110">
        <f t="shared" ref="E6:E7" si="4">U6</f>
        <v>872</v>
      </c>
      <c r="F6" s="111" t="str">
        <f t="shared" ref="F6:F7" si="5">BG6</f>
        <v>222</v>
      </c>
      <c r="G6" s="112" t="str">
        <f t="shared" ref="G6:G7" si="6">BK6</f>
        <v>73아1209</v>
      </c>
      <c r="H6" s="113">
        <f t="shared" ref="H6:H7" si="7">BJ6</f>
        <v>5</v>
      </c>
      <c r="I6" s="114">
        <f t="shared" ref="I6:I7" si="8">BP6</f>
        <v>1151.7190000000001</v>
      </c>
      <c r="J6" s="115">
        <f t="shared" ref="J6:J7" si="9">AB6/AA6</f>
        <v>2.0921672786849338E-2</v>
      </c>
      <c r="K6" s="115">
        <f t="shared" ref="K6:K7" si="10">AC6/AA6</f>
        <v>0.24473082517594483</v>
      </c>
      <c r="L6" s="115">
        <f t="shared" ref="L6:L7" si="11">AD6/I6</f>
        <v>0.15021025093794579</v>
      </c>
      <c r="M6" s="116">
        <f t="shared" ref="M6:M7" si="12">Z6</f>
        <v>17.635000000000002</v>
      </c>
      <c r="N6" s="117">
        <f t="shared" ref="N6:N7" si="13">AE6*100/W6</f>
        <v>0</v>
      </c>
      <c r="O6" s="117">
        <f t="shared" ref="O6:O7" si="14">AF6*100/W6</f>
        <v>15.976119174902905</v>
      </c>
      <c r="P6" s="218">
        <f t="shared" ref="P6:P7" si="15">AK6</f>
        <v>5</v>
      </c>
      <c r="Q6" s="219">
        <f t="shared" ref="Q6:Q7" si="16">AE6</f>
        <v>0</v>
      </c>
      <c r="R6" s="219">
        <f t="shared" ref="R6:R7" si="17">AF6</f>
        <v>184</v>
      </c>
      <c r="T6">
        <v>526</v>
      </c>
      <c r="U6">
        <v>872</v>
      </c>
      <c r="V6" t="s">
        <v>393</v>
      </c>
      <c r="W6">
        <v>1151.7190000000001</v>
      </c>
      <c r="X6">
        <v>550.86199999999997</v>
      </c>
      <c r="Y6">
        <v>2.0910000000000002</v>
      </c>
      <c r="Z6">
        <v>17.635000000000002</v>
      </c>
      <c r="AA6">
        <v>43.295820999999997</v>
      </c>
      <c r="AB6">
        <v>0.90582099999999999</v>
      </c>
      <c r="AC6">
        <v>10.595822</v>
      </c>
      <c r="AD6" s="1">
        <v>173</v>
      </c>
      <c r="AE6">
        <v>0</v>
      </c>
      <c r="AF6">
        <v>184</v>
      </c>
      <c r="AG6">
        <v>107</v>
      </c>
      <c r="AH6">
        <v>26.601158000000002</v>
      </c>
      <c r="AI6">
        <v>6640.2</v>
      </c>
      <c r="AJ6">
        <v>2516.1999999999998</v>
      </c>
      <c r="AK6">
        <v>5</v>
      </c>
      <c r="AL6">
        <v>449</v>
      </c>
      <c r="AM6" t="s">
        <v>453</v>
      </c>
      <c r="AN6" t="s">
        <v>454</v>
      </c>
      <c r="AO6">
        <v>360.608</v>
      </c>
      <c r="AR6" t="s">
        <v>118</v>
      </c>
      <c r="AS6" t="s">
        <v>122</v>
      </c>
      <c r="AT6" t="s">
        <v>229</v>
      </c>
      <c r="AU6" t="s">
        <v>393</v>
      </c>
      <c r="AV6" t="s">
        <v>48</v>
      </c>
      <c r="AW6">
        <v>5</v>
      </c>
      <c r="BB6">
        <v>0.8206373911629663</v>
      </c>
      <c r="BC6" t="s">
        <v>67</v>
      </c>
      <c r="BF6" t="s">
        <v>118</v>
      </c>
      <c r="BG6" t="s">
        <v>122</v>
      </c>
      <c r="BH6" t="s">
        <v>393</v>
      </c>
      <c r="BI6">
        <v>872</v>
      </c>
      <c r="BJ6">
        <v>5</v>
      </c>
      <c r="BK6" t="s">
        <v>229</v>
      </c>
      <c r="BL6" t="s">
        <v>202</v>
      </c>
      <c r="BM6">
        <v>0.8206373911629663</v>
      </c>
      <c r="BN6" t="s">
        <v>67</v>
      </c>
      <c r="BO6" t="s">
        <v>182</v>
      </c>
      <c r="BP6">
        <v>1151.7190000000001</v>
      </c>
    </row>
    <row r="7" spans="1:68" ht="16.5">
      <c r="A7" s="123" t="str">
        <f t="shared" si="0"/>
        <v>영종운수</v>
      </c>
      <c r="B7" s="124">
        <f t="shared" si="1"/>
        <v>882</v>
      </c>
      <c r="C7" s="125" t="str">
        <f t="shared" si="2"/>
        <v>D</v>
      </c>
      <c r="D7" s="126">
        <f t="shared" si="3"/>
        <v>0.82633781166694931</v>
      </c>
      <c r="E7" s="127">
        <f t="shared" si="4"/>
        <v>882</v>
      </c>
      <c r="F7" s="128" t="str">
        <f t="shared" si="5"/>
        <v>203</v>
      </c>
      <c r="G7" s="129" t="str">
        <f t="shared" si="6"/>
        <v>70바2546</v>
      </c>
      <c r="H7" s="130">
        <f t="shared" si="7"/>
        <v>5</v>
      </c>
      <c r="I7" s="131">
        <f t="shared" si="8"/>
        <v>1118.4450000000002</v>
      </c>
      <c r="J7" s="132">
        <f t="shared" si="9"/>
        <v>1.9229869142280583E-2</v>
      </c>
      <c r="K7" s="132">
        <f t="shared" si="10"/>
        <v>0.3160950597384668</v>
      </c>
      <c r="L7" s="132">
        <f t="shared" si="11"/>
        <v>0.17166691254375491</v>
      </c>
      <c r="M7" s="133">
        <f t="shared" si="12"/>
        <v>15.395</v>
      </c>
      <c r="N7" s="134">
        <f t="shared" si="13"/>
        <v>0</v>
      </c>
      <c r="O7" s="134">
        <f t="shared" si="14"/>
        <v>22.620692121651043</v>
      </c>
      <c r="P7" s="216">
        <f t="shared" si="15"/>
        <v>9</v>
      </c>
      <c r="Q7" s="217">
        <f t="shared" si="16"/>
        <v>0</v>
      </c>
      <c r="R7" s="217">
        <f t="shared" si="17"/>
        <v>253</v>
      </c>
      <c r="T7">
        <v>526</v>
      </c>
      <c r="U7">
        <v>882</v>
      </c>
      <c r="V7" t="s">
        <v>393</v>
      </c>
      <c r="W7">
        <v>1118.4449999999999</v>
      </c>
      <c r="X7">
        <v>500.64299999999997</v>
      </c>
      <c r="Y7">
        <v>2.234</v>
      </c>
      <c r="Z7">
        <v>15.395</v>
      </c>
      <c r="AA7">
        <v>51.597490999999998</v>
      </c>
      <c r="AB7">
        <v>0.99221300000000001</v>
      </c>
      <c r="AC7">
        <v>16.309712000000001</v>
      </c>
      <c r="AD7" s="1">
        <v>192</v>
      </c>
      <c r="AE7">
        <v>0</v>
      </c>
      <c r="AF7">
        <v>253</v>
      </c>
      <c r="AG7">
        <v>88</v>
      </c>
      <c r="AH7">
        <v>21.676344</v>
      </c>
      <c r="AI7">
        <v>8776.6</v>
      </c>
      <c r="AJ7">
        <v>41.5</v>
      </c>
      <c r="AK7">
        <v>9</v>
      </c>
      <c r="AL7">
        <v>3385</v>
      </c>
      <c r="AM7" t="s">
        <v>455</v>
      </c>
      <c r="AN7" t="s">
        <v>456</v>
      </c>
      <c r="AO7">
        <v>336.37900000000002</v>
      </c>
      <c r="AR7" t="s">
        <v>118</v>
      </c>
      <c r="AS7" t="s">
        <v>120</v>
      </c>
      <c r="AT7" t="s">
        <v>222</v>
      </c>
      <c r="AU7" t="s">
        <v>393</v>
      </c>
      <c r="AV7" t="s">
        <v>48</v>
      </c>
      <c r="AW7">
        <v>5</v>
      </c>
      <c r="BB7">
        <v>0.82633781166694931</v>
      </c>
      <c r="BC7" t="s">
        <v>67</v>
      </c>
      <c r="BF7" t="s">
        <v>118</v>
      </c>
      <c r="BG7" t="s">
        <v>120</v>
      </c>
      <c r="BH7" t="s">
        <v>393</v>
      </c>
      <c r="BI7">
        <v>882</v>
      </c>
      <c r="BJ7">
        <v>5</v>
      </c>
      <c r="BK7" t="s">
        <v>222</v>
      </c>
      <c r="BL7" t="s">
        <v>205</v>
      </c>
      <c r="BM7">
        <v>0.82633781166694931</v>
      </c>
      <c r="BN7" t="s">
        <v>67</v>
      </c>
      <c r="BO7" t="s">
        <v>182</v>
      </c>
      <c r="BP7">
        <v>1118.4450000000002</v>
      </c>
    </row>
    <row r="8" spans="1:68" ht="16.5">
      <c r="A8" s="106" t="str">
        <f t="shared" ref="A8:A71" si="18">BF8</f>
        <v>영종운수</v>
      </c>
      <c r="B8" s="107">
        <f t="shared" si="1"/>
        <v>2643</v>
      </c>
      <c r="C8" s="108" t="str">
        <f t="shared" ref="C8:C71" si="19">BN8</f>
        <v>F</v>
      </c>
      <c r="D8" s="109">
        <f t="shared" ref="D8:D71" si="20">BM8</f>
        <v>0.7830950563841611</v>
      </c>
      <c r="E8" s="110">
        <f t="shared" ref="E8:E71" si="21">U8</f>
        <v>2643</v>
      </c>
      <c r="F8" s="111" t="str">
        <f t="shared" ref="F8:F71" si="22">BG8</f>
        <v>202</v>
      </c>
      <c r="G8" s="112" t="str">
        <f t="shared" ref="G8:G71" si="23">BK8</f>
        <v>70바2311</v>
      </c>
      <c r="H8" s="113">
        <f t="shared" ref="H8:H71" si="24">BJ8</f>
        <v>6</v>
      </c>
      <c r="I8" s="114">
        <f t="shared" ref="I8:I71" si="25">BP8</f>
        <v>1254.7620000000002</v>
      </c>
      <c r="J8" s="115">
        <f t="shared" ref="J8:J71" si="26">AB8/AA8</f>
        <v>1.8806481176324923E-2</v>
      </c>
      <c r="K8" s="115">
        <f t="shared" ref="K8:K71" si="27">AC8/AA8</f>
        <v>0.33123425451961502</v>
      </c>
      <c r="L8" s="115">
        <f t="shared" ref="L8:L71" si="28">AD8/I8</f>
        <v>0.11396583575211872</v>
      </c>
      <c r="M8" s="116">
        <f t="shared" ref="M8:M71" si="29">Z8</f>
        <v>16.509</v>
      </c>
      <c r="N8" s="117">
        <f t="shared" ref="N8:N71" si="30">AE8*100/W8</f>
        <v>18.648954941255791</v>
      </c>
      <c r="O8" s="117">
        <f t="shared" ref="O8:O71" si="31">AF8*100/W8</f>
        <v>14.743831898001375</v>
      </c>
      <c r="P8" s="218">
        <f t="shared" ref="P8:P71" si="32">AK8</f>
        <v>11</v>
      </c>
      <c r="Q8" s="219">
        <f t="shared" ref="Q8:Q71" si="33">AE8</f>
        <v>234</v>
      </c>
      <c r="R8" s="219">
        <f t="shared" ref="R8:R71" si="34">AF8</f>
        <v>185</v>
      </c>
      <c r="T8">
        <v>526</v>
      </c>
      <c r="U8">
        <v>2643</v>
      </c>
      <c r="V8" t="s">
        <v>393</v>
      </c>
      <c r="W8">
        <v>1254.7619999999999</v>
      </c>
      <c r="X8">
        <v>623.90599999999995</v>
      </c>
      <c r="Y8">
        <v>2.0110000000000001</v>
      </c>
      <c r="Z8">
        <v>16.509</v>
      </c>
      <c r="AA8">
        <v>55.979159000000003</v>
      </c>
      <c r="AB8">
        <v>1.0527709999999999</v>
      </c>
      <c r="AC8">
        <v>18.542214999999999</v>
      </c>
      <c r="AD8" s="1">
        <v>143</v>
      </c>
      <c r="AE8">
        <v>234</v>
      </c>
      <c r="AF8">
        <v>185</v>
      </c>
      <c r="AG8">
        <v>96</v>
      </c>
      <c r="AH8">
        <v>22.414805999999999</v>
      </c>
      <c r="AI8">
        <v>9297.1</v>
      </c>
      <c r="AJ8">
        <v>1840.6</v>
      </c>
      <c r="AK8">
        <v>11</v>
      </c>
      <c r="AL8">
        <v>1219</v>
      </c>
      <c r="AM8" t="s">
        <v>457</v>
      </c>
      <c r="AN8" t="s">
        <v>458</v>
      </c>
      <c r="AO8">
        <v>388.58499999999998</v>
      </c>
      <c r="AR8" t="s">
        <v>118</v>
      </c>
      <c r="AS8" t="s">
        <v>119</v>
      </c>
      <c r="AT8" t="s">
        <v>201</v>
      </c>
      <c r="AU8" t="s">
        <v>393</v>
      </c>
      <c r="AV8" t="s">
        <v>48</v>
      </c>
      <c r="AW8">
        <v>6</v>
      </c>
      <c r="BB8">
        <v>0.7830950563841611</v>
      </c>
      <c r="BC8" t="s">
        <v>70</v>
      </c>
      <c r="BF8" t="s">
        <v>118</v>
      </c>
      <c r="BG8" t="s">
        <v>119</v>
      </c>
      <c r="BH8" t="s">
        <v>393</v>
      </c>
      <c r="BI8">
        <v>2643</v>
      </c>
      <c r="BJ8">
        <v>6</v>
      </c>
      <c r="BK8" t="s">
        <v>201</v>
      </c>
      <c r="BL8" t="s">
        <v>213</v>
      </c>
      <c r="BM8">
        <v>0.7830950563841611</v>
      </c>
      <c r="BN8" t="s">
        <v>70</v>
      </c>
      <c r="BO8" t="s">
        <v>187</v>
      </c>
      <c r="BP8">
        <v>1254.7620000000002</v>
      </c>
    </row>
    <row r="9" spans="1:68" ht="16.5">
      <c r="A9" s="123" t="str">
        <f t="shared" si="18"/>
        <v>영종운수</v>
      </c>
      <c r="B9" s="124">
        <f t="shared" si="1"/>
        <v>3013</v>
      </c>
      <c r="C9" s="125" t="str">
        <f t="shared" si="19"/>
        <v>D</v>
      </c>
      <c r="D9" s="126">
        <f t="shared" si="20"/>
        <v>0.82448810454494226</v>
      </c>
      <c r="E9" s="127">
        <f t="shared" si="21"/>
        <v>3013</v>
      </c>
      <c r="F9" s="128" t="str">
        <f t="shared" si="22"/>
        <v>202</v>
      </c>
      <c r="G9" s="129" t="str">
        <f t="shared" si="23"/>
        <v>71바7512</v>
      </c>
      <c r="H9" s="130">
        <f t="shared" si="24"/>
        <v>7</v>
      </c>
      <c r="I9" s="131">
        <f t="shared" si="25"/>
        <v>1226.866</v>
      </c>
      <c r="J9" s="132">
        <f t="shared" si="26"/>
        <v>1.2510814767665841E-2</v>
      </c>
      <c r="K9" s="132">
        <f t="shared" si="27"/>
        <v>0.33164261326694505</v>
      </c>
      <c r="L9" s="132">
        <f t="shared" si="28"/>
        <v>0.17687343198034666</v>
      </c>
      <c r="M9" s="133">
        <f t="shared" si="29"/>
        <v>16.934999999999999</v>
      </c>
      <c r="N9" s="134">
        <f t="shared" si="30"/>
        <v>7.6617984360150171</v>
      </c>
      <c r="O9" s="134">
        <f t="shared" si="31"/>
        <v>16.138681812031631</v>
      </c>
      <c r="P9" s="216">
        <f t="shared" si="32"/>
        <v>5</v>
      </c>
      <c r="Q9" s="217">
        <f t="shared" si="33"/>
        <v>94</v>
      </c>
      <c r="R9" s="217">
        <f t="shared" si="34"/>
        <v>198</v>
      </c>
      <c r="T9">
        <v>526</v>
      </c>
      <c r="U9">
        <v>3013</v>
      </c>
      <c r="V9" t="s">
        <v>393</v>
      </c>
      <c r="W9">
        <v>1226.866</v>
      </c>
      <c r="X9">
        <v>550.35599999999999</v>
      </c>
      <c r="Y9">
        <v>2.2290000000000001</v>
      </c>
      <c r="Z9">
        <v>16.934999999999999</v>
      </c>
      <c r="AA9">
        <v>52.687215999999999</v>
      </c>
      <c r="AB9">
        <v>0.65915999999999997</v>
      </c>
      <c r="AC9">
        <v>17.473326</v>
      </c>
      <c r="AD9" s="1">
        <v>217</v>
      </c>
      <c r="AE9">
        <v>94</v>
      </c>
      <c r="AF9">
        <v>198</v>
      </c>
      <c r="AG9">
        <v>105</v>
      </c>
      <c r="AH9">
        <v>23.285837999999998</v>
      </c>
      <c r="AI9">
        <v>10519.3</v>
      </c>
      <c r="AJ9">
        <v>2839</v>
      </c>
      <c r="AK9">
        <v>5</v>
      </c>
      <c r="AL9">
        <v>1236</v>
      </c>
      <c r="AM9" t="s">
        <v>459</v>
      </c>
      <c r="AN9" t="s">
        <v>460</v>
      </c>
      <c r="AO9">
        <v>219.91300000000001</v>
      </c>
      <c r="AR9" t="s">
        <v>118</v>
      </c>
      <c r="AS9" t="s">
        <v>119</v>
      </c>
      <c r="AT9" t="s">
        <v>205</v>
      </c>
      <c r="AU9" t="s">
        <v>393</v>
      </c>
      <c r="AV9" t="s">
        <v>48</v>
      </c>
      <c r="AW9">
        <v>7</v>
      </c>
      <c r="BB9">
        <v>0.82448810454494226</v>
      </c>
      <c r="BC9" t="s">
        <v>67</v>
      </c>
      <c r="BF9" t="s">
        <v>118</v>
      </c>
      <c r="BG9" t="s">
        <v>119</v>
      </c>
      <c r="BH9" t="s">
        <v>393</v>
      </c>
      <c r="BI9">
        <v>3013</v>
      </c>
      <c r="BJ9">
        <v>7</v>
      </c>
      <c r="BK9" t="s">
        <v>205</v>
      </c>
      <c r="BL9" t="s">
        <v>379</v>
      </c>
      <c r="BM9">
        <v>0.82448810454494226</v>
      </c>
      <c r="BN9" t="s">
        <v>67</v>
      </c>
      <c r="BO9" t="s">
        <v>182</v>
      </c>
      <c r="BP9">
        <v>1226.866</v>
      </c>
    </row>
    <row r="10" spans="1:68" ht="16.5">
      <c r="A10" s="106" t="str">
        <f t="shared" si="18"/>
        <v>영종운수</v>
      </c>
      <c r="B10" s="107">
        <f t="shared" si="1"/>
        <v>3303</v>
      </c>
      <c r="C10" s="108" t="str">
        <f t="shared" si="19"/>
        <v>C</v>
      </c>
      <c r="D10" s="109">
        <f t="shared" si="20"/>
        <v>0.89580699213269566</v>
      </c>
      <c r="E10" s="110">
        <f t="shared" si="21"/>
        <v>3303</v>
      </c>
      <c r="F10" s="111" t="str">
        <f t="shared" si="22"/>
        <v>205</v>
      </c>
      <c r="G10" s="112" t="str">
        <f t="shared" si="23"/>
        <v>70바2512</v>
      </c>
      <c r="H10" s="113">
        <f t="shared" si="24"/>
        <v>5</v>
      </c>
      <c r="I10" s="114">
        <f t="shared" si="25"/>
        <v>1122.6290000000001</v>
      </c>
      <c r="J10" s="115">
        <f t="shared" si="26"/>
        <v>2.3921472310832068E-2</v>
      </c>
      <c r="K10" s="115">
        <f t="shared" si="27"/>
        <v>0.25723662262098346</v>
      </c>
      <c r="L10" s="115">
        <f t="shared" si="28"/>
        <v>0.13895953159948654</v>
      </c>
      <c r="M10" s="116">
        <f t="shared" si="29"/>
        <v>14.840999999999999</v>
      </c>
      <c r="N10" s="117">
        <f t="shared" si="30"/>
        <v>5.611827237671573</v>
      </c>
      <c r="O10" s="117">
        <f t="shared" si="31"/>
        <v>4.0975246497284505</v>
      </c>
      <c r="P10" s="218">
        <f t="shared" si="32"/>
        <v>5</v>
      </c>
      <c r="Q10" s="219">
        <f t="shared" si="33"/>
        <v>63</v>
      </c>
      <c r="R10" s="219">
        <f t="shared" si="34"/>
        <v>46</v>
      </c>
      <c r="T10">
        <v>526</v>
      </c>
      <c r="U10">
        <v>3303</v>
      </c>
      <c r="V10" t="s">
        <v>393</v>
      </c>
      <c r="W10">
        <v>1122.6289999999999</v>
      </c>
      <c r="X10">
        <v>450.22</v>
      </c>
      <c r="Y10">
        <v>2.4940000000000002</v>
      </c>
      <c r="Z10">
        <v>14.840999999999999</v>
      </c>
      <c r="AA10">
        <v>42.836660999999999</v>
      </c>
      <c r="AB10">
        <v>1.024716</v>
      </c>
      <c r="AC10">
        <v>11.019157999999999</v>
      </c>
      <c r="AD10" s="1">
        <v>156</v>
      </c>
      <c r="AE10">
        <v>63</v>
      </c>
      <c r="AF10">
        <v>46</v>
      </c>
      <c r="AG10">
        <v>103</v>
      </c>
      <c r="AH10">
        <v>26.207201000000001</v>
      </c>
      <c r="AI10">
        <v>10374.6</v>
      </c>
      <c r="AJ10">
        <v>3281.4</v>
      </c>
      <c r="AK10">
        <v>5</v>
      </c>
      <c r="AL10">
        <v>835</v>
      </c>
      <c r="AM10" t="s">
        <v>418</v>
      </c>
      <c r="AN10" t="s">
        <v>461</v>
      </c>
      <c r="AO10">
        <v>375.93900000000002</v>
      </c>
      <c r="AR10" t="s">
        <v>118</v>
      </c>
      <c r="AS10" t="s">
        <v>121</v>
      </c>
      <c r="AT10" t="s">
        <v>227</v>
      </c>
      <c r="AU10" t="s">
        <v>393</v>
      </c>
      <c r="AV10" t="s">
        <v>48</v>
      </c>
      <c r="AW10">
        <v>5</v>
      </c>
      <c r="BB10">
        <v>0.89580699213269566</v>
      </c>
      <c r="BC10" t="s">
        <v>69</v>
      </c>
      <c r="BF10" t="s">
        <v>118</v>
      </c>
      <c r="BG10" t="s">
        <v>121</v>
      </c>
      <c r="BH10" t="s">
        <v>393</v>
      </c>
      <c r="BI10">
        <v>3303</v>
      </c>
      <c r="BJ10">
        <v>5</v>
      </c>
      <c r="BK10" t="s">
        <v>227</v>
      </c>
      <c r="BL10" t="s">
        <v>210</v>
      </c>
      <c r="BM10">
        <v>0.89580699213269566</v>
      </c>
      <c r="BN10" t="s">
        <v>69</v>
      </c>
      <c r="BO10" t="s">
        <v>180</v>
      </c>
      <c r="BP10">
        <v>1122.6290000000001</v>
      </c>
    </row>
    <row r="11" spans="1:68" ht="16.5">
      <c r="A11" s="123" t="str">
        <f t="shared" si="18"/>
        <v>영종운수</v>
      </c>
      <c r="B11" s="124">
        <f t="shared" si="1"/>
        <v>3421</v>
      </c>
      <c r="C11" s="125" t="str">
        <f t="shared" si="19"/>
        <v>A</v>
      </c>
      <c r="D11" s="126">
        <f t="shared" si="20"/>
        <v>0.96770564690727257</v>
      </c>
      <c r="E11" s="127">
        <f t="shared" si="21"/>
        <v>3421</v>
      </c>
      <c r="F11" s="128" t="str">
        <f t="shared" si="22"/>
        <v>205</v>
      </c>
      <c r="G11" s="129" t="str">
        <f t="shared" si="23"/>
        <v>70바2512</v>
      </c>
      <c r="H11" s="130">
        <f t="shared" si="24"/>
        <v>4</v>
      </c>
      <c r="I11" s="131">
        <f t="shared" si="25"/>
        <v>760.77599999999995</v>
      </c>
      <c r="J11" s="132">
        <f t="shared" si="26"/>
        <v>1.6902236673804635E-2</v>
      </c>
      <c r="K11" s="132">
        <f t="shared" si="27"/>
        <v>0.28421505288677429</v>
      </c>
      <c r="L11" s="132">
        <f t="shared" si="28"/>
        <v>0.18270818217188767</v>
      </c>
      <c r="M11" s="133">
        <f t="shared" si="29"/>
        <v>13.066000000000001</v>
      </c>
      <c r="N11" s="134">
        <f t="shared" si="30"/>
        <v>0</v>
      </c>
      <c r="O11" s="134">
        <f t="shared" si="31"/>
        <v>6.4407920333974786</v>
      </c>
      <c r="P11" s="216">
        <f t="shared" si="32"/>
        <v>5</v>
      </c>
      <c r="Q11" s="217">
        <f t="shared" si="33"/>
        <v>0</v>
      </c>
      <c r="R11" s="217">
        <f t="shared" si="34"/>
        <v>49</v>
      </c>
      <c r="T11">
        <v>526</v>
      </c>
      <c r="U11">
        <v>3421</v>
      </c>
      <c r="V11" t="s">
        <v>393</v>
      </c>
      <c r="W11">
        <v>760.77599999999995</v>
      </c>
      <c r="X11">
        <v>281.029</v>
      </c>
      <c r="Y11">
        <v>2.7069999999999999</v>
      </c>
      <c r="Z11">
        <v>13.066000000000001</v>
      </c>
      <c r="AA11">
        <v>30.123882999999999</v>
      </c>
      <c r="AB11">
        <v>0.50916099999999997</v>
      </c>
      <c r="AC11">
        <v>8.5616610000000009</v>
      </c>
      <c r="AD11" s="1">
        <v>139</v>
      </c>
      <c r="AE11">
        <v>0</v>
      </c>
      <c r="AF11">
        <v>49</v>
      </c>
      <c r="AG11">
        <v>102</v>
      </c>
      <c r="AH11">
        <v>25.254911</v>
      </c>
      <c r="AI11">
        <v>8319.2999999999993</v>
      </c>
      <c r="AJ11">
        <v>1708.7</v>
      </c>
      <c r="AK11">
        <v>5</v>
      </c>
      <c r="AL11">
        <v>327</v>
      </c>
      <c r="AM11" t="s">
        <v>462</v>
      </c>
      <c r="AN11" t="s">
        <v>463</v>
      </c>
      <c r="AO11">
        <v>236.80199999999999</v>
      </c>
      <c r="AR11" t="s">
        <v>118</v>
      </c>
      <c r="AS11" t="s">
        <v>121</v>
      </c>
      <c r="AT11" t="s">
        <v>227</v>
      </c>
      <c r="AU11" t="s">
        <v>393</v>
      </c>
      <c r="AV11" t="s">
        <v>48</v>
      </c>
      <c r="AW11">
        <v>4</v>
      </c>
      <c r="BB11">
        <v>0.96770564690727257</v>
      </c>
      <c r="BC11" t="s">
        <v>66</v>
      </c>
      <c r="BF11" t="s">
        <v>118</v>
      </c>
      <c r="BG11" t="s">
        <v>121</v>
      </c>
      <c r="BH11" t="s">
        <v>393</v>
      </c>
      <c r="BI11">
        <v>3421</v>
      </c>
      <c r="BJ11">
        <v>4</v>
      </c>
      <c r="BK11" t="s">
        <v>227</v>
      </c>
      <c r="BL11" t="s">
        <v>212</v>
      </c>
      <c r="BM11">
        <v>0.96770564690727257</v>
      </c>
      <c r="BN11" t="s">
        <v>66</v>
      </c>
      <c r="BO11" t="s">
        <v>181</v>
      </c>
      <c r="BP11">
        <v>760.77599999999995</v>
      </c>
    </row>
    <row r="12" spans="1:68" ht="16.5">
      <c r="A12" s="106" t="str">
        <f t="shared" si="18"/>
        <v>영종운수</v>
      </c>
      <c r="B12" s="107">
        <f t="shared" si="1"/>
        <v>6800</v>
      </c>
      <c r="C12" s="108" t="str">
        <f t="shared" si="19"/>
        <v>F</v>
      </c>
      <c r="D12" s="109">
        <f t="shared" si="20"/>
        <v>0.76990568338362075</v>
      </c>
      <c r="E12" s="110">
        <f t="shared" si="21"/>
        <v>6800</v>
      </c>
      <c r="F12" s="111" t="str">
        <f t="shared" si="22"/>
        <v>202</v>
      </c>
      <c r="G12" s="112" t="str">
        <f t="shared" si="23"/>
        <v>73아1281</v>
      </c>
      <c r="H12" s="113">
        <f t="shared" si="24"/>
        <v>8</v>
      </c>
      <c r="I12" s="114">
        <f t="shared" si="25"/>
        <v>1508.7050000000002</v>
      </c>
      <c r="J12" s="115">
        <f t="shared" si="26"/>
        <v>2.9448995397902203E-2</v>
      </c>
      <c r="K12" s="115">
        <f t="shared" si="27"/>
        <v>0.30867487721618048</v>
      </c>
      <c r="L12" s="115">
        <f t="shared" si="28"/>
        <v>0.1928806492985706</v>
      </c>
      <c r="M12" s="116">
        <f t="shared" si="29"/>
        <v>14.112</v>
      </c>
      <c r="N12" s="117">
        <f t="shared" si="30"/>
        <v>0</v>
      </c>
      <c r="O12" s="117">
        <f t="shared" si="31"/>
        <v>12.461017892828618</v>
      </c>
      <c r="P12" s="218">
        <f t="shared" si="32"/>
        <v>16</v>
      </c>
      <c r="Q12" s="219">
        <f t="shared" si="33"/>
        <v>0</v>
      </c>
      <c r="R12" s="219">
        <f t="shared" si="34"/>
        <v>188</v>
      </c>
      <c r="T12">
        <v>526</v>
      </c>
      <c r="U12">
        <v>6800</v>
      </c>
      <c r="V12" t="s">
        <v>393</v>
      </c>
      <c r="W12">
        <v>1508.7049999999999</v>
      </c>
      <c r="X12">
        <v>697.702</v>
      </c>
      <c r="Y12">
        <v>2.1619999999999999</v>
      </c>
      <c r="Z12">
        <v>14.112</v>
      </c>
      <c r="AA12">
        <v>70.601933000000002</v>
      </c>
      <c r="AB12">
        <v>2.0791559999999998</v>
      </c>
      <c r="AC12">
        <v>21.793043000000001</v>
      </c>
      <c r="AD12" s="1">
        <v>291</v>
      </c>
      <c r="AE12">
        <v>0</v>
      </c>
      <c r="AF12">
        <v>188</v>
      </c>
      <c r="AG12">
        <v>106</v>
      </c>
      <c r="AH12">
        <v>21.369174000000001</v>
      </c>
      <c r="AI12">
        <v>12818</v>
      </c>
      <c r="AJ12">
        <v>2642.9</v>
      </c>
      <c r="AK12">
        <v>16</v>
      </c>
      <c r="AL12">
        <v>3248</v>
      </c>
      <c r="AM12" t="s">
        <v>464</v>
      </c>
      <c r="AN12" t="s">
        <v>465</v>
      </c>
      <c r="AO12">
        <v>329.23200000000003</v>
      </c>
      <c r="AR12" t="s">
        <v>118</v>
      </c>
      <c r="AS12" t="s">
        <v>119</v>
      </c>
      <c r="AT12" t="s">
        <v>216</v>
      </c>
      <c r="AU12" t="s">
        <v>393</v>
      </c>
      <c r="AV12" t="s">
        <v>48</v>
      </c>
      <c r="AW12">
        <v>8</v>
      </c>
      <c r="BB12">
        <v>0.76990568338362075</v>
      </c>
      <c r="BC12" t="s">
        <v>70</v>
      </c>
      <c r="BF12" t="s">
        <v>118</v>
      </c>
      <c r="BG12" t="s">
        <v>119</v>
      </c>
      <c r="BH12" t="s">
        <v>393</v>
      </c>
      <c r="BI12">
        <v>6800</v>
      </c>
      <c r="BJ12">
        <v>8</v>
      </c>
      <c r="BK12" t="s">
        <v>216</v>
      </c>
      <c r="BL12" t="s">
        <v>230</v>
      </c>
      <c r="BM12">
        <v>0.76990568338362075</v>
      </c>
      <c r="BN12" t="s">
        <v>70</v>
      </c>
      <c r="BO12" t="s">
        <v>187</v>
      </c>
      <c r="BP12">
        <v>1508.7050000000002</v>
      </c>
    </row>
    <row r="13" spans="1:68" ht="16.5">
      <c r="A13" s="123" t="str">
        <f t="shared" si="18"/>
        <v>영종운수</v>
      </c>
      <c r="B13" s="124">
        <f t="shared" si="1"/>
        <v>7246</v>
      </c>
      <c r="C13" s="125" t="str">
        <f t="shared" si="19"/>
        <v>C</v>
      </c>
      <c r="D13" s="126">
        <f t="shared" si="20"/>
        <v>0.86981865755454268</v>
      </c>
      <c r="E13" s="127">
        <f t="shared" si="21"/>
        <v>7246</v>
      </c>
      <c r="F13" s="128" t="str">
        <f t="shared" si="22"/>
        <v>202</v>
      </c>
      <c r="G13" s="129" t="str">
        <f t="shared" si="23"/>
        <v>73아1220</v>
      </c>
      <c r="H13" s="130">
        <f t="shared" si="24"/>
        <v>3</v>
      </c>
      <c r="I13" s="131">
        <f t="shared" si="25"/>
        <v>597.92499999999995</v>
      </c>
      <c r="J13" s="132">
        <f t="shared" si="26"/>
        <v>1.4410870729852912E-2</v>
      </c>
      <c r="K13" s="132">
        <f t="shared" si="27"/>
        <v>0.32854425297069278</v>
      </c>
      <c r="L13" s="132">
        <f t="shared" si="28"/>
        <v>0.15219300079441403</v>
      </c>
      <c r="M13" s="133">
        <f t="shared" si="29"/>
        <v>15.662000000000001</v>
      </c>
      <c r="N13" s="134">
        <f t="shared" si="30"/>
        <v>22.912572647071123</v>
      </c>
      <c r="O13" s="134">
        <f t="shared" si="31"/>
        <v>11.539908851444579</v>
      </c>
      <c r="P13" s="216">
        <f t="shared" si="32"/>
        <v>2</v>
      </c>
      <c r="Q13" s="217">
        <f t="shared" si="33"/>
        <v>137</v>
      </c>
      <c r="R13" s="217">
        <f t="shared" si="34"/>
        <v>69</v>
      </c>
      <c r="T13">
        <v>526</v>
      </c>
      <c r="U13">
        <v>7246</v>
      </c>
      <c r="V13" t="s">
        <v>393</v>
      </c>
      <c r="W13">
        <v>597.92499999999995</v>
      </c>
      <c r="X13">
        <v>271.13099999999997</v>
      </c>
      <c r="Y13">
        <v>2.2050000000000001</v>
      </c>
      <c r="Z13">
        <v>15.662000000000001</v>
      </c>
      <c r="AA13">
        <v>25.212216999999999</v>
      </c>
      <c r="AB13">
        <v>0.36332999999999999</v>
      </c>
      <c r="AC13">
        <v>8.2833290000000002</v>
      </c>
      <c r="AD13" s="1">
        <v>91</v>
      </c>
      <c r="AE13">
        <v>137</v>
      </c>
      <c r="AF13">
        <v>69</v>
      </c>
      <c r="AG13">
        <v>130</v>
      </c>
      <c r="AH13">
        <v>23.715685000000001</v>
      </c>
      <c r="AI13">
        <v>4157.1000000000004</v>
      </c>
      <c r="AJ13">
        <v>1004.3</v>
      </c>
      <c r="AK13">
        <v>2</v>
      </c>
      <c r="AL13">
        <v>161</v>
      </c>
      <c r="AM13" t="s">
        <v>466</v>
      </c>
      <c r="AN13" t="s">
        <v>467</v>
      </c>
      <c r="AO13">
        <v>313.96699999999998</v>
      </c>
      <c r="AR13" t="s">
        <v>118</v>
      </c>
      <c r="AS13" t="s">
        <v>119</v>
      </c>
      <c r="AT13" t="s">
        <v>379</v>
      </c>
      <c r="AU13" t="s">
        <v>393</v>
      </c>
      <c r="AV13" t="s">
        <v>48</v>
      </c>
      <c r="AW13">
        <v>3</v>
      </c>
      <c r="BB13">
        <v>0.86981865755454268</v>
      </c>
      <c r="BC13" t="s">
        <v>69</v>
      </c>
      <c r="BF13" t="s">
        <v>118</v>
      </c>
      <c r="BG13" t="s">
        <v>119</v>
      </c>
      <c r="BH13" t="s">
        <v>393</v>
      </c>
      <c r="BI13">
        <v>7246</v>
      </c>
      <c r="BJ13">
        <v>3</v>
      </c>
      <c r="BK13" t="s">
        <v>379</v>
      </c>
      <c r="BL13" t="s">
        <v>201</v>
      </c>
      <c r="BM13">
        <v>0.86981865755454268</v>
      </c>
      <c r="BN13" t="s">
        <v>69</v>
      </c>
      <c r="BO13" t="s">
        <v>180</v>
      </c>
      <c r="BP13">
        <v>597.92499999999995</v>
      </c>
    </row>
    <row r="14" spans="1:68" ht="16.5">
      <c r="A14" s="106" t="str">
        <f t="shared" si="18"/>
        <v>영종운수</v>
      </c>
      <c r="B14" s="107">
        <f t="shared" si="1"/>
        <v>7469</v>
      </c>
      <c r="C14" s="108" t="str">
        <f t="shared" si="19"/>
        <v>D</v>
      </c>
      <c r="D14" s="109">
        <f t="shared" si="20"/>
        <v>0.81263656826212849</v>
      </c>
      <c r="E14" s="110">
        <f t="shared" si="21"/>
        <v>7469</v>
      </c>
      <c r="F14" s="111" t="str">
        <f t="shared" si="22"/>
        <v>202</v>
      </c>
      <c r="G14" s="112" t="str">
        <f t="shared" si="23"/>
        <v>71바7512</v>
      </c>
      <c r="H14" s="113">
        <f t="shared" si="24"/>
        <v>5</v>
      </c>
      <c r="I14" s="114">
        <f t="shared" si="25"/>
        <v>1084.787</v>
      </c>
      <c r="J14" s="115">
        <f t="shared" si="26"/>
        <v>1.3501890362484701E-2</v>
      </c>
      <c r="K14" s="115">
        <f t="shared" si="27"/>
        <v>0.29999183891462267</v>
      </c>
      <c r="L14" s="115">
        <f t="shared" si="28"/>
        <v>0.18897719091397666</v>
      </c>
      <c r="M14" s="116">
        <f t="shared" si="29"/>
        <v>15.019</v>
      </c>
      <c r="N14" s="117">
        <f t="shared" si="30"/>
        <v>2.5142300933587509</v>
      </c>
      <c r="O14" s="117">
        <f t="shared" si="31"/>
        <v>7.7222781438875918</v>
      </c>
      <c r="P14" s="218">
        <f t="shared" si="32"/>
        <v>4</v>
      </c>
      <c r="Q14" s="219">
        <f t="shared" si="33"/>
        <v>28</v>
      </c>
      <c r="R14" s="219">
        <f t="shared" si="34"/>
        <v>86</v>
      </c>
      <c r="T14">
        <v>526</v>
      </c>
      <c r="U14">
        <v>7469</v>
      </c>
      <c r="V14" t="s">
        <v>393</v>
      </c>
      <c r="W14">
        <v>1113.6610000000001</v>
      </c>
      <c r="X14">
        <v>487.863</v>
      </c>
      <c r="Y14">
        <v>2.2829999999999999</v>
      </c>
      <c r="Z14">
        <v>15.019</v>
      </c>
      <c r="AA14">
        <v>48.449438000000001</v>
      </c>
      <c r="AB14">
        <v>0.65415900000000005</v>
      </c>
      <c r="AC14">
        <v>14.534435999999999</v>
      </c>
      <c r="AD14" s="1">
        <v>205</v>
      </c>
      <c r="AE14">
        <v>28</v>
      </c>
      <c r="AF14">
        <v>86</v>
      </c>
      <c r="AG14">
        <v>94</v>
      </c>
      <c r="AH14">
        <v>22.986045000000001</v>
      </c>
      <c r="AI14">
        <v>6780.7</v>
      </c>
      <c r="AJ14">
        <v>916.9</v>
      </c>
      <c r="AK14">
        <v>4</v>
      </c>
      <c r="AL14">
        <v>403</v>
      </c>
      <c r="AM14" t="s">
        <v>468</v>
      </c>
      <c r="AN14" t="s">
        <v>469</v>
      </c>
      <c r="AO14">
        <v>435.12200000000001</v>
      </c>
      <c r="AR14" t="s">
        <v>118</v>
      </c>
      <c r="AS14" t="s">
        <v>119</v>
      </c>
      <c r="AT14" t="s">
        <v>205</v>
      </c>
      <c r="AU14" t="s">
        <v>393</v>
      </c>
      <c r="AV14" t="s">
        <v>48</v>
      </c>
      <c r="AW14">
        <v>5</v>
      </c>
      <c r="BB14">
        <v>0.81263656826212849</v>
      </c>
      <c r="BC14" t="s">
        <v>67</v>
      </c>
      <c r="BF14" t="s">
        <v>118</v>
      </c>
      <c r="BG14" t="s">
        <v>119</v>
      </c>
      <c r="BH14" t="s">
        <v>393</v>
      </c>
      <c r="BI14">
        <v>7469</v>
      </c>
      <c r="BJ14">
        <v>5</v>
      </c>
      <c r="BK14" t="s">
        <v>205</v>
      </c>
      <c r="BL14" t="s">
        <v>220</v>
      </c>
      <c r="BM14">
        <v>0.81263656826212849</v>
      </c>
      <c r="BN14" t="s">
        <v>67</v>
      </c>
      <c r="BO14" t="s">
        <v>182</v>
      </c>
      <c r="BP14">
        <v>1084.787</v>
      </c>
    </row>
    <row r="15" spans="1:68" ht="16.5">
      <c r="A15" s="123" t="str">
        <f t="shared" si="18"/>
        <v>영종운수</v>
      </c>
      <c r="B15" s="124" t="str">
        <f t="shared" si="1"/>
        <v>강범</v>
      </c>
      <c r="C15" s="125" t="str">
        <f t="shared" si="19"/>
        <v>C</v>
      </c>
      <c r="D15" s="126">
        <f t="shared" si="20"/>
        <v>0.86392857142857149</v>
      </c>
      <c r="E15" s="127">
        <f t="shared" si="21"/>
        <v>8086</v>
      </c>
      <c r="F15" s="128" t="str">
        <f t="shared" si="22"/>
        <v>205</v>
      </c>
      <c r="G15" s="129" t="str">
        <f t="shared" si="23"/>
        <v>70바2512</v>
      </c>
      <c r="H15" s="130">
        <f t="shared" si="24"/>
        <v>1</v>
      </c>
      <c r="I15" s="131">
        <f t="shared" si="25"/>
        <v>862.49400000000003</v>
      </c>
      <c r="J15" s="132">
        <f t="shared" si="26"/>
        <v>2.7121102531939341E-2</v>
      </c>
      <c r="K15" s="132">
        <f t="shared" si="27"/>
        <v>0.2474438560996203</v>
      </c>
      <c r="L15" s="132">
        <f t="shared" si="28"/>
        <v>0.21565367411251557</v>
      </c>
      <c r="M15" s="133">
        <f t="shared" si="29"/>
        <v>21.867000000000001</v>
      </c>
      <c r="N15" s="134">
        <f t="shared" si="30"/>
        <v>0.2318856710887264</v>
      </c>
      <c r="O15" s="134">
        <f t="shared" si="31"/>
        <v>26.319023668570448</v>
      </c>
      <c r="P15" s="216">
        <f t="shared" si="32"/>
        <v>8</v>
      </c>
      <c r="Q15" s="217">
        <f t="shared" si="33"/>
        <v>2</v>
      </c>
      <c r="R15" s="217">
        <f t="shared" si="34"/>
        <v>227</v>
      </c>
      <c r="T15">
        <v>526</v>
      </c>
      <c r="U15">
        <v>8086</v>
      </c>
      <c r="V15" t="s">
        <v>233</v>
      </c>
      <c r="W15">
        <v>862.49400000000003</v>
      </c>
      <c r="X15">
        <v>356.55799999999999</v>
      </c>
      <c r="Y15">
        <v>2.419</v>
      </c>
      <c r="Z15">
        <v>21.867000000000001</v>
      </c>
      <c r="AA15">
        <v>28.093879999999999</v>
      </c>
      <c r="AB15">
        <v>0.76193699999999998</v>
      </c>
      <c r="AC15">
        <v>6.9516580000000001</v>
      </c>
      <c r="AD15" s="1">
        <v>186</v>
      </c>
      <c r="AE15">
        <v>2</v>
      </c>
      <c r="AF15">
        <v>227</v>
      </c>
      <c r="AG15">
        <v>104</v>
      </c>
      <c r="AH15">
        <v>30.700423000000001</v>
      </c>
      <c r="AI15">
        <v>6496.5</v>
      </c>
      <c r="AJ15">
        <v>2362</v>
      </c>
      <c r="AK15">
        <v>8</v>
      </c>
      <c r="AL15">
        <v>684</v>
      </c>
      <c r="AM15" t="s">
        <v>234</v>
      </c>
      <c r="AN15" t="s">
        <v>470</v>
      </c>
      <c r="AO15">
        <v>862.49400000000003</v>
      </c>
      <c r="AR15" t="s">
        <v>118</v>
      </c>
      <c r="AS15" t="s">
        <v>121</v>
      </c>
      <c r="AT15" t="s">
        <v>227</v>
      </c>
      <c r="AU15" t="s">
        <v>233</v>
      </c>
      <c r="AV15" t="s">
        <v>48</v>
      </c>
      <c r="AW15">
        <v>1</v>
      </c>
      <c r="BB15">
        <v>0.86392857142857149</v>
      </c>
      <c r="BC15" t="s">
        <v>69</v>
      </c>
      <c r="BF15" t="s">
        <v>118</v>
      </c>
      <c r="BG15" t="s">
        <v>121</v>
      </c>
      <c r="BH15" t="s">
        <v>233</v>
      </c>
      <c r="BI15">
        <v>8086</v>
      </c>
      <c r="BJ15">
        <v>1</v>
      </c>
      <c r="BK15" t="s">
        <v>227</v>
      </c>
      <c r="BL15" t="s">
        <v>177</v>
      </c>
      <c r="BM15">
        <v>0.86392857142857149</v>
      </c>
      <c r="BN15" t="s">
        <v>69</v>
      </c>
      <c r="BO15" t="s">
        <v>180</v>
      </c>
      <c r="BP15">
        <v>862.49400000000003</v>
      </c>
    </row>
    <row r="16" spans="1:68" ht="16.5">
      <c r="A16" s="106" t="str">
        <f t="shared" si="18"/>
        <v>영종운수</v>
      </c>
      <c r="B16" s="107" t="str">
        <f t="shared" si="1"/>
        <v>권영진</v>
      </c>
      <c r="C16" s="108" t="str">
        <f t="shared" si="19"/>
        <v>F</v>
      </c>
      <c r="D16" s="109">
        <f t="shared" si="20"/>
        <v>0.7489285714285715</v>
      </c>
      <c r="E16" s="110">
        <f t="shared" si="21"/>
        <v>7705</v>
      </c>
      <c r="F16" s="111" t="str">
        <f t="shared" si="22"/>
        <v>205</v>
      </c>
      <c r="G16" s="112" t="str">
        <f t="shared" si="23"/>
        <v>70바2512</v>
      </c>
      <c r="H16" s="113">
        <f t="shared" si="24"/>
        <v>1</v>
      </c>
      <c r="I16" s="114">
        <f t="shared" si="25"/>
        <v>1840.1579999999999</v>
      </c>
      <c r="J16" s="115">
        <f t="shared" si="26"/>
        <v>2.5782867485492054E-2</v>
      </c>
      <c r="K16" s="115">
        <f t="shared" si="27"/>
        <v>0.25254750617634975</v>
      </c>
      <c r="L16" s="115">
        <f t="shared" si="28"/>
        <v>0.11846808806635083</v>
      </c>
      <c r="M16" s="116">
        <f t="shared" si="29"/>
        <v>27.055</v>
      </c>
      <c r="N16" s="117">
        <f t="shared" si="30"/>
        <v>5.4343159663463682E-2</v>
      </c>
      <c r="O16" s="117">
        <f t="shared" si="31"/>
        <v>45.159165680338319</v>
      </c>
      <c r="P16" s="218">
        <f t="shared" si="32"/>
        <v>17</v>
      </c>
      <c r="Q16" s="219">
        <f t="shared" si="33"/>
        <v>1</v>
      </c>
      <c r="R16" s="219">
        <f t="shared" si="34"/>
        <v>831</v>
      </c>
      <c r="T16">
        <v>526</v>
      </c>
      <c r="U16">
        <v>7705</v>
      </c>
      <c r="V16" t="s">
        <v>235</v>
      </c>
      <c r="W16">
        <v>1840.1579999999999</v>
      </c>
      <c r="X16">
        <v>877.65300000000002</v>
      </c>
      <c r="Y16">
        <v>2.097</v>
      </c>
      <c r="Z16">
        <v>27.055</v>
      </c>
      <c r="AA16">
        <v>58.931652999999997</v>
      </c>
      <c r="AB16">
        <v>1.5194270000000001</v>
      </c>
      <c r="AC16">
        <v>14.883042</v>
      </c>
      <c r="AD16" s="1">
        <v>218</v>
      </c>
      <c r="AE16">
        <v>1</v>
      </c>
      <c r="AF16">
        <v>831</v>
      </c>
      <c r="AG16">
        <v>105</v>
      </c>
      <c r="AH16">
        <v>31.225290000000001</v>
      </c>
      <c r="AI16">
        <v>10841.8</v>
      </c>
      <c r="AJ16">
        <v>4684.3999999999996</v>
      </c>
      <c r="AK16">
        <v>17</v>
      </c>
      <c r="AL16">
        <v>1529</v>
      </c>
      <c r="AM16" t="s">
        <v>236</v>
      </c>
      <c r="AN16" t="s">
        <v>471</v>
      </c>
      <c r="AO16">
        <v>1840.1579999999999</v>
      </c>
      <c r="AR16" t="s">
        <v>118</v>
      </c>
      <c r="AS16" t="s">
        <v>121</v>
      </c>
      <c r="AT16" t="s">
        <v>227</v>
      </c>
      <c r="AU16" t="s">
        <v>235</v>
      </c>
      <c r="AV16" t="s">
        <v>48</v>
      </c>
      <c r="AW16">
        <v>1</v>
      </c>
      <c r="BB16">
        <v>0.7489285714285715</v>
      </c>
      <c r="BC16" t="s">
        <v>70</v>
      </c>
      <c r="BF16" t="s">
        <v>118</v>
      </c>
      <c r="BG16" t="s">
        <v>121</v>
      </c>
      <c r="BH16" t="s">
        <v>235</v>
      </c>
      <c r="BI16">
        <v>7705</v>
      </c>
      <c r="BJ16">
        <v>1</v>
      </c>
      <c r="BK16" t="s">
        <v>227</v>
      </c>
      <c r="BL16" t="s">
        <v>177</v>
      </c>
      <c r="BM16">
        <v>0.7489285714285715</v>
      </c>
      <c r="BN16" t="s">
        <v>70</v>
      </c>
      <c r="BO16" t="s">
        <v>187</v>
      </c>
      <c r="BP16">
        <v>1840.1579999999999</v>
      </c>
    </row>
    <row r="17" spans="1:68" ht="16.5">
      <c r="A17" s="123" t="str">
        <f t="shared" si="18"/>
        <v>영종운수</v>
      </c>
      <c r="B17" s="124" t="str">
        <f t="shared" si="1"/>
        <v>김광철</v>
      </c>
      <c r="C17" s="125" t="str">
        <f t="shared" si="19"/>
        <v>F</v>
      </c>
      <c r="D17" s="126">
        <f t="shared" si="20"/>
        <v>0.77234763988621491</v>
      </c>
      <c r="E17" s="127">
        <f t="shared" si="21"/>
        <v>277</v>
      </c>
      <c r="F17" s="128" t="str">
        <f t="shared" si="22"/>
        <v>202</v>
      </c>
      <c r="G17" s="129" t="str">
        <f t="shared" si="23"/>
        <v>70바2311</v>
      </c>
      <c r="H17" s="130">
        <f t="shared" si="24"/>
        <v>2</v>
      </c>
      <c r="I17" s="131">
        <f t="shared" si="25"/>
        <v>3817.4230000000002</v>
      </c>
      <c r="J17" s="132">
        <f t="shared" si="26"/>
        <v>1.343618391070988E-2</v>
      </c>
      <c r="K17" s="132">
        <f t="shared" si="27"/>
        <v>0.30797354763046558</v>
      </c>
      <c r="L17" s="132">
        <f t="shared" si="28"/>
        <v>0.16791432335373888</v>
      </c>
      <c r="M17" s="133">
        <f t="shared" si="29"/>
        <v>14.125</v>
      </c>
      <c r="N17" s="134">
        <f t="shared" si="30"/>
        <v>58.914089426296222</v>
      </c>
      <c r="O17" s="134">
        <f t="shared" si="31"/>
        <v>13.359797957941785</v>
      </c>
      <c r="P17" s="216">
        <f t="shared" si="32"/>
        <v>4</v>
      </c>
      <c r="Q17" s="217">
        <f t="shared" si="33"/>
        <v>2249</v>
      </c>
      <c r="R17" s="217">
        <f t="shared" si="34"/>
        <v>510</v>
      </c>
      <c r="T17">
        <v>526</v>
      </c>
      <c r="U17">
        <v>277</v>
      </c>
      <c r="V17" t="s">
        <v>403</v>
      </c>
      <c r="W17">
        <v>3817.4229999999998</v>
      </c>
      <c r="X17">
        <v>1859.1320000000001</v>
      </c>
      <c r="Y17">
        <v>2.0529999999999999</v>
      </c>
      <c r="Z17">
        <v>14.125</v>
      </c>
      <c r="AA17">
        <v>159.78636599999999</v>
      </c>
      <c r="AB17">
        <v>2.146919</v>
      </c>
      <c r="AC17">
        <v>49.209974000000003</v>
      </c>
      <c r="AD17" s="1">
        <v>641</v>
      </c>
      <c r="AE17">
        <v>2249</v>
      </c>
      <c r="AF17">
        <v>510</v>
      </c>
      <c r="AG17">
        <v>130</v>
      </c>
      <c r="AH17">
        <v>23.890792999999999</v>
      </c>
      <c r="AI17">
        <v>31008.400000000001</v>
      </c>
      <c r="AJ17">
        <v>2931.1</v>
      </c>
      <c r="AK17">
        <v>4</v>
      </c>
      <c r="AL17">
        <v>335</v>
      </c>
      <c r="AM17" t="s">
        <v>404</v>
      </c>
      <c r="AN17" t="s">
        <v>472</v>
      </c>
      <c r="AO17">
        <v>3600.7190000000001</v>
      </c>
      <c r="AR17" t="s">
        <v>118</v>
      </c>
      <c r="AS17" t="s">
        <v>119</v>
      </c>
      <c r="AT17" t="s">
        <v>201</v>
      </c>
      <c r="AU17" t="s">
        <v>403</v>
      </c>
      <c r="AV17" t="s">
        <v>48</v>
      </c>
      <c r="AW17">
        <v>2</v>
      </c>
      <c r="BB17">
        <v>0.77234763988621491</v>
      </c>
      <c r="BC17" t="s">
        <v>70</v>
      </c>
      <c r="BF17" t="s">
        <v>118</v>
      </c>
      <c r="BG17" t="s">
        <v>119</v>
      </c>
      <c r="BH17" t="s">
        <v>403</v>
      </c>
      <c r="BI17">
        <v>277</v>
      </c>
      <c r="BJ17">
        <v>2</v>
      </c>
      <c r="BK17" t="s">
        <v>201</v>
      </c>
      <c r="BL17" t="s">
        <v>321</v>
      </c>
      <c r="BM17">
        <v>0.77234763988621491</v>
      </c>
      <c r="BN17" t="s">
        <v>70</v>
      </c>
      <c r="BO17" t="s">
        <v>187</v>
      </c>
      <c r="BP17">
        <v>3817.4230000000002</v>
      </c>
    </row>
    <row r="18" spans="1:68" ht="16.5">
      <c r="A18" s="106" t="str">
        <f t="shared" si="18"/>
        <v>영종운수</v>
      </c>
      <c r="B18" s="107" t="str">
        <f t="shared" si="1"/>
        <v>김구선</v>
      </c>
      <c r="C18" s="108" t="str">
        <f t="shared" si="19"/>
        <v>D</v>
      </c>
      <c r="D18" s="109">
        <f t="shared" si="20"/>
        <v>0.826391531308449</v>
      </c>
      <c r="E18" s="110">
        <f t="shared" si="21"/>
        <v>8658</v>
      </c>
      <c r="F18" s="111" t="str">
        <f t="shared" si="22"/>
        <v>e음13</v>
      </c>
      <c r="G18" s="112" t="str">
        <f t="shared" si="23"/>
        <v>73아1567</v>
      </c>
      <c r="H18" s="113">
        <f t="shared" si="24"/>
        <v>5</v>
      </c>
      <c r="I18" s="114">
        <f t="shared" si="25"/>
        <v>2001.48</v>
      </c>
      <c r="J18" s="115">
        <f t="shared" si="26"/>
        <v>1.710396810280982E-2</v>
      </c>
      <c r="K18" s="115">
        <f t="shared" si="27"/>
        <v>0.33702299325162022</v>
      </c>
      <c r="L18" s="115">
        <f t="shared" si="28"/>
        <v>0.19585506725023483</v>
      </c>
      <c r="M18" s="116">
        <f t="shared" si="29"/>
        <v>9.327</v>
      </c>
      <c r="N18" s="117">
        <f t="shared" si="30"/>
        <v>1.598816875512121</v>
      </c>
      <c r="O18" s="117">
        <f t="shared" si="31"/>
        <v>6.0455263105302075</v>
      </c>
      <c r="P18" s="218">
        <f t="shared" si="32"/>
        <v>9</v>
      </c>
      <c r="Q18" s="219">
        <f t="shared" si="33"/>
        <v>32</v>
      </c>
      <c r="R18" s="219">
        <f t="shared" si="34"/>
        <v>121</v>
      </c>
      <c r="T18">
        <v>526</v>
      </c>
      <c r="U18">
        <v>8658</v>
      </c>
      <c r="V18" t="s">
        <v>408</v>
      </c>
      <c r="W18">
        <v>2001.48</v>
      </c>
      <c r="X18">
        <v>772.31600000000003</v>
      </c>
      <c r="Y18">
        <v>2.5920000000000001</v>
      </c>
      <c r="Z18">
        <v>9.327</v>
      </c>
      <c r="AA18">
        <v>107.251077</v>
      </c>
      <c r="AB18">
        <v>1.834419</v>
      </c>
      <c r="AC18">
        <v>36.146079</v>
      </c>
      <c r="AD18" s="1">
        <v>392</v>
      </c>
      <c r="AE18">
        <v>32</v>
      </c>
      <c r="AF18">
        <v>121</v>
      </c>
      <c r="AG18">
        <v>73</v>
      </c>
      <c r="AH18">
        <v>18.661629999999999</v>
      </c>
      <c r="AI18">
        <v>974.7</v>
      </c>
      <c r="AJ18">
        <v>0</v>
      </c>
      <c r="AK18">
        <v>9</v>
      </c>
      <c r="AL18">
        <v>708</v>
      </c>
      <c r="AM18" t="s">
        <v>401</v>
      </c>
      <c r="AN18" t="s">
        <v>473</v>
      </c>
      <c r="AO18">
        <v>604.10299999999995</v>
      </c>
      <c r="AR18" t="s">
        <v>118</v>
      </c>
      <c r="AS18" t="s">
        <v>123</v>
      </c>
      <c r="AT18" t="s">
        <v>230</v>
      </c>
      <c r="AU18" t="s">
        <v>408</v>
      </c>
      <c r="AV18" t="s">
        <v>48</v>
      </c>
      <c r="AW18">
        <v>5</v>
      </c>
      <c r="BB18">
        <v>0.826391531308449</v>
      </c>
      <c r="BC18" t="s">
        <v>67</v>
      </c>
      <c r="BF18" t="s">
        <v>118</v>
      </c>
      <c r="BG18" t="s">
        <v>123</v>
      </c>
      <c r="BH18" t="s">
        <v>408</v>
      </c>
      <c r="BI18">
        <v>8658</v>
      </c>
      <c r="BJ18">
        <v>5</v>
      </c>
      <c r="BK18" t="s">
        <v>230</v>
      </c>
      <c r="BL18" t="s">
        <v>231</v>
      </c>
      <c r="BM18">
        <v>0.826391531308449</v>
      </c>
      <c r="BN18" t="s">
        <v>67</v>
      </c>
      <c r="BO18" t="s">
        <v>182</v>
      </c>
      <c r="BP18">
        <v>2001.48</v>
      </c>
    </row>
    <row r="19" spans="1:68" ht="16.5">
      <c r="A19" s="123" t="str">
        <f t="shared" si="18"/>
        <v>영종운수</v>
      </c>
      <c r="B19" s="124" t="str">
        <f t="shared" si="1"/>
        <v>김길수</v>
      </c>
      <c r="C19" s="125" t="str">
        <f t="shared" si="19"/>
        <v>B</v>
      </c>
      <c r="D19" s="126">
        <f t="shared" si="20"/>
        <v>0.94068965517241387</v>
      </c>
      <c r="E19" s="127">
        <f t="shared" si="21"/>
        <v>8908</v>
      </c>
      <c r="F19" s="128" t="str">
        <f t="shared" si="22"/>
        <v>202</v>
      </c>
      <c r="G19" s="129" t="str">
        <f t="shared" si="23"/>
        <v>73아1240</v>
      </c>
      <c r="H19" s="130">
        <f t="shared" si="24"/>
        <v>1</v>
      </c>
      <c r="I19" s="131">
        <f t="shared" si="25"/>
        <v>3596.3249999999998</v>
      </c>
      <c r="J19" s="132">
        <f t="shared" si="26"/>
        <v>1.3457702504110207E-2</v>
      </c>
      <c r="K19" s="132">
        <f t="shared" si="27"/>
        <v>0.28369354759700138</v>
      </c>
      <c r="L19" s="132">
        <f t="shared" si="28"/>
        <v>0.14042112434221046</v>
      </c>
      <c r="M19" s="133">
        <f t="shared" si="29"/>
        <v>12.638999999999999</v>
      </c>
      <c r="N19" s="134">
        <f t="shared" si="30"/>
        <v>0</v>
      </c>
      <c r="O19" s="134">
        <f t="shared" si="31"/>
        <v>4.4489861177730043</v>
      </c>
      <c r="P19" s="216">
        <f t="shared" si="32"/>
        <v>2</v>
      </c>
      <c r="Q19" s="217">
        <f t="shared" si="33"/>
        <v>0</v>
      </c>
      <c r="R19" s="217">
        <f t="shared" si="34"/>
        <v>160</v>
      </c>
      <c r="T19">
        <v>526</v>
      </c>
      <c r="U19">
        <v>8908</v>
      </c>
      <c r="V19" t="s">
        <v>237</v>
      </c>
      <c r="W19">
        <v>3596.3249999999998</v>
      </c>
      <c r="X19">
        <v>1318.088</v>
      </c>
      <c r="Y19">
        <v>2.7280000000000002</v>
      </c>
      <c r="Z19">
        <v>12.638999999999999</v>
      </c>
      <c r="AA19">
        <v>143.24525299999999</v>
      </c>
      <c r="AB19">
        <v>1.9277519999999999</v>
      </c>
      <c r="AC19">
        <v>40.637754000000001</v>
      </c>
      <c r="AD19" s="1">
        <v>505</v>
      </c>
      <c r="AE19">
        <v>0</v>
      </c>
      <c r="AF19">
        <v>160</v>
      </c>
      <c r="AG19">
        <v>100</v>
      </c>
      <c r="AH19">
        <v>25.106066999999999</v>
      </c>
      <c r="AI19">
        <v>29520.7</v>
      </c>
      <c r="AJ19">
        <v>7316.1</v>
      </c>
      <c r="AK19">
        <v>2</v>
      </c>
      <c r="AL19">
        <v>19</v>
      </c>
      <c r="AM19" t="s">
        <v>238</v>
      </c>
      <c r="AN19" t="s">
        <v>474</v>
      </c>
      <c r="AO19">
        <v>3596.3249999999998</v>
      </c>
      <c r="AR19" t="s">
        <v>118</v>
      </c>
      <c r="AS19" t="s">
        <v>119</v>
      </c>
      <c r="AT19" t="s">
        <v>210</v>
      </c>
      <c r="AU19" t="s">
        <v>237</v>
      </c>
      <c r="AV19" t="s">
        <v>48</v>
      </c>
      <c r="AW19">
        <v>1</v>
      </c>
      <c r="BB19">
        <v>0.94068965517241387</v>
      </c>
      <c r="BC19" t="s">
        <v>68</v>
      </c>
      <c r="BF19" t="s">
        <v>118</v>
      </c>
      <c r="BG19" t="s">
        <v>119</v>
      </c>
      <c r="BH19" t="s">
        <v>237</v>
      </c>
      <c r="BI19">
        <v>8908</v>
      </c>
      <c r="BJ19">
        <v>1</v>
      </c>
      <c r="BK19" t="s">
        <v>210</v>
      </c>
      <c r="BL19" t="s">
        <v>177</v>
      </c>
      <c r="BM19">
        <v>0.94068965517241387</v>
      </c>
      <c r="BN19" t="s">
        <v>68</v>
      </c>
      <c r="BO19" t="s">
        <v>178</v>
      </c>
      <c r="BP19">
        <v>3596.3249999999998</v>
      </c>
    </row>
    <row r="20" spans="1:68" ht="16.5">
      <c r="A20" s="106" t="str">
        <f t="shared" si="18"/>
        <v>영종운수</v>
      </c>
      <c r="B20" s="107" t="str">
        <f t="shared" si="1"/>
        <v>김낙훈</v>
      </c>
      <c r="C20" s="108" t="str">
        <f t="shared" si="19"/>
        <v>S</v>
      </c>
      <c r="D20" s="109">
        <f t="shared" si="20"/>
        <v>1.105925925925926</v>
      </c>
      <c r="E20" s="110">
        <f t="shared" si="21"/>
        <v>7782</v>
      </c>
      <c r="F20" s="111" t="str">
        <f t="shared" si="22"/>
        <v>202</v>
      </c>
      <c r="G20" s="112" t="str">
        <f t="shared" si="23"/>
        <v>70바2514</v>
      </c>
      <c r="H20" s="113">
        <f t="shared" si="24"/>
        <v>1</v>
      </c>
      <c r="I20" s="114">
        <f t="shared" si="25"/>
        <v>7098.0479999999998</v>
      </c>
      <c r="J20" s="115">
        <f t="shared" si="26"/>
        <v>3.0106034139729128E-2</v>
      </c>
      <c r="K20" s="115">
        <f t="shared" si="27"/>
        <v>0.31903976354818986</v>
      </c>
      <c r="L20" s="115">
        <f t="shared" si="28"/>
        <v>0.18427601503962779</v>
      </c>
      <c r="M20" s="116">
        <f t="shared" si="29"/>
        <v>14.587</v>
      </c>
      <c r="N20" s="117">
        <f t="shared" si="30"/>
        <v>4.2265141064134815E-2</v>
      </c>
      <c r="O20" s="117">
        <f t="shared" si="31"/>
        <v>16.92014480600864</v>
      </c>
      <c r="P20" s="218">
        <f t="shared" si="32"/>
        <v>38</v>
      </c>
      <c r="Q20" s="219">
        <f t="shared" si="33"/>
        <v>3</v>
      </c>
      <c r="R20" s="219">
        <f t="shared" si="34"/>
        <v>1201</v>
      </c>
      <c r="T20">
        <v>526</v>
      </c>
      <c r="U20">
        <v>7782</v>
      </c>
      <c r="V20" t="s">
        <v>239</v>
      </c>
      <c r="W20">
        <v>7098.0479999999998</v>
      </c>
      <c r="X20">
        <v>2377.4189999999999</v>
      </c>
      <c r="Y20">
        <v>2.9860000000000002</v>
      </c>
      <c r="Z20">
        <v>14.587</v>
      </c>
      <c r="AA20">
        <v>279.23355700000002</v>
      </c>
      <c r="AB20">
        <v>8.4066150000000004</v>
      </c>
      <c r="AC20">
        <v>89.086607999999998</v>
      </c>
      <c r="AD20" s="1">
        <v>1308</v>
      </c>
      <c r="AE20">
        <v>3</v>
      </c>
      <c r="AF20">
        <v>1201</v>
      </c>
      <c r="AG20">
        <v>101</v>
      </c>
      <c r="AH20">
        <v>25.419751999999999</v>
      </c>
      <c r="AI20">
        <v>66211.899999999994</v>
      </c>
      <c r="AJ20">
        <v>23657.599999999999</v>
      </c>
      <c r="AK20">
        <v>38</v>
      </c>
      <c r="AL20">
        <v>5114</v>
      </c>
      <c r="AM20" t="s">
        <v>240</v>
      </c>
      <c r="AN20" t="s">
        <v>475</v>
      </c>
      <c r="AO20">
        <v>7098.0479999999998</v>
      </c>
      <c r="AR20" t="s">
        <v>118</v>
      </c>
      <c r="AS20" t="s">
        <v>119</v>
      </c>
      <c r="AT20" t="s">
        <v>202</v>
      </c>
      <c r="AU20" t="s">
        <v>239</v>
      </c>
      <c r="AV20" t="s">
        <v>48</v>
      </c>
      <c r="AW20">
        <v>1</v>
      </c>
      <c r="BB20">
        <v>1.105925925925926</v>
      </c>
      <c r="BC20" t="s">
        <v>71</v>
      </c>
      <c r="BF20" t="s">
        <v>118</v>
      </c>
      <c r="BG20" t="s">
        <v>119</v>
      </c>
      <c r="BH20" t="s">
        <v>239</v>
      </c>
      <c r="BI20">
        <v>7782</v>
      </c>
      <c r="BJ20">
        <v>1</v>
      </c>
      <c r="BK20" t="s">
        <v>202</v>
      </c>
      <c r="BL20" t="s">
        <v>177</v>
      </c>
      <c r="BM20">
        <v>1.105925925925926</v>
      </c>
      <c r="BN20" t="s">
        <v>71</v>
      </c>
      <c r="BO20" t="s">
        <v>179</v>
      </c>
      <c r="BP20">
        <v>7098.0479999999998</v>
      </c>
    </row>
    <row r="21" spans="1:68" ht="16.5">
      <c r="A21" s="123" t="str">
        <f t="shared" si="18"/>
        <v>영종운수</v>
      </c>
      <c r="B21" s="124" t="str">
        <f t="shared" si="1"/>
        <v>김덕수</v>
      </c>
      <c r="C21" s="125" t="str">
        <f t="shared" si="19"/>
        <v>C</v>
      </c>
      <c r="D21" s="126">
        <f t="shared" si="20"/>
        <v>0.86694696828586193</v>
      </c>
      <c r="E21" s="127">
        <f t="shared" si="21"/>
        <v>6900</v>
      </c>
      <c r="F21" s="128" t="str">
        <f t="shared" si="22"/>
        <v>203</v>
      </c>
      <c r="G21" s="129" t="str">
        <f t="shared" si="23"/>
        <v>70바2546</v>
      </c>
      <c r="H21" s="130">
        <f t="shared" si="24"/>
        <v>2</v>
      </c>
      <c r="I21" s="131">
        <f t="shared" si="25"/>
        <v>3067.8909999999996</v>
      </c>
      <c r="J21" s="132">
        <f t="shared" si="26"/>
        <v>3.5000219174706796E-3</v>
      </c>
      <c r="K21" s="132">
        <f t="shared" si="27"/>
        <v>0.27364312553391595</v>
      </c>
      <c r="L21" s="132">
        <f t="shared" si="28"/>
        <v>0.10495809662077304</v>
      </c>
      <c r="M21" s="133">
        <f t="shared" si="29"/>
        <v>13.45</v>
      </c>
      <c r="N21" s="134">
        <f t="shared" si="30"/>
        <v>0</v>
      </c>
      <c r="O21" s="134">
        <f t="shared" si="31"/>
        <v>6.8450932578765018</v>
      </c>
      <c r="P21" s="216">
        <f t="shared" si="32"/>
        <v>15</v>
      </c>
      <c r="Q21" s="217">
        <f t="shared" si="33"/>
        <v>0</v>
      </c>
      <c r="R21" s="217">
        <f t="shared" si="34"/>
        <v>210</v>
      </c>
      <c r="T21">
        <v>526</v>
      </c>
      <c r="U21">
        <v>6900</v>
      </c>
      <c r="V21" t="s">
        <v>241</v>
      </c>
      <c r="W21">
        <v>3067.8910000000001</v>
      </c>
      <c r="X21">
        <v>1310.482</v>
      </c>
      <c r="Y21">
        <v>2.3410000000000002</v>
      </c>
      <c r="Z21">
        <v>13.45</v>
      </c>
      <c r="AA21">
        <v>140.54997700000001</v>
      </c>
      <c r="AB21">
        <v>0.49192799999999998</v>
      </c>
      <c r="AC21">
        <v>38.460535</v>
      </c>
      <c r="AD21" s="1">
        <v>322</v>
      </c>
      <c r="AE21">
        <v>0</v>
      </c>
      <c r="AF21">
        <v>210</v>
      </c>
      <c r="AG21">
        <v>94</v>
      </c>
      <c r="AH21">
        <v>21.827757999999999</v>
      </c>
      <c r="AI21">
        <v>15417.5</v>
      </c>
      <c r="AJ21">
        <v>1562.6</v>
      </c>
      <c r="AK21">
        <v>15</v>
      </c>
      <c r="AL21">
        <v>1498</v>
      </c>
      <c r="AM21" t="s">
        <v>242</v>
      </c>
      <c r="AN21" t="s">
        <v>476</v>
      </c>
      <c r="AO21">
        <v>2995.3339999999998</v>
      </c>
      <c r="AR21" t="s">
        <v>118</v>
      </c>
      <c r="AS21" t="s">
        <v>120</v>
      </c>
      <c r="AT21" t="s">
        <v>222</v>
      </c>
      <c r="AU21" t="s">
        <v>241</v>
      </c>
      <c r="AV21" t="s">
        <v>48</v>
      </c>
      <c r="AW21">
        <v>2</v>
      </c>
      <c r="BB21">
        <v>0.86694696828586193</v>
      </c>
      <c r="BC21" t="s">
        <v>69</v>
      </c>
      <c r="BF21" t="s">
        <v>118</v>
      </c>
      <c r="BG21" t="s">
        <v>120</v>
      </c>
      <c r="BH21" t="s">
        <v>241</v>
      </c>
      <c r="BI21">
        <v>6900</v>
      </c>
      <c r="BJ21">
        <v>2</v>
      </c>
      <c r="BK21" t="s">
        <v>222</v>
      </c>
      <c r="BL21" t="s">
        <v>224</v>
      </c>
      <c r="BM21">
        <v>0.86694696828586193</v>
      </c>
      <c r="BN21" t="s">
        <v>69</v>
      </c>
      <c r="BO21" t="s">
        <v>180</v>
      </c>
      <c r="BP21">
        <v>3067.8909999999996</v>
      </c>
    </row>
    <row r="22" spans="1:68" ht="16.5">
      <c r="A22" s="106" t="str">
        <f t="shared" si="18"/>
        <v>영종운수</v>
      </c>
      <c r="B22" s="107" t="str">
        <f t="shared" si="1"/>
        <v>김만수</v>
      </c>
      <c r="C22" s="108" t="str">
        <f t="shared" si="19"/>
        <v>S</v>
      </c>
      <c r="D22" s="109">
        <f t="shared" si="20"/>
        <v>1.0019230769230769</v>
      </c>
      <c r="E22" s="110">
        <f t="shared" si="21"/>
        <v>6529</v>
      </c>
      <c r="F22" s="111" t="str">
        <f t="shared" si="22"/>
        <v>203</v>
      </c>
      <c r="G22" s="112" t="str">
        <f t="shared" si="23"/>
        <v>73아1218</v>
      </c>
      <c r="H22" s="113">
        <f t="shared" si="24"/>
        <v>1</v>
      </c>
      <c r="I22" s="114">
        <f t="shared" si="25"/>
        <v>3245.1219999999998</v>
      </c>
      <c r="J22" s="115">
        <f t="shared" si="26"/>
        <v>9.3412939688245749E-3</v>
      </c>
      <c r="K22" s="115">
        <f t="shared" si="27"/>
        <v>0.26101221165001615</v>
      </c>
      <c r="L22" s="115">
        <f t="shared" si="28"/>
        <v>4.9921081549476415E-2</v>
      </c>
      <c r="M22" s="116">
        <f t="shared" si="29"/>
        <v>11.829000000000001</v>
      </c>
      <c r="N22" s="117">
        <f t="shared" si="30"/>
        <v>0</v>
      </c>
      <c r="O22" s="117">
        <f t="shared" si="31"/>
        <v>2.8350243842912533</v>
      </c>
      <c r="P22" s="218">
        <f t="shared" si="32"/>
        <v>3</v>
      </c>
      <c r="Q22" s="219">
        <f t="shared" si="33"/>
        <v>0</v>
      </c>
      <c r="R22" s="219">
        <f t="shared" si="34"/>
        <v>92</v>
      </c>
      <c r="T22">
        <v>526</v>
      </c>
      <c r="U22">
        <v>6529</v>
      </c>
      <c r="V22" t="s">
        <v>243</v>
      </c>
      <c r="W22">
        <v>3245.1219999999998</v>
      </c>
      <c r="X22">
        <v>1245.9369999999999</v>
      </c>
      <c r="Y22">
        <v>2.605</v>
      </c>
      <c r="Z22">
        <v>11.829000000000001</v>
      </c>
      <c r="AA22">
        <v>149.66192100000001</v>
      </c>
      <c r="AB22">
        <v>1.3980360000000001</v>
      </c>
      <c r="AC22">
        <v>39.063589</v>
      </c>
      <c r="AD22" s="1">
        <v>162</v>
      </c>
      <c r="AE22">
        <v>0</v>
      </c>
      <c r="AF22">
        <v>92</v>
      </c>
      <c r="AG22">
        <v>94</v>
      </c>
      <c r="AH22">
        <v>21.683017</v>
      </c>
      <c r="AI22">
        <v>13780.5</v>
      </c>
      <c r="AJ22">
        <v>75.2</v>
      </c>
      <c r="AK22">
        <v>3</v>
      </c>
      <c r="AL22">
        <v>551</v>
      </c>
      <c r="AM22" t="s">
        <v>244</v>
      </c>
      <c r="AN22" t="s">
        <v>477</v>
      </c>
      <c r="AO22">
        <v>3245.1219999999998</v>
      </c>
      <c r="AR22" t="s">
        <v>118</v>
      </c>
      <c r="AS22" t="s">
        <v>120</v>
      </c>
      <c r="AT22" t="s">
        <v>225</v>
      </c>
      <c r="AU22" t="s">
        <v>243</v>
      </c>
      <c r="AV22" t="s">
        <v>48</v>
      </c>
      <c r="AW22">
        <v>1</v>
      </c>
      <c r="BB22">
        <v>1.0019230769230769</v>
      </c>
      <c r="BC22" t="s">
        <v>71</v>
      </c>
      <c r="BF22" t="s">
        <v>118</v>
      </c>
      <c r="BG22" t="s">
        <v>120</v>
      </c>
      <c r="BH22" t="s">
        <v>243</v>
      </c>
      <c r="BI22">
        <v>6529</v>
      </c>
      <c r="BJ22">
        <v>1</v>
      </c>
      <c r="BK22" t="s">
        <v>225</v>
      </c>
      <c r="BL22" t="s">
        <v>177</v>
      </c>
      <c r="BM22">
        <v>1.0019230769230769</v>
      </c>
      <c r="BN22" t="s">
        <v>71</v>
      </c>
      <c r="BO22" t="s">
        <v>179</v>
      </c>
      <c r="BP22">
        <v>3245.1219999999998</v>
      </c>
    </row>
    <row r="23" spans="1:68" ht="16.5">
      <c r="A23" s="123" t="str">
        <f t="shared" si="18"/>
        <v>영종운수</v>
      </c>
      <c r="B23" s="124" t="str">
        <f t="shared" si="1"/>
        <v>김보람</v>
      </c>
      <c r="C23" s="125" t="str">
        <f t="shared" si="19"/>
        <v>S</v>
      </c>
      <c r="D23" s="126">
        <f t="shared" si="20"/>
        <v>1.0526666666666666</v>
      </c>
      <c r="E23" s="127">
        <f t="shared" si="21"/>
        <v>1190</v>
      </c>
      <c r="F23" s="128" t="str">
        <f t="shared" si="22"/>
        <v>202</v>
      </c>
      <c r="G23" s="129" t="str">
        <f t="shared" si="23"/>
        <v>73아1220</v>
      </c>
      <c r="H23" s="130">
        <f t="shared" si="24"/>
        <v>1</v>
      </c>
      <c r="I23" s="131">
        <f t="shared" si="25"/>
        <v>3479.87</v>
      </c>
      <c r="J23" s="132">
        <f t="shared" si="26"/>
        <v>9.5244839878756227E-4</v>
      </c>
      <c r="K23" s="132">
        <f t="shared" si="27"/>
        <v>0.25929110906708519</v>
      </c>
      <c r="L23" s="132">
        <f t="shared" si="28"/>
        <v>0.12787834028282666</v>
      </c>
      <c r="M23" s="133">
        <f t="shared" si="29"/>
        <v>9.6300000000000008</v>
      </c>
      <c r="N23" s="134">
        <f t="shared" si="30"/>
        <v>0</v>
      </c>
      <c r="O23" s="134">
        <f t="shared" si="31"/>
        <v>1.2069416386244314</v>
      </c>
      <c r="P23" s="216">
        <f t="shared" si="32"/>
        <v>4</v>
      </c>
      <c r="Q23" s="217">
        <f t="shared" si="33"/>
        <v>0</v>
      </c>
      <c r="R23" s="217">
        <f t="shared" si="34"/>
        <v>42</v>
      </c>
      <c r="T23">
        <v>526</v>
      </c>
      <c r="U23">
        <v>1190</v>
      </c>
      <c r="V23" t="s">
        <v>245</v>
      </c>
      <c r="W23">
        <v>3479.87</v>
      </c>
      <c r="X23">
        <v>1101.875</v>
      </c>
      <c r="Y23">
        <v>3.1579999999999999</v>
      </c>
      <c r="Z23">
        <v>9.6300000000000008</v>
      </c>
      <c r="AA23">
        <v>137.05414400000001</v>
      </c>
      <c r="AB23">
        <v>0.13053699999999999</v>
      </c>
      <c r="AC23">
        <v>35.536921</v>
      </c>
      <c r="AD23" s="1">
        <v>445</v>
      </c>
      <c r="AE23">
        <v>0</v>
      </c>
      <c r="AF23">
        <v>42</v>
      </c>
      <c r="AG23">
        <v>99</v>
      </c>
      <c r="AH23">
        <v>25.390476</v>
      </c>
      <c r="AI23">
        <v>14835.8</v>
      </c>
      <c r="AJ23">
        <v>538.4</v>
      </c>
      <c r="AK23">
        <v>4</v>
      </c>
      <c r="AL23">
        <v>393</v>
      </c>
      <c r="AM23" t="s">
        <v>246</v>
      </c>
      <c r="AN23" t="s">
        <v>478</v>
      </c>
      <c r="AO23">
        <v>3479.87</v>
      </c>
      <c r="AR23" t="s">
        <v>118</v>
      </c>
      <c r="AS23" t="s">
        <v>119</v>
      </c>
      <c r="AT23" t="s">
        <v>379</v>
      </c>
      <c r="AU23" t="s">
        <v>245</v>
      </c>
      <c r="AV23" t="s">
        <v>48</v>
      </c>
      <c r="AW23">
        <v>1</v>
      </c>
      <c r="BB23">
        <v>1.0526666666666666</v>
      </c>
      <c r="BC23" t="s">
        <v>71</v>
      </c>
      <c r="BF23" t="s">
        <v>118</v>
      </c>
      <c r="BG23" t="s">
        <v>119</v>
      </c>
      <c r="BH23" t="s">
        <v>245</v>
      </c>
      <c r="BI23">
        <v>1190</v>
      </c>
      <c r="BJ23">
        <v>1</v>
      </c>
      <c r="BK23" t="s">
        <v>379</v>
      </c>
      <c r="BL23" t="s">
        <v>177</v>
      </c>
      <c r="BM23">
        <v>1.0526666666666666</v>
      </c>
      <c r="BN23" t="s">
        <v>71</v>
      </c>
      <c r="BO23" t="s">
        <v>179</v>
      </c>
      <c r="BP23">
        <v>3479.87</v>
      </c>
    </row>
    <row r="24" spans="1:68" ht="16.5">
      <c r="A24" s="106" t="str">
        <f t="shared" si="18"/>
        <v>영종운수</v>
      </c>
      <c r="B24" s="107" t="str">
        <f t="shared" si="1"/>
        <v>김봉선</v>
      </c>
      <c r="C24" s="108" t="str">
        <f t="shared" si="19"/>
        <v>B</v>
      </c>
      <c r="D24" s="109">
        <f t="shared" si="20"/>
        <v>0.93711819665105611</v>
      </c>
      <c r="E24" s="110">
        <f t="shared" si="21"/>
        <v>8084</v>
      </c>
      <c r="F24" s="111" t="str">
        <f t="shared" si="22"/>
        <v>e음13</v>
      </c>
      <c r="G24" s="112" t="str">
        <f t="shared" si="23"/>
        <v>73아9158</v>
      </c>
      <c r="H24" s="113">
        <f t="shared" si="24"/>
        <v>2</v>
      </c>
      <c r="I24" s="114">
        <f t="shared" si="25"/>
        <v>774.69200000000001</v>
      </c>
      <c r="J24" s="115">
        <f t="shared" si="26"/>
        <v>5.4600015175391443E-3</v>
      </c>
      <c r="K24" s="115">
        <f t="shared" si="27"/>
        <v>0.2967200531013125</v>
      </c>
      <c r="L24" s="115">
        <f t="shared" si="28"/>
        <v>0.21686037805992575</v>
      </c>
      <c r="M24" s="116">
        <f t="shared" si="29"/>
        <v>5.95</v>
      </c>
      <c r="N24" s="117">
        <f t="shared" si="30"/>
        <v>0.12908355836900343</v>
      </c>
      <c r="O24" s="117">
        <f t="shared" si="31"/>
        <v>5.2924258931291401</v>
      </c>
      <c r="P24" s="218">
        <f t="shared" si="32"/>
        <v>0</v>
      </c>
      <c r="Q24" s="219">
        <f t="shared" si="33"/>
        <v>1</v>
      </c>
      <c r="R24" s="219">
        <f t="shared" si="34"/>
        <v>41</v>
      </c>
      <c r="T24">
        <v>526</v>
      </c>
      <c r="U24">
        <v>8084</v>
      </c>
      <c r="V24" t="s">
        <v>479</v>
      </c>
      <c r="W24">
        <v>774.69200000000001</v>
      </c>
      <c r="X24">
        <v>292.16699999999997</v>
      </c>
      <c r="Y24">
        <v>2.6520000000000001</v>
      </c>
      <c r="Z24">
        <v>5.95</v>
      </c>
      <c r="AA24">
        <v>41.409146</v>
      </c>
      <c r="AB24">
        <v>0.22609399999999999</v>
      </c>
      <c r="AC24">
        <v>12.286924000000001</v>
      </c>
      <c r="AD24" s="1">
        <v>168</v>
      </c>
      <c r="AE24">
        <v>1</v>
      </c>
      <c r="AF24">
        <v>41</v>
      </c>
      <c r="AG24">
        <v>73</v>
      </c>
      <c r="AH24">
        <v>18.708234000000001</v>
      </c>
      <c r="AI24">
        <v>78.099999999999994</v>
      </c>
      <c r="AJ24">
        <v>0</v>
      </c>
      <c r="AK24">
        <v>0</v>
      </c>
      <c r="AL24">
        <v>0</v>
      </c>
      <c r="AM24" t="s">
        <v>480</v>
      </c>
      <c r="AN24" t="s">
        <v>481</v>
      </c>
      <c r="AO24">
        <v>634.32500000000005</v>
      </c>
      <c r="AR24" t="s">
        <v>118</v>
      </c>
      <c r="AS24" t="s">
        <v>123</v>
      </c>
      <c r="AT24" t="s">
        <v>482</v>
      </c>
      <c r="AU24" t="s">
        <v>479</v>
      </c>
      <c r="AV24" t="s">
        <v>219</v>
      </c>
      <c r="AW24">
        <v>2</v>
      </c>
      <c r="BB24">
        <v>0.93711819665105611</v>
      </c>
      <c r="BC24" t="s">
        <v>68</v>
      </c>
      <c r="BF24" t="s">
        <v>118</v>
      </c>
      <c r="BG24" t="s">
        <v>123</v>
      </c>
      <c r="BH24" t="s">
        <v>479</v>
      </c>
      <c r="BI24">
        <v>8084</v>
      </c>
      <c r="BJ24">
        <v>2</v>
      </c>
      <c r="BK24" t="s">
        <v>482</v>
      </c>
      <c r="BL24" t="s">
        <v>321</v>
      </c>
      <c r="BM24">
        <v>0.93711819665105611</v>
      </c>
      <c r="BN24" t="s">
        <v>68</v>
      </c>
      <c r="BO24" t="s">
        <v>178</v>
      </c>
      <c r="BP24">
        <v>774.69200000000001</v>
      </c>
    </row>
    <row r="25" spans="1:68" ht="16.5">
      <c r="A25" s="123" t="str">
        <f t="shared" si="18"/>
        <v>영종운수</v>
      </c>
      <c r="B25" s="124" t="str">
        <f t="shared" si="1"/>
        <v>김시헌</v>
      </c>
      <c r="C25" s="125" t="str">
        <f t="shared" si="19"/>
        <v>F</v>
      </c>
      <c r="D25" s="126">
        <f t="shared" si="20"/>
        <v>0.75462201451336419</v>
      </c>
      <c r="E25" s="127">
        <f t="shared" si="21"/>
        <v>5640</v>
      </c>
      <c r="F25" s="128" t="str">
        <f t="shared" si="22"/>
        <v>203</v>
      </c>
      <c r="G25" s="129" t="str">
        <f t="shared" si="23"/>
        <v>71바7513</v>
      </c>
      <c r="H25" s="130">
        <f t="shared" si="24"/>
        <v>5</v>
      </c>
      <c r="I25" s="131">
        <f t="shared" si="25"/>
        <v>1163.7549999999999</v>
      </c>
      <c r="J25" s="132">
        <f t="shared" si="26"/>
        <v>1.0210481524715015E-2</v>
      </c>
      <c r="K25" s="132">
        <f t="shared" si="27"/>
        <v>0.29917310053428559</v>
      </c>
      <c r="L25" s="132">
        <f t="shared" si="28"/>
        <v>0.23372617088648387</v>
      </c>
      <c r="M25" s="133">
        <f t="shared" si="29"/>
        <v>20.408999999999999</v>
      </c>
      <c r="N25" s="134">
        <f t="shared" si="30"/>
        <v>0.859287392965014</v>
      </c>
      <c r="O25" s="134">
        <f t="shared" si="31"/>
        <v>21.911828520607859</v>
      </c>
      <c r="P25" s="216">
        <f t="shared" si="32"/>
        <v>8</v>
      </c>
      <c r="Q25" s="217">
        <f t="shared" si="33"/>
        <v>10</v>
      </c>
      <c r="R25" s="217">
        <f t="shared" si="34"/>
        <v>255</v>
      </c>
      <c r="T25">
        <v>526</v>
      </c>
      <c r="U25">
        <v>5640</v>
      </c>
      <c r="V25" t="s">
        <v>247</v>
      </c>
      <c r="W25">
        <v>1163.7550000000001</v>
      </c>
      <c r="X25">
        <v>584.15099999999995</v>
      </c>
      <c r="Y25">
        <v>1.992</v>
      </c>
      <c r="Z25">
        <v>20.408999999999999</v>
      </c>
      <c r="AA25">
        <v>48.315547000000002</v>
      </c>
      <c r="AB25">
        <v>0.49332500000000001</v>
      </c>
      <c r="AC25">
        <v>14.454712000000001</v>
      </c>
      <c r="AD25" s="1">
        <v>272</v>
      </c>
      <c r="AE25">
        <v>10</v>
      </c>
      <c r="AF25">
        <v>255</v>
      </c>
      <c r="AG25">
        <v>104</v>
      </c>
      <c r="AH25">
        <v>24.086552999999999</v>
      </c>
      <c r="AI25">
        <v>7081.7</v>
      </c>
      <c r="AJ25">
        <v>1235.5999999999999</v>
      </c>
      <c r="AK25">
        <v>8</v>
      </c>
      <c r="AL25">
        <v>2783</v>
      </c>
      <c r="AM25" t="s">
        <v>248</v>
      </c>
      <c r="AN25" t="s">
        <v>483</v>
      </c>
      <c r="AO25">
        <v>361.93200000000002</v>
      </c>
      <c r="AR25" t="s">
        <v>118</v>
      </c>
      <c r="AS25" t="s">
        <v>120</v>
      </c>
      <c r="AT25" t="s">
        <v>223</v>
      </c>
      <c r="AU25" t="s">
        <v>247</v>
      </c>
      <c r="AV25" t="s">
        <v>48</v>
      </c>
      <c r="AW25">
        <v>5</v>
      </c>
      <c r="BB25">
        <v>0.75462201451336419</v>
      </c>
      <c r="BC25" t="s">
        <v>70</v>
      </c>
      <c r="BF25" t="s">
        <v>118</v>
      </c>
      <c r="BG25" t="s">
        <v>120</v>
      </c>
      <c r="BH25" t="s">
        <v>247</v>
      </c>
      <c r="BI25">
        <v>5640</v>
      </c>
      <c r="BJ25">
        <v>5</v>
      </c>
      <c r="BK25" t="s">
        <v>223</v>
      </c>
      <c r="BL25" t="s">
        <v>227</v>
      </c>
      <c r="BM25">
        <v>0.75462201451336419</v>
      </c>
      <c r="BN25" t="s">
        <v>70</v>
      </c>
      <c r="BO25" t="s">
        <v>187</v>
      </c>
      <c r="BP25">
        <v>1163.7549999999999</v>
      </c>
    </row>
    <row r="26" spans="1:68" ht="16.5">
      <c r="A26" s="106" t="str">
        <f t="shared" si="18"/>
        <v>영종운수</v>
      </c>
      <c r="B26" s="107" t="str">
        <f t="shared" si="1"/>
        <v>김영강</v>
      </c>
      <c r="C26" s="108" t="str">
        <f t="shared" si="19"/>
        <v>S</v>
      </c>
      <c r="D26" s="109">
        <f t="shared" si="20"/>
        <v>1.0340053462589882</v>
      </c>
      <c r="E26" s="110">
        <f t="shared" si="21"/>
        <v>8855</v>
      </c>
      <c r="F26" s="111" t="str">
        <f t="shared" si="22"/>
        <v>222</v>
      </c>
      <c r="G26" s="112" t="str">
        <f t="shared" si="23"/>
        <v>73아1209</v>
      </c>
      <c r="H26" s="113">
        <f t="shared" si="24"/>
        <v>2</v>
      </c>
      <c r="I26" s="114">
        <f t="shared" si="25"/>
        <v>755.82100000000003</v>
      </c>
      <c r="J26" s="115">
        <f t="shared" si="26"/>
        <v>1.1385910923807118E-2</v>
      </c>
      <c r="K26" s="115">
        <f t="shared" si="27"/>
        <v>0.1155489058638364</v>
      </c>
      <c r="L26" s="115">
        <f t="shared" si="28"/>
        <v>0.16406000891745531</v>
      </c>
      <c r="M26" s="116">
        <f t="shared" si="29"/>
        <v>7.7430000000000003</v>
      </c>
      <c r="N26" s="117">
        <f t="shared" si="30"/>
        <v>0</v>
      </c>
      <c r="O26" s="117">
        <f t="shared" si="31"/>
        <v>0.6615322940219972</v>
      </c>
      <c r="P26" s="218">
        <f t="shared" si="32"/>
        <v>0</v>
      </c>
      <c r="Q26" s="219">
        <f t="shared" si="33"/>
        <v>0</v>
      </c>
      <c r="R26" s="219">
        <f t="shared" si="34"/>
        <v>5</v>
      </c>
      <c r="T26">
        <v>526</v>
      </c>
      <c r="U26">
        <v>8855</v>
      </c>
      <c r="V26" t="s">
        <v>249</v>
      </c>
      <c r="W26">
        <v>755.82100000000003</v>
      </c>
      <c r="X26">
        <v>278.59199999999998</v>
      </c>
      <c r="Y26">
        <v>2.7130000000000001</v>
      </c>
      <c r="Z26">
        <v>7.7430000000000003</v>
      </c>
      <c r="AA26">
        <v>28.664988000000001</v>
      </c>
      <c r="AB26">
        <v>0.32637699999999997</v>
      </c>
      <c r="AC26">
        <v>3.312208</v>
      </c>
      <c r="AD26" s="1">
        <v>124</v>
      </c>
      <c r="AE26">
        <v>0</v>
      </c>
      <c r="AF26">
        <v>5</v>
      </c>
      <c r="AG26">
        <v>76</v>
      </c>
      <c r="AH26">
        <v>26.367391999999999</v>
      </c>
      <c r="AI26">
        <v>379.6</v>
      </c>
      <c r="AJ26">
        <v>0</v>
      </c>
      <c r="AK26">
        <v>0</v>
      </c>
      <c r="AL26">
        <v>0</v>
      </c>
      <c r="AM26" t="s">
        <v>250</v>
      </c>
      <c r="AN26" t="s">
        <v>484</v>
      </c>
      <c r="AO26">
        <v>563.66700000000003</v>
      </c>
      <c r="AR26" t="s">
        <v>118</v>
      </c>
      <c r="AS26" t="s">
        <v>122</v>
      </c>
      <c r="AT26" t="s">
        <v>229</v>
      </c>
      <c r="AU26" t="s">
        <v>249</v>
      </c>
      <c r="AV26" t="s">
        <v>48</v>
      </c>
      <c r="AW26">
        <v>2</v>
      </c>
      <c r="BB26">
        <v>1.0340053462589882</v>
      </c>
      <c r="BC26" t="s">
        <v>71</v>
      </c>
      <c r="BF26" t="s">
        <v>118</v>
      </c>
      <c r="BG26" t="s">
        <v>122</v>
      </c>
      <c r="BH26" t="s">
        <v>249</v>
      </c>
      <c r="BI26">
        <v>8855</v>
      </c>
      <c r="BJ26">
        <v>2</v>
      </c>
      <c r="BK26" t="s">
        <v>229</v>
      </c>
      <c r="BL26" t="s">
        <v>223</v>
      </c>
      <c r="BM26">
        <v>1.0340053462589882</v>
      </c>
      <c r="BN26" t="s">
        <v>71</v>
      </c>
      <c r="BO26" t="s">
        <v>179</v>
      </c>
      <c r="BP26">
        <v>755.82100000000003</v>
      </c>
    </row>
    <row r="27" spans="1:68" ht="16.5">
      <c r="A27" s="123" t="str">
        <f t="shared" si="18"/>
        <v>영종운수</v>
      </c>
      <c r="B27" s="124" t="str">
        <f t="shared" si="1"/>
        <v>김영기</v>
      </c>
      <c r="C27" s="125" t="str">
        <f t="shared" si="19"/>
        <v>D</v>
      </c>
      <c r="D27" s="126">
        <f t="shared" si="20"/>
        <v>0.830952380952381</v>
      </c>
      <c r="E27" s="127">
        <f t="shared" si="21"/>
        <v>8307</v>
      </c>
      <c r="F27" s="128" t="str">
        <f t="shared" si="22"/>
        <v>예비</v>
      </c>
      <c r="G27" s="129" t="str">
        <f t="shared" si="23"/>
        <v>73아1210</v>
      </c>
      <c r="H27" s="130">
        <f t="shared" si="24"/>
        <v>1</v>
      </c>
      <c r="I27" s="131">
        <f t="shared" si="25"/>
        <v>1289.376</v>
      </c>
      <c r="J27" s="132">
        <f t="shared" si="26"/>
        <v>4.6665206336758594E-2</v>
      </c>
      <c r="K27" s="132">
        <f t="shared" si="27"/>
        <v>0.23301267401546075</v>
      </c>
      <c r="L27" s="132">
        <f t="shared" si="28"/>
        <v>0.1760541533268806</v>
      </c>
      <c r="M27" s="133">
        <f t="shared" si="29"/>
        <v>17.776</v>
      </c>
      <c r="N27" s="134">
        <f t="shared" si="30"/>
        <v>7.7556895738713924E-2</v>
      </c>
      <c r="O27" s="134">
        <f t="shared" si="31"/>
        <v>18.536098081552627</v>
      </c>
      <c r="P27" s="216">
        <f t="shared" si="32"/>
        <v>10</v>
      </c>
      <c r="Q27" s="217">
        <f t="shared" si="33"/>
        <v>1</v>
      </c>
      <c r="R27" s="217">
        <f t="shared" si="34"/>
        <v>239</v>
      </c>
      <c r="T27">
        <v>526</v>
      </c>
      <c r="U27">
        <v>8307</v>
      </c>
      <c r="V27" t="s">
        <v>450</v>
      </c>
      <c r="W27">
        <v>1289.376</v>
      </c>
      <c r="X27">
        <v>738.971</v>
      </c>
      <c r="Y27">
        <v>1.7450000000000001</v>
      </c>
      <c r="Z27">
        <v>17.776</v>
      </c>
      <c r="AA27">
        <v>52.179989999999997</v>
      </c>
      <c r="AB27">
        <v>2.43499</v>
      </c>
      <c r="AC27">
        <v>12.158599000000001</v>
      </c>
      <c r="AD27" s="1">
        <v>227</v>
      </c>
      <c r="AE27">
        <v>1</v>
      </c>
      <c r="AF27">
        <v>239</v>
      </c>
      <c r="AG27">
        <v>93</v>
      </c>
      <c r="AH27">
        <v>24.710160999999999</v>
      </c>
      <c r="AI27">
        <v>7794.6</v>
      </c>
      <c r="AJ27">
        <v>630.79999999999995</v>
      </c>
      <c r="AK27">
        <v>10</v>
      </c>
      <c r="AL27">
        <v>3525</v>
      </c>
      <c r="AM27" t="s">
        <v>485</v>
      </c>
      <c r="AN27" t="s">
        <v>486</v>
      </c>
      <c r="AO27">
        <v>1289.376</v>
      </c>
      <c r="AR27" t="s">
        <v>118</v>
      </c>
      <c r="AS27" t="s">
        <v>91</v>
      </c>
      <c r="AT27" t="s">
        <v>321</v>
      </c>
      <c r="AU27" t="s">
        <v>450</v>
      </c>
      <c r="AV27" t="s">
        <v>48</v>
      </c>
      <c r="AW27">
        <v>1</v>
      </c>
      <c r="BB27">
        <v>0.830952380952381</v>
      </c>
      <c r="BC27" t="s">
        <v>67</v>
      </c>
      <c r="BF27" t="s">
        <v>118</v>
      </c>
      <c r="BG27" t="s">
        <v>91</v>
      </c>
      <c r="BH27" t="s">
        <v>450</v>
      </c>
      <c r="BI27">
        <v>8307</v>
      </c>
      <c r="BJ27">
        <v>1</v>
      </c>
      <c r="BK27" t="s">
        <v>321</v>
      </c>
      <c r="BL27" t="s">
        <v>177</v>
      </c>
      <c r="BM27">
        <v>0.830952380952381</v>
      </c>
      <c r="BN27" t="s">
        <v>67</v>
      </c>
      <c r="BO27" t="s">
        <v>182</v>
      </c>
      <c r="BP27">
        <v>1289.376</v>
      </c>
    </row>
    <row r="28" spans="1:68" ht="16.5">
      <c r="A28" s="106" t="str">
        <f t="shared" si="18"/>
        <v>영종운수</v>
      </c>
      <c r="B28" s="107" t="str">
        <f t="shared" si="1"/>
        <v>김영준</v>
      </c>
      <c r="C28" s="108" t="str">
        <f t="shared" si="19"/>
        <v>B</v>
      </c>
      <c r="D28" s="109">
        <f t="shared" si="20"/>
        <v>0.92438985417818242</v>
      </c>
      <c r="E28" s="110">
        <f t="shared" si="21"/>
        <v>423</v>
      </c>
      <c r="F28" s="111" t="str">
        <f t="shared" si="22"/>
        <v>202</v>
      </c>
      <c r="G28" s="112" t="str">
        <f t="shared" si="23"/>
        <v>73아1256</v>
      </c>
      <c r="H28" s="113">
        <f t="shared" si="24"/>
        <v>2</v>
      </c>
      <c r="I28" s="114">
        <f t="shared" si="25"/>
        <v>4076.7910000000002</v>
      </c>
      <c r="J28" s="115">
        <f t="shared" si="26"/>
        <v>1.3674423350046106E-2</v>
      </c>
      <c r="K28" s="115">
        <f t="shared" si="27"/>
        <v>0.27531578027612652</v>
      </c>
      <c r="L28" s="115">
        <f t="shared" si="28"/>
        <v>8.6587710775460403E-2</v>
      </c>
      <c r="M28" s="116">
        <f t="shared" si="29"/>
        <v>10.448</v>
      </c>
      <c r="N28" s="117">
        <f t="shared" si="30"/>
        <v>2.4529096536957621E-2</v>
      </c>
      <c r="O28" s="117">
        <f t="shared" si="31"/>
        <v>5.3228139485198041</v>
      </c>
      <c r="P28" s="218">
        <f t="shared" si="32"/>
        <v>25</v>
      </c>
      <c r="Q28" s="219">
        <f t="shared" si="33"/>
        <v>1</v>
      </c>
      <c r="R28" s="219">
        <f t="shared" si="34"/>
        <v>217</v>
      </c>
      <c r="T28">
        <v>526</v>
      </c>
      <c r="U28">
        <v>423</v>
      </c>
      <c r="V28" t="s">
        <v>194</v>
      </c>
      <c r="W28">
        <v>4076.7910000000002</v>
      </c>
      <c r="X28">
        <v>1530.79</v>
      </c>
      <c r="Y28">
        <v>2.6629999999999998</v>
      </c>
      <c r="Z28">
        <v>10.448</v>
      </c>
      <c r="AA28">
        <v>159.15552299999999</v>
      </c>
      <c r="AB28">
        <v>2.1763599999999999</v>
      </c>
      <c r="AC28">
        <v>43.818027000000001</v>
      </c>
      <c r="AD28" s="1">
        <v>353</v>
      </c>
      <c r="AE28">
        <v>1</v>
      </c>
      <c r="AF28">
        <v>217</v>
      </c>
      <c r="AG28">
        <v>102</v>
      </c>
      <c r="AH28">
        <v>25.615138999999999</v>
      </c>
      <c r="AI28">
        <v>24552.7</v>
      </c>
      <c r="AJ28">
        <v>512.20000000000005</v>
      </c>
      <c r="AK28">
        <v>25</v>
      </c>
      <c r="AL28">
        <v>4993</v>
      </c>
      <c r="AM28" t="s">
        <v>251</v>
      </c>
      <c r="AN28" t="s">
        <v>487</v>
      </c>
      <c r="AO28">
        <v>3456.3090000000002</v>
      </c>
      <c r="AR28" t="s">
        <v>118</v>
      </c>
      <c r="AS28" t="s">
        <v>119</v>
      </c>
      <c r="AT28" t="s">
        <v>213</v>
      </c>
      <c r="AU28" t="s">
        <v>194</v>
      </c>
      <c r="AV28" t="s">
        <v>48</v>
      </c>
      <c r="AW28">
        <v>2</v>
      </c>
      <c r="BB28">
        <v>0.92438985417818242</v>
      </c>
      <c r="BC28" t="s">
        <v>68</v>
      </c>
      <c r="BF28" t="s">
        <v>118</v>
      </c>
      <c r="BG28" t="s">
        <v>119</v>
      </c>
      <c r="BH28" t="s">
        <v>194</v>
      </c>
      <c r="BI28">
        <v>423</v>
      </c>
      <c r="BJ28">
        <v>2</v>
      </c>
      <c r="BK28" t="s">
        <v>213</v>
      </c>
      <c r="BL28" t="s">
        <v>227</v>
      </c>
      <c r="BM28">
        <v>0.92438985417818242</v>
      </c>
      <c r="BN28" t="s">
        <v>68</v>
      </c>
      <c r="BO28" t="s">
        <v>178</v>
      </c>
      <c r="BP28">
        <v>4076.7910000000002</v>
      </c>
    </row>
    <row r="29" spans="1:68" ht="16.5">
      <c r="A29" s="123" t="str">
        <f t="shared" si="18"/>
        <v>영종운수</v>
      </c>
      <c r="B29" s="124" t="str">
        <f t="shared" si="1"/>
        <v>김영태</v>
      </c>
      <c r="C29" s="125" t="str">
        <f t="shared" si="19"/>
        <v>S</v>
      </c>
      <c r="D29" s="126">
        <f t="shared" si="20"/>
        <v>1.0157692307692308</v>
      </c>
      <c r="E29" s="127">
        <f t="shared" si="21"/>
        <v>7671</v>
      </c>
      <c r="F29" s="128" t="str">
        <f t="shared" si="22"/>
        <v>222</v>
      </c>
      <c r="G29" s="129" t="str">
        <f t="shared" si="23"/>
        <v>73아1209</v>
      </c>
      <c r="H29" s="130">
        <f t="shared" si="24"/>
        <v>1</v>
      </c>
      <c r="I29" s="131">
        <f t="shared" si="25"/>
        <v>3407.64</v>
      </c>
      <c r="J29" s="132">
        <f t="shared" si="26"/>
        <v>3.4952499712727898E-3</v>
      </c>
      <c r="K29" s="132">
        <f t="shared" si="27"/>
        <v>7.547345640937636E-2</v>
      </c>
      <c r="L29" s="132">
        <f t="shared" si="28"/>
        <v>0.19104130718033596</v>
      </c>
      <c r="M29" s="133">
        <f t="shared" si="29"/>
        <v>7.4290000000000003</v>
      </c>
      <c r="N29" s="134">
        <f t="shared" si="30"/>
        <v>0.7629913958047212</v>
      </c>
      <c r="O29" s="134">
        <f t="shared" si="31"/>
        <v>1.0564496249603832</v>
      </c>
      <c r="P29" s="216">
        <f t="shared" si="32"/>
        <v>1</v>
      </c>
      <c r="Q29" s="217">
        <f t="shared" si="33"/>
        <v>26</v>
      </c>
      <c r="R29" s="217">
        <f t="shared" si="34"/>
        <v>36</v>
      </c>
      <c r="T29">
        <v>526</v>
      </c>
      <c r="U29">
        <v>7671</v>
      </c>
      <c r="V29" t="s">
        <v>252</v>
      </c>
      <c r="W29">
        <v>3407.64</v>
      </c>
      <c r="X29">
        <v>1290.4570000000001</v>
      </c>
      <c r="Y29">
        <v>2.641</v>
      </c>
      <c r="Z29">
        <v>7.4290000000000003</v>
      </c>
      <c r="AA29">
        <v>119.43380399999999</v>
      </c>
      <c r="AB29">
        <v>0.41745100000000002</v>
      </c>
      <c r="AC29">
        <v>9.0140820000000001</v>
      </c>
      <c r="AD29" s="1">
        <v>651</v>
      </c>
      <c r="AE29">
        <v>26</v>
      </c>
      <c r="AF29">
        <v>36</v>
      </c>
      <c r="AG29">
        <v>67</v>
      </c>
      <c r="AH29">
        <v>28.53162</v>
      </c>
      <c r="AI29">
        <v>70.099999999999994</v>
      </c>
      <c r="AJ29">
        <v>0</v>
      </c>
      <c r="AK29">
        <v>1</v>
      </c>
      <c r="AL29">
        <v>5188</v>
      </c>
      <c r="AM29" t="s">
        <v>253</v>
      </c>
      <c r="AN29" t="s">
        <v>488</v>
      </c>
      <c r="AO29">
        <v>3407.64</v>
      </c>
      <c r="AR29" t="s">
        <v>118</v>
      </c>
      <c r="AS29" t="s">
        <v>122</v>
      </c>
      <c r="AT29" t="s">
        <v>229</v>
      </c>
      <c r="AU29" t="s">
        <v>252</v>
      </c>
      <c r="AV29" t="s">
        <v>48</v>
      </c>
      <c r="AW29">
        <v>1</v>
      </c>
      <c r="BB29">
        <v>1.0157692307692308</v>
      </c>
      <c r="BC29" t="s">
        <v>71</v>
      </c>
      <c r="BF29" t="s">
        <v>118</v>
      </c>
      <c r="BG29" t="s">
        <v>122</v>
      </c>
      <c r="BH29" t="s">
        <v>252</v>
      </c>
      <c r="BI29">
        <v>7671</v>
      </c>
      <c r="BJ29">
        <v>1</v>
      </c>
      <c r="BK29" t="s">
        <v>229</v>
      </c>
      <c r="BL29" t="s">
        <v>177</v>
      </c>
      <c r="BM29">
        <v>1.0157692307692308</v>
      </c>
      <c r="BN29" t="s">
        <v>71</v>
      </c>
      <c r="BO29" t="s">
        <v>179</v>
      </c>
      <c r="BP29">
        <v>3407.64</v>
      </c>
    </row>
    <row r="30" spans="1:68" ht="16.5">
      <c r="A30" s="106" t="str">
        <f t="shared" si="18"/>
        <v>영종운수</v>
      </c>
      <c r="B30" s="107" t="str">
        <f t="shared" si="1"/>
        <v>김용석</v>
      </c>
      <c r="C30" s="108" t="str">
        <f t="shared" si="19"/>
        <v>B</v>
      </c>
      <c r="D30" s="109">
        <f t="shared" si="20"/>
        <v>0.93153846153846154</v>
      </c>
      <c r="E30" s="110">
        <f t="shared" si="21"/>
        <v>6710</v>
      </c>
      <c r="F30" s="111" t="str">
        <f t="shared" si="22"/>
        <v>222</v>
      </c>
      <c r="G30" s="112" t="str">
        <f t="shared" si="23"/>
        <v>73아1209</v>
      </c>
      <c r="H30" s="113">
        <f t="shared" si="24"/>
        <v>1</v>
      </c>
      <c r="I30" s="114">
        <f t="shared" si="25"/>
        <v>3485.395</v>
      </c>
      <c r="J30" s="115">
        <f t="shared" si="26"/>
        <v>1.9681343197913169E-2</v>
      </c>
      <c r="K30" s="115">
        <f t="shared" si="27"/>
        <v>0.10194723747009052</v>
      </c>
      <c r="L30" s="115">
        <f t="shared" si="28"/>
        <v>0.14976781684715793</v>
      </c>
      <c r="M30" s="116">
        <f t="shared" si="29"/>
        <v>9.8550000000000004</v>
      </c>
      <c r="N30" s="117">
        <f t="shared" si="30"/>
        <v>0</v>
      </c>
      <c r="O30" s="117">
        <f t="shared" si="31"/>
        <v>1.5493222432464613</v>
      </c>
      <c r="P30" s="218">
        <f t="shared" si="32"/>
        <v>2</v>
      </c>
      <c r="Q30" s="219">
        <f t="shared" si="33"/>
        <v>0</v>
      </c>
      <c r="R30" s="219">
        <f t="shared" si="34"/>
        <v>54</v>
      </c>
      <c r="T30">
        <v>526</v>
      </c>
      <c r="U30">
        <v>6710</v>
      </c>
      <c r="V30" t="s">
        <v>254</v>
      </c>
      <c r="W30">
        <v>3485.395</v>
      </c>
      <c r="X30">
        <v>1439.115</v>
      </c>
      <c r="Y30">
        <v>2.4220000000000002</v>
      </c>
      <c r="Z30">
        <v>9.8550000000000004</v>
      </c>
      <c r="AA30">
        <v>119.568262</v>
      </c>
      <c r="AB30">
        <v>2.3532639999999998</v>
      </c>
      <c r="AC30">
        <v>12.189654000000001</v>
      </c>
      <c r="AD30" s="1">
        <v>522</v>
      </c>
      <c r="AE30">
        <v>0</v>
      </c>
      <c r="AF30">
        <v>54</v>
      </c>
      <c r="AG30">
        <v>84</v>
      </c>
      <c r="AH30">
        <v>29.149833999999998</v>
      </c>
      <c r="AI30">
        <v>3818</v>
      </c>
      <c r="AJ30">
        <v>0</v>
      </c>
      <c r="AK30">
        <v>2</v>
      </c>
      <c r="AL30">
        <v>24</v>
      </c>
      <c r="AM30" t="s">
        <v>255</v>
      </c>
      <c r="AN30" t="s">
        <v>489</v>
      </c>
      <c r="AO30">
        <v>3485.395</v>
      </c>
      <c r="AR30" t="s">
        <v>118</v>
      </c>
      <c r="AS30" t="s">
        <v>122</v>
      </c>
      <c r="AT30" t="s">
        <v>229</v>
      </c>
      <c r="AU30" t="s">
        <v>254</v>
      </c>
      <c r="AV30" t="s">
        <v>48</v>
      </c>
      <c r="AW30">
        <v>1</v>
      </c>
      <c r="BB30">
        <v>0.93153846153846154</v>
      </c>
      <c r="BC30" t="s">
        <v>68</v>
      </c>
      <c r="BF30" t="s">
        <v>118</v>
      </c>
      <c r="BG30" t="s">
        <v>122</v>
      </c>
      <c r="BH30" t="s">
        <v>254</v>
      </c>
      <c r="BI30">
        <v>6710</v>
      </c>
      <c r="BJ30">
        <v>1</v>
      </c>
      <c r="BK30" t="s">
        <v>229</v>
      </c>
      <c r="BL30" t="s">
        <v>177</v>
      </c>
      <c r="BM30">
        <v>0.93153846153846154</v>
      </c>
      <c r="BN30" t="s">
        <v>68</v>
      </c>
      <c r="BO30" t="s">
        <v>178</v>
      </c>
      <c r="BP30">
        <v>3485.395</v>
      </c>
    </row>
    <row r="31" spans="1:68" ht="16.5">
      <c r="A31" s="123" t="str">
        <f t="shared" si="18"/>
        <v>영종운수</v>
      </c>
      <c r="B31" s="124" t="str">
        <f t="shared" si="1"/>
        <v>김용순</v>
      </c>
      <c r="C31" s="125" t="str">
        <f t="shared" si="19"/>
        <v>B</v>
      </c>
      <c r="D31" s="126">
        <f t="shared" si="20"/>
        <v>0.92099999999999993</v>
      </c>
      <c r="E31" s="127">
        <f t="shared" si="21"/>
        <v>9910</v>
      </c>
      <c r="F31" s="128" t="str">
        <f t="shared" si="22"/>
        <v>202</v>
      </c>
      <c r="G31" s="129" t="str">
        <f t="shared" si="23"/>
        <v>70바2205</v>
      </c>
      <c r="H31" s="130">
        <f t="shared" si="24"/>
        <v>1</v>
      </c>
      <c r="I31" s="131">
        <f t="shared" si="25"/>
        <v>2478.3490000000002</v>
      </c>
      <c r="J31" s="132">
        <f t="shared" si="26"/>
        <v>1.1291061978498952E-2</v>
      </c>
      <c r="K31" s="132">
        <f t="shared" si="27"/>
        <v>0.28152292444237692</v>
      </c>
      <c r="L31" s="132">
        <f t="shared" si="28"/>
        <v>0.10934698866059622</v>
      </c>
      <c r="M31" s="133">
        <f t="shared" si="29"/>
        <v>11.912000000000001</v>
      </c>
      <c r="N31" s="134">
        <f t="shared" si="30"/>
        <v>0.24209665386109863</v>
      </c>
      <c r="O31" s="134">
        <f t="shared" si="31"/>
        <v>6.4962602119394806</v>
      </c>
      <c r="P31" s="216">
        <f t="shared" si="32"/>
        <v>3</v>
      </c>
      <c r="Q31" s="217">
        <f t="shared" si="33"/>
        <v>6</v>
      </c>
      <c r="R31" s="217">
        <f t="shared" si="34"/>
        <v>161</v>
      </c>
      <c r="T31">
        <v>526</v>
      </c>
      <c r="U31">
        <v>9910</v>
      </c>
      <c r="V31" t="s">
        <v>256</v>
      </c>
      <c r="W31">
        <v>2478.3490000000002</v>
      </c>
      <c r="X31">
        <v>896.93200000000002</v>
      </c>
      <c r="Y31">
        <v>2.7629999999999999</v>
      </c>
      <c r="Z31">
        <v>11.912000000000001</v>
      </c>
      <c r="AA31">
        <v>94.566924</v>
      </c>
      <c r="AB31">
        <v>1.067761</v>
      </c>
      <c r="AC31">
        <v>26.622757</v>
      </c>
      <c r="AD31" s="1">
        <v>271</v>
      </c>
      <c r="AE31">
        <v>6</v>
      </c>
      <c r="AF31">
        <v>161</v>
      </c>
      <c r="AG31">
        <v>97</v>
      </c>
      <c r="AH31">
        <v>26.207355</v>
      </c>
      <c r="AI31">
        <v>15507.4</v>
      </c>
      <c r="AJ31">
        <v>1760.2</v>
      </c>
      <c r="AK31">
        <v>3</v>
      </c>
      <c r="AL31">
        <v>412</v>
      </c>
      <c r="AM31" t="s">
        <v>257</v>
      </c>
      <c r="AN31" t="s">
        <v>490</v>
      </c>
      <c r="AO31">
        <v>2478.3490000000002</v>
      </c>
      <c r="AR31" t="s">
        <v>118</v>
      </c>
      <c r="AS31" t="s">
        <v>119</v>
      </c>
      <c r="AT31" t="s">
        <v>197</v>
      </c>
      <c r="AU31" t="s">
        <v>256</v>
      </c>
      <c r="AV31" t="s">
        <v>48</v>
      </c>
      <c r="AW31">
        <v>1</v>
      </c>
      <c r="BB31">
        <v>0.92099999999999993</v>
      </c>
      <c r="BC31" t="s">
        <v>68</v>
      </c>
      <c r="BF31" t="s">
        <v>118</v>
      </c>
      <c r="BG31" t="s">
        <v>119</v>
      </c>
      <c r="BH31" t="s">
        <v>256</v>
      </c>
      <c r="BI31">
        <v>9910</v>
      </c>
      <c r="BJ31">
        <v>1</v>
      </c>
      <c r="BK31" t="s">
        <v>197</v>
      </c>
      <c r="BL31" t="s">
        <v>177</v>
      </c>
      <c r="BM31">
        <v>0.92099999999999993</v>
      </c>
      <c r="BN31" t="s">
        <v>68</v>
      </c>
      <c r="BO31" t="s">
        <v>178</v>
      </c>
      <c r="BP31">
        <v>2478.3490000000002</v>
      </c>
    </row>
    <row r="32" spans="1:68" ht="16.5">
      <c r="A32" s="106" t="str">
        <f t="shared" si="18"/>
        <v>영종운수</v>
      </c>
      <c r="B32" s="107" t="str">
        <f t="shared" si="1"/>
        <v>김유환</v>
      </c>
      <c r="C32" s="108" t="str">
        <f t="shared" si="19"/>
        <v>B</v>
      </c>
      <c r="D32" s="109">
        <f t="shared" si="20"/>
        <v>0.94533333333333325</v>
      </c>
      <c r="E32" s="110">
        <f t="shared" si="21"/>
        <v>2511</v>
      </c>
      <c r="F32" s="111" t="str">
        <f t="shared" si="22"/>
        <v>202</v>
      </c>
      <c r="G32" s="112" t="str">
        <f t="shared" si="23"/>
        <v>73아1213</v>
      </c>
      <c r="H32" s="113">
        <f t="shared" si="24"/>
        <v>1</v>
      </c>
      <c r="I32" s="114">
        <f t="shared" si="25"/>
        <v>2767.0189999999998</v>
      </c>
      <c r="J32" s="115">
        <f t="shared" si="26"/>
        <v>1.0269902828652583E-2</v>
      </c>
      <c r="K32" s="115">
        <f t="shared" si="27"/>
        <v>0.26904940971679386</v>
      </c>
      <c r="L32" s="115">
        <f t="shared" si="28"/>
        <v>0.26743582172728125</v>
      </c>
      <c r="M32" s="116">
        <f t="shared" si="29"/>
        <v>12.939</v>
      </c>
      <c r="N32" s="117">
        <f t="shared" si="30"/>
        <v>0</v>
      </c>
      <c r="O32" s="117">
        <f t="shared" si="31"/>
        <v>2.1683985545455235</v>
      </c>
      <c r="P32" s="218">
        <f t="shared" si="32"/>
        <v>1</v>
      </c>
      <c r="Q32" s="219">
        <f t="shared" si="33"/>
        <v>0</v>
      </c>
      <c r="R32" s="219">
        <f t="shared" si="34"/>
        <v>60</v>
      </c>
      <c r="T32">
        <v>526</v>
      </c>
      <c r="U32">
        <v>2511</v>
      </c>
      <c r="V32" t="s">
        <v>258</v>
      </c>
      <c r="W32">
        <v>2767.0189999999998</v>
      </c>
      <c r="X32">
        <v>975.60599999999999</v>
      </c>
      <c r="Y32">
        <v>2.8359999999999999</v>
      </c>
      <c r="Z32">
        <v>12.939</v>
      </c>
      <c r="AA32">
        <v>107.945812</v>
      </c>
      <c r="AB32">
        <v>1.1085929999999999</v>
      </c>
      <c r="AC32">
        <v>29.042757000000002</v>
      </c>
      <c r="AD32" s="1">
        <v>740</v>
      </c>
      <c r="AE32">
        <v>0</v>
      </c>
      <c r="AF32">
        <v>60</v>
      </c>
      <c r="AG32">
        <v>104</v>
      </c>
      <c r="AH32">
        <v>25.633406999999998</v>
      </c>
      <c r="AI32">
        <v>22320.9</v>
      </c>
      <c r="AJ32">
        <v>1740.9</v>
      </c>
      <c r="AK32">
        <v>1</v>
      </c>
      <c r="AL32">
        <v>10</v>
      </c>
      <c r="AM32" t="s">
        <v>259</v>
      </c>
      <c r="AN32" t="s">
        <v>491</v>
      </c>
      <c r="AO32">
        <v>2767.0189999999998</v>
      </c>
      <c r="AR32" t="s">
        <v>118</v>
      </c>
      <c r="AS32" t="s">
        <v>119</v>
      </c>
      <c r="AT32" t="s">
        <v>207</v>
      </c>
      <c r="AU32" t="s">
        <v>258</v>
      </c>
      <c r="AV32" t="s">
        <v>48</v>
      </c>
      <c r="AW32">
        <v>1</v>
      </c>
      <c r="BB32">
        <v>0.94533333333333325</v>
      </c>
      <c r="BC32" t="s">
        <v>68</v>
      </c>
      <c r="BF32" t="s">
        <v>118</v>
      </c>
      <c r="BG32" t="s">
        <v>119</v>
      </c>
      <c r="BH32" t="s">
        <v>258</v>
      </c>
      <c r="BI32">
        <v>2511</v>
      </c>
      <c r="BJ32">
        <v>1</v>
      </c>
      <c r="BK32" t="s">
        <v>207</v>
      </c>
      <c r="BL32" t="s">
        <v>177</v>
      </c>
      <c r="BM32">
        <v>0.94533333333333325</v>
      </c>
      <c r="BN32" t="s">
        <v>68</v>
      </c>
      <c r="BO32" t="s">
        <v>178</v>
      </c>
      <c r="BP32">
        <v>2767.0189999999998</v>
      </c>
    </row>
    <row r="33" spans="1:68" ht="16.5">
      <c r="A33" s="123" t="str">
        <f t="shared" si="18"/>
        <v>영종운수</v>
      </c>
      <c r="B33" s="124" t="str">
        <f t="shared" si="1"/>
        <v>김정일</v>
      </c>
      <c r="C33" s="125" t="str">
        <f t="shared" si="19"/>
        <v>D</v>
      </c>
      <c r="D33" s="126">
        <f t="shared" si="20"/>
        <v>0.847411924470856</v>
      </c>
      <c r="E33" s="127">
        <f t="shared" si="21"/>
        <v>1156</v>
      </c>
      <c r="F33" s="128" t="str">
        <f t="shared" si="22"/>
        <v>202</v>
      </c>
      <c r="G33" s="129" t="str">
        <f t="shared" si="23"/>
        <v>73아1280</v>
      </c>
      <c r="H33" s="130">
        <f t="shared" si="24"/>
        <v>8</v>
      </c>
      <c r="I33" s="131">
        <f t="shared" si="25"/>
        <v>2259.8179999999998</v>
      </c>
      <c r="J33" s="132">
        <f t="shared" si="26"/>
        <v>2.5063722459386682E-2</v>
      </c>
      <c r="K33" s="132">
        <f t="shared" si="27"/>
        <v>0.30408484691409632</v>
      </c>
      <c r="L33" s="132">
        <f t="shared" si="28"/>
        <v>0.15399470222823256</v>
      </c>
      <c r="M33" s="133">
        <f t="shared" si="29"/>
        <v>16.579000000000001</v>
      </c>
      <c r="N33" s="134">
        <f t="shared" si="30"/>
        <v>4.2923810678559065</v>
      </c>
      <c r="O33" s="134">
        <f t="shared" si="31"/>
        <v>11.461099964687421</v>
      </c>
      <c r="P33" s="216">
        <f t="shared" si="32"/>
        <v>9</v>
      </c>
      <c r="Q33" s="217">
        <f t="shared" si="33"/>
        <v>97</v>
      </c>
      <c r="R33" s="217">
        <f t="shared" si="34"/>
        <v>259</v>
      </c>
      <c r="T33">
        <v>526</v>
      </c>
      <c r="U33">
        <v>1156</v>
      </c>
      <c r="V33" t="s">
        <v>419</v>
      </c>
      <c r="W33">
        <v>2259.8180000000002</v>
      </c>
      <c r="X33">
        <v>945.40200000000004</v>
      </c>
      <c r="Y33">
        <v>2.39</v>
      </c>
      <c r="Z33">
        <v>16.579000000000001</v>
      </c>
      <c r="AA33">
        <v>90.657203999999993</v>
      </c>
      <c r="AB33">
        <v>2.2722069999999999</v>
      </c>
      <c r="AC33">
        <v>27.567481999999998</v>
      </c>
      <c r="AD33" s="1">
        <v>348</v>
      </c>
      <c r="AE33">
        <v>97</v>
      </c>
      <c r="AF33">
        <v>259</v>
      </c>
      <c r="AG33">
        <v>107</v>
      </c>
      <c r="AH33">
        <v>24.927064000000001</v>
      </c>
      <c r="AI33">
        <v>32652.7</v>
      </c>
      <c r="AJ33">
        <v>5490.1</v>
      </c>
      <c r="AK33">
        <v>9</v>
      </c>
      <c r="AL33">
        <v>1661</v>
      </c>
      <c r="AM33" t="s">
        <v>396</v>
      </c>
      <c r="AN33" t="s">
        <v>492</v>
      </c>
      <c r="AO33">
        <v>460.68</v>
      </c>
      <c r="AR33" t="s">
        <v>118</v>
      </c>
      <c r="AS33" t="s">
        <v>119</v>
      </c>
      <c r="AT33" t="s">
        <v>215</v>
      </c>
      <c r="AU33" t="s">
        <v>419</v>
      </c>
      <c r="AV33" t="s">
        <v>48</v>
      </c>
      <c r="AW33">
        <v>8</v>
      </c>
      <c r="BB33">
        <v>0.847411924470856</v>
      </c>
      <c r="BC33" t="s">
        <v>67</v>
      </c>
      <c r="BF33" t="s">
        <v>118</v>
      </c>
      <c r="BG33" t="s">
        <v>119</v>
      </c>
      <c r="BH33" t="s">
        <v>419</v>
      </c>
      <c r="BI33">
        <v>1156</v>
      </c>
      <c r="BJ33">
        <v>8</v>
      </c>
      <c r="BK33" t="s">
        <v>215</v>
      </c>
      <c r="BL33" t="s">
        <v>214</v>
      </c>
      <c r="BM33">
        <v>0.847411924470856</v>
      </c>
      <c r="BN33" t="s">
        <v>67</v>
      </c>
      <c r="BO33" t="s">
        <v>182</v>
      </c>
      <c r="BP33">
        <v>2259.8179999999998</v>
      </c>
    </row>
    <row r="34" spans="1:68" ht="16.5">
      <c r="A34" s="106" t="str">
        <f t="shared" si="18"/>
        <v>영종운수</v>
      </c>
      <c r="B34" s="107" t="str">
        <f t="shared" si="1"/>
        <v>김제학</v>
      </c>
      <c r="C34" s="108" t="str">
        <f t="shared" si="19"/>
        <v>B</v>
      </c>
      <c r="D34" s="109">
        <f t="shared" si="20"/>
        <v>0.94071428571428573</v>
      </c>
      <c r="E34" s="110">
        <f t="shared" si="21"/>
        <v>8006</v>
      </c>
      <c r="F34" s="111" t="str">
        <f t="shared" si="22"/>
        <v>202</v>
      </c>
      <c r="G34" s="112" t="str">
        <f t="shared" si="23"/>
        <v>73아1282</v>
      </c>
      <c r="H34" s="113">
        <f t="shared" si="24"/>
        <v>1</v>
      </c>
      <c r="I34" s="114">
        <f t="shared" si="25"/>
        <v>3210.373</v>
      </c>
      <c r="J34" s="115">
        <f t="shared" si="26"/>
        <v>1.1416417310047359E-2</v>
      </c>
      <c r="K34" s="115">
        <f t="shared" si="27"/>
        <v>0.31436030297399864</v>
      </c>
      <c r="L34" s="115">
        <f t="shared" si="28"/>
        <v>8.2233435180273443E-2</v>
      </c>
      <c r="M34" s="116">
        <f t="shared" si="29"/>
        <v>15.433</v>
      </c>
      <c r="N34" s="117">
        <f t="shared" si="30"/>
        <v>0.18689417086425783</v>
      </c>
      <c r="O34" s="117">
        <f t="shared" si="31"/>
        <v>8.8774731160522471</v>
      </c>
      <c r="P34" s="218">
        <f t="shared" si="32"/>
        <v>14</v>
      </c>
      <c r="Q34" s="219">
        <f t="shared" si="33"/>
        <v>6</v>
      </c>
      <c r="R34" s="219">
        <f t="shared" si="34"/>
        <v>285</v>
      </c>
      <c r="T34">
        <v>526</v>
      </c>
      <c r="U34">
        <v>8006</v>
      </c>
      <c r="V34" t="s">
        <v>260</v>
      </c>
      <c r="W34">
        <v>3210.373</v>
      </c>
      <c r="X34">
        <v>1218.989</v>
      </c>
      <c r="Y34">
        <v>2.6339999999999999</v>
      </c>
      <c r="Z34">
        <v>15.433</v>
      </c>
      <c r="AA34">
        <v>128.15079900000001</v>
      </c>
      <c r="AB34">
        <v>1.463023</v>
      </c>
      <c r="AC34">
        <v>40.285524000000002</v>
      </c>
      <c r="AD34" s="1">
        <v>264</v>
      </c>
      <c r="AE34">
        <v>6</v>
      </c>
      <c r="AF34">
        <v>285</v>
      </c>
      <c r="AG34">
        <v>108</v>
      </c>
      <c r="AH34">
        <v>25.051525000000002</v>
      </c>
      <c r="AI34">
        <v>16423.599999999999</v>
      </c>
      <c r="AJ34">
        <v>3663.3</v>
      </c>
      <c r="AK34">
        <v>14</v>
      </c>
      <c r="AL34">
        <v>4192</v>
      </c>
      <c r="AM34" t="s">
        <v>261</v>
      </c>
      <c r="AN34" t="s">
        <v>493</v>
      </c>
      <c r="AO34">
        <v>3210.373</v>
      </c>
      <c r="AR34" t="s">
        <v>118</v>
      </c>
      <c r="AS34" t="s">
        <v>119</v>
      </c>
      <c r="AT34" t="s">
        <v>217</v>
      </c>
      <c r="AU34" t="s">
        <v>260</v>
      </c>
      <c r="AV34" t="s">
        <v>48</v>
      </c>
      <c r="AW34">
        <v>1</v>
      </c>
      <c r="BB34">
        <v>0.94071428571428573</v>
      </c>
      <c r="BC34" t="s">
        <v>68</v>
      </c>
      <c r="BF34" t="s">
        <v>118</v>
      </c>
      <c r="BG34" t="s">
        <v>119</v>
      </c>
      <c r="BH34" t="s">
        <v>260</v>
      </c>
      <c r="BI34">
        <v>8006</v>
      </c>
      <c r="BJ34">
        <v>1</v>
      </c>
      <c r="BK34" t="s">
        <v>217</v>
      </c>
      <c r="BL34" t="s">
        <v>177</v>
      </c>
      <c r="BM34">
        <v>0.94071428571428573</v>
      </c>
      <c r="BN34" t="s">
        <v>68</v>
      </c>
      <c r="BO34" t="s">
        <v>178</v>
      </c>
      <c r="BP34">
        <v>3210.373</v>
      </c>
    </row>
    <row r="35" spans="1:68" ht="16.5">
      <c r="A35" s="123" t="str">
        <f t="shared" si="18"/>
        <v>영종운수</v>
      </c>
      <c r="B35" s="124" t="str">
        <f t="shared" si="1"/>
        <v>김종두</v>
      </c>
      <c r="C35" s="125" t="str">
        <f t="shared" si="19"/>
        <v>D</v>
      </c>
      <c r="D35" s="126">
        <f t="shared" si="20"/>
        <v>0.81626070709931131</v>
      </c>
      <c r="E35" s="127">
        <f t="shared" si="21"/>
        <v>2896</v>
      </c>
      <c r="F35" s="128" t="str">
        <f t="shared" si="22"/>
        <v>202</v>
      </c>
      <c r="G35" s="129" t="str">
        <f t="shared" si="23"/>
        <v>70바2259</v>
      </c>
      <c r="H35" s="130">
        <f t="shared" si="24"/>
        <v>3</v>
      </c>
      <c r="I35" s="131">
        <f t="shared" si="25"/>
        <v>845.33500000000004</v>
      </c>
      <c r="J35" s="132">
        <f t="shared" si="26"/>
        <v>2.1913957294125447E-2</v>
      </c>
      <c r="K35" s="132">
        <f t="shared" si="27"/>
        <v>0.28524451705505177</v>
      </c>
      <c r="L35" s="132">
        <f t="shared" si="28"/>
        <v>0.14905333388538272</v>
      </c>
      <c r="M35" s="133">
        <f t="shared" si="29"/>
        <v>14.912000000000001</v>
      </c>
      <c r="N35" s="134">
        <f t="shared" si="30"/>
        <v>0</v>
      </c>
      <c r="O35" s="134">
        <f t="shared" si="31"/>
        <v>0.94637037387544576</v>
      </c>
      <c r="P35" s="216">
        <f t="shared" si="32"/>
        <v>5</v>
      </c>
      <c r="Q35" s="217">
        <f t="shared" si="33"/>
        <v>0</v>
      </c>
      <c r="R35" s="217">
        <f t="shared" si="34"/>
        <v>8</v>
      </c>
      <c r="T35">
        <v>526</v>
      </c>
      <c r="U35">
        <v>2896</v>
      </c>
      <c r="V35" t="s">
        <v>262</v>
      </c>
      <c r="W35">
        <v>845.33500000000004</v>
      </c>
      <c r="X35">
        <v>383.73500000000001</v>
      </c>
      <c r="Y35">
        <v>2.2029999999999998</v>
      </c>
      <c r="Z35">
        <v>14.912000000000001</v>
      </c>
      <c r="AA35">
        <v>34.731380999999999</v>
      </c>
      <c r="AB35">
        <v>0.76110199999999995</v>
      </c>
      <c r="AC35">
        <v>9.906936</v>
      </c>
      <c r="AD35" s="1">
        <v>126</v>
      </c>
      <c r="AE35">
        <v>0</v>
      </c>
      <c r="AF35">
        <v>8</v>
      </c>
      <c r="AG35">
        <v>107</v>
      </c>
      <c r="AH35">
        <v>24.339227000000001</v>
      </c>
      <c r="AI35">
        <v>6744.4</v>
      </c>
      <c r="AJ35">
        <v>1731.1</v>
      </c>
      <c r="AK35">
        <v>5</v>
      </c>
      <c r="AL35">
        <v>1062</v>
      </c>
      <c r="AM35" t="s">
        <v>263</v>
      </c>
      <c r="AN35" t="s">
        <v>494</v>
      </c>
      <c r="AO35">
        <v>450.36500000000001</v>
      </c>
      <c r="AR35" t="s">
        <v>118</v>
      </c>
      <c r="AS35" t="s">
        <v>119</v>
      </c>
      <c r="AT35" t="s">
        <v>200</v>
      </c>
      <c r="AU35" t="s">
        <v>262</v>
      </c>
      <c r="AV35" t="s">
        <v>48</v>
      </c>
      <c r="AW35">
        <v>3</v>
      </c>
      <c r="BB35">
        <v>0.81626070709931131</v>
      </c>
      <c r="BC35" t="s">
        <v>67</v>
      </c>
      <c r="BF35" t="s">
        <v>118</v>
      </c>
      <c r="BG35" t="s">
        <v>119</v>
      </c>
      <c r="BH35" t="s">
        <v>262</v>
      </c>
      <c r="BI35">
        <v>2896</v>
      </c>
      <c r="BJ35">
        <v>3</v>
      </c>
      <c r="BK35" t="s">
        <v>200</v>
      </c>
      <c r="BL35" t="s">
        <v>321</v>
      </c>
      <c r="BM35">
        <v>0.81626070709931131</v>
      </c>
      <c r="BN35" t="s">
        <v>67</v>
      </c>
      <c r="BO35" t="s">
        <v>182</v>
      </c>
      <c r="BP35">
        <v>845.33500000000004</v>
      </c>
    </row>
    <row r="36" spans="1:68" ht="16.5">
      <c r="A36" s="106" t="str">
        <f t="shared" si="18"/>
        <v>영종운수</v>
      </c>
      <c r="B36" s="107" t="str">
        <f t="shared" si="1"/>
        <v>김준영</v>
      </c>
      <c r="C36" s="108" t="str">
        <f t="shared" si="19"/>
        <v>B</v>
      </c>
      <c r="D36" s="109">
        <f t="shared" si="20"/>
        <v>0.93660960045373254</v>
      </c>
      <c r="E36" s="110">
        <f t="shared" si="21"/>
        <v>4999</v>
      </c>
      <c r="F36" s="111" t="str">
        <f t="shared" si="22"/>
        <v>202</v>
      </c>
      <c r="G36" s="112" t="str">
        <f t="shared" si="23"/>
        <v>71바7511</v>
      </c>
      <c r="H36" s="113">
        <f t="shared" si="24"/>
        <v>8</v>
      </c>
      <c r="I36" s="114">
        <f t="shared" si="25"/>
        <v>1699.7240000000002</v>
      </c>
      <c r="J36" s="115">
        <f t="shared" si="26"/>
        <v>3.3350238696933425E-2</v>
      </c>
      <c r="K36" s="115">
        <f t="shared" si="27"/>
        <v>0.30093009438343904</v>
      </c>
      <c r="L36" s="115">
        <f t="shared" si="28"/>
        <v>0.1276677860640904</v>
      </c>
      <c r="M36" s="116">
        <f t="shared" si="29"/>
        <v>15.374000000000001</v>
      </c>
      <c r="N36" s="117">
        <f t="shared" si="30"/>
        <v>0</v>
      </c>
      <c r="O36" s="117">
        <f t="shared" si="31"/>
        <v>3.8829833549446855</v>
      </c>
      <c r="P36" s="218">
        <f t="shared" si="32"/>
        <v>13</v>
      </c>
      <c r="Q36" s="219">
        <f t="shared" si="33"/>
        <v>0</v>
      </c>
      <c r="R36" s="219">
        <f t="shared" si="34"/>
        <v>66</v>
      </c>
      <c r="T36">
        <v>526</v>
      </c>
      <c r="U36">
        <v>4999</v>
      </c>
      <c r="V36" t="s">
        <v>359</v>
      </c>
      <c r="W36">
        <v>1699.7239999999999</v>
      </c>
      <c r="X36">
        <v>645.70100000000002</v>
      </c>
      <c r="Y36">
        <v>2.6320000000000001</v>
      </c>
      <c r="Z36">
        <v>15.374000000000001</v>
      </c>
      <c r="AA36">
        <v>67.248874000000001</v>
      </c>
      <c r="AB36">
        <v>2.242766</v>
      </c>
      <c r="AC36">
        <v>20.237210000000001</v>
      </c>
      <c r="AD36" s="1">
        <v>217</v>
      </c>
      <c r="AE36">
        <v>0</v>
      </c>
      <c r="AF36">
        <v>66</v>
      </c>
      <c r="AG36">
        <v>103</v>
      </c>
      <c r="AH36">
        <v>25.275129</v>
      </c>
      <c r="AI36">
        <v>17164.599999999999</v>
      </c>
      <c r="AJ36">
        <v>5698.9</v>
      </c>
      <c r="AK36">
        <v>13</v>
      </c>
      <c r="AL36">
        <v>3832</v>
      </c>
      <c r="AM36" t="s">
        <v>360</v>
      </c>
      <c r="AN36" t="s">
        <v>495</v>
      </c>
      <c r="AO36">
        <v>428.6</v>
      </c>
      <c r="AR36" t="s">
        <v>118</v>
      </c>
      <c r="AS36" t="s">
        <v>119</v>
      </c>
      <c r="AT36" t="s">
        <v>204</v>
      </c>
      <c r="AU36" t="s">
        <v>359</v>
      </c>
      <c r="AV36" t="s">
        <v>48</v>
      </c>
      <c r="AW36">
        <v>8</v>
      </c>
      <c r="BB36">
        <v>0.93660960045373254</v>
      </c>
      <c r="BC36" t="s">
        <v>68</v>
      </c>
      <c r="BF36" t="s">
        <v>118</v>
      </c>
      <c r="BG36" t="s">
        <v>119</v>
      </c>
      <c r="BH36" t="s">
        <v>359</v>
      </c>
      <c r="BI36">
        <v>4999</v>
      </c>
      <c r="BJ36">
        <v>8</v>
      </c>
      <c r="BK36" t="s">
        <v>204</v>
      </c>
      <c r="BL36" t="s">
        <v>202</v>
      </c>
      <c r="BM36">
        <v>0.93660960045373254</v>
      </c>
      <c r="BN36" t="s">
        <v>68</v>
      </c>
      <c r="BO36" t="s">
        <v>178</v>
      </c>
      <c r="BP36">
        <v>1699.7240000000002</v>
      </c>
    </row>
    <row r="37" spans="1:68" ht="16.5">
      <c r="A37" s="123" t="str">
        <f t="shared" si="18"/>
        <v>영종운수</v>
      </c>
      <c r="B37" s="124" t="str">
        <f t="shared" si="1"/>
        <v>김지현</v>
      </c>
      <c r="C37" s="125" t="str">
        <f t="shared" si="19"/>
        <v>B</v>
      </c>
      <c r="D37" s="126">
        <f t="shared" si="20"/>
        <v>0.92188921884831854</v>
      </c>
      <c r="E37" s="127">
        <f t="shared" si="21"/>
        <v>4482</v>
      </c>
      <c r="F37" s="128" t="str">
        <f t="shared" si="22"/>
        <v>203</v>
      </c>
      <c r="G37" s="129" t="str">
        <f t="shared" si="23"/>
        <v>70바2526</v>
      </c>
      <c r="H37" s="130">
        <f t="shared" si="24"/>
        <v>2</v>
      </c>
      <c r="I37" s="131">
        <f t="shared" si="25"/>
        <v>3248.3440000000001</v>
      </c>
      <c r="J37" s="132">
        <f t="shared" si="26"/>
        <v>5.0872253016410525E-2</v>
      </c>
      <c r="K37" s="132">
        <f t="shared" si="27"/>
        <v>0.22118534925531133</v>
      </c>
      <c r="L37" s="132">
        <f t="shared" si="28"/>
        <v>0.19179003209019735</v>
      </c>
      <c r="M37" s="133">
        <f t="shared" si="29"/>
        <v>14.726000000000001</v>
      </c>
      <c r="N37" s="134">
        <f t="shared" si="30"/>
        <v>3.0784916868410488E-2</v>
      </c>
      <c r="O37" s="134">
        <f t="shared" si="31"/>
        <v>4.1867486941038266</v>
      </c>
      <c r="P37" s="216">
        <f t="shared" si="32"/>
        <v>3</v>
      </c>
      <c r="Q37" s="217">
        <f t="shared" si="33"/>
        <v>1</v>
      </c>
      <c r="R37" s="217">
        <f t="shared" si="34"/>
        <v>136</v>
      </c>
      <c r="T37">
        <v>526</v>
      </c>
      <c r="U37">
        <v>4482</v>
      </c>
      <c r="V37" t="s">
        <v>264</v>
      </c>
      <c r="W37">
        <v>3248.3440000000001</v>
      </c>
      <c r="X37">
        <v>1379.876</v>
      </c>
      <c r="Y37">
        <v>2.3540000000000001</v>
      </c>
      <c r="Z37">
        <v>14.726000000000001</v>
      </c>
      <c r="AA37">
        <v>138.532453</v>
      </c>
      <c r="AB37">
        <v>7.0474579999999998</v>
      </c>
      <c r="AC37">
        <v>30.641349000000002</v>
      </c>
      <c r="AD37" s="1">
        <v>623</v>
      </c>
      <c r="AE37">
        <v>1</v>
      </c>
      <c r="AF37">
        <v>136</v>
      </c>
      <c r="AG37">
        <v>88</v>
      </c>
      <c r="AH37">
        <v>23.448252</v>
      </c>
      <c r="AI37">
        <v>7923.4</v>
      </c>
      <c r="AJ37">
        <v>40.5</v>
      </c>
      <c r="AK37">
        <v>3</v>
      </c>
      <c r="AL37">
        <v>434</v>
      </c>
      <c r="AM37" t="s">
        <v>265</v>
      </c>
      <c r="AN37" t="s">
        <v>496</v>
      </c>
      <c r="AO37">
        <v>3031.8420000000001</v>
      </c>
      <c r="AR37" t="s">
        <v>118</v>
      </c>
      <c r="AS37" t="s">
        <v>120</v>
      </c>
      <c r="AT37" t="s">
        <v>221</v>
      </c>
      <c r="AU37" t="s">
        <v>264</v>
      </c>
      <c r="AV37" t="s">
        <v>48</v>
      </c>
      <c r="AW37">
        <v>2</v>
      </c>
      <c r="BB37">
        <v>0.92188921884831854</v>
      </c>
      <c r="BC37" t="s">
        <v>68</v>
      </c>
      <c r="BF37" t="s">
        <v>118</v>
      </c>
      <c r="BG37" t="s">
        <v>120</v>
      </c>
      <c r="BH37" t="s">
        <v>264</v>
      </c>
      <c r="BI37">
        <v>4482</v>
      </c>
      <c r="BJ37">
        <v>2</v>
      </c>
      <c r="BK37" t="s">
        <v>221</v>
      </c>
      <c r="BL37" t="s">
        <v>321</v>
      </c>
      <c r="BM37">
        <v>0.92188921884831854</v>
      </c>
      <c r="BN37" t="s">
        <v>68</v>
      </c>
      <c r="BO37" t="s">
        <v>178</v>
      </c>
      <c r="BP37">
        <v>3248.3440000000001</v>
      </c>
    </row>
    <row r="38" spans="1:68" ht="16.5">
      <c r="A38" s="106" t="str">
        <f t="shared" si="18"/>
        <v>영종운수</v>
      </c>
      <c r="B38" s="107" t="str">
        <f t="shared" si="1"/>
        <v>김지훈</v>
      </c>
      <c r="C38" s="108" t="str">
        <f t="shared" si="19"/>
        <v>F</v>
      </c>
      <c r="D38" s="109">
        <f t="shared" si="20"/>
        <v>0.79817063068524963</v>
      </c>
      <c r="E38" s="110">
        <f t="shared" si="21"/>
        <v>5504</v>
      </c>
      <c r="F38" s="111" t="str">
        <f t="shared" si="22"/>
        <v>203</v>
      </c>
      <c r="G38" s="112" t="str">
        <f t="shared" si="23"/>
        <v>70바2212</v>
      </c>
      <c r="H38" s="113">
        <f t="shared" si="24"/>
        <v>2</v>
      </c>
      <c r="I38" s="114">
        <f t="shared" si="25"/>
        <v>2460.6869999999999</v>
      </c>
      <c r="J38" s="115">
        <f t="shared" si="26"/>
        <v>1.758224524615859E-2</v>
      </c>
      <c r="K38" s="115">
        <f t="shared" si="27"/>
        <v>0.27708690122266233</v>
      </c>
      <c r="L38" s="115">
        <f t="shared" si="28"/>
        <v>4.9986040483816108E-2</v>
      </c>
      <c r="M38" s="116">
        <f t="shared" si="29"/>
        <v>13.212999999999999</v>
      </c>
      <c r="N38" s="117">
        <f t="shared" si="30"/>
        <v>0.16255622921566212</v>
      </c>
      <c r="O38" s="117">
        <f t="shared" si="31"/>
        <v>7.1524740854891338</v>
      </c>
      <c r="P38" s="218">
        <f t="shared" si="32"/>
        <v>8</v>
      </c>
      <c r="Q38" s="219">
        <f t="shared" si="33"/>
        <v>4</v>
      </c>
      <c r="R38" s="219">
        <f t="shared" si="34"/>
        <v>176</v>
      </c>
      <c r="T38">
        <v>526</v>
      </c>
      <c r="U38">
        <v>5504</v>
      </c>
      <c r="V38" t="s">
        <v>369</v>
      </c>
      <c r="W38">
        <v>2460.6869999999999</v>
      </c>
      <c r="X38">
        <v>1135.586</v>
      </c>
      <c r="Y38">
        <v>2.1669999999999998</v>
      </c>
      <c r="Z38">
        <v>13.212999999999999</v>
      </c>
      <c r="AA38">
        <v>112.328316</v>
      </c>
      <c r="AB38">
        <v>1.9749840000000001</v>
      </c>
      <c r="AC38">
        <v>31.124704999999999</v>
      </c>
      <c r="AD38" s="1">
        <v>123</v>
      </c>
      <c r="AE38">
        <v>4</v>
      </c>
      <c r="AF38">
        <v>176</v>
      </c>
      <c r="AG38">
        <v>101</v>
      </c>
      <c r="AH38">
        <v>21.906203000000001</v>
      </c>
      <c r="AI38">
        <v>12012.7</v>
      </c>
      <c r="AJ38">
        <v>1439</v>
      </c>
      <c r="AK38">
        <v>8</v>
      </c>
      <c r="AL38">
        <v>1385</v>
      </c>
      <c r="AM38" t="s">
        <v>370</v>
      </c>
      <c r="AN38" t="s">
        <v>497</v>
      </c>
      <c r="AO38">
        <v>1379.998</v>
      </c>
      <c r="AR38" t="s">
        <v>118</v>
      </c>
      <c r="AS38" t="s">
        <v>120</v>
      </c>
      <c r="AT38" t="s">
        <v>218</v>
      </c>
      <c r="AU38" t="s">
        <v>369</v>
      </c>
      <c r="AV38" t="s">
        <v>219</v>
      </c>
      <c r="AW38">
        <v>2</v>
      </c>
      <c r="BB38">
        <v>0.79817063068524963</v>
      </c>
      <c r="BC38" t="s">
        <v>70</v>
      </c>
      <c r="BF38" t="s">
        <v>118</v>
      </c>
      <c r="BG38" t="s">
        <v>120</v>
      </c>
      <c r="BH38" t="s">
        <v>369</v>
      </c>
      <c r="BI38">
        <v>5504</v>
      </c>
      <c r="BJ38">
        <v>2</v>
      </c>
      <c r="BK38" t="s">
        <v>218</v>
      </c>
      <c r="BL38" t="s">
        <v>227</v>
      </c>
      <c r="BM38">
        <v>0.79817063068524963</v>
      </c>
      <c r="BN38" t="s">
        <v>70</v>
      </c>
      <c r="BO38" t="s">
        <v>187</v>
      </c>
      <c r="BP38">
        <v>2460.6869999999999</v>
      </c>
    </row>
    <row r="39" spans="1:68" ht="16.5">
      <c r="A39" s="123" t="str">
        <f t="shared" si="18"/>
        <v>영종운수</v>
      </c>
      <c r="B39" s="124" t="str">
        <f t="shared" si="1"/>
        <v>김진광</v>
      </c>
      <c r="C39" s="125" t="str">
        <f t="shared" si="19"/>
        <v>F</v>
      </c>
      <c r="D39" s="126">
        <f t="shared" si="20"/>
        <v>0.7403448275862069</v>
      </c>
      <c r="E39" s="127">
        <f t="shared" si="21"/>
        <v>5882</v>
      </c>
      <c r="F39" s="128" t="str">
        <f t="shared" si="22"/>
        <v>202</v>
      </c>
      <c r="G39" s="129" t="str">
        <f t="shared" si="23"/>
        <v>70바2259</v>
      </c>
      <c r="H39" s="130">
        <f t="shared" si="24"/>
        <v>2</v>
      </c>
      <c r="I39" s="131">
        <f t="shared" si="25"/>
        <v>1679.422</v>
      </c>
      <c r="J39" s="132">
        <f t="shared" si="26"/>
        <v>1.1068934411065866E-2</v>
      </c>
      <c r="K39" s="132">
        <f t="shared" si="27"/>
        <v>0.41438248344268386</v>
      </c>
      <c r="L39" s="132">
        <f t="shared" si="28"/>
        <v>0.16434225584754755</v>
      </c>
      <c r="M39" s="133">
        <f t="shared" si="29"/>
        <v>22.402999999999999</v>
      </c>
      <c r="N39" s="134">
        <f t="shared" si="30"/>
        <v>91.817303810477654</v>
      </c>
      <c r="O39" s="134">
        <f t="shared" si="31"/>
        <v>49.600398232248949</v>
      </c>
      <c r="P39" s="216">
        <f t="shared" si="32"/>
        <v>20</v>
      </c>
      <c r="Q39" s="217">
        <f t="shared" si="33"/>
        <v>1542</v>
      </c>
      <c r="R39" s="217">
        <f t="shared" si="34"/>
        <v>833</v>
      </c>
      <c r="T39">
        <v>526</v>
      </c>
      <c r="U39">
        <v>5882</v>
      </c>
      <c r="V39" t="s">
        <v>409</v>
      </c>
      <c r="W39">
        <v>1679.422</v>
      </c>
      <c r="X39">
        <v>886.97</v>
      </c>
      <c r="Y39">
        <v>1.893</v>
      </c>
      <c r="Z39">
        <v>22.402999999999999</v>
      </c>
      <c r="AA39">
        <v>73.352770000000007</v>
      </c>
      <c r="AB39">
        <v>0.81193700000000002</v>
      </c>
      <c r="AC39">
        <v>30.396103</v>
      </c>
      <c r="AD39" s="1">
        <v>276</v>
      </c>
      <c r="AE39">
        <v>1542</v>
      </c>
      <c r="AF39">
        <v>833</v>
      </c>
      <c r="AG39">
        <v>130</v>
      </c>
      <c r="AH39">
        <v>22.895140000000001</v>
      </c>
      <c r="AI39">
        <v>16311.6</v>
      </c>
      <c r="AJ39">
        <v>6879.5</v>
      </c>
      <c r="AK39">
        <v>20</v>
      </c>
      <c r="AL39">
        <v>3071</v>
      </c>
      <c r="AM39" t="s">
        <v>420</v>
      </c>
      <c r="AN39" t="s">
        <v>498</v>
      </c>
      <c r="AO39">
        <v>1462.758</v>
      </c>
      <c r="AR39" t="s">
        <v>118</v>
      </c>
      <c r="AS39" t="s">
        <v>119</v>
      </c>
      <c r="AT39" t="s">
        <v>200</v>
      </c>
      <c r="AU39" t="s">
        <v>409</v>
      </c>
      <c r="AV39" t="s">
        <v>48</v>
      </c>
      <c r="AW39">
        <v>2</v>
      </c>
      <c r="BB39">
        <v>0.7403448275862069</v>
      </c>
      <c r="BC39" t="s">
        <v>70</v>
      </c>
      <c r="BF39" t="s">
        <v>118</v>
      </c>
      <c r="BG39" t="s">
        <v>119</v>
      </c>
      <c r="BH39" t="s">
        <v>409</v>
      </c>
      <c r="BI39">
        <v>5882</v>
      </c>
      <c r="BJ39">
        <v>2</v>
      </c>
      <c r="BK39" t="s">
        <v>200</v>
      </c>
      <c r="BL39" t="s">
        <v>216</v>
      </c>
      <c r="BM39">
        <v>0.7403448275862069</v>
      </c>
      <c r="BN39" t="s">
        <v>70</v>
      </c>
      <c r="BO39" t="s">
        <v>187</v>
      </c>
      <c r="BP39">
        <v>1679.422</v>
      </c>
    </row>
    <row r="40" spans="1:68" ht="16.5">
      <c r="A40" s="106" t="str">
        <f t="shared" si="18"/>
        <v>영종운수</v>
      </c>
      <c r="B40" s="107" t="str">
        <f t="shared" si="1"/>
        <v>김진호</v>
      </c>
      <c r="C40" s="108" t="str">
        <f t="shared" si="19"/>
        <v>S</v>
      </c>
      <c r="D40" s="109">
        <f t="shared" si="20"/>
        <v>1.0297021286871488</v>
      </c>
      <c r="E40" s="110">
        <f t="shared" si="21"/>
        <v>9299</v>
      </c>
      <c r="F40" s="111" t="str">
        <f t="shared" si="22"/>
        <v>202</v>
      </c>
      <c r="G40" s="112" t="str">
        <f t="shared" si="23"/>
        <v>73아1256</v>
      </c>
      <c r="H40" s="113">
        <f t="shared" si="24"/>
        <v>3</v>
      </c>
      <c r="I40" s="114">
        <f t="shared" si="25"/>
        <v>3224.6079999999997</v>
      </c>
      <c r="J40" s="115">
        <f t="shared" si="26"/>
        <v>1.3140157979904424E-2</v>
      </c>
      <c r="K40" s="115">
        <f t="shared" si="27"/>
        <v>0.23604700125174083</v>
      </c>
      <c r="L40" s="115">
        <f t="shared" si="28"/>
        <v>8.3420992567158556E-2</v>
      </c>
      <c r="M40" s="116">
        <f t="shared" si="29"/>
        <v>7.9930000000000003</v>
      </c>
      <c r="N40" s="117">
        <f t="shared" si="30"/>
        <v>0</v>
      </c>
      <c r="O40" s="117">
        <f t="shared" si="31"/>
        <v>3.4422788754478062</v>
      </c>
      <c r="P40" s="218">
        <f t="shared" si="32"/>
        <v>1</v>
      </c>
      <c r="Q40" s="219">
        <f t="shared" si="33"/>
        <v>0</v>
      </c>
      <c r="R40" s="219">
        <f t="shared" si="34"/>
        <v>111</v>
      </c>
      <c r="T40">
        <v>526</v>
      </c>
      <c r="U40">
        <v>9299</v>
      </c>
      <c r="V40" t="s">
        <v>266</v>
      </c>
      <c r="W40">
        <v>3224.6080000000002</v>
      </c>
      <c r="X40">
        <v>1078.43</v>
      </c>
      <c r="Y40">
        <v>2.99</v>
      </c>
      <c r="Z40">
        <v>7.9930000000000003</v>
      </c>
      <c r="AA40">
        <v>120.640787</v>
      </c>
      <c r="AB40">
        <v>1.5852390000000001</v>
      </c>
      <c r="AC40">
        <v>28.476896</v>
      </c>
      <c r="AD40" s="1">
        <v>269</v>
      </c>
      <c r="AE40">
        <v>0</v>
      </c>
      <c r="AF40">
        <v>111</v>
      </c>
      <c r="AG40">
        <v>93</v>
      </c>
      <c r="AH40">
        <v>26.729002999999999</v>
      </c>
      <c r="AI40">
        <v>11288.4</v>
      </c>
      <c r="AJ40">
        <v>662.4</v>
      </c>
      <c r="AK40">
        <v>1</v>
      </c>
      <c r="AL40">
        <v>102</v>
      </c>
      <c r="AM40" t="s">
        <v>267</v>
      </c>
      <c r="AN40" t="s">
        <v>499</v>
      </c>
      <c r="AO40">
        <v>2849.172</v>
      </c>
      <c r="AR40" t="s">
        <v>118</v>
      </c>
      <c r="AS40" t="s">
        <v>119</v>
      </c>
      <c r="AT40" t="s">
        <v>213</v>
      </c>
      <c r="AU40" t="s">
        <v>266</v>
      </c>
      <c r="AV40" t="s">
        <v>48</v>
      </c>
      <c r="AW40">
        <v>3</v>
      </c>
      <c r="BB40">
        <v>1.0297021286871488</v>
      </c>
      <c r="BC40" t="s">
        <v>71</v>
      </c>
      <c r="BF40" t="s">
        <v>118</v>
      </c>
      <c r="BG40" t="s">
        <v>119</v>
      </c>
      <c r="BH40" t="s">
        <v>266</v>
      </c>
      <c r="BI40">
        <v>9299</v>
      </c>
      <c r="BJ40">
        <v>3</v>
      </c>
      <c r="BK40" t="s">
        <v>213</v>
      </c>
      <c r="BL40" t="s">
        <v>379</v>
      </c>
      <c r="BM40">
        <v>1.0297021286871488</v>
      </c>
      <c r="BN40" t="s">
        <v>71</v>
      </c>
      <c r="BO40" t="s">
        <v>179</v>
      </c>
      <c r="BP40">
        <v>3224.6079999999997</v>
      </c>
    </row>
    <row r="41" spans="1:68" ht="16.5">
      <c r="A41" s="123" t="str">
        <f t="shared" si="18"/>
        <v>영종운수</v>
      </c>
      <c r="B41" s="124" t="str">
        <f t="shared" si="1"/>
        <v>김치환</v>
      </c>
      <c r="C41" s="125" t="str">
        <f t="shared" si="19"/>
        <v>A</v>
      </c>
      <c r="D41" s="126">
        <f t="shared" si="20"/>
        <v>0.95142857142857151</v>
      </c>
      <c r="E41" s="127">
        <f t="shared" si="21"/>
        <v>3600</v>
      </c>
      <c r="F41" s="128" t="str">
        <f t="shared" si="22"/>
        <v>202</v>
      </c>
      <c r="G41" s="129" t="str">
        <f t="shared" si="23"/>
        <v>71바7511</v>
      </c>
      <c r="H41" s="130">
        <f t="shared" si="24"/>
        <v>1</v>
      </c>
      <c r="I41" s="131">
        <f t="shared" si="25"/>
        <v>2412.404</v>
      </c>
      <c r="J41" s="132">
        <f t="shared" si="26"/>
        <v>1.0730979392271385E-2</v>
      </c>
      <c r="K41" s="132">
        <f t="shared" si="27"/>
        <v>0.29745648265416369</v>
      </c>
      <c r="L41" s="132">
        <f t="shared" si="28"/>
        <v>9.9485824099114412E-2</v>
      </c>
      <c r="M41" s="133">
        <f t="shared" si="29"/>
        <v>15.701000000000001</v>
      </c>
      <c r="N41" s="134">
        <f t="shared" si="30"/>
        <v>0</v>
      </c>
      <c r="O41" s="134">
        <f t="shared" si="31"/>
        <v>3.9794329639645762</v>
      </c>
      <c r="P41" s="216">
        <f t="shared" si="32"/>
        <v>0</v>
      </c>
      <c r="Q41" s="217">
        <f t="shared" si="33"/>
        <v>0</v>
      </c>
      <c r="R41" s="217">
        <f t="shared" si="34"/>
        <v>96</v>
      </c>
      <c r="T41">
        <v>526</v>
      </c>
      <c r="U41">
        <v>3600</v>
      </c>
      <c r="V41" t="s">
        <v>405</v>
      </c>
      <c r="W41">
        <v>2412.404</v>
      </c>
      <c r="X41">
        <v>905.428</v>
      </c>
      <c r="Y41">
        <v>2.6640000000000001</v>
      </c>
      <c r="Z41">
        <v>15.701000000000001</v>
      </c>
      <c r="AA41">
        <v>95.127757000000003</v>
      </c>
      <c r="AB41">
        <v>1.0208140000000001</v>
      </c>
      <c r="AC41">
        <v>28.296368000000001</v>
      </c>
      <c r="AD41" s="1">
        <v>240</v>
      </c>
      <c r="AE41">
        <v>0</v>
      </c>
      <c r="AF41">
        <v>96</v>
      </c>
      <c r="AG41">
        <v>100</v>
      </c>
      <c r="AH41">
        <v>25.359622000000002</v>
      </c>
      <c r="AI41">
        <v>23114.6</v>
      </c>
      <c r="AJ41">
        <v>4960.6000000000004</v>
      </c>
      <c r="AK41">
        <v>0</v>
      </c>
      <c r="AL41">
        <v>0</v>
      </c>
      <c r="AM41" t="s">
        <v>406</v>
      </c>
      <c r="AN41" t="s">
        <v>500</v>
      </c>
      <c r="AO41">
        <v>2412.404</v>
      </c>
      <c r="AR41" t="s">
        <v>118</v>
      </c>
      <c r="AS41" t="s">
        <v>119</v>
      </c>
      <c r="AT41" t="s">
        <v>204</v>
      </c>
      <c r="AU41" t="s">
        <v>405</v>
      </c>
      <c r="AV41" t="s">
        <v>48</v>
      </c>
      <c r="AW41">
        <v>1</v>
      </c>
      <c r="BB41">
        <v>0.95142857142857151</v>
      </c>
      <c r="BC41" t="s">
        <v>66</v>
      </c>
      <c r="BF41" t="s">
        <v>118</v>
      </c>
      <c r="BG41" t="s">
        <v>119</v>
      </c>
      <c r="BH41" t="s">
        <v>405</v>
      </c>
      <c r="BI41">
        <v>3600</v>
      </c>
      <c r="BJ41">
        <v>1</v>
      </c>
      <c r="BK41" t="s">
        <v>204</v>
      </c>
      <c r="BL41" t="s">
        <v>177</v>
      </c>
      <c r="BM41">
        <v>0.95142857142857151</v>
      </c>
      <c r="BN41" t="s">
        <v>66</v>
      </c>
      <c r="BO41" t="s">
        <v>181</v>
      </c>
      <c r="BP41">
        <v>2412.404</v>
      </c>
    </row>
    <row r="42" spans="1:68" ht="16.5">
      <c r="A42" s="106" t="str">
        <f t="shared" si="18"/>
        <v>영종운수</v>
      </c>
      <c r="B42" s="107" t="str">
        <f t="shared" si="1"/>
        <v>김태경</v>
      </c>
      <c r="C42" s="108" t="str">
        <f t="shared" si="19"/>
        <v>B</v>
      </c>
      <c r="D42" s="109">
        <f t="shared" si="20"/>
        <v>0.92162390465136623</v>
      </c>
      <c r="E42" s="110">
        <f t="shared" si="21"/>
        <v>1149</v>
      </c>
      <c r="F42" s="111" t="str">
        <f t="shared" si="22"/>
        <v>e음13</v>
      </c>
      <c r="G42" s="112" t="str">
        <f t="shared" si="23"/>
        <v>73아1567</v>
      </c>
      <c r="H42" s="113">
        <f t="shared" si="24"/>
        <v>4</v>
      </c>
      <c r="I42" s="114">
        <f t="shared" si="25"/>
        <v>1547.925</v>
      </c>
      <c r="J42" s="115">
        <f t="shared" si="26"/>
        <v>2.5188496072653964E-2</v>
      </c>
      <c r="K42" s="115">
        <f t="shared" si="27"/>
        <v>0.27708880240810718</v>
      </c>
      <c r="L42" s="115">
        <f t="shared" si="28"/>
        <v>0.25001211298997045</v>
      </c>
      <c r="M42" s="116">
        <f t="shared" si="29"/>
        <v>6.4029999999999996</v>
      </c>
      <c r="N42" s="117">
        <f t="shared" si="30"/>
        <v>1.0730406120623652</v>
      </c>
      <c r="O42" s="117">
        <f t="shared" si="31"/>
        <v>1.7673610081027191</v>
      </c>
      <c r="P42" s="218">
        <f t="shared" si="32"/>
        <v>8</v>
      </c>
      <c r="Q42" s="219">
        <f t="shared" si="33"/>
        <v>17</v>
      </c>
      <c r="R42" s="219">
        <f t="shared" si="34"/>
        <v>28</v>
      </c>
      <c r="T42">
        <v>526</v>
      </c>
      <c r="U42">
        <v>1149</v>
      </c>
      <c r="V42" t="s">
        <v>410</v>
      </c>
      <c r="W42">
        <v>1584.2829999999999</v>
      </c>
      <c r="X42">
        <v>559.92399999999998</v>
      </c>
      <c r="Y42">
        <v>2.8290000000000002</v>
      </c>
      <c r="Z42">
        <v>6.4029999999999996</v>
      </c>
      <c r="AA42">
        <v>88.950526999999994</v>
      </c>
      <c r="AB42">
        <v>2.2405300000000001</v>
      </c>
      <c r="AC42">
        <v>24.647195</v>
      </c>
      <c r="AD42" s="1">
        <v>387</v>
      </c>
      <c r="AE42">
        <v>17</v>
      </c>
      <c r="AF42">
        <v>28</v>
      </c>
      <c r="AG42">
        <v>74</v>
      </c>
      <c r="AH42">
        <v>17.810832999999999</v>
      </c>
      <c r="AI42">
        <v>540.79999999999995</v>
      </c>
      <c r="AJ42">
        <v>0</v>
      </c>
      <c r="AK42">
        <v>8</v>
      </c>
      <c r="AL42">
        <v>1522</v>
      </c>
      <c r="AM42" t="s">
        <v>421</v>
      </c>
      <c r="AN42" t="s">
        <v>501</v>
      </c>
      <c r="AO42">
        <v>627.37199999999996</v>
      </c>
      <c r="AR42" t="s">
        <v>118</v>
      </c>
      <c r="AS42" t="s">
        <v>123</v>
      </c>
      <c r="AT42" t="s">
        <v>230</v>
      </c>
      <c r="AU42" t="s">
        <v>410</v>
      </c>
      <c r="AV42" t="s">
        <v>48</v>
      </c>
      <c r="AW42">
        <v>4</v>
      </c>
      <c r="BB42">
        <v>0.92162390465136623</v>
      </c>
      <c r="BC42" t="s">
        <v>68</v>
      </c>
      <c r="BF42" t="s">
        <v>118</v>
      </c>
      <c r="BG42" t="s">
        <v>123</v>
      </c>
      <c r="BH42" t="s">
        <v>410</v>
      </c>
      <c r="BI42">
        <v>1149</v>
      </c>
      <c r="BJ42">
        <v>4</v>
      </c>
      <c r="BK42" t="s">
        <v>230</v>
      </c>
      <c r="BL42" t="s">
        <v>231</v>
      </c>
      <c r="BM42">
        <v>0.92162390465136623</v>
      </c>
      <c r="BN42" t="s">
        <v>68</v>
      </c>
      <c r="BO42" t="s">
        <v>178</v>
      </c>
      <c r="BP42">
        <v>1547.925</v>
      </c>
    </row>
    <row r="43" spans="1:68" ht="16.5">
      <c r="A43" s="123" t="str">
        <f t="shared" si="18"/>
        <v>영종운수</v>
      </c>
      <c r="B43" s="124" t="str">
        <f t="shared" si="1"/>
        <v>김홍철</v>
      </c>
      <c r="C43" s="125" t="str">
        <f t="shared" si="19"/>
        <v>S</v>
      </c>
      <c r="D43" s="126">
        <f t="shared" si="20"/>
        <v>1.0310714285714286</v>
      </c>
      <c r="E43" s="127">
        <f t="shared" si="21"/>
        <v>288</v>
      </c>
      <c r="F43" s="128" t="str">
        <f t="shared" si="22"/>
        <v>202</v>
      </c>
      <c r="G43" s="129" t="str">
        <f t="shared" si="23"/>
        <v>71바7511</v>
      </c>
      <c r="H43" s="130">
        <f t="shared" si="24"/>
        <v>1</v>
      </c>
      <c r="I43" s="131">
        <f t="shared" si="25"/>
        <v>3656.7719999999999</v>
      </c>
      <c r="J43" s="132">
        <f t="shared" si="26"/>
        <v>4.7118573174747651E-3</v>
      </c>
      <c r="K43" s="132">
        <f t="shared" si="27"/>
        <v>0.26402342849617783</v>
      </c>
      <c r="L43" s="132">
        <f t="shared" si="28"/>
        <v>0.13809994169721274</v>
      </c>
      <c r="M43" s="133">
        <f t="shared" si="29"/>
        <v>13.343</v>
      </c>
      <c r="N43" s="134">
        <f t="shared" si="30"/>
        <v>0.4619363120254793</v>
      </c>
      <c r="O43" s="134">
        <f t="shared" si="31"/>
        <v>3.5052814265462842</v>
      </c>
      <c r="P43" s="216">
        <f t="shared" si="32"/>
        <v>2</v>
      </c>
      <c r="Q43" s="217">
        <f t="shared" si="33"/>
        <v>17</v>
      </c>
      <c r="R43" s="217">
        <f t="shared" si="34"/>
        <v>129</v>
      </c>
      <c r="T43">
        <v>526</v>
      </c>
      <c r="U43">
        <v>288</v>
      </c>
      <c r="V43" t="s">
        <v>268</v>
      </c>
      <c r="W43">
        <v>3680.1610000000001</v>
      </c>
      <c r="X43">
        <v>1277.316</v>
      </c>
      <c r="Y43">
        <v>2.8809999999999998</v>
      </c>
      <c r="Z43">
        <v>13.343</v>
      </c>
      <c r="AA43">
        <v>141.36357599999999</v>
      </c>
      <c r="AB43">
        <v>0.66608500000000004</v>
      </c>
      <c r="AC43">
        <v>37.323295999999999</v>
      </c>
      <c r="AD43" s="1">
        <v>505</v>
      </c>
      <c r="AE43">
        <v>17</v>
      </c>
      <c r="AF43">
        <v>129</v>
      </c>
      <c r="AG43">
        <v>96</v>
      </c>
      <c r="AH43">
        <v>26.033304000000001</v>
      </c>
      <c r="AI43">
        <v>27807.7</v>
      </c>
      <c r="AJ43">
        <v>1290.7</v>
      </c>
      <c r="AK43">
        <v>2</v>
      </c>
      <c r="AL43">
        <v>48</v>
      </c>
      <c r="AM43" t="s">
        <v>269</v>
      </c>
      <c r="AN43" t="s">
        <v>502</v>
      </c>
      <c r="AO43">
        <v>3656.7719999999999</v>
      </c>
      <c r="AR43" t="s">
        <v>118</v>
      </c>
      <c r="AS43" t="s">
        <v>119</v>
      </c>
      <c r="AT43" t="s">
        <v>204</v>
      </c>
      <c r="AU43" t="s">
        <v>268</v>
      </c>
      <c r="AV43" t="s">
        <v>48</v>
      </c>
      <c r="AW43">
        <v>1</v>
      </c>
      <c r="BB43">
        <v>1.0310714285714286</v>
      </c>
      <c r="BC43" t="s">
        <v>71</v>
      </c>
      <c r="BF43" t="s">
        <v>118</v>
      </c>
      <c r="BG43" t="s">
        <v>119</v>
      </c>
      <c r="BH43" t="s">
        <v>268</v>
      </c>
      <c r="BI43">
        <v>288</v>
      </c>
      <c r="BJ43">
        <v>1</v>
      </c>
      <c r="BK43" t="s">
        <v>204</v>
      </c>
      <c r="BL43" t="s">
        <v>177</v>
      </c>
      <c r="BM43">
        <v>1.0310714285714286</v>
      </c>
      <c r="BN43" t="s">
        <v>71</v>
      </c>
      <c r="BO43" t="s">
        <v>179</v>
      </c>
      <c r="BP43">
        <v>3656.7719999999999</v>
      </c>
    </row>
    <row r="44" spans="1:68" ht="16.5">
      <c r="A44" s="106" t="str">
        <f t="shared" si="18"/>
        <v>영종운수</v>
      </c>
      <c r="B44" s="107" t="str">
        <f t="shared" si="1"/>
        <v>남도관</v>
      </c>
      <c r="C44" s="108" t="str">
        <f t="shared" si="19"/>
        <v>C</v>
      </c>
      <c r="D44" s="109">
        <f t="shared" si="20"/>
        <v>0.87901250592271019</v>
      </c>
      <c r="E44" s="110">
        <f t="shared" si="21"/>
        <v>2983</v>
      </c>
      <c r="F44" s="111" t="str">
        <f t="shared" si="22"/>
        <v>202</v>
      </c>
      <c r="G44" s="112" t="str">
        <f t="shared" si="23"/>
        <v>70바2259</v>
      </c>
      <c r="H44" s="113">
        <f t="shared" si="24"/>
        <v>5</v>
      </c>
      <c r="I44" s="114">
        <f t="shared" si="25"/>
        <v>2458.6779999999999</v>
      </c>
      <c r="J44" s="115">
        <f t="shared" si="26"/>
        <v>2.4014281824437794E-2</v>
      </c>
      <c r="K44" s="115">
        <f t="shared" si="27"/>
        <v>0.30567720611353077</v>
      </c>
      <c r="L44" s="115">
        <f t="shared" si="28"/>
        <v>7.0363016222539113E-2</v>
      </c>
      <c r="M44" s="116">
        <f t="shared" si="29"/>
        <v>12.925000000000001</v>
      </c>
      <c r="N44" s="117">
        <f t="shared" si="30"/>
        <v>43.641338963459226</v>
      </c>
      <c r="O44" s="117">
        <f t="shared" si="31"/>
        <v>19.68537563682597</v>
      </c>
      <c r="P44" s="218">
        <f t="shared" si="32"/>
        <v>20</v>
      </c>
      <c r="Q44" s="219">
        <f t="shared" si="33"/>
        <v>1073</v>
      </c>
      <c r="R44" s="219">
        <f t="shared" si="34"/>
        <v>484</v>
      </c>
      <c r="T44">
        <v>526</v>
      </c>
      <c r="U44">
        <v>2983</v>
      </c>
      <c r="V44" t="s">
        <v>422</v>
      </c>
      <c r="W44">
        <v>2458.6779999999999</v>
      </c>
      <c r="X44">
        <v>982.06</v>
      </c>
      <c r="Y44">
        <v>2.504</v>
      </c>
      <c r="Z44">
        <v>12.925000000000001</v>
      </c>
      <c r="AA44">
        <v>109.563593</v>
      </c>
      <c r="AB44">
        <v>2.6310910000000001</v>
      </c>
      <c r="AC44">
        <v>33.491092999999999</v>
      </c>
      <c r="AD44" s="1">
        <v>173</v>
      </c>
      <c r="AE44">
        <v>1073</v>
      </c>
      <c r="AF44">
        <v>484</v>
      </c>
      <c r="AG44">
        <v>130</v>
      </c>
      <c r="AH44">
        <v>22.440646999999998</v>
      </c>
      <c r="AI44">
        <v>13891.9</v>
      </c>
      <c r="AJ44">
        <v>1725.8</v>
      </c>
      <c r="AK44">
        <v>20</v>
      </c>
      <c r="AL44">
        <v>4457</v>
      </c>
      <c r="AM44" t="s">
        <v>398</v>
      </c>
      <c r="AN44" t="s">
        <v>503</v>
      </c>
      <c r="AO44">
        <v>1085.316</v>
      </c>
      <c r="AR44" t="s">
        <v>118</v>
      </c>
      <c r="AS44" t="s">
        <v>119</v>
      </c>
      <c r="AT44" t="s">
        <v>200</v>
      </c>
      <c r="AU44" t="s">
        <v>422</v>
      </c>
      <c r="AV44" t="s">
        <v>48</v>
      </c>
      <c r="AW44">
        <v>5</v>
      </c>
      <c r="BB44">
        <v>0.87901250592271019</v>
      </c>
      <c r="BC44" t="s">
        <v>69</v>
      </c>
      <c r="BF44" t="s">
        <v>118</v>
      </c>
      <c r="BG44" t="s">
        <v>119</v>
      </c>
      <c r="BH44" t="s">
        <v>422</v>
      </c>
      <c r="BI44">
        <v>2983</v>
      </c>
      <c r="BJ44">
        <v>5</v>
      </c>
      <c r="BK44" t="s">
        <v>200</v>
      </c>
      <c r="BL44" t="s">
        <v>220</v>
      </c>
      <c r="BM44">
        <v>0.87901250592271019</v>
      </c>
      <c r="BN44" t="s">
        <v>69</v>
      </c>
      <c r="BO44" t="s">
        <v>180</v>
      </c>
      <c r="BP44">
        <v>2458.6779999999999</v>
      </c>
    </row>
    <row r="45" spans="1:68" ht="16.5">
      <c r="A45" s="123" t="str">
        <f t="shared" si="18"/>
        <v>영종운수</v>
      </c>
      <c r="B45" s="124" t="str">
        <f t="shared" si="1"/>
        <v>노형준</v>
      </c>
      <c r="C45" s="125" t="str">
        <f t="shared" si="19"/>
        <v>F</v>
      </c>
      <c r="D45" s="126">
        <f t="shared" si="20"/>
        <v>0.77658149784135644</v>
      </c>
      <c r="E45" s="127">
        <f t="shared" si="21"/>
        <v>2000</v>
      </c>
      <c r="F45" s="128" t="str">
        <f t="shared" si="22"/>
        <v>203</v>
      </c>
      <c r="G45" s="129" t="str">
        <f t="shared" si="23"/>
        <v>70바2269</v>
      </c>
      <c r="H45" s="130">
        <f t="shared" si="24"/>
        <v>2</v>
      </c>
      <c r="I45" s="131">
        <f t="shared" si="25"/>
        <v>3246.7809999999999</v>
      </c>
      <c r="J45" s="132">
        <f t="shared" si="26"/>
        <v>1.811405182508594E-2</v>
      </c>
      <c r="K45" s="132">
        <f t="shared" si="27"/>
        <v>0.2910080354848239</v>
      </c>
      <c r="L45" s="132">
        <f t="shared" si="28"/>
        <v>9.8251160149083042E-2</v>
      </c>
      <c r="M45" s="133">
        <f t="shared" si="29"/>
        <v>15.339</v>
      </c>
      <c r="N45" s="134">
        <f t="shared" si="30"/>
        <v>2.4639789379080388</v>
      </c>
      <c r="O45" s="134">
        <f t="shared" si="31"/>
        <v>14.537475733657429</v>
      </c>
      <c r="P45" s="216">
        <f t="shared" si="32"/>
        <v>35</v>
      </c>
      <c r="Q45" s="217">
        <f t="shared" si="33"/>
        <v>80</v>
      </c>
      <c r="R45" s="217">
        <f t="shared" si="34"/>
        <v>472</v>
      </c>
      <c r="T45">
        <v>526</v>
      </c>
      <c r="U45">
        <v>2000</v>
      </c>
      <c r="V45" t="s">
        <v>270</v>
      </c>
      <c r="W45">
        <v>3246.7809999999999</v>
      </c>
      <c r="X45">
        <v>1497.3610000000001</v>
      </c>
      <c r="Y45">
        <v>2.1680000000000001</v>
      </c>
      <c r="Z45">
        <v>15.339</v>
      </c>
      <c r="AA45">
        <v>151.52302900000001</v>
      </c>
      <c r="AB45">
        <v>2.7446959999999998</v>
      </c>
      <c r="AC45">
        <v>44.094419000000002</v>
      </c>
      <c r="AD45" s="1">
        <v>319</v>
      </c>
      <c r="AE45">
        <v>80</v>
      </c>
      <c r="AF45">
        <v>472</v>
      </c>
      <c r="AG45">
        <v>101</v>
      </c>
      <c r="AH45">
        <v>21.42764</v>
      </c>
      <c r="AI45">
        <v>16324.4</v>
      </c>
      <c r="AJ45">
        <v>3605.3</v>
      </c>
      <c r="AK45">
        <v>35</v>
      </c>
      <c r="AL45">
        <v>9044</v>
      </c>
      <c r="AM45" t="s">
        <v>271</v>
      </c>
      <c r="AN45" t="s">
        <v>504</v>
      </c>
      <c r="AO45">
        <v>3054.915</v>
      </c>
      <c r="AR45" t="s">
        <v>118</v>
      </c>
      <c r="AS45" t="s">
        <v>120</v>
      </c>
      <c r="AT45" t="s">
        <v>220</v>
      </c>
      <c r="AU45" t="s">
        <v>270</v>
      </c>
      <c r="AV45" t="s">
        <v>48</v>
      </c>
      <c r="AW45">
        <v>2</v>
      </c>
      <c r="BB45">
        <v>0.77658149784135644</v>
      </c>
      <c r="BC45" t="s">
        <v>70</v>
      </c>
      <c r="BF45" t="s">
        <v>118</v>
      </c>
      <c r="BG45" t="s">
        <v>120</v>
      </c>
      <c r="BH45" t="s">
        <v>270</v>
      </c>
      <c r="BI45">
        <v>2000</v>
      </c>
      <c r="BJ45">
        <v>2</v>
      </c>
      <c r="BK45" t="s">
        <v>220</v>
      </c>
      <c r="BL45" t="s">
        <v>222</v>
      </c>
      <c r="BM45">
        <v>0.77658149784135644</v>
      </c>
      <c r="BN45" t="s">
        <v>70</v>
      </c>
      <c r="BO45" t="s">
        <v>187</v>
      </c>
      <c r="BP45">
        <v>3246.7809999999999</v>
      </c>
    </row>
    <row r="46" spans="1:68" ht="16.5">
      <c r="A46" s="106" t="str">
        <f t="shared" si="18"/>
        <v>영종운수</v>
      </c>
      <c r="B46" s="107" t="str">
        <f t="shared" si="1"/>
        <v>박건배</v>
      </c>
      <c r="C46" s="108" t="str">
        <f t="shared" si="19"/>
        <v>B</v>
      </c>
      <c r="D46" s="109">
        <f t="shared" si="20"/>
        <v>0.90459398956138648</v>
      </c>
      <c r="E46" s="110">
        <f t="shared" si="21"/>
        <v>8011</v>
      </c>
      <c r="F46" s="111" t="str">
        <f t="shared" si="22"/>
        <v>205</v>
      </c>
      <c r="G46" s="112" t="str">
        <f t="shared" si="23"/>
        <v>71바7516</v>
      </c>
      <c r="H46" s="113">
        <f t="shared" si="24"/>
        <v>5</v>
      </c>
      <c r="I46" s="114">
        <f t="shared" si="25"/>
        <v>3482.2030000000004</v>
      </c>
      <c r="J46" s="115">
        <f t="shared" si="26"/>
        <v>3.315114619399074E-2</v>
      </c>
      <c r="K46" s="115">
        <f t="shared" si="27"/>
        <v>0.25449975867286068</v>
      </c>
      <c r="L46" s="115">
        <f t="shared" si="28"/>
        <v>0.15363837203057948</v>
      </c>
      <c r="M46" s="116">
        <f t="shared" si="29"/>
        <v>15.486000000000001</v>
      </c>
      <c r="N46" s="117">
        <f t="shared" si="30"/>
        <v>0.37332688530795016</v>
      </c>
      <c r="O46" s="117">
        <f t="shared" si="31"/>
        <v>10.71160986306657</v>
      </c>
      <c r="P46" s="218">
        <f t="shared" si="32"/>
        <v>15</v>
      </c>
      <c r="Q46" s="219">
        <f t="shared" si="33"/>
        <v>13</v>
      </c>
      <c r="R46" s="219">
        <f t="shared" si="34"/>
        <v>373</v>
      </c>
      <c r="T46">
        <v>526</v>
      </c>
      <c r="U46">
        <v>8011</v>
      </c>
      <c r="V46" t="s">
        <v>272</v>
      </c>
      <c r="W46">
        <v>3482.203</v>
      </c>
      <c r="X46">
        <v>1380.0319999999999</v>
      </c>
      <c r="Y46">
        <v>2.5230000000000001</v>
      </c>
      <c r="Z46">
        <v>15.486000000000001</v>
      </c>
      <c r="AA46">
        <v>141.237741</v>
      </c>
      <c r="AB46">
        <v>4.6821929999999998</v>
      </c>
      <c r="AC46">
        <v>35.944971000000002</v>
      </c>
      <c r="AD46" s="1">
        <v>535</v>
      </c>
      <c r="AE46">
        <v>13</v>
      </c>
      <c r="AF46">
        <v>373</v>
      </c>
      <c r="AG46">
        <v>102</v>
      </c>
      <c r="AH46">
        <v>24.654903999999998</v>
      </c>
      <c r="AI46">
        <v>20412</v>
      </c>
      <c r="AJ46">
        <v>2503.8000000000002</v>
      </c>
      <c r="AK46">
        <v>15</v>
      </c>
      <c r="AL46">
        <v>2340</v>
      </c>
      <c r="AM46" t="s">
        <v>273</v>
      </c>
      <c r="AN46" t="s">
        <v>505</v>
      </c>
      <c r="AO46">
        <v>2709.576</v>
      </c>
      <c r="AR46" t="s">
        <v>118</v>
      </c>
      <c r="AS46" t="s">
        <v>121</v>
      </c>
      <c r="AT46" t="s">
        <v>228</v>
      </c>
      <c r="AU46" t="s">
        <v>272</v>
      </c>
      <c r="AV46" t="s">
        <v>48</v>
      </c>
      <c r="AW46">
        <v>5</v>
      </c>
      <c r="BB46">
        <v>0.90459398956138648</v>
      </c>
      <c r="BC46" t="s">
        <v>68</v>
      </c>
      <c r="BF46" t="s">
        <v>118</v>
      </c>
      <c r="BG46" t="s">
        <v>121</v>
      </c>
      <c r="BH46" t="s">
        <v>272</v>
      </c>
      <c r="BI46">
        <v>8011</v>
      </c>
      <c r="BJ46">
        <v>5</v>
      </c>
      <c r="BK46" t="s">
        <v>228</v>
      </c>
      <c r="BL46" t="s">
        <v>226</v>
      </c>
      <c r="BM46">
        <v>0.90459398956138648</v>
      </c>
      <c r="BN46" t="s">
        <v>68</v>
      </c>
      <c r="BO46" t="s">
        <v>178</v>
      </c>
      <c r="BP46">
        <v>3482.2030000000004</v>
      </c>
    </row>
    <row r="47" spans="1:68" ht="16.5">
      <c r="A47" s="123" t="str">
        <f t="shared" si="18"/>
        <v>영종운수</v>
      </c>
      <c r="B47" s="124" t="str">
        <f t="shared" si="1"/>
        <v>박기정</v>
      </c>
      <c r="C47" s="125" t="str">
        <f t="shared" si="19"/>
        <v>D</v>
      </c>
      <c r="D47" s="126">
        <f t="shared" si="20"/>
        <v>0.80309594570285914</v>
      </c>
      <c r="E47" s="127">
        <f t="shared" si="21"/>
        <v>8197</v>
      </c>
      <c r="F47" s="128" t="str">
        <f t="shared" si="22"/>
        <v>202</v>
      </c>
      <c r="G47" s="129" t="str">
        <f t="shared" si="23"/>
        <v>73아1280</v>
      </c>
      <c r="H47" s="130">
        <f t="shared" si="24"/>
        <v>8</v>
      </c>
      <c r="I47" s="131">
        <f t="shared" si="25"/>
        <v>2736.5280000000002</v>
      </c>
      <c r="J47" s="132">
        <f t="shared" si="26"/>
        <v>1.7779893356070043E-2</v>
      </c>
      <c r="K47" s="132">
        <f t="shared" si="27"/>
        <v>0.31706907147509944</v>
      </c>
      <c r="L47" s="132">
        <f t="shared" si="28"/>
        <v>0.15749884525208585</v>
      </c>
      <c r="M47" s="133">
        <f t="shared" si="29"/>
        <v>17.308</v>
      </c>
      <c r="N47" s="134">
        <f t="shared" si="30"/>
        <v>3.6542655510924796E-2</v>
      </c>
      <c r="O47" s="134">
        <f t="shared" si="31"/>
        <v>8.1124695234253039</v>
      </c>
      <c r="P47" s="216">
        <f t="shared" si="32"/>
        <v>4</v>
      </c>
      <c r="Q47" s="217">
        <f t="shared" si="33"/>
        <v>1</v>
      </c>
      <c r="R47" s="217">
        <f t="shared" si="34"/>
        <v>222</v>
      </c>
      <c r="T47">
        <v>526</v>
      </c>
      <c r="U47">
        <v>8197</v>
      </c>
      <c r="V47" t="s">
        <v>274</v>
      </c>
      <c r="W47">
        <v>2736.5279999999998</v>
      </c>
      <c r="X47">
        <v>1204.1189999999999</v>
      </c>
      <c r="Y47">
        <v>2.2730000000000001</v>
      </c>
      <c r="Z47">
        <v>17.308</v>
      </c>
      <c r="AA47">
        <v>109.454706</v>
      </c>
      <c r="AB47">
        <v>1.9460930000000001</v>
      </c>
      <c r="AC47">
        <v>34.704701999999997</v>
      </c>
      <c r="AD47" s="1">
        <v>431</v>
      </c>
      <c r="AE47">
        <v>1</v>
      </c>
      <c r="AF47">
        <v>222</v>
      </c>
      <c r="AG47">
        <v>108</v>
      </c>
      <c r="AH47">
        <v>25.001463999999999</v>
      </c>
      <c r="AI47">
        <v>24831.8</v>
      </c>
      <c r="AJ47">
        <v>8773.4</v>
      </c>
      <c r="AK47">
        <v>4</v>
      </c>
      <c r="AL47">
        <v>297</v>
      </c>
      <c r="AM47" t="s">
        <v>275</v>
      </c>
      <c r="AN47" t="s">
        <v>506</v>
      </c>
      <c r="AO47">
        <v>1325.1220000000001</v>
      </c>
      <c r="AR47" t="s">
        <v>118</v>
      </c>
      <c r="AS47" t="s">
        <v>119</v>
      </c>
      <c r="AT47" t="s">
        <v>215</v>
      </c>
      <c r="AU47" t="s">
        <v>274</v>
      </c>
      <c r="AV47" t="s">
        <v>48</v>
      </c>
      <c r="AW47">
        <v>8</v>
      </c>
      <c r="BB47">
        <v>0.80309594570285914</v>
      </c>
      <c r="BC47" t="s">
        <v>67</v>
      </c>
      <c r="BF47" t="s">
        <v>118</v>
      </c>
      <c r="BG47" t="s">
        <v>119</v>
      </c>
      <c r="BH47" t="s">
        <v>274</v>
      </c>
      <c r="BI47">
        <v>8197</v>
      </c>
      <c r="BJ47">
        <v>8</v>
      </c>
      <c r="BK47" t="s">
        <v>215</v>
      </c>
      <c r="BL47" t="s">
        <v>227</v>
      </c>
      <c r="BM47">
        <v>0.80309594570285914</v>
      </c>
      <c r="BN47" t="s">
        <v>67</v>
      </c>
      <c r="BO47" t="s">
        <v>182</v>
      </c>
      <c r="BP47">
        <v>2736.5280000000002</v>
      </c>
    </row>
    <row r="48" spans="1:68" ht="16.5">
      <c r="A48" s="106" t="str">
        <f t="shared" si="18"/>
        <v>영종운수</v>
      </c>
      <c r="B48" s="107" t="str">
        <f t="shared" si="1"/>
        <v>박상우</v>
      </c>
      <c r="C48" s="108" t="str">
        <f t="shared" si="19"/>
        <v>B</v>
      </c>
      <c r="D48" s="109">
        <f t="shared" si="20"/>
        <v>0.93839018395784524</v>
      </c>
      <c r="E48" s="110">
        <f t="shared" si="21"/>
        <v>2949</v>
      </c>
      <c r="F48" s="111" t="str">
        <f t="shared" si="22"/>
        <v>203</v>
      </c>
      <c r="G48" s="112" t="str">
        <f t="shared" si="23"/>
        <v>70바2526</v>
      </c>
      <c r="H48" s="113">
        <f t="shared" si="24"/>
        <v>2</v>
      </c>
      <c r="I48" s="114">
        <f t="shared" si="25"/>
        <v>2800.6489999999999</v>
      </c>
      <c r="J48" s="115">
        <f t="shared" si="26"/>
        <v>1.4037808095814742E-2</v>
      </c>
      <c r="K48" s="115">
        <f t="shared" si="27"/>
        <v>0.25292235126536883</v>
      </c>
      <c r="L48" s="115">
        <f t="shared" si="28"/>
        <v>0.27707863427369872</v>
      </c>
      <c r="M48" s="116">
        <f t="shared" si="29"/>
        <v>13.228999999999999</v>
      </c>
      <c r="N48" s="117">
        <f t="shared" si="30"/>
        <v>0</v>
      </c>
      <c r="O48" s="117">
        <f t="shared" si="31"/>
        <v>1.1425923062832937</v>
      </c>
      <c r="P48" s="218">
        <f t="shared" si="32"/>
        <v>33</v>
      </c>
      <c r="Q48" s="219">
        <f t="shared" si="33"/>
        <v>0</v>
      </c>
      <c r="R48" s="219">
        <f t="shared" si="34"/>
        <v>32</v>
      </c>
      <c r="T48">
        <v>526</v>
      </c>
      <c r="U48">
        <v>2949</v>
      </c>
      <c r="V48" t="s">
        <v>276</v>
      </c>
      <c r="W48">
        <v>2800.6489999999999</v>
      </c>
      <c r="X48">
        <v>1157.6990000000001</v>
      </c>
      <c r="Y48">
        <v>2.419</v>
      </c>
      <c r="Z48">
        <v>13.228999999999999</v>
      </c>
      <c r="AA48">
        <v>125.394149</v>
      </c>
      <c r="AB48">
        <v>1.760259</v>
      </c>
      <c r="AC48">
        <v>31.714983</v>
      </c>
      <c r="AD48" s="1">
        <v>776</v>
      </c>
      <c r="AE48">
        <v>0</v>
      </c>
      <c r="AF48">
        <v>32</v>
      </c>
      <c r="AG48">
        <v>84</v>
      </c>
      <c r="AH48">
        <v>22.334765999999998</v>
      </c>
      <c r="AI48">
        <v>15291.2</v>
      </c>
      <c r="AJ48">
        <v>12.3</v>
      </c>
      <c r="AK48">
        <v>33</v>
      </c>
      <c r="AL48">
        <v>7034</v>
      </c>
      <c r="AM48" t="s">
        <v>277</v>
      </c>
      <c r="AN48" t="s">
        <v>507</v>
      </c>
      <c r="AO48">
        <v>2728.2849999999999</v>
      </c>
      <c r="AR48" t="s">
        <v>118</v>
      </c>
      <c r="AS48" t="s">
        <v>120</v>
      </c>
      <c r="AT48" t="s">
        <v>221</v>
      </c>
      <c r="AU48" t="s">
        <v>276</v>
      </c>
      <c r="AV48" t="s">
        <v>48</v>
      </c>
      <c r="AW48">
        <v>2</v>
      </c>
      <c r="BB48">
        <v>0.93839018395784524</v>
      </c>
      <c r="BC48" t="s">
        <v>68</v>
      </c>
      <c r="BF48" t="s">
        <v>118</v>
      </c>
      <c r="BG48" t="s">
        <v>120</v>
      </c>
      <c r="BH48" t="s">
        <v>276</v>
      </c>
      <c r="BI48">
        <v>2949</v>
      </c>
      <c r="BJ48">
        <v>2</v>
      </c>
      <c r="BK48" t="s">
        <v>221</v>
      </c>
      <c r="BL48" t="s">
        <v>321</v>
      </c>
      <c r="BM48">
        <v>0.93839018395784524</v>
      </c>
      <c r="BN48" t="s">
        <v>68</v>
      </c>
      <c r="BO48" t="s">
        <v>178</v>
      </c>
      <c r="BP48">
        <v>2800.6489999999999</v>
      </c>
    </row>
    <row r="49" spans="1:68" ht="16.5">
      <c r="A49" s="123" t="str">
        <f t="shared" si="18"/>
        <v>영종운수</v>
      </c>
      <c r="B49" s="124" t="str">
        <f t="shared" si="1"/>
        <v>박윤수</v>
      </c>
      <c r="C49" s="125" t="str">
        <f t="shared" si="19"/>
        <v>C</v>
      </c>
      <c r="D49" s="126">
        <f t="shared" si="20"/>
        <v>0.8849999999999999</v>
      </c>
      <c r="E49" s="127">
        <f t="shared" si="21"/>
        <v>5904</v>
      </c>
      <c r="F49" s="128" t="str">
        <f t="shared" si="22"/>
        <v>e음13</v>
      </c>
      <c r="G49" s="129" t="str">
        <f t="shared" si="23"/>
        <v>73아1567</v>
      </c>
      <c r="H49" s="130">
        <f t="shared" si="24"/>
        <v>1</v>
      </c>
      <c r="I49" s="131">
        <f t="shared" si="25"/>
        <v>1975.1189999999999</v>
      </c>
      <c r="J49" s="132">
        <f t="shared" si="26"/>
        <v>1.8552308170076238E-2</v>
      </c>
      <c r="K49" s="132">
        <f t="shared" si="27"/>
        <v>0.29633467932052393</v>
      </c>
      <c r="L49" s="132">
        <f t="shared" si="28"/>
        <v>0.26580676911112699</v>
      </c>
      <c r="M49" s="133">
        <f t="shared" si="29"/>
        <v>7.7510000000000003</v>
      </c>
      <c r="N49" s="134">
        <f t="shared" si="30"/>
        <v>0</v>
      </c>
      <c r="O49" s="134">
        <f t="shared" si="31"/>
        <v>6.9362909272808375</v>
      </c>
      <c r="P49" s="216">
        <f t="shared" si="32"/>
        <v>14</v>
      </c>
      <c r="Q49" s="217">
        <f t="shared" si="33"/>
        <v>0</v>
      </c>
      <c r="R49" s="217">
        <f t="shared" si="34"/>
        <v>137</v>
      </c>
      <c r="T49">
        <v>526</v>
      </c>
      <c r="U49">
        <v>5904</v>
      </c>
      <c r="V49" t="s">
        <v>361</v>
      </c>
      <c r="W49">
        <v>1975.1189999999999</v>
      </c>
      <c r="X49">
        <v>697.42899999999997</v>
      </c>
      <c r="Y49">
        <v>2.8319999999999999</v>
      </c>
      <c r="Z49">
        <v>7.7510000000000003</v>
      </c>
      <c r="AA49">
        <v>107.667196</v>
      </c>
      <c r="AB49">
        <v>1.9974749999999999</v>
      </c>
      <c r="AC49">
        <v>31.905524</v>
      </c>
      <c r="AD49" s="1">
        <v>525</v>
      </c>
      <c r="AE49">
        <v>0</v>
      </c>
      <c r="AF49">
        <v>137</v>
      </c>
      <c r="AG49">
        <v>67</v>
      </c>
      <c r="AH49">
        <v>18.344667999999999</v>
      </c>
      <c r="AI49">
        <v>823.4</v>
      </c>
      <c r="AJ49">
        <v>0</v>
      </c>
      <c r="AK49">
        <v>14</v>
      </c>
      <c r="AL49">
        <v>1634</v>
      </c>
      <c r="AM49" t="s">
        <v>362</v>
      </c>
      <c r="AN49" t="s">
        <v>508</v>
      </c>
      <c r="AO49">
        <v>1975.1189999999999</v>
      </c>
      <c r="AR49" t="s">
        <v>118</v>
      </c>
      <c r="AS49" t="s">
        <v>123</v>
      </c>
      <c r="AT49" t="s">
        <v>230</v>
      </c>
      <c r="AU49" t="s">
        <v>361</v>
      </c>
      <c r="AV49" t="s">
        <v>48</v>
      </c>
      <c r="AW49">
        <v>1</v>
      </c>
      <c r="BB49">
        <v>0.8849999999999999</v>
      </c>
      <c r="BC49" t="s">
        <v>69</v>
      </c>
      <c r="BF49" t="s">
        <v>118</v>
      </c>
      <c r="BG49" t="s">
        <v>123</v>
      </c>
      <c r="BH49" t="s">
        <v>361</v>
      </c>
      <c r="BI49">
        <v>5904</v>
      </c>
      <c r="BJ49">
        <v>1</v>
      </c>
      <c r="BK49" t="s">
        <v>230</v>
      </c>
      <c r="BL49" t="s">
        <v>177</v>
      </c>
      <c r="BM49">
        <v>0.8849999999999999</v>
      </c>
      <c r="BN49" t="s">
        <v>69</v>
      </c>
      <c r="BO49" t="s">
        <v>180</v>
      </c>
      <c r="BP49">
        <v>1975.1189999999999</v>
      </c>
    </row>
    <row r="50" spans="1:68" ht="16.5">
      <c r="A50" s="106" t="str">
        <f t="shared" si="18"/>
        <v>영종운수</v>
      </c>
      <c r="B50" s="107" t="str">
        <f t="shared" si="1"/>
        <v>박주홍</v>
      </c>
      <c r="C50" s="108" t="str">
        <f t="shared" si="19"/>
        <v>D</v>
      </c>
      <c r="D50" s="109">
        <f t="shared" si="20"/>
        <v>0.84928571428571442</v>
      </c>
      <c r="E50" s="110">
        <f t="shared" si="21"/>
        <v>4654</v>
      </c>
      <c r="F50" s="111" t="str">
        <f t="shared" si="22"/>
        <v>205</v>
      </c>
      <c r="G50" s="112" t="str">
        <f t="shared" si="23"/>
        <v>71바7516</v>
      </c>
      <c r="H50" s="113">
        <f t="shared" si="24"/>
        <v>1</v>
      </c>
      <c r="I50" s="114">
        <f t="shared" si="25"/>
        <v>3260.962</v>
      </c>
      <c r="J50" s="115">
        <f t="shared" si="26"/>
        <v>1.7317865464757606E-2</v>
      </c>
      <c r="K50" s="115">
        <f t="shared" si="27"/>
        <v>0.25616771717089476</v>
      </c>
      <c r="L50" s="115">
        <f t="shared" si="28"/>
        <v>0.12235653160018424</v>
      </c>
      <c r="M50" s="116">
        <f t="shared" si="29"/>
        <v>23.43</v>
      </c>
      <c r="N50" s="117">
        <f t="shared" si="30"/>
        <v>1.0119713139864861</v>
      </c>
      <c r="O50" s="117">
        <f t="shared" si="31"/>
        <v>31.984426681451669</v>
      </c>
      <c r="P50" s="218">
        <f t="shared" si="32"/>
        <v>15</v>
      </c>
      <c r="Q50" s="219">
        <f t="shared" si="33"/>
        <v>33</v>
      </c>
      <c r="R50" s="219">
        <f t="shared" si="34"/>
        <v>1043</v>
      </c>
      <c r="T50">
        <v>526</v>
      </c>
      <c r="U50">
        <v>4654</v>
      </c>
      <c r="V50" t="s">
        <v>363</v>
      </c>
      <c r="W50">
        <v>3260.962</v>
      </c>
      <c r="X50">
        <v>1371.058</v>
      </c>
      <c r="Y50">
        <v>2.3780000000000001</v>
      </c>
      <c r="Z50">
        <v>23.43</v>
      </c>
      <c r="AA50">
        <v>106.070809</v>
      </c>
      <c r="AB50">
        <v>1.8369200000000001</v>
      </c>
      <c r="AC50">
        <v>27.171917000000001</v>
      </c>
      <c r="AD50" s="1">
        <v>399</v>
      </c>
      <c r="AE50">
        <v>33</v>
      </c>
      <c r="AF50">
        <v>1043</v>
      </c>
      <c r="AG50">
        <v>107</v>
      </c>
      <c r="AH50">
        <v>30.743255000000001</v>
      </c>
      <c r="AI50">
        <v>21374.6</v>
      </c>
      <c r="AJ50">
        <v>7206.6</v>
      </c>
      <c r="AK50">
        <v>15</v>
      </c>
      <c r="AL50">
        <v>4532</v>
      </c>
      <c r="AM50" t="s">
        <v>364</v>
      </c>
      <c r="AN50" t="s">
        <v>509</v>
      </c>
      <c r="AO50">
        <v>3260.962</v>
      </c>
      <c r="AR50" t="s">
        <v>118</v>
      </c>
      <c r="AS50" t="s">
        <v>121</v>
      </c>
      <c r="AT50" t="s">
        <v>228</v>
      </c>
      <c r="AU50" t="s">
        <v>363</v>
      </c>
      <c r="AV50" t="s">
        <v>48</v>
      </c>
      <c r="AW50">
        <v>1</v>
      </c>
      <c r="BB50">
        <v>0.84928571428571442</v>
      </c>
      <c r="BC50" t="s">
        <v>67</v>
      </c>
      <c r="BF50" t="s">
        <v>118</v>
      </c>
      <c r="BG50" t="s">
        <v>121</v>
      </c>
      <c r="BH50" t="s">
        <v>363</v>
      </c>
      <c r="BI50">
        <v>4654</v>
      </c>
      <c r="BJ50">
        <v>1</v>
      </c>
      <c r="BK50" t="s">
        <v>228</v>
      </c>
      <c r="BL50" t="s">
        <v>177</v>
      </c>
      <c r="BM50">
        <v>0.84928571428571442</v>
      </c>
      <c r="BN50" t="s">
        <v>67</v>
      </c>
      <c r="BO50" t="s">
        <v>182</v>
      </c>
      <c r="BP50">
        <v>3260.962</v>
      </c>
    </row>
    <row r="51" spans="1:68" ht="16.5">
      <c r="A51" s="123" t="str">
        <f t="shared" si="18"/>
        <v>영종운수</v>
      </c>
      <c r="B51" s="124" t="str">
        <f t="shared" si="1"/>
        <v>박준규</v>
      </c>
      <c r="C51" s="125" t="str">
        <f t="shared" si="19"/>
        <v>S</v>
      </c>
      <c r="D51" s="126">
        <f t="shared" si="20"/>
        <v>1.0657692307692308</v>
      </c>
      <c r="E51" s="127">
        <f t="shared" si="21"/>
        <v>2451</v>
      </c>
      <c r="F51" s="128" t="str">
        <f t="shared" si="22"/>
        <v>203</v>
      </c>
      <c r="G51" s="129" t="str">
        <f t="shared" si="23"/>
        <v>73아1218</v>
      </c>
      <c r="H51" s="130">
        <f t="shared" si="24"/>
        <v>1</v>
      </c>
      <c r="I51" s="131">
        <f t="shared" si="25"/>
        <v>2983.701</v>
      </c>
      <c r="J51" s="132">
        <f t="shared" si="26"/>
        <v>5.0445498184143681E-3</v>
      </c>
      <c r="K51" s="132">
        <f t="shared" si="27"/>
        <v>0.25696629517238601</v>
      </c>
      <c r="L51" s="132">
        <f t="shared" si="28"/>
        <v>3.3515422624451979E-2</v>
      </c>
      <c r="M51" s="133">
        <f t="shared" si="29"/>
        <v>10.849</v>
      </c>
      <c r="N51" s="134">
        <f t="shared" si="30"/>
        <v>6.7030845248903959E-2</v>
      </c>
      <c r="O51" s="134">
        <f t="shared" si="31"/>
        <v>1.4746785954758872</v>
      </c>
      <c r="P51" s="216">
        <f t="shared" si="32"/>
        <v>4</v>
      </c>
      <c r="Q51" s="217">
        <f t="shared" si="33"/>
        <v>2</v>
      </c>
      <c r="R51" s="217">
        <f t="shared" si="34"/>
        <v>44</v>
      </c>
      <c r="T51">
        <v>526</v>
      </c>
      <c r="U51">
        <v>2451</v>
      </c>
      <c r="V51" t="s">
        <v>278</v>
      </c>
      <c r="W51">
        <v>2983.701</v>
      </c>
      <c r="X51">
        <v>1076.835</v>
      </c>
      <c r="Y51">
        <v>2.7709999999999999</v>
      </c>
      <c r="Z51">
        <v>10.849</v>
      </c>
      <c r="AA51">
        <v>134.903019</v>
      </c>
      <c r="AB51">
        <v>0.68052500000000005</v>
      </c>
      <c r="AC51">
        <v>34.665528999999999</v>
      </c>
      <c r="AD51" s="1">
        <v>100</v>
      </c>
      <c r="AE51">
        <v>2</v>
      </c>
      <c r="AF51">
        <v>44</v>
      </c>
      <c r="AG51">
        <v>85</v>
      </c>
      <c r="AH51">
        <v>22.117377000000001</v>
      </c>
      <c r="AI51">
        <v>9707.2000000000007</v>
      </c>
      <c r="AJ51">
        <v>55.3</v>
      </c>
      <c r="AK51">
        <v>4</v>
      </c>
      <c r="AL51">
        <v>127</v>
      </c>
      <c r="AM51" t="s">
        <v>279</v>
      </c>
      <c r="AN51" t="s">
        <v>510</v>
      </c>
      <c r="AO51">
        <v>2983.701</v>
      </c>
      <c r="AR51" t="s">
        <v>118</v>
      </c>
      <c r="AS51" t="s">
        <v>120</v>
      </c>
      <c r="AT51" t="s">
        <v>225</v>
      </c>
      <c r="AU51" t="s">
        <v>278</v>
      </c>
      <c r="AV51" t="s">
        <v>48</v>
      </c>
      <c r="AW51">
        <v>1</v>
      </c>
      <c r="BB51">
        <v>1.0657692307692308</v>
      </c>
      <c r="BC51" t="s">
        <v>71</v>
      </c>
      <c r="BF51" t="s">
        <v>118</v>
      </c>
      <c r="BG51" t="s">
        <v>120</v>
      </c>
      <c r="BH51" t="s">
        <v>278</v>
      </c>
      <c r="BI51">
        <v>2451</v>
      </c>
      <c r="BJ51">
        <v>1</v>
      </c>
      <c r="BK51" t="s">
        <v>225</v>
      </c>
      <c r="BL51" t="s">
        <v>177</v>
      </c>
      <c r="BM51">
        <v>1.0657692307692308</v>
      </c>
      <c r="BN51" t="s">
        <v>71</v>
      </c>
      <c r="BO51" t="s">
        <v>179</v>
      </c>
      <c r="BP51">
        <v>2983.701</v>
      </c>
    </row>
    <row r="52" spans="1:68" ht="16.5">
      <c r="A52" s="106" t="str">
        <f t="shared" si="18"/>
        <v>영종운수</v>
      </c>
      <c r="B52" s="107" t="str">
        <f t="shared" si="1"/>
        <v>박준서</v>
      </c>
      <c r="C52" s="108" t="str">
        <f t="shared" si="19"/>
        <v>C</v>
      </c>
      <c r="D52" s="109">
        <f t="shared" si="20"/>
        <v>0.8927518276336045</v>
      </c>
      <c r="E52" s="110">
        <f t="shared" si="21"/>
        <v>5571</v>
      </c>
      <c r="F52" s="111" t="str">
        <f t="shared" si="22"/>
        <v>202</v>
      </c>
      <c r="G52" s="112" t="str">
        <f t="shared" si="23"/>
        <v>73아1216</v>
      </c>
      <c r="H52" s="113">
        <f t="shared" si="24"/>
        <v>7</v>
      </c>
      <c r="I52" s="114">
        <f t="shared" si="25"/>
        <v>2593.63</v>
      </c>
      <c r="J52" s="115">
        <f t="shared" si="26"/>
        <v>1.7605576170210913E-2</v>
      </c>
      <c r="K52" s="115">
        <f t="shared" si="27"/>
        <v>0.28575073111149668</v>
      </c>
      <c r="L52" s="115">
        <f t="shared" si="28"/>
        <v>0.24251724417129658</v>
      </c>
      <c r="M52" s="116">
        <f t="shared" si="29"/>
        <v>14.287000000000001</v>
      </c>
      <c r="N52" s="117">
        <f t="shared" si="30"/>
        <v>3.8179990401550415E-2</v>
      </c>
      <c r="O52" s="117">
        <f t="shared" si="31"/>
        <v>5.9178985122403143</v>
      </c>
      <c r="P52" s="218">
        <f t="shared" si="32"/>
        <v>5</v>
      </c>
      <c r="Q52" s="219">
        <f t="shared" si="33"/>
        <v>1</v>
      </c>
      <c r="R52" s="219">
        <f t="shared" si="34"/>
        <v>155</v>
      </c>
      <c r="T52">
        <v>526</v>
      </c>
      <c r="U52">
        <v>5571</v>
      </c>
      <c r="V52" t="s">
        <v>280</v>
      </c>
      <c r="W52">
        <v>2619.1729999999998</v>
      </c>
      <c r="X52">
        <v>1032.1569999999999</v>
      </c>
      <c r="Y52">
        <v>2.5379999999999998</v>
      </c>
      <c r="Z52">
        <v>14.287000000000001</v>
      </c>
      <c r="AA52">
        <v>102.885812</v>
      </c>
      <c r="AB52">
        <v>1.811364</v>
      </c>
      <c r="AC52">
        <v>29.399695999999999</v>
      </c>
      <c r="AD52" s="1">
        <v>629</v>
      </c>
      <c r="AE52">
        <v>1</v>
      </c>
      <c r="AF52">
        <v>155</v>
      </c>
      <c r="AG52">
        <v>103</v>
      </c>
      <c r="AH52">
        <v>25.457086</v>
      </c>
      <c r="AI52">
        <v>21192.799999999999</v>
      </c>
      <c r="AJ52">
        <v>2762</v>
      </c>
      <c r="AK52">
        <v>5</v>
      </c>
      <c r="AL52">
        <v>469</v>
      </c>
      <c r="AM52" t="s">
        <v>281</v>
      </c>
      <c r="AN52" t="s">
        <v>511</v>
      </c>
      <c r="AO52">
        <v>1021.879</v>
      </c>
      <c r="AR52" t="s">
        <v>118</v>
      </c>
      <c r="AS52" t="s">
        <v>119</v>
      </c>
      <c r="AT52" t="s">
        <v>208</v>
      </c>
      <c r="AU52" t="s">
        <v>280</v>
      </c>
      <c r="AV52" t="s">
        <v>48</v>
      </c>
      <c r="AW52">
        <v>7</v>
      </c>
      <c r="BB52">
        <v>0.8927518276336045</v>
      </c>
      <c r="BC52" t="s">
        <v>69</v>
      </c>
      <c r="BF52" t="s">
        <v>118</v>
      </c>
      <c r="BG52" t="s">
        <v>119</v>
      </c>
      <c r="BH52" t="s">
        <v>280</v>
      </c>
      <c r="BI52">
        <v>5571</v>
      </c>
      <c r="BJ52">
        <v>7</v>
      </c>
      <c r="BK52" t="s">
        <v>208</v>
      </c>
      <c r="BL52" t="s">
        <v>379</v>
      </c>
      <c r="BM52">
        <v>0.8927518276336045</v>
      </c>
      <c r="BN52" t="s">
        <v>69</v>
      </c>
      <c r="BO52" t="s">
        <v>180</v>
      </c>
      <c r="BP52">
        <v>2593.63</v>
      </c>
    </row>
    <row r="53" spans="1:68" ht="16.5">
      <c r="A53" s="123" t="str">
        <f t="shared" si="18"/>
        <v>영종운수</v>
      </c>
      <c r="B53" s="124" t="str">
        <f t="shared" si="1"/>
        <v>박희수</v>
      </c>
      <c r="C53" s="125" t="str">
        <f t="shared" si="19"/>
        <v>D</v>
      </c>
      <c r="D53" s="126">
        <f t="shared" si="20"/>
        <v>0.80587066037256228</v>
      </c>
      <c r="E53" s="127">
        <f t="shared" si="21"/>
        <v>2378</v>
      </c>
      <c r="F53" s="128" t="str">
        <f t="shared" si="22"/>
        <v>203</v>
      </c>
      <c r="G53" s="129" t="str">
        <f t="shared" si="23"/>
        <v>70바2546</v>
      </c>
      <c r="H53" s="130">
        <f t="shared" si="24"/>
        <v>11</v>
      </c>
      <c r="I53" s="131">
        <f t="shared" si="25"/>
        <v>2777.6379999999999</v>
      </c>
      <c r="J53" s="132">
        <f t="shared" si="26"/>
        <v>1.6036022776391316E-2</v>
      </c>
      <c r="K53" s="132">
        <f t="shared" si="27"/>
        <v>0.29086770125035977</v>
      </c>
      <c r="L53" s="132">
        <f t="shared" si="28"/>
        <v>0.16164813413410964</v>
      </c>
      <c r="M53" s="133">
        <f t="shared" si="29"/>
        <v>15.053000000000001</v>
      </c>
      <c r="N53" s="134">
        <f t="shared" si="30"/>
        <v>0.10800543483348082</v>
      </c>
      <c r="O53" s="134">
        <f t="shared" si="31"/>
        <v>6.2643152203418877</v>
      </c>
      <c r="P53" s="216">
        <f t="shared" si="32"/>
        <v>16</v>
      </c>
      <c r="Q53" s="217">
        <f t="shared" si="33"/>
        <v>3</v>
      </c>
      <c r="R53" s="217">
        <f t="shared" si="34"/>
        <v>174</v>
      </c>
      <c r="T53">
        <v>526</v>
      </c>
      <c r="U53">
        <v>2378</v>
      </c>
      <c r="V53" t="s">
        <v>411</v>
      </c>
      <c r="W53">
        <v>2777.6379999999999</v>
      </c>
      <c r="X53">
        <v>1301.173</v>
      </c>
      <c r="Y53">
        <v>2.1349999999999998</v>
      </c>
      <c r="Z53">
        <v>15.053000000000001</v>
      </c>
      <c r="AA53">
        <v>125.34136599999999</v>
      </c>
      <c r="AB53">
        <v>2.0099770000000001</v>
      </c>
      <c r="AC53">
        <v>36.457754999999999</v>
      </c>
      <c r="AD53" s="1">
        <v>449</v>
      </c>
      <c r="AE53">
        <v>3</v>
      </c>
      <c r="AF53">
        <v>174</v>
      </c>
      <c r="AG53">
        <v>98</v>
      </c>
      <c r="AH53">
        <v>22.160585000000001</v>
      </c>
      <c r="AI53">
        <v>19672.400000000001</v>
      </c>
      <c r="AJ53">
        <v>2216.9</v>
      </c>
      <c r="AK53">
        <v>16</v>
      </c>
      <c r="AL53">
        <v>1587</v>
      </c>
      <c r="AM53" t="s">
        <v>397</v>
      </c>
      <c r="AN53" t="s">
        <v>512</v>
      </c>
      <c r="AO53">
        <v>650.12400000000002</v>
      </c>
      <c r="AR53" t="s">
        <v>118</v>
      </c>
      <c r="AS53" t="s">
        <v>120</v>
      </c>
      <c r="AT53" t="s">
        <v>222</v>
      </c>
      <c r="AU53" t="s">
        <v>411</v>
      </c>
      <c r="AV53" t="s">
        <v>48</v>
      </c>
      <c r="AW53">
        <v>11</v>
      </c>
      <c r="BB53">
        <v>0.80587066037256228</v>
      </c>
      <c r="BC53" t="s">
        <v>67</v>
      </c>
      <c r="BF53" t="s">
        <v>118</v>
      </c>
      <c r="BG53" t="s">
        <v>120</v>
      </c>
      <c r="BH53" t="s">
        <v>411</v>
      </c>
      <c r="BI53">
        <v>2378</v>
      </c>
      <c r="BJ53">
        <v>11</v>
      </c>
      <c r="BK53" t="s">
        <v>222</v>
      </c>
      <c r="BL53" t="s">
        <v>218</v>
      </c>
      <c r="BM53">
        <v>0.80587066037256228</v>
      </c>
      <c r="BN53" t="s">
        <v>67</v>
      </c>
      <c r="BO53" t="s">
        <v>182</v>
      </c>
      <c r="BP53">
        <v>2777.6379999999999</v>
      </c>
    </row>
    <row r="54" spans="1:68" ht="16.5">
      <c r="A54" s="106" t="str">
        <f t="shared" si="18"/>
        <v>영종운수</v>
      </c>
      <c r="B54" s="107" t="str">
        <f t="shared" si="1"/>
        <v>백승철</v>
      </c>
      <c r="C54" s="108" t="str">
        <f t="shared" si="19"/>
        <v>S</v>
      </c>
      <c r="D54" s="109">
        <f t="shared" si="20"/>
        <v>1.0462068965517242</v>
      </c>
      <c r="E54" s="110">
        <f t="shared" si="21"/>
        <v>1313</v>
      </c>
      <c r="F54" s="111" t="str">
        <f t="shared" si="22"/>
        <v>202</v>
      </c>
      <c r="G54" s="112" t="str">
        <f t="shared" si="23"/>
        <v>73아1240</v>
      </c>
      <c r="H54" s="113">
        <f t="shared" si="24"/>
        <v>1</v>
      </c>
      <c r="I54" s="114">
        <f t="shared" si="25"/>
        <v>3837.5450000000001</v>
      </c>
      <c r="J54" s="115">
        <f t="shared" si="26"/>
        <v>2.7343089929871514E-2</v>
      </c>
      <c r="K54" s="115">
        <f t="shared" si="27"/>
        <v>0.27818276474673587</v>
      </c>
      <c r="L54" s="115">
        <f t="shared" si="28"/>
        <v>8.5210727170626013E-2</v>
      </c>
      <c r="M54" s="116">
        <f t="shared" si="29"/>
        <v>10.759</v>
      </c>
      <c r="N54" s="117">
        <f t="shared" si="30"/>
        <v>0</v>
      </c>
      <c r="O54" s="117">
        <f t="shared" si="31"/>
        <v>2.5015993297798462</v>
      </c>
      <c r="P54" s="218">
        <f t="shared" si="32"/>
        <v>20</v>
      </c>
      <c r="Q54" s="219">
        <f t="shared" si="33"/>
        <v>0</v>
      </c>
      <c r="R54" s="219">
        <f t="shared" si="34"/>
        <v>96</v>
      </c>
      <c r="T54">
        <v>526</v>
      </c>
      <c r="U54">
        <v>1313</v>
      </c>
      <c r="V54" t="s">
        <v>282</v>
      </c>
      <c r="W54">
        <v>3837.5450000000001</v>
      </c>
      <c r="X54">
        <v>1264.771</v>
      </c>
      <c r="Y54">
        <v>3.0339999999999998</v>
      </c>
      <c r="Z54">
        <v>10.759</v>
      </c>
      <c r="AA54">
        <v>153.836637</v>
      </c>
      <c r="AB54">
        <v>4.2063689999999996</v>
      </c>
      <c r="AC54">
        <v>42.794701000000003</v>
      </c>
      <c r="AD54" s="1">
        <v>327</v>
      </c>
      <c r="AE54">
        <v>0</v>
      </c>
      <c r="AF54">
        <v>96</v>
      </c>
      <c r="AG54">
        <v>98</v>
      </c>
      <c r="AH54">
        <v>24.945585000000001</v>
      </c>
      <c r="AI54">
        <v>37545.9</v>
      </c>
      <c r="AJ54">
        <v>5177.3999999999996</v>
      </c>
      <c r="AK54">
        <v>20</v>
      </c>
      <c r="AL54">
        <v>2247</v>
      </c>
      <c r="AM54" t="s">
        <v>283</v>
      </c>
      <c r="AN54" t="s">
        <v>513</v>
      </c>
      <c r="AO54">
        <v>3837.5450000000001</v>
      </c>
      <c r="AR54" t="s">
        <v>118</v>
      </c>
      <c r="AS54" t="s">
        <v>119</v>
      </c>
      <c r="AT54" t="s">
        <v>210</v>
      </c>
      <c r="AU54" t="s">
        <v>282</v>
      </c>
      <c r="AV54" t="s">
        <v>48</v>
      </c>
      <c r="AW54">
        <v>1</v>
      </c>
      <c r="BB54">
        <v>1.0462068965517242</v>
      </c>
      <c r="BC54" t="s">
        <v>71</v>
      </c>
      <c r="BF54" t="s">
        <v>118</v>
      </c>
      <c r="BG54" t="s">
        <v>119</v>
      </c>
      <c r="BH54" t="s">
        <v>282</v>
      </c>
      <c r="BI54">
        <v>1313</v>
      </c>
      <c r="BJ54">
        <v>1</v>
      </c>
      <c r="BK54" t="s">
        <v>210</v>
      </c>
      <c r="BL54" t="s">
        <v>177</v>
      </c>
      <c r="BM54">
        <v>1.0462068965517242</v>
      </c>
      <c r="BN54" t="s">
        <v>71</v>
      </c>
      <c r="BO54" t="s">
        <v>179</v>
      </c>
      <c r="BP54">
        <v>3837.5450000000001</v>
      </c>
    </row>
    <row r="55" spans="1:68" ht="16.5">
      <c r="A55" s="123" t="str">
        <f t="shared" si="18"/>
        <v>영종운수</v>
      </c>
      <c r="B55" s="124" t="str">
        <f t="shared" si="1"/>
        <v>선경호</v>
      </c>
      <c r="C55" s="125" t="str">
        <f t="shared" si="19"/>
        <v>B</v>
      </c>
      <c r="D55" s="126">
        <f t="shared" si="20"/>
        <v>0.91045910493151239</v>
      </c>
      <c r="E55" s="127">
        <f t="shared" si="21"/>
        <v>1182</v>
      </c>
      <c r="F55" s="128" t="str">
        <f t="shared" si="22"/>
        <v>202</v>
      </c>
      <c r="G55" s="129" t="str">
        <f t="shared" si="23"/>
        <v>73아1213</v>
      </c>
      <c r="H55" s="130">
        <f t="shared" si="24"/>
        <v>2</v>
      </c>
      <c r="I55" s="131">
        <f t="shared" si="25"/>
        <v>3962.8710000000001</v>
      </c>
      <c r="J55" s="132">
        <f t="shared" si="26"/>
        <v>1.4517880925349931E-2</v>
      </c>
      <c r="K55" s="132">
        <f t="shared" si="27"/>
        <v>0.27102138414026417</v>
      </c>
      <c r="L55" s="132">
        <f t="shared" si="28"/>
        <v>0.11885322535101445</v>
      </c>
      <c r="M55" s="133">
        <f t="shared" si="29"/>
        <v>13.606</v>
      </c>
      <c r="N55" s="134">
        <f t="shared" si="30"/>
        <v>0</v>
      </c>
      <c r="O55" s="134">
        <f t="shared" si="31"/>
        <v>1.11030613916022</v>
      </c>
      <c r="P55" s="216">
        <f t="shared" si="32"/>
        <v>17</v>
      </c>
      <c r="Q55" s="217">
        <f t="shared" si="33"/>
        <v>0</v>
      </c>
      <c r="R55" s="217">
        <f t="shared" si="34"/>
        <v>44</v>
      </c>
      <c r="T55">
        <v>526</v>
      </c>
      <c r="U55">
        <v>1182</v>
      </c>
      <c r="V55" t="s">
        <v>284</v>
      </c>
      <c r="W55">
        <v>3962.8710000000001</v>
      </c>
      <c r="X55">
        <v>1455.9659999999999</v>
      </c>
      <c r="Y55">
        <v>2.722</v>
      </c>
      <c r="Z55">
        <v>13.606</v>
      </c>
      <c r="AA55">
        <v>157.54386</v>
      </c>
      <c r="AB55">
        <v>2.2872029999999999</v>
      </c>
      <c r="AC55">
        <v>42.697755000000001</v>
      </c>
      <c r="AD55" s="1">
        <v>471</v>
      </c>
      <c r="AE55">
        <v>0</v>
      </c>
      <c r="AF55">
        <v>44</v>
      </c>
      <c r="AG55">
        <v>95</v>
      </c>
      <c r="AH55">
        <v>25.15408</v>
      </c>
      <c r="AI55">
        <v>43440.7</v>
      </c>
      <c r="AJ55">
        <v>1105.3</v>
      </c>
      <c r="AK55">
        <v>17</v>
      </c>
      <c r="AL55">
        <v>2835</v>
      </c>
      <c r="AM55" t="s">
        <v>285</v>
      </c>
      <c r="AN55" t="s">
        <v>514</v>
      </c>
      <c r="AO55">
        <v>3781.1979999999999</v>
      </c>
      <c r="AR55" t="s">
        <v>118</v>
      </c>
      <c r="AS55" t="s">
        <v>119</v>
      </c>
      <c r="AT55" t="s">
        <v>207</v>
      </c>
      <c r="AU55" t="s">
        <v>284</v>
      </c>
      <c r="AV55" t="s">
        <v>48</v>
      </c>
      <c r="AW55">
        <v>2</v>
      </c>
      <c r="BB55">
        <v>0.91045910493151239</v>
      </c>
      <c r="BC55" t="s">
        <v>68</v>
      </c>
      <c r="BF55" t="s">
        <v>118</v>
      </c>
      <c r="BG55" t="s">
        <v>119</v>
      </c>
      <c r="BH55" t="s">
        <v>284</v>
      </c>
      <c r="BI55">
        <v>1182</v>
      </c>
      <c r="BJ55">
        <v>2</v>
      </c>
      <c r="BK55" t="s">
        <v>207</v>
      </c>
      <c r="BL55" t="s">
        <v>205</v>
      </c>
      <c r="BM55">
        <v>0.91045910493151239</v>
      </c>
      <c r="BN55" t="s">
        <v>68</v>
      </c>
      <c r="BO55" t="s">
        <v>178</v>
      </c>
      <c r="BP55">
        <v>3962.8710000000001</v>
      </c>
    </row>
    <row r="56" spans="1:68" ht="16.5">
      <c r="A56" s="106" t="str">
        <f t="shared" si="18"/>
        <v>영종운수</v>
      </c>
      <c r="B56" s="107" t="str">
        <f t="shared" si="1"/>
        <v>성민철</v>
      </c>
      <c r="C56" s="108" t="str">
        <f t="shared" si="19"/>
        <v>D</v>
      </c>
      <c r="D56" s="109">
        <f t="shared" si="20"/>
        <v>0.81041127135516733</v>
      </c>
      <c r="E56" s="110">
        <f t="shared" si="21"/>
        <v>7205</v>
      </c>
      <c r="F56" s="111" t="str">
        <f t="shared" si="22"/>
        <v>203</v>
      </c>
      <c r="G56" s="112" t="str">
        <f t="shared" si="23"/>
        <v>70바2546</v>
      </c>
      <c r="H56" s="113">
        <f t="shared" si="24"/>
        <v>4</v>
      </c>
      <c r="I56" s="114">
        <f t="shared" si="25"/>
        <v>1795.9179999999999</v>
      </c>
      <c r="J56" s="115">
        <f t="shared" si="26"/>
        <v>2.2177293014458439E-2</v>
      </c>
      <c r="K56" s="115">
        <f t="shared" si="27"/>
        <v>0.2727032566173978</v>
      </c>
      <c r="L56" s="115">
        <f t="shared" si="28"/>
        <v>0.13085229949251581</v>
      </c>
      <c r="M56" s="116">
        <f t="shared" si="29"/>
        <v>15.082000000000001</v>
      </c>
      <c r="N56" s="117">
        <f t="shared" si="30"/>
        <v>0</v>
      </c>
      <c r="O56" s="117">
        <f t="shared" si="31"/>
        <v>8.2409107765499314</v>
      </c>
      <c r="P56" s="218">
        <f t="shared" si="32"/>
        <v>14</v>
      </c>
      <c r="Q56" s="219">
        <f t="shared" si="33"/>
        <v>0</v>
      </c>
      <c r="R56" s="219">
        <f t="shared" si="34"/>
        <v>148</v>
      </c>
      <c r="T56">
        <v>526</v>
      </c>
      <c r="U56">
        <v>7205</v>
      </c>
      <c r="V56" t="s">
        <v>286</v>
      </c>
      <c r="W56">
        <v>1795.9179999999999</v>
      </c>
      <c r="X56">
        <v>848.69299999999998</v>
      </c>
      <c r="Y56">
        <v>2.1160000000000001</v>
      </c>
      <c r="Z56">
        <v>15.082000000000001</v>
      </c>
      <c r="AA56">
        <v>80.411933000000005</v>
      </c>
      <c r="AB56">
        <v>1.7833190000000001</v>
      </c>
      <c r="AC56">
        <v>21.928595999999999</v>
      </c>
      <c r="AD56" s="1">
        <v>235</v>
      </c>
      <c r="AE56">
        <v>0</v>
      </c>
      <c r="AF56">
        <v>148</v>
      </c>
      <c r="AG56">
        <v>107</v>
      </c>
      <c r="AH56">
        <v>22.333973</v>
      </c>
      <c r="AI56">
        <v>14333.3</v>
      </c>
      <c r="AJ56">
        <v>3061.6</v>
      </c>
      <c r="AK56">
        <v>14</v>
      </c>
      <c r="AL56">
        <v>3544</v>
      </c>
      <c r="AM56" t="s">
        <v>287</v>
      </c>
      <c r="AN56" t="s">
        <v>515</v>
      </c>
      <c r="AO56">
        <v>1056.01</v>
      </c>
      <c r="AR56" t="s">
        <v>118</v>
      </c>
      <c r="AS56" t="s">
        <v>120</v>
      </c>
      <c r="AT56" t="s">
        <v>222</v>
      </c>
      <c r="AU56" t="s">
        <v>286</v>
      </c>
      <c r="AV56" t="s">
        <v>48</v>
      </c>
      <c r="AW56">
        <v>4</v>
      </c>
      <c r="BB56">
        <v>0.81041127135516733</v>
      </c>
      <c r="BC56" t="s">
        <v>67</v>
      </c>
      <c r="BF56" t="s">
        <v>118</v>
      </c>
      <c r="BG56" t="s">
        <v>120</v>
      </c>
      <c r="BH56" t="s">
        <v>286</v>
      </c>
      <c r="BI56">
        <v>7205</v>
      </c>
      <c r="BJ56">
        <v>4</v>
      </c>
      <c r="BK56" t="s">
        <v>222</v>
      </c>
      <c r="BL56" t="s">
        <v>208</v>
      </c>
      <c r="BM56">
        <v>0.81041127135516733</v>
      </c>
      <c r="BN56" t="s">
        <v>67</v>
      </c>
      <c r="BO56" t="s">
        <v>182</v>
      </c>
      <c r="BP56">
        <v>1795.9179999999999</v>
      </c>
    </row>
    <row r="57" spans="1:68" ht="16.5">
      <c r="A57" s="123" t="str">
        <f t="shared" si="18"/>
        <v>영종운수</v>
      </c>
      <c r="B57" s="124" t="str">
        <f t="shared" si="1"/>
        <v>송성호</v>
      </c>
      <c r="C57" s="125" t="str">
        <f t="shared" si="19"/>
        <v>F</v>
      </c>
      <c r="D57" s="126">
        <f t="shared" si="20"/>
        <v>0.79390103834339576</v>
      </c>
      <c r="E57" s="127">
        <f t="shared" si="21"/>
        <v>4476</v>
      </c>
      <c r="F57" s="128" t="str">
        <f t="shared" si="22"/>
        <v>203</v>
      </c>
      <c r="G57" s="129" t="str">
        <f t="shared" si="23"/>
        <v>71바7513</v>
      </c>
      <c r="H57" s="130">
        <f t="shared" si="24"/>
        <v>3</v>
      </c>
      <c r="I57" s="131">
        <f t="shared" si="25"/>
        <v>697.39099999999996</v>
      </c>
      <c r="J57" s="132">
        <f t="shared" si="26"/>
        <v>1.7075516180628521E-2</v>
      </c>
      <c r="K57" s="132">
        <f t="shared" si="27"/>
        <v>0.28947516109776777</v>
      </c>
      <c r="L57" s="132">
        <f t="shared" si="28"/>
        <v>0.1978803856086471</v>
      </c>
      <c r="M57" s="133">
        <f t="shared" si="29"/>
        <v>16.693000000000001</v>
      </c>
      <c r="N57" s="134">
        <f t="shared" si="30"/>
        <v>0</v>
      </c>
      <c r="O57" s="134">
        <f t="shared" si="31"/>
        <v>11.184543534401792</v>
      </c>
      <c r="P57" s="216">
        <f t="shared" si="32"/>
        <v>7</v>
      </c>
      <c r="Q57" s="217">
        <f t="shared" si="33"/>
        <v>0</v>
      </c>
      <c r="R57" s="217">
        <f t="shared" si="34"/>
        <v>78</v>
      </c>
      <c r="T57">
        <v>526</v>
      </c>
      <c r="U57">
        <v>4476</v>
      </c>
      <c r="V57" t="s">
        <v>365</v>
      </c>
      <c r="W57">
        <v>697.39099999999996</v>
      </c>
      <c r="X57">
        <v>329.75700000000001</v>
      </c>
      <c r="Y57">
        <v>2.1150000000000002</v>
      </c>
      <c r="Z57">
        <v>16.693000000000001</v>
      </c>
      <c r="AA57">
        <v>32.518607000000003</v>
      </c>
      <c r="AB57">
        <v>0.55527199999999999</v>
      </c>
      <c r="AC57">
        <v>9.4133289999999992</v>
      </c>
      <c r="AD57" s="1">
        <v>138</v>
      </c>
      <c r="AE57">
        <v>0</v>
      </c>
      <c r="AF57">
        <v>78</v>
      </c>
      <c r="AG57">
        <v>95</v>
      </c>
      <c r="AH57">
        <v>21.445906000000001</v>
      </c>
      <c r="AI57">
        <v>4327</v>
      </c>
      <c r="AJ57">
        <v>766.3</v>
      </c>
      <c r="AK57">
        <v>7</v>
      </c>
      <c r="AL57">
        <v>1186</v>
      </c>
      <c r="AM57" t="s">
        <v>366</v>
      </c>
      <c r="AN57" t="s">
        <v>516</v>
      </c>
      <c r="AO57">
        <v>289.63200000000001</v>
      </c>
      <c r="AR57" t="s">
        <v>118</v>
      </c>
      <c r="AS57" t="s">
        <v>120</v>
      </c>
      <c r="AT57" t="s">
        <v>223</v>
      </c>
      <c r="AU57" t="s">
        <v>365</v>
      </c>
      <c r="AV57" t="s">
        <v>48</v>
      </c>
      <c r="AW57">
        <v>3</v>
      </c>
      <c r="BB57">
        <v>0.79390103834339576</v>
      </c>
      <c r="BC57" t="s">
        <v>70</v>
      </c>
      <c r="BF57" t="s">
        <v>118</v>
      </c>
      <c r="BG57" t="s">
        <v>120</v>
      </c>
      <c r="BH57" t="s">
        <v>365</v>
      </c>
      <c r="BI57">
        <v>4476</v>
      </c>
      <c r="BJ57">
        <v>3</v>
      </c>
      <c r="BK57" t="s">
        <v>223</v>
      </c>
      <c r="BL57" t="s">
        <v>225</v>
      </c>
      <c r="BM57">
        <v>0.79390103834339576</v>
      </c>
      <c r="BN57" t="s">
        <v>70</v>
      </c>
      <c r="BO57" t="s">
        <v>187</v>
      </c>
      <c r="BP57">
        <v>697.39099999999996</v>
      </c>
    </row>
    <row r="58" spans="1:68" ht="16.5">
      <c r="A58" s="106" t="str">
        <f t="shared" si="18"/>
        <v>영종운수</v>
      </c>
      <c r="B58" s="107" t="str">
        <f t="shared" si="1"/>
        <v>송영선</v>
      </c>
      <c r="C58" s="108" t="str">
        <f t="shared" si="19"/>
        <v>C</v>
      </c>
      <c r="D58" s="109">
        <f t="shared" si="20"/>
        <v>0.87553055841374294</v>
      </c>
      <c r="E58" s="110">
        <f t="shared" si="21"/>
        <v>674</v>
      </c>
      <c r="F58" s="111" t="str">
        <f t="shared" si="22"/>
        <v>202</v>
      </c>
      <c r="G58" s="112" t="str">
        <f t="shared" si="23"/>
        <v>73아1220</v>
      </c>
      <c r="H58" s="113">
        <f t="shared" si="24"/>
        <v>2</v>
      </c>
      <c r="I58" s="114">
        <f t="shared" si="25"/>
        <v>3498.3969999999999</v>
      </c>
      <c r="J58" s="115">
        <f t="shared" si="26"/>
        <v>1.3988736877662921E-2</v>
      </c>
      <c r="K58" s="115">
        <f t="shared" si="27"/>
        <v>0.28731882634702388</v>
      </c>
      <c r="L58" s="115">
        <f t="shared" si="28"/>
        <v>0.21495559251851634</v>
      </c>
      <c r="M58" s="116">
        <f t="shared" si="29"/>
        <v>14.31</v>
      </c>
      <c r="N58" s="117">
        <f t="shared" si="30"/>
        <v>1.8008247777482087</v>
      </c>
      <c r="O58" s="117">
        <f t="shared" si="31"/>
        <v>4.087586400285617</v>
      </c>
      <c r="P58" s="218">
        <f t="shared" si="32"/>
        <v>7</v>
      </c>
      <c r="Q58" s="219">
        <f t="shared" si="33"/>
        <v>63</v>
      </c>
      <c r="R58" s="219">
        <f t="shared" si="34"/>
        <v>143</v>
      </c>
      <c r="T58">
        <v>526</v>
      </c>
      <c r="U58">
        <v>674</v>
      </c>
      <c r="V58" t="s">
        <v>288</v>
      </c>
      <c r="W58">
        <v>3498.3969999999999</v>
      </c>
      <c r="X58">
        <v>1337.963</v>
      </c>
      <c r="Y58">
        <v>2.6150000000000002</v>
      </c>
      <c r="Z58">
        <v>14.31</v>
      </c>
      <c r="AA58">
        <v>136.575805</v>
      </c>
      <c r="AB58">
        <v>1.910523</v>
      </c>
      <c r="AC58">
        <v>39.2408</v>
      </c>
      <c r="AD58" s="1">
        <v>752</v>
      </c>
      <c r="AE58">
        <v>63</v>
      </c>
      <c r="AF58">
        <v>143</v>
      </c>
      <c r="AG58">
        <v>105</v>
      </c>
      <c r="AH58">
        <v>25.615055999999999</v>
      </c>
      <c r="AI58">
        <v>32163</v>
      </c>
      <c r="AJ58">
        <v>4969.2</v>
      </c>
      <c r="AK58">
        <v>7</v>
      </c>
      <c r="AL58">
        <v>1071</v>
      </c>
      <c r="AM58" t="s">
        <v>289</v>
      </c>
      <c r="AN58" t="s">
        <v>517</v>
      </c>
      <c r="AO58">
        <v>3407.982</v>
      </c>
      <c r="AR58" t="s">
        <v>118</v>
      </c>
      <c r="AS58" t="s">
        <v>119</v>
      </c>
      <c r="AT58" t="s">
        <v>379</v>
      </c>
      <c r="AU58" t="s">
        <v>288</v>
      </c>
      <c r="AV58" t="s">
        <v>48</v>
      </c>
      <c r="AW58">
        <v>2</v>
      </c>
      <c r="BB58">
        <v>0.87553055841374294</v>
      </c>
      <c r="BC58" t="s">
        <v>69</v>
      </c>
      <c r="BF58" t="s">
        <v>118</v>
      </c>
      <c r="BG58" t="s">
        <v>119</v>
      </c>
      <c r="BH58" t="s">
        <v>288</v>
      </c>
      <c r="BI58">
        <v>674</v>
      </c>
      <c r="BJ58">
        <v>2</v>
      </c>
      <c r="BK58" t="s">
        <v>379</v>
      </c>
      <c r="BL58" t="s">
        <v>201</v>
      </c>
      <c r="BM58">
        <v>0.87553055841374294</v>
      </c>
      <c r="BN58" t="s">
        <v>69</v>
      </c>
      <c r="BO58" t="s">
        <v>180</v>
      </c>
      <c r="BP58">
        <v>3498.3969999999999</v>
      </c>
    </row>
    <row r="59" spans="1:68" ht="16.5">
      <c r="A59" s="123" t="str">
        <f t="shared" si="18"/>
        <v>영종운수</v>
      </c>
      <c r="B59" s="124" t="str">
        <f t="shared" si="1"/>
        <v>신감찬</v>
      </c>
      <c r="C59" s="125" t="str">
        <f t="shared" si="19"/>
        <v>C</v>
      </c>
      <c r="D59" s="126">
        <f t="shared" si="20"/>
        <v>0.85448275862068979</v>
      </c>
      <c r="E59" s="127">
        <f t="shared" si="21"/>
        <v>6740</v>
      </c>
      <c r="F59" s="128" t="str">
        <f t="shared" si="22"/>
        <v>203</v>
      </c>
      <c r="G59" s="129" t="str">
        <f t="shared" si="23"/>
        <v>73아1238</v>
      </c>
      <c r="H59" s="130">
        <f t="shared" si="24"/>
        <v>1</v>
      </c>
      <c r="I59" s="131">
        <f t="shared" si="25"/>
        <v>2962.4830000000002</v>
      </c>
      <c r="J59" s="132">
        <f t="shared" si="26"/>
        <v>2.0083060757705606E-2</v>
      </c>
      <c r="K59" s="132">
        <f t="shared" si="27"/>
        <v>0.26985417721039168</v>
      </c>
      <c r="L59" s="132">
        <f t="shared" si="28"/>
        <v>0.19139350335512473</v>
      </c>
      <c r="M59" s="133">
        <f t="shared" si="29"/>
        <v>10.917999999999999</v>
      </c>
      <c r="N59" s="134">
        <f t="shared" si="30"/>
        <v>6.7510935927733592E-2</v>
      </c>
      <c r="O59" s="134">
        <f t="shared" si="31"/>
        <v>10.734238812509641</v>
      </c>
      <c r="P59" s="216">
        <f t="shared" si="32"/>
        <v>15</v>
      </c>
      <c r="Q59" s="217">
        <f t="shared" si="33"/>
        <v>2</v>
      </c>
      <c r="R59" s="217">
        <f t="shared" si="34"/>
        <v>318</v>
      </c>
      <c r="T59">
        <v>526</v>
      </c>
      <c r="U59">
        <v>6740</v>
      </c>
      <c r="V59" t="s">
        <v>290</v>
      </c>
      <c r="W59">
        <v>2962.4830000000002</v>
      </c>
      <c r="X59">
        <v>1195.3610000000001</v>
      </c>
      <c r="Y59">
        <v>2.4780000000000002</v>
      </c>
      <c r="Z59">
        <v>10.917999999999999</v>
      </c>
      <c r="AA59">
        <v>135.283861</v>
      </c>
      <c r="AB59">
        <v>2.7169140000000001</v>
      </c>
      <c r="AC59">
        <v>36.506914999999999</v>
      </c>
      <c r="AD59" s="1">
        <v>567</v>
      </c>
      <c r="AE59">
        <v>2</v>
      </c>
      <c r="AF59">
        <v>318</v>
      </c>
      <c r="AG59">
        <v>89</v>
      </c>
      <c r="AH59">
        <v>21.898273</v>
      </c>
      <c r="AI59">
        <v>14848.6</v>
      </c>
      <c r="AJ59">
        <v>249</v>
      </c>
      <c r="AK59">
        <v>15</v>
      </c>
      <c r="AL59">
        <v>1930</v>
      </c>
      <c r="AM59" t="s">
        <v>291</v>
      </c>
      <c r="AN59" t="s">
        <v>518</v>
      </c>
      <c r="AO59">
        <v>2962.4830000000002</v>
      </c>
      <c r="AR59" t="s">
        <v>118</v>
      </c>
      <c r="AS59" t="s">
        <v>120</v>
      </c>
      <c r="AT59" t="s">
        <v>226</v>
      </c>
      <c r="AU59" t="s">
        <v>290</v>
      </c>
      <c r="AV59" t="s">
        <v>48</v>
      </c>
      <c r="AW59">
        <v>1</v>
      </c>
      <c r="BB59">
        <v>0.85448275862068979</v>
      </c>
      <c r="BC59" t="s">
        <v>69</v>
      </c>
      <c r="BF59" t="s">
        <v>118</v>
      </c>
      <c r="BG59" t="s">
        <v>120</v>
      </c>
      <c r="BH59" t="s">
        <v>290</v>
      </c>
      <c r="BI59">
        <v>6740</v>
      </c>
      <c r="BJ59">
        <v>1</v>
      </c>
      <c r="BK59" t="s">
        <v>226</v>
      </c>
      <c r="BL59" t="s">
        <v>177</v>
      </c>
      <c r="BM59">
        <v>0.85448275862068979</v>
      </c>
      <c r="BN59" t="s">
        <v>69</v>
      </c>
      <c r="BO59" t="s">
        <v>180</v>
      </c>
      <c r="BP59">
        <v>2962.4830000000002</v>
      </c>
    </row>
    <row r="60" spans="1:68" ht="16.5">
      <c r="A60" s="106" t="str">
        <f t="shared" si="18"/>
        <v>영종운수</v>
      </c>
      <c r="B60" s="107" t="str">
        <f t="shared" si="1"/>
        <v>신이호</v>
      </c>
      <c r="C60" s="108" t="str">
        <f t="shared" si="19"/>
        <v>S</v>
      </c>
      <c r="D60" s="109">
        <f t="shared" si="20"/>
        <v>1.01</v>
      </c>
      <c r="E60" s="110">
        <f t="shared" si="21"/>
        <v>2704</v>
      </c>
      <c r="F60" s="111" t="str">
        <f t="shared" si="22"/>
        <v>e음15</v>
      </c>
      <c r="G60" s="112" t="str">
        <f t="shared" si="23"/>
        <v>73아9157</v>
      </c>
      <c r="H60" s="113">
        <f t="shared" si="24"/>
        <v>1</v>
      </c>
      <c r="I60" s="114">
        <f t="shared" si="25"/>
        <v>1799.146</v>
      </c>
      <c r="J60" s="115">
        <f t="shared" si="26"/>
        <v>5.8681165401790773E-3</v>
      </c>
      <c r="K60" s="115">
        <f t="shared" si="27"/>
        <v>0.24755311757514689</v>
      </c>
      <c r="L60" s="115">
        <f t="shared" si="28"/>
        <v>0.30069822015556269</v>
      </c>
      <c r="M60" s="116">
        <f t="shared" si="29"/>
        <v>5.4189999999999996</v>
      </c>
      <c r="N60" s="117">
        <f t="shared" si="30"/>
        <v>36.600736467637944</v>
      </c>
      <c r="O60" s="117">
        <f t="shared" si="31"/>
        <v>14.227585985936411</v>
      </c>
      <c r="P60" s="218">
        <f t="shared" si="32"/>
        <v>0</v>
      </c>
      <c r="Q60" s="219">
        <f t="shared" si="33"/>
        <v>674</v>
      </c>
      <c r="R60" s="219">
        <f t="shared" si="34"/>
        <v>262</v>
      </c>
      <c r="T60">
        <v>526</v>
      </c>
      <c r="U60">
        <v>2704</v>
      </c>
      <c r="V60" t="s">
        <v>292</v>
      </c>
      <c r="W60">
        <v>1841.4929999999999</v>
      </c>
      <c r="X60">
        <v>711.71900000000005</v>
      </c>
      <c r="Y60">
        <v>2.5870000000000002</v>
      </c>
      <c r="Z60">
        <v>5.4189999999999996</v>
      </c>
      <c r="AA60">
        <v>98.925779000000006</v>
      </c>
      <c r="AB60">
        <v>0.58050800000000002</v>
      </c>
      <c r="AC60">
        <v>24.489384999999999</v>
      </c>
      <c r="AD60" s="1">
        <v>541</v>
      </c>
      <c r="AE60">
        <v>674</v>
      </c>
      <c r="AF60">
        <v>262</v>
      </c>
      <c r="AG60">
        <v>67</v>
      </c>
      <c r="AH60">
        <v>18.614895000000001</v>
      </c>
      <c r="AI60">
        <v>129.69999999999999</v>
      </c>
      <c r="AJ60">
        <v>0</v>
      </c>
      <c r="AK60">
        <v>0</v>
      </c>
      <c r="AL60">
        <v>0</v>
      </c>
      <c r="AM60" t="s">
        <v>293</v>
      </c>
      <c r="AN60" t="s">
        <v>519</v>
      </c>
      <c r="AO60">
        <v>1799.146</v>
      </c>
      <c r="AR60" t="s">
        <v>118</v>
      </c>
      <c r="AS60" t="s">
        <v>124</v>
      </c>
      <c r="AT60" t="s">
        <v>232</v>
      </c>
      <c r="AU60" t="s">
        <v>292</v>
      </c>
      <c r="AV60" t="s">
        <v>219</v>
      </c>
      <c r="AW60">
        <v>1</v>
      </c>
      <c r="BB60">
        <v>1.01</v>
      </c>
      <c r="BC60" t="s">
        <v>71</v>
      </c>
      <c r="BF60" t="s">
        <v>118</v>
      </c>
      <c r="BG60" t="s">
        <v>124</v>
      </c>
      <c r="BH60" t="s">
        <v>292</v>
      </c>
      <c r="BI60">
        <v>2704</v>
      </c>
      <c r="BJ60">
        <v>1</v>
      </c>
      <c r="BK60" t="s">
        <v>232</v>
      </c>
      <c r="BL60" t="s">
        <v>177</v>
      </c>
      <c r="BM60">
        <v>1.01</v>
      </c>
      <c r="BN60" t="s">
        <v>71</v>
      </c>
      <c r="BO60" t="s">
        <v>179</v>
      </c>
      <c r="BP60">
        <v>1799.146</v>
      </c>
    </row>
    <row r="61" spans="1:68" ht="16.5">
      <c r="A61" s="123" t="str">
        <f t="shared" si="18"/>
        <v>영종운수</v>
      </c>
      <c r="B61" s="124" t="str">
        <f t="shared" si="1"/>
        <v>심명섭</v>
      </c>
      <c r="C61" s="125" t="str">
        <f t="shared" si="19"/>
        <v>D</v>
      </c>
      <c r="D61" s="126">
        <f t="shared" si="20"/>
        <v>0.83620689655172409</v>
      </c>
      <c r="E61" s="127">
        <f t="shared" si="21"/>
        <v>1115</v>
      </c>
      <c r="F61" s="128" t="str">
        <f t="shared" si="22"/>
        <v>202</v>
      </c>
      <c r="G61" s="129" t="str">
        <f t="shared" si="23"/>
        <v>73아1281</v>
      </c>
      <c r="H61" s="130">
        <f t="shared" si="24"/>
        <v>1</v>
      </c>
      <c r="I61" s="131">
        <f t="shared" si="25"/>
        <v>3106.56</v>
      </c>
      <c r="J61" s="132">
        <f t="shared" si="26"/>
        <v>8.1823266938233757E-3</v>
      </c>
      <c r="K61" s="132">
        <f t="shared" si="27"/>
        <v>0.29795857278636195</v>
      </c>
      <c r="L61" s="132">
        <f t="shared" si="28"/>
        <v>0.18187319736299959</v>
      </c>
      <c r="M61" s="133">
        <f t="shared" si="29"/>
        <v>16.2</v>
      </c>
      <c r="N61" s="134">
        <f t="shared" si="30"/>
        <v>0</v>
      </c>
      <c r="O61" s="134">
        <f t="shared" si="31"/>
        <v>3.8627935723114959</v>
      </c>
      <c r="P61" s="216">
        <f t="shared" si="32"/>
        <v>12</v>
      </c>
      <c r="Q61" s="217">
        <f t="shared" si="33"/>
        <v>0</v>
      </c>
      <c r="R61" s="217">
        <f t="shared" si="34"/>
        <v>120</v>
      </c>
      <c r="T61">
        <v>526</v>
      </c>
      <c r="U61">
        <v>1115</v>
      </c>
      <c r="V61" t="s">
        <v>294</v>
      </c>
      <c r="W61">
        <v>3106.56</v>
      </c>
      <c r="X61">
        <v>1280.9179999999999</v>
      </c>
      <c r="Y61">
        <v>2.4249999999999998</v>
      </c>
      <c r="Z61">
        <v>16.2</v>
      </c>
      <c r="AA61">
        <v>121.736645</v>
      </c>
      <c r="AB61">
        <v>0.996089</v>
      </c>
      <c r="AC61">
        <v>36.272477000000002</v>
      </c>
      <c r="AD61" s="1">
        <v>565</v>
      </c>
      <c r="AE61">
        <v>0</v>
      </c>
      <c r="AF61">
        <v>120</v>
      </c>
      <c r="AG61">
        <v>106</v>
      </c>
      <c r="AH61">
        <v>25.518692000000001</v>
      </c>
      <c r="AI61">
        <v>39622.5</v>
      </c>
      <c r="AJ61">
        <v>5857.3</v>
      </c>
      <c r="AK61">
        <v>12</v>
      </c>
      <c r="AL61">
        <v>1155</v>
      </c>
      <c r="AM61" t="s">
        <v>295</v>
      </c>
      <c r="AN61" t="s">
        <v>520</v>
      </c>
      <c r="AO61">
        <v>3106.56</v>
      </c>
      <c r="AR61" t="s">
        <v>118</v>
      </c>
      <c r="AS61" t="s">
        <v>119</v>
      </c>
      <c r="AT61" t="s">
        <v>216</v>
      </c>
      <c r="AU61" t="s">
        <v>294</v>
      </c>
      <c r="AV61" t="s">
        <v>48</v>
      </c>
      <c r="AW61">
        <v>1</v>
      </c>
      <c r="BB61">
        <v>0.83620689655172409</v>
      </c>
      <c r="BC61" t="s">
        <v>67</v>
      </c>
      <c r="BF61" t="s">
        <v>118</v>
      </c>
      <c r="BG61" t="s">
        <v>119</v>
      </c>
      <c r="BH61" t="s">
        <v>294</v>
      </c>
      <c r="BI61">
        <v>1115</v>
      </c>
      <c r="BJ61">
        <v>1</v>
      </c>
      <c r="BK61" t="s">
        <v>216</v>
      </c>
      <c r="BL61" t="s">
        <v>177</v>
      </c>
      <c r="BM61">
        <v>0.83620689655172409</v>
      </c>
      <c r="BN61" t="s">
        <v>67</v>
      </c>
      <c r="BO61" t="s">
        <v>182</v>
      </c>
      <c r="BP61">
        <v>3106.56</v>
      </c>
    </row>
    <row r="62" spans="1:68" ht="16.5">
      <c r="A62" s="106" t="str">
        <f t="shared" si="18"/>
        <v>영종운수</v>
      </c>
      <c r="B62" s="107" t="str">
        <f t="shared" si="1"/>
        <v>안기태</v>
      </c>
      <c r="C62" s="108" t="str">
        <f t="shared" si="19"/>
        <v>A</v>
      </c>
      <c r="D62" s="109">
        <f t="shared" si="20"/>
        <v>0.96868735590797572</v>
      </c>
      <c r="E62" s="110">
        <f t="shared" si="21"/>
        <v>2274</v>
      </c>
      <c r="F62" s="111" t="str">
        <f t="shared" si="22"/>
        <v>202</v>
      </c>
      <c r="G62" s="112" t="str">
        <f t="shared" si="23"/>
        <v>71바7511</v>
      </c>
      <c r="H62" s="113">
        <f t="shared" si="24"/>
        <v>9</v>
      </c>
      <c r="I62" s="114">
        <f t="shared" si="25"/>
        <v>3734.3750000000005</v>
      </c>
      <c r="J62" s="115">
        <f t="shared" si="26"/>
        <v>1.153271642809549E-2</v>
      </c>
      <c r="K62" s="115">
        <f t="shared" si="27"/>
        <v>0.3024986170423471</v>
      </c>
      <c r="L62" s="115">
        <f t="shared" si="28"/>
        <v>0.14460251046025102</v>
      </c>
      <c r="M62" s="116">
        <f t="shared" si="29"/>
        <v>14.97</v>
      </c>
      <c r="N62" s="117">
        <f t="shared" si="30"/>
        <v>0</v>
      </c>
      <c r="O62" s="117">
        <f t="shared" si="31"/>
        <v>9.8811715481171554</v>
      </c>
      <c r="P62" s="218">
        <f t="shared" si="32"/>
        <v>15</v>
      </c>
      <c r="Q62" s="219">
        <f t="shared" si="33"/>
        <v>0</v>
      </c>
      <c r="R62" s="219">
        <f t="shared" si="34"/>
        <v>369</v>
      </c>
      <c r="T62">
        <v>526</v>
      </c>
      <c r="U62">
        <v>2274</v>
      </c>
      <c r="V62" t="s">
        <v>296</v>
      </c>
      <c r="W62">
        <v>3734.375</v>
      </c>
      <c r="X62">
        <v>1367.9960000000001</v>
      </c>
      <c r="Y62">
        <v>2.73</v>
      </c>
      <c r="Z62">
        <v>14.97</v>
      </c>
      <c r="AA62">
        <v>142.081357</v>
      </c>
      <c r="AB62">
        <v>1.638584</v>
      </c>
      <c r="AC62">
        <v>42.979413999999998</v>
      </c>
      <c r="AD62" s="1">
        <v>540</v>
      </c>
      <c r="AE62">
        <v>0</v>
      </c>
      <c r="AF62">
        <v>369</v>
      </c>
      <c r="AG62">
        <v>107</v>
      </c>
      <c r="AH62">
        <v>26.283356000000001</v>
      </c>
      <c r="AI62">
        <v>29239.200000000001</v>
      </c>
      <c r="AJ62">
        <v>6088.7</v>
      </c>
      <c r="AK62">
        <v>15</v>
      </c>
      <c r="AL62">
        <v>1181</v>
      </c>
      <c r="AM62" t="s">
        <v>297</v>
      </c>
      <c r="AN62" t="s">
        <v>521</v>
      </c>
      <c r="AO62">
        <v>1757.1590000000001</v>
      </c>
      <c r="AR62" t="s">
        <v>118</v>
      </c>
      <c r="AS62" t="s">
        <v>119</v>
      </c>
      <c r="AT62" t="s">
        <v>204</v>
      </c>
      <c r="AU62" t="s">
        <v>296</v>
      </c>
      <c r="AV62" t="s">
        <v>48</v>
      </c>
      <c r="AW62">
        <v>9</v>
      </c>
      <c r="BB62">
        <v>0.96868735590797572</v>
      </c>
      <c r="BC62" t="s">
        <v>66</v>
      </c>
      <c r="BF62" t="s">
        <v>118</v>
      </c>
      <c r="BG62" t="s">
        <v>119</v>
      </c>
      <c r="BH62" t="s">
        <v>296</v>
      </c>
      <c r="BI62">
        <v>2274</v>
      </c>
      <c r="BJ62">
        <v>9</v>
      </c>
      <c r="BK62" t="s">
        <v>204</v>
      </c>
      <c r="BL62" t="s">
        <v>217</v>
      </c>
      <c r="BM62">
        <v>0.96868735590797572</v>
      </c>
      <c r="BN62" t="s">
        <v>66</v>
      </c>
      <c r="BO62" t="s">
        <v>181</v>
      </c>
      <c r="BP62">
        <v>3734.3750000000005</v>
      </c>
    </row>
    <row r="63" spans="1:68" ht="16.5">
      <c r="A63" s="123" t="str">
        <f t="shared" si="18"/>
        <v>영종운수</v>
      </c>
      <c r="B63" s="124" t="str">
        <f t="shared" si="1"/>
        <v>안병윤</v>
      </c>
      <c r="C63" s="125" t="str">
        <f t="shared" si="19"/>
        <v>A</v>
      </c>
      <c r="D63" s="126">
        <f t="shared" si="20"/>
        <v>0.97279813056342368</v>
      </c>
      <c r="E63" s="127">
        <f t="shared" si="21"/>
        <v>2225</v>
      </c>
      <c r="F63" s="128" t="str">
        <f t="shared" si="22"/>
        <v>202</v>
      </c>
      <c r="G63" s="129" t="str">
        <f t="shared" si="23"/>
        <v>73아1280</v>
      </c>
      <c r="H63" s="130">
        <f t="shared" si="24"/>
        <v>2</v>
      </c>
      <c r="I63" s="131">
        <f t="shared" si="25"/>
        <v>3690.627</v>
      </c>
      <c r="J63" s="132">
        <f t="shared" si="26"/>
        <v>6.0343296877978471E-3</v>
      </c>
      <c r="K63" s="132">
        <f t="shared" si="27"/>
        <v>0.25318905871101149</v>
      </c>
      <c r="L63" s="132">
        <f t="shared" si="28"/>
        <v>0.19102445194271866</v>
      </c>
      <c r="M63" s="133">
        <f t="shared" si="29"/>
        <v>11.135999999999999</v>
      </c>
      <c r="N63" s="134">
        <f t="shared" si="30"/>
        <v>0</v>
      </c>
      <c r="O63" s="134">
        <f t="shared" si="31"/>
        <v>1.6257400165337761</v>
      </c>
      <c r="P63" s="216">
        <f t="shared" si="32"/>
        <v>0</v>
      </c>
      <c r="Q63" s="217">
        <f t="shared" si="33"/>
        <v>0</v>
      </c>
      <c r="R63" s="217">
        <f t="shared" si="34"/>
        <v>60</v>
      </c>
      <c r="T63">
        <v>526</v>
      </c>
      <c r="U63">
        <v>2225</v>
      </c>
      <c r="V63" t="s">
        <v>298</v>
      </c>
      <c r="W63">
        <v>3690.627</v>
      </c>
      <c r="X63">
        <v>1309.271</v>
      </c>
      <c r="Y63">
        <v>2.819</v>
      </c>
      <c r="Z63">
        <v>11.135999999999999</v>
      </c>
      <c r="AA63">
        <v>143.34135599999999</v>
      </c>
      <c r="AB63">
        <v>0.86496899999999999</v>
      </c>
      <c r="AC63">
        <v>36.292462999999998</v>
      </c>
      <c r="AD63" s="1">
        <v>705</v>
      </c>
      <c r="AE63">
        <v>0</v>
      </c>
      <c r="AF63">
        <v>60</v>
      </c>
      <c r="AG63">
        <v>107</v>
      </c>
      <c r="AH63">
        <v>25.747119000000001</v>
      </c>
      <c r="AI63">
        <v>21805.1</v>
      </c>
      <c r="AJ63">
        <v>2457.1</v>
      </c>
      <c r="AK63">
        <v>0</v>
      </c>
      <c r="AL63">
        <v>0</v>
      </c>
      <c r="AM63" t="s">
        <v>299</v>
      </c>
      <c r="AN63" t="s">
        <v>522</v>
      </c>
      <c r="AO63">
        <v>3556.5349999999999</v>
      </c>
      <c r="AR63" t="s">
        <v>118</v>
      </c>
      <c r="AS63" t="s">
        <v>119</v>
      </c>
      <c r="AT63" t="s">
        <v>215</v>
      </c>
      <c r="AU63" t="s">
        <v>298</v>
      </c>
      <c r="AV63" t="s">
        <v>48</v>
      </c>
      <c r="AW63">
        <v>2</v>
      </c>
      <c r="BB63">
        <v>0.97279813056342368</v>
      </c>
      <c r="BC63" t="s">
        <v>66</v>
      </c>
      <c r="BF63" t="s">
        <v>118</v>
      </c>
      <c r="BG63" t="s">
        <v>119</v>
      </c>
      <c r="BH63" t="s">
        <v>298</v>
      </c>
      <c r="BI63">
        <v>2225</v>
      </c>
      <c r="BJ63">
        <v>2</v>
      </c>
      <c r="BK63" t="s">
        <v>215</v>
      </c>
      <c r="BL63" t="s">
        <v>210</v>
      </c>
      <c r="BM63">
        <v>0.97279813056342368</v>
      </c>
      <c r="BN63" t="s">
        <v>66</v>
      </c>
      <c r="BO63" t="s">
        <v>181</v>
      </c>
      <c r="BP63">
        <v>3690.627</v>
      </c>
    </row>
    <row r="64" spans="1:68" ht="16.5">
      <c r="A64" s="106" t="str">
        <f t="shared" si="18"/>
        <v>영종운수</v>
      </c>
      <c r="B64" s="107" t="str">
        <f t="shared" si="1"/>
        <v>안춘근</v>
      </c>
      <c r="C64" s="108" t="str">
        <f t="shared" si="19"/>
        <v>C</v>
      </c>
      <c r="D64" s="109">
        <f t="shared" si="20"/>
        <v>0.8907142857142859</v>
      </c>
      <c r="E64" s="110">
        <f t="shared" si="21"/>
        <v>7206</v>
      </c>
      <c r="F64" s="111" t="str">
        <f t="shared" si="22"/>
        <v>202</v>
      </c>
      <c r="G64" s="112" t="str">
        <f t="shared" si="23"/>
        <v>71바7512</v>
      </c>
      <c r="H64" s="113">
        <f t="shared" si="24"/>
        <v>1</v>
      </c>
      <c r="I64" s="114">
        <f t="shared" si="25"/>
        <v>3139.5590000000002</v>
      </c>
      <c r="J64" s="115">
        <f t="shared" si="26"/>
        <v>1.9880705258981335E-2</v>
      </c>
      <c r="K64" s="115">
        <f t="shared" si="27"/>
        <v>0.31441025378920601</v>
      </c>
      <c r="L64" s="115">
        <f t="shared" si="28"/>
        <v>0.23347228066107373</v>
      </c>
      <c r="M64" s="116">
        <f t="shared" si="29"/>
        <v>18.626000000000001</v>
      </c>
      <c r="N64" s="117">
        <f t="shared" si="30"/>
        <v>0.12740642873728444</v>
      </c>
      <c r="O64" s="117">
        <f t="shared" si="31"/>
        <v>37.839709334973477</v>
      </c>
      <c r="P64" s="218">
        <f t="shared" si="32"/>
        <v>7</v>
      </c>
      <c r="Q64" s="219">
        <f t="shared" si="33"/>
        <v>4</v>
      </c>
      <c r="R64" s="219">
        <f t="shared" si="34"/>
        <v>1188</v>
      </c>
      <c r="T64">
        <v>526</v>
      </c>
      <c r="U64">
        <v>7206</v>
      </c>
      <c r="V64" t="s">
        <v>300</v>
      </c>
      <c r="W64">
        <v>3139.5590000000002</v>
      </c>
      <c r="X64">
        <v>1258.8620000000001</v>
      </c>
      <c r="Y64">
        <v>2.4940000000000002</v>
      </c>
      <c r="Z64">
        <v>18.626000000000001</v>
      </c>
      <c r="AA64">
        <v>121.79497499999999</v>
      </c>
      <c r="AB64">
        <v>2.42137</v>
      </c>
      <c r="AC64">
        <v>38.293588999999997</v>
      </c>
      <c r="AD64" s="1">
        <v>733</v>
      </c>
      <c r="AE64">
        <v>4</v>
      </c>
      <c r="AF64">
        <v>1188</v>
      </c>
      <c r="AG64">
        <v>102</v>
      </c>
      <c r="AH64">
        <v>25.777408999999999</v>
      </c>
      <c r="AI64">
        <v>25974.2</v>
      </c>
      <c r="AJ64">
        <v>8666.5</v>
      </c>
      <c r="AK64">
        <v>7</v>
      </c>
      <c r="AL64">
        <v>578</v>
      </c>
      <c r="AM64" t="s">
        <v>301</v>
      </c>
      <c r="AN64" t="s">
        <v>523</v>
      </c>
      <c r="AO64">
        <v>3139.5590000000002</v>
      </c>
      <c r="AR64" t="s">
        <v>118</v>
      </c>
      <c r="AS64" t="s">
        <v>119</v>
      </c>
      <c r="AT64" t="s">
        <v>205</v>
      </c>
      <c r="AU64" t="s">
        <v>300</v>
      </c>
      <c r="AV64" t="s">
        <v>48</v>
      </c>
      <c r="AW64">
        <v>1</v>
      </c>
      <c r="BB64">
        <v>0.8907142857142859</v>
      </c>
      <c r="BC64" t="s">
        <v>69</v>
      </c>
      <c r="BF64" t="s">
        <v>118</v>
      </c>
      <c r="BG64" t="s">
        <v>119</v>
      </c>
      <c r="BH64" t="s">
        <v>300</v>
      </c>
      <c r="BI64">
        <v>7206</v>
      </c>
      <c r="BJ64">
        <v>1</v>
      </c>
      <c r="BK64" t="s">
        <v>205</v>
      </c>
      <c r="BL64" t="s">
        <v>177</v>
      </c>
      <c r="BM64">
        <v>0.8907142857142859</v>
      </c>
      <c r="BN64" t="s">
        <v>69</v>
      </c>
      <c r="BO64" t="s">
        <v>180</v>
      </c>
      <c r="BP64">
        <v>3139.5590000000002</v>
      </c>
    </row>
    <row r="65" spans="1:68" ht="16.5">
      <c r="A65" s="123" t="str">
        <f t="shared" si="18"/>
        <v>영종운수</v>
      </c>
      <c r="B65" s="124" t="str">
        <f t="shared" si="1"/>
        <v>양수모</v>
      </c>
      <c r="C65" s="125" t="str">
        <f t="shared" si="19"/>
        <v>C</v>
      </c>
      <c r="D65" s="126">
        <f t="shared" si="20"/>
        <v>0.88808175282884894</v>
      </c>
      <c r="E65" s="127">
        <f t="shared" si="21"/>
        <v>5411</v>
      </c>
      <c r="F65" s="128" t="str">
        <f t="shared" si="22"/>
        <v>202</v>
      </c>
      <c r="G65" s="129" t="str">
        <f t="shared" si="23"/>
        <v>70바2205</v>
      </c>
      <c r="H65" s="130">
        <f t="shared" si="24"/>
        <v>10</v>
      </c>
      <c r="I65" s="131">
        <f t="shared" si="25"/>
        <v>3454.7860000000001</v>
      </c>
      <c r="J65" s="132">
        <f t="shared" si="26"/>
        <v>1.6174886542959267E-2</v>
      </c>
      <c r="K65" s="132">
        <f t="shared" si="27"/>
        <v>0.27948053815177198</v>
      </c>
      <c r="L65" s="132">
        <f t="shared" si="28"/>
        <v>0.11375523693797532</v>
      </c>
      <c r="M65" s="133">
        <f t="shared" si="29"/>
        <v>13.43</v>
      </c>
      <c r="N65" s="134">
        <f t="shared" si="30"/>
        <v>2.9813713497739078</v>
      </c>
      <c r="O65" s="134">
        <f t="shared" si="31"/>
        <v>5.2101635238767319</v>
      </c>
      <c r="P65" s="216">
        <f t="shared" si="32"/>
        <v>10</v>
      </c>
      <c r="Q65" s="217">
        <f t="shared" si="33"/>
        <v>103</v>
      </c>
      <c r="R65" s="217">
        <f t="shared" si="34"/>
        <v>180</v>
      </c>
      <c r="T65">
        <v>526</v>
      </c>
      <c r="U65">
        <v>5411</v>
      </c>
      <c r="V65" t="s">
        <v>412</v>
      </c>
      <c r="W65">
        <v>3454.7860000000001</v>
      </c>
      <c r="X65">
        <v>1393.184</v>
      </c>
      <c r="Y65">
        <v>2.48</v>
      </c>
      <c r="Z65">
        <v>13.43</v>
      </c>
      <c r="AA65">
        <v>140.03053399999999</v>
      </c>
      <c r="AB65">
        <v>2.2649780000000002</v>
      </c>
      <c r="AC65">
        <v>39.135809000000002</v>
      </c>
      <c r="AD65" s="1">
        <v>393</v>
      </c>
      <c r="AE65">
        <v>103</v>
      </c>
      <c r="AF65">
        <v>180</v>
      </c>
      <c r="AG65">
        <v>100</v>
      </c>
      <c r="AH65">
        <v>24.671661</v>
      </c>
      <c r="AI65">
        <v>28169.7</v>
      </c>
      <c r="AJ65">
        <v>2673.8</v>
      </c>
      <c r="AK65">
        <v>10</v>
      </c>
      <c r="AL65">
        <v>990</v>
      </c>
      <c r="AM65" t="s">
        <v>399</v>
      </c>
      <c r="AN65" t="s">
        <v>524</v>
      </c>
      <c r="AO65">
        <v>1427.4</v>
      </c>
      <c r="AR65" t="s">
        <v>118</v>
      </c>
      <c r="AS65" t="s">
        <v>119</v>
      </c>
      <c r="AT65" t="s">
        <v>197</v>
      </c>
      <c r="AU65" t="s">
        <v>412</v>
      </c>
      <c r="AV65" t="s">
        <v>48</v>
      </c>
      <c r="AW65">
        <v>10</v>
      </c>
      <c r="BB65">
        <v>0.88808175282884894</v>
      </c>
      <c r="BC65" t="s">
        <v>69</v>
      </c>
      <c r="BF65" t="s">
        <v>118</v>
      </c>
      <c r="BG65" t="s">
        <v>119</v>
      </c>
      <c r="BH65" t="s">
        <v>412</v>
      </c>
      <c r="BI65">
        <v>5411</v>
      </c>
      <c r="BJ65">
        <v>10</v>
      </c>
      <c r="BK65" t="s">
        <v>197</v>
      </c>
      <c r="BL65" t="s">
        <v>202</v>
      </c>
      <c r="BM65">
        <v>0.88808175282884894</v>
      </c>
      <c r="BN65" t="s">
        <v>69</v>
      </c>
      <c r="BO65" t="s">
        <v>180</v>
      </c>
      <c r="BP65">
        <v>3454.7860000000001</v>
      </c>
    </row>
    <row r="66" spans="1:68" ht="16.5">
      <c r="A66" s="106" t="str">
        <f t="shared" si="18"/>
        <v>영종운수</v>
      </c>
      <c r="B66" s="107" t="str">
        <f t="shared" si="1"/>
        <v>양필석</v>
      </c>
      <c r="C66" s="108" t="str">
        <f t="shared" si="19"/>
        <v>D</v>
      </c>
      <c r="D66" s="109">
        <f t="shared" si="20"/>
        <v>0.83290767925108955</v>
      </c>
      <c r="E66" s="110">
        <f t="shared" si="21"/>
        <v>1106</v>
      </c>
      <c r="F66" s="111" t="str">
        <f t="shared" si="22"/>
        <v>e음13</v>
      </c>
      <c r="G66" s="112" t="str">
        <f t="shared" si="23"/>
        <v>73아1567</v>
      </c>
      <c r="H66" s="113">
        <f t="shared" si="24"/>
        <v>5</v>
      </c>
      <c r="I66" s="114">
        <f t="shared" si="25"/>
        <v>2270.886</v>
      </c>
      <c r="J66" s="115">
        <f t="shared" si="26"/>
        <v>2.5398510381415034E-2</v>
      </c>
      <c r="K66" s="115">
        <f t="shared" si="27"/>
        <v>0.32163570919647128</v>
      </c>
      <c r="L66" s="115">
        <f t="shared" si="28"/>
        <v>0.18186734164550752</v>
      </c>
      <c r="M66" s="116">
        <f t="shared" si="29"/>
        <v>8.8469999999999995</v>
      </c>
      <c r="N66" s="117">
        <f t="shared" si="30"/>
        <v>0.26042356156130869</v>
      </c>
      <c r="O66" s="117">
        <f t="shared" si="31"/>
        <v>4.2969887657615935</v>
      </c>
      <c r="P66" s="218">
        <f t="shared" si="32"/>
        <v>26</v>
      </c>
      <c r="Q66" s="219">
        <f t="shared" si="33"/>
        <v>6</v>
      </c>
      <c r="R66" s="219">
        <f t="shared" si="34"/>
        <v>99</v>
      </c>
      <c r="T66">
        <v>526</v>
      </c>
      <c r="U66">
        <v>1106</v>
      </c>
      <c r="V66" t="s">
        <v>413</v>
      </c>
      <c r="W66">
        <v>2303.9389999999999</v>
      </c>
      <c r="X66">
        <v>888.98199999999997</v>
      </c>
      <c r="Y66">
        <v>2.5920000000000001</v>
      </c>
      <c r="Z66">
        <v>8.8469999999999995</v>
      </c>
      <c r="AA66">
        <v>123.737178</v>
      </c>
      <c r="AB66">
        <v>3.1427399999999999</v>
      </c>
      <c r="AC66">
        <v>39.798295000000003</v>
      </c>
      <c r="AD66" s="1">
        <v>413</v>
      </c>
      <c r="AE66">
        <v>6</v>
      </c>
      <c r="AF66">
        <v>99</v>
      </c>
      <c r="AG66">
        <v>82</v>
      </c>
      <c r="AH66">
        <v>18.619617999999999</v>
      </c>
      <c r="AI66">
        <v>2099</v>
      </c>
      <c r="AJ66">
        <v>0</v>
      </c>
      <c r="AK66">
        <v>26</v>
      </c>
      <c r="AL66">
        <v>7291</v>
      </c>
      <c r="AM66" t="s">
        <v>423</v>
      </c>
      <c r="AN66" t="s">
        <v>525</v>
      </c>
      <c r="AO66">
        <v>729.30700000000002</v>
      </c>
      <c r="AR66" t="s">
        <v>118</v>
      </c>
      <c r="AS66" t="s">
        <v>123</v>
      </c>
      <c r="AT66" t="s">
        <v>230</v>
      </c>
      <c r="AU66" t="s">
        <v>413</v>
      </c>
      <c r="AV66" t="s">
        <v>48</v>
      </c>
      <c r="AW66">
        <v>5</v>
      </c>
      <c r="BB66">
        <v>0.83290767925108955</v>
      </c>
      <c r="BC66" t="s">
        <v>67</v>
      </c>
      <c r="BF66" t="s">
        <v>118</v>
      </c>
      <c r="BG66" t="s">
        <v>123</v>
      </c>
      <c r="BH66" t="s">
        <v>413</v>
      </c>
      <c r="BI66">
        <v>1106</v>
      </c>
      <c r="BJ66">
        <v>5</v>
      </c>
      <c r="BK66" t="s">
        <v>230</v>
      </c>
      <c r="BL66" t="s">
        <v>526</v>
      </c>
      <c r="BM66">
        <v>0.83290767925108955</v>
      </c>
      <c r="BN66" t="s">
        <v>67</v>
      </c>
      <c r="BO66" t="s">
        <v>182</v>
      </c>
      <c r="BP66">
        <v>2270.886</v>
      </c>
    </row>
    <row r="67" spans="1:68" ht="16.5">
      <c r="A67" s="123" t="str">
        <f t="shared" si="18"/>
        <v>영종운수</v>
      </c>
      <c r="B67" s="124" t="str">
        <f t="shared" si="1"/>
        <v>염인국</v>
      </c>
      <c r="C67" s="125" t="str">
        <f t="shared" si="19"/>
        <v>D</v>
      </c>
      <c r="D67" s="126">
        <f t="shared" si="20"/>
        <v>0.82068526289358168</v>
      </c>
      <c r="E67" s="127">
        <f t="shared" si="21"/>
        <v>8012</v>
      </c>
      <c r="F67" s="128" t="str">
        <f t="shared" si="22"/>
        <v>e음15</v>
      </c>
      <c r="G67" s="129" t="str">
        <f t="shared" si="23"/>
        <v>73아9157</v>
      </c>
      <c r="H67" s="130">
        <f t="shared" si="24"/>
        <v>5</v>
      </c>
      <c r="I67" s="131">
        <f t="shared" si="25"/>
        <v>2405.2449999999999</v>
      </c>
      <c r="J67" s="132">
        <f t="shared" si="26"/>
        <v>1.67205151486273E-2</v>
      </c>
      <c r="K67" s="132">
        <f t="shared" si="27"/>
        <v>0.28815862126718739</v>
      </c>
      <c r="L67" s="132">
        <f t="shared" si="28"/>
        <v>0.25735424042041455</v>
      </c>
      <c r="M67" s="133">
        <f t="shared" si="29"/>
        <v>7.7270000000000003</v>
      </c>
      <c r="N67" s="134">
        <f t="shared" si="30"/>
        <v>2.6608515972385351</v>
      </c>
      <c r="O67" s="134">
        <f t="shared" si="31"/>
        <v>4.1160048144783588</v>
      </c>
      <c r="P67" s="216">
        <f t="shared" si="32"/>
        <v>21</v>
      </c>
      <c r="Q67" s="217">
        <f t="shared" si="33"/>
        <v>64</v>
      </c>
      <c r="R67" s="217">
        <f t="shared" si="34"/>
        <v>99</v>
      </c>
      <c r="T67">
        <v>526</v>
      </c>
      <c r="U67">
        <v>8012</v>
      </c>
      <c r="V67" t="s">
        <v>414</v>
      </c>
      <c r="W67">
        <v>2405.2449999999999</v>
      </c>
      <c r="X67">
        <v>963.14800000000002</v>
      </c>
      <c r="Y67">
        <v>2.4969999999999999</v>
      </c>
      <c r="Z67">
        <v>7.7270000000000003</v>
      </c>
      <c r="AA67">
        <v>131.52274199999999</v>
      </c>
      <c r="AB67">
        <v>2.199128</v>
      </c>
      <c r="AC67">
        <v>37.899411999999998</v>
      </c>
      <c r="AD67" s="1">
        <v>619</v>
      </c>
      <c r="AE67">
        <v>64</v>
      </c>
      <c r="AF67">
        <v>99</v>
      </c>
      <c r="AG67">
        <v>89</v>
      </c>
      <c r="AH67">
        <v>18.287673000000002</v>
      </c>
      <c r="AI67">
        <v>2116.4</v>
      </c>
      <c r="AJ67">
        <v>17</v>
      </c>
      <c r="AK67">
        <v>21</v>
      </c>
      <c r="AL67">
        <v>4384</v>
      </c>
      <c r="AM67" t="s">
        <v>400</v>
      </c>
      <c r="AN67" t="s">
        <v>527</v>
      </c>
      <c r="AO67">
        <v>720.15200000000004</v>
      </c>
      <c r="AR67" t="s">
        <v>118</v>
      </c>
      <c r="AS67" t="s">
        <v>124</v>
      </c>
      <c r="AT67" t="s">
        <v>232</v>
      </c>
      <c r="AU67" t="s">
        <v>414</v>
      </c>
      <c r="AV67" t="s">
        <v>219</v>
      </c>
      <c r="AW67">
        <v>5</v>
      </c>
      <c r="BB67">
        <v>0.82068526289358168</v>
      </c>
      <c r="BC67" t="s">
        <v>67</v>
      </c>
      <c r="BF67" t="s">
        <v>118</v>
      </c>
      <c r="BG67" t="s">
        <v>124</v>
      </c>
      <c r="BH67" t="s">
        <v>414</v>
      </c>
      <c r="BI67">
        <v>8012</v>
      </c>
      <c r="BJ67">
        <v>5</v>
      </c>
      <c r="BK67" t="s">
        <v>232</v>
      </c>
      <c r="BL67" t="s">
        <v>526</v>
      </c>
      <c r="BM67">
        <v>0.82068526289358168</v>
      </c>
      <c r="BN67" t="s">
        <v>67</v>
      </c>
      <c r="BO67" t="s">
        <v>182</v>
      </c>
      <c r="BP67">
        <v>2405.2449999999999</v>
      </c>
    </row>
    <row r="68" spans="1:68" ht="16.5">
      <c r="A68" s="106" t="str">
        <f t="shared" si="18"/>
        <v>영종운수</v>
      </c>
      <c r="B68" s="107" t="str">
        <f t="shared" si="1"/>
        <v>오훈동</v>
      </c>
      <c r="C68" s="108" t="str">
        <f t="shared" si="19"/>
        <v>D</v>
      </c>
      <c r="D68" s="109">
        <f t="shared" si="20"/>
        <v>0.82243486551079104</v>
      </c>
      <c r="E68" s="110">
        <f t="shared" si="21"/>
        <v>777</v>
      </c>
      <c r="F68" s="111" t="str">
        <f t="shared" si="22"/>
        <v>202</v>
      </c>
      <c r="G68" s="112" t="str">
        <f t="shared" si="23"/>
        <v>73아1278</v>
      </c>
      <c r="H68" s="113">
        <f t="shared" si="24"/>
        <v>7</v>
      </c>
      <c r="I68" s="114">
        <f t="shared" si="25"/>
        <v>1849.5030000000002</v>
      </c>
      <c r="J68" s="115">
        <f t="shared" si="26"/>
        <v>2.4374620908963134E-2</v>
      </c>
      <c r="K68" s="115">
        <f t="shared" si="27"/>
        <v>0.32379419814463412</v>
      </c>
      <c r="L68" s="115">
        <f t="shared" si="28"/>
        <v>0.13084596240179117</v>
      </c>
      <c r="M68" s="116">
        <f t="shared" si="29"/>
        <v>19.515999999999998</v>
      </c>
      <c r="N68" s="117">
        <f t="shared" si="30"/>
        <v>8.7050413002844547</v>
      </c>
      <c r="O68" s="117">
        <f t="shared" si="31"/>
        <v>10.813715900974479</v>
      </c>
      <c r="P68" s="218">
        <f t="shared" si="32"/>
        <v>13</v>
      </c>
      <c r="Q68" s="219">
        <f t="shared" si="33"/>
        <v>161</v>
      </c>
      <c r="R68" s="219">
        <f t="shared" si="34"/>
        <v>200</v>
      </c>
      <c r="T68">
        <v>526</v>
      </c>
      <c r="U68">
        <v>777</v>
      </c>
      <c r="V68" t="s">
        <v>415</v>
      </c>
      <c r="W68">
        <v>1849.5029999999999</v>
      </c>
      <c r="X68">
        <v>813.27800000000002</v>
      </c>
      <c r="Y68">
        <v>2.274</v>
      </c>
      <c r="Z68">
        <v>19.515999999999998</v>
      </c>
      <c r="AA68">
        <v>71.829712000000001</v>
      </c>
      <c r="AB68">
        <v>1.7508220000000001</v>
      </c>
      <c r="AC68">
        <v>23.258044000000002</v>
      </c>
      <c r="AD68" s="1">
        <v>242</v>
      </c>
      <c r="AE68">
        <v>161</v>
      </c>
      <c r="AF68">
        <v>200</v>
      </c>
      <c r="AG68">
        <v>110</v>
      </c>
      <c r="AH68">
        <v>25.748439000000001</v>
      </c>
      <c r="AI68">
        <v>15081.4</v>
      </c>
      <c r="AJ68">
        <v>6396.1</v>
      </c>
      <c r="AK68">
        <v>13</v>
      </c>
      <c r="AL68">
        <v>2084</v>
      </c>
      <c r="AM68" t="s">
        <v>395</v>
      </c>
      <c r="AN68" t="s">
        <v>528</v>
      </c>
      <c r="AO68">
        <v>570.34699999999998</v>
      </c>
      <c r="AR68" t="s">
        <v>118</v>
      </c>
      <c r="AS68" t="s">
        <v>119</v>
      </c>
      <c r="AT68" t="s">
        <v>214</v>
      </c>
      <c r="AU68" t="s">
        <v>415</v>
      </c>
      <c r="AV68" t="s">
        <v>48</v>
      </c>
      <c r="AW68">
        <v>7</v>
      </c>
      <c r="BB68">
        <v>0.82243486551079104</v>
      </c>
      <c r="BC68" t="s">
        <v>67</v>
      </c>
      <c r="BF68" t="s">
        <v>118</v>
      </c>
      <c r="BG68" t="s">
        <v>119</v>
      </c>
      <c r="BH68" t="s">
        <v>415</v>
      </c>
      <c r="BI68">
        <v>777</v>
      </c>
      <c r="BJ68">
        <v>7</v>
      </c>
      <c r="BK68" t="s">
        <v>214</v>
      </c>
      <c r="BL68" t="s">
        <v>379</v>
      </c>
      <c r="BM68">
        <v>0.82243486551079104</v>
      </c>
      <c r="BN68" t="s">
        <v>67</v>
      </c>
      <c r="BO68" t="s">
        <v>182</v>
      </c>
      <c r="BP68">
        <v>1849.5030000000002</v>
      </c>
    </row>
    <row r="69" spans="1:68" ht="16.5">
      <c r="A69" s="123" t="str">
        <f t="shared" si="18"/>
        <v>영종운수</v>
      </c>
      <c r="B69" s="124" t="str">
        <f t="shared" si="1"/>
        <v>우철근</v>
      </c>
      <c r="C69" s="125" t="str">
        <f t="shared" si="19"/>
        <v>B</v>
      </c>
      <c r="D69" s="126">
        <f t="shared" si="20"/>
        <v>0.92411792130757386</v>
      </c>
      <c r="E69" s="127">
        <f t="shared" si="21"/>
        <v>2786</v>
      </c>
      <c r="F69" s="128" t="str">
        <f t="shared" si="22"/>
        <v>202</v>
      </c>
      <c r="G69" s="129" t="str">
        <f t="shared" si="23"/>
        <v>70바2205</v>
      </c>
      <c r="H69" s="130">
        <f t="shared" si="24"/>
        <v>4</v>
      </c>
      <c r="I69" s="131">
        <f t="shared" si="25"/>
        <v>1188.692</v>
      </c>
      <c r="J69" s="132">
        <f t="shared" si="26"/>
        <v>2.7119700884267954E-2</v>
      </c>
      <c r="K69" s="132">
        <f t="shared" si="27"/>
        <v>0.27534698544696729</v>
      </c>
      <c r="L69" s="132">
        <f t="shared" si="28"/>
        <v>0.12787164378998092</v>
      </c>
      <c r="M69" s="133">
        <f t="shared" si="29"/>
        <v>13.319000000000001</v>
      </c>
      <c r="N69" s="134">
        <f t="shared" si="30"/>
        <v>0.25237824432233075</v>
      </c>
      <c r="O69" s="134">
        <f t="shared" si="31"/>
        <v>6.5618343523805995</v>
      </c>
      <c r="P69" s="216">
        <f t="shared" si="32"/>
        <v>4</v>
      </c>
      <c r="Q69" s="217">
        <f t="shared" si="33"/>
        <v>3</v>
      </c>
      <c r="R69" s="217">
        <f t="shared" si="34"/>
        <v>78</v>
      </c>
      <c r="T69">
        <v>526</v>
      </c>
      <c r="U69">
        <v>2786</v>
      </c>
      <c r="V69" t="s">
        <v>529</v>
      </c>
      <c r="W69">
        <v>1188.692</v>
      </c>
      <c r="X69">
        <v>439.19600000000003</v>
      </c>
      <c r="Y69">
        <v>2.7069999999999999</v>
      </c>
      <c r="Z69">
        <v>13.319000000000001</v>
      </c>
      <c r="AA69">
        <v>45.794716000000001</v>
      </c>
      <c r="AB69">
        <v>1.2419389999999999</v>
      </c>
      <c r="AC69">
        <v>12.609437</v>
      </c>
      <c r="AD69" s="1">
        <v>152</v>
      </c>
      <c r="AE69">
        <v>3</v>
      </c>
      <c r="AF69">
        <v>78</v>
      </c>
      <c r="AG69">
        <v>101</v>
      </c>
      <c r="AH69">
        <v>25.956968</v>
      </c>
      <c r="AI69">
        <v>6787.5</v>
      </c>
      <c r="AJ69">
        <v>1115</v>
      </c>
      <c r="AK69">
        <v>4</v>
      </c>
      <c r="AL69">
        <v>1880</v>
      </c>
      <c r="AM69" t="s">
        <v>530</v>
      </c>
      <c r="AN69" t="s">
        <v>531</v>
      </c>
      <c r="AO69">
        <v>464.923</v>
      </c>
      <c r="AR69" t="s">
        <v>118</v>
      </c>
      <c r="AS69" t="s">
        <v>119</v>
      </c>
      <c r="AT69" t="s">
        <v>197</v>
      </c>
      <c r="AU69" t="s">
        <v>529</v>
      </c>
      <c r="AV69" t="s">
        <v>48</v>
      </c>
      <c r="AW69">
        <v>4</v>
      </c>
      <c r="BB69">
        <v>0.92411792130757386</v>
      </c>
      <c r="BC69" t="s">
        <v>68</v>
      </c>
      <c r="BF69" t="s">
        <v>118</v>
      </c>
      <c r="BG69" t="s">
        <v>119</v>
      </c>
      <c r="BH69" t="s">
        <v>529</v>
      </c>
      <c r="BI69">
        <v>2786</v>
      </c>
      <c r="BJ69">
        <v>4</v>
      </c>
      <c r="BK69" t="s">
        <v>197</v>
      </c>
      <c r="BL69" t="s">
        <v>210</v>
      </c>
      <c r="BM69">
        <v>0.92411792130757386</v>
      </c>
      <c r="BN69" t="s">
        <v>68</v>
      </c>
      <c r="BO69" t="s">
        <v>178</v>
      </c>
      <c r="BP69">
        <v>1188.692</v>
      </c>
    </row>
    <row r="70" spans="1:68" ht="16.5">
      <c r="A70" s="106" t="str">
        <f t="shared" si="18"/>
        <v>영종운수</v>
      </c>
      <c r="B70" s="107" t="str">
        <f t="shared" ref="B70:B97" si="35">IF(BH70="null", E70, BH70)</f>
        <v>원재영</v>
      </c>
      <c r="C70" s="108" t="str">
        <f t="shared" si="19"/>
        <v>B</v>
      </c>
      <c r="D70" s="109">
        <f t="shared" si="20"/>
        <v>0.91678571428571443</v>
      </c>
      <c r="E70" s="110">
        <f t="shared" si="21"/>
        <v>5653</v>
      </c>
      <c r="F70" s="111" t="str">
        <f t="shared" si="22"/>
        <v>202</v>
      </c>
      <c r="G70" s="112" t="str">
        <f t="shared" si="23"/>
        <v>73아1242</v>
      </c>
      <c r="H70" s="113">
        <f t="shared" si="24"/>
        <v>1</v>
      </c>
      <c r="I70" s="114">
        <f t="shared" si="25"/>
        <v>4094.306</v>
      </c>
      <c r="J70" s="115">
        <f t="shared" si="26"/>
        <v>1.6279802407297768E-2</v>
      </c>
      <c r="K70" s="115">
        <f t="shared" si="27"/>
        <v>0.29679165360063509</v>
      </c>
      <c r="L70" s="115">
        <f t="shared" si="28"/>
        <v>0.19807996764286792</v>
      </c>
      <c r="M70" s="116">
        <f t="shared" si="29"/>
        <v>13.209</v>
      </c>
      <c r="N70" s="117">
        <f t="shared" si="30"/>
        <v>0</v>
      </c>
      <c r="O70" s="117">
        <f t="shared" si="31"/>
        <v>4.0055628475253195</v>
      </c>
      <c r="P70" s="218">
        <f t="shared" si="32"/>
        <v>4</v>
      </c>
      <c r="Q70" s="219">
        <f t="shared" si="33"/>
        <v>0</v>
      </c>
      <c r="R70" s="219">
        <f t="shared" si="34"/>
        <v>164</v>
      </c>
      <c r="T70">
        <v>526</v>
      </c>
      <c r="U70">
        <v>5653</v>
      </c>
      <c r="V70" t="s">
        <v>302</v>
      </c>
      <c r="W70">
        <v>4094.306</v>
      </c>
      <c r="X70">
        <v>1595.09</v>
      </c>
      <c r="Y70">
        <v>2.5670000000000002</v>
      </c>
      <c r="Z70">
        <v>13.209</v>
      </c>
      <c r="AA70">
        <v>158.57913600000001</v>
      </c>
      <c r="AB70">
        <v>2.5816370000000002</v>
      </c>
      <c r="AC70">
        <v>47.064964000000003</v>
      </c>
      <c r="AD70" s="1">
        <v>811</v>
      </c>
      <c r="AE70">
        <v>0</v>
      </c>
      <c r="AF70">
        <v>164</v>
      </c>
      <c r="AG70">
        <v>100</v>
      </c>
      <c r="AH70">
        <v>25.818691999999999</v>
      </c>
      <c r="AI70">
        <v>25005.3</v>
      </c>
      <c r="AJ70">
        <v>4794.8</v>
      </c>
      <c r="AK70">
        <v>4</v>
      </c>
      <c r="AL70">
        <v>1458</v>
      </c>
      <c r="AM70" t="s">
        <v>303</v>
      </c>
      <c r="AN70" t="s">
        <v>532</v>
      </c>
      <c r="AO70">
        <v>4094.306</v>
      </c>
      <c r="AR70" t="s">
        <v>118</v>
      </c>
      <c r="AS70" t="s">
        <v>119</v>
      </c>
      <c r="AT70" t="s">
        <v>212</v>
      </c>
      <c r="AU70" t="s">
        <v>302</v>
      </c>
      <c r="AV70" t="s">
        <v>48</v>
      </c>
      <c r="AW70">
        <v>1</v>
      </c>
      <c r="BB70">
        <v>0.91678571428571443</v>
      </c>
      <c r="BC70" t="s">
        <v>68</v>
      </c>
      <c r="BF70" t="s">
        <v>118</v>
      </c>
      <c r="BG70" t="s">
        <v>119</v>
      </c>
      <c r="BH70" t="s">
        <v>302</v>
      </c>
      <c r="BI70">
        <v>5653</v>
      </c>
      <c r="BJ70">
        <v>1</v>
      </c>
      <c r="BK70" t="s">
        <v>212</v>
      </c>
      <c r="BL70" t="s">
        <v>177</v>
      </c>
      <c r="BM70">
        <v>0.91678571428571443</v>
      </c>
      <c r="BN70" t="s">
        <v>68</v>
      </c>
      <c r="BO70" t="s">
        <v>178</v>
      </c>
      <c r="BP70">
        <v>4094.306</v>
      </c>
    </row>
    <row r="71" spans="1:68" ht="16.5">
      <c r="A71" s="123" t="str">
        <f t="shared" si="18"/>
        <v>영종운수</v>
      </c>
      <c r="B71" s="124" t="str">
        <f t="shared" si="35"/>
        <v>유지훈</v>
      </c>
      <c r="C71" s="125" t="str">
        <f t="shared" si="19"/>
        <v>F</v>
      </c>
      <c r="D71" s="126">
        <f t="shared" si="20"/>
        <v>0.78000000000000014</v>
      </c>
      <c r="E71" s="127">
        <f t="shared" si="21"/>
        <v>1463</v>
      </c>
      <c r="F71" s="128" t="str">
        <f t="shared" si="22"/>
        <v>202</v>
      </c>
      <c r="G71" s="129" t="str">
        <f t="shared" si="23"/>
        <v>73아1242</v>
      </c>
      <c r="H71" s="130">
        <f t="shared" si="24"/>
        <v>1</v>
      </c>
      <c r="I71" s="131">
        <f t="shared" si="25"/>
        <v>3268.1439999999998</v>
      </c>
      <c r="J71" s="132">
        <f t="shared" si="26"/>
        <v>2.0592065868662628E-2</v>
      </c>
      <c r="K71" s="132">
        <f t="shared" si="27"/>
        <v>0.35603627728928239</v>
      </c>
      <c r="L71" s="132">
        <f t="shared" si="28"/>
        <v>0.13585692674496597</v>
      </c>
      <c r="M71" s="133">
        <f t="shared" si="29"/>
        <v>18.986999999999998</v>
      </c>
      <c r="N71" s="134">
        <f t="shared" si="30"/>
        <v>0</v>
      </c>
      <c r="O71" s="134">
        <f t="shared" si="31"/>
        <v>42.164604742018717</v>
      </c>
      <c r="P71" s="216">
        <f t="shared" si="32"/>
        <v>43</v>
      </c>
      <c r="Q71" s="217">
        <f t="shared" si="33"/>
        <v>0</v>
      </c>
      <c r="R71" s="217">
        <f t="shared" si="34"/>
        <v>1378</v>
      </c>
      <c r="T71">
        <v>526</v>
      </c>
      <c r="U71">
        <v>1463</v>
      </c>
      <c r="V71" t="s">
        <v>304</v>
      </c>
      <c r="W71">
        <v>3268.1439999999998</v>
      </c>
      <c r="X71">
        <v>1496.7239999999999</v>
      </c>
      <c r="Y71">
        <v>2.1840000000000002</v>
      </c>
      <c r="Z71">
        <v>18.986999999999998</v>
      </c>
      <c r="AA71">
        <v>127.515812</v>
      </c>
      <c r="AB71">
        <v>2.6258140000000001</v>
      </c>
      <c r="AC71">
        <v>45.400255000000001</v>
      </c>
      <c r="AD71" s="1">
        <v>444</v>
      </c>
      <c r="AE71">
        <v>0</v>
      </c>
      <c r="AF71">
        <v>1378</v>
      </c>
      <c r="AG71">
        <v>102</v>
      </c>
      <c r="AH71">
        <v>25.629322999999999</v>
      </c>
      <c r="AI71">
        <v>35599.800000000003</v>
      </c>
      <c r="AJ71">
        <v>8081.5</v>
      </c>
      <c r="AK71">
        <v>43</v>
      </c>
      <c r="AL71">
        <v>17227</v>
      </c>
      <c r="AM71" t="s">
        <v>305</v>
      </c>
      <c r="AN71" t="s">
        <v>533</v>
      </c>
      <c r="AO71">
        <v>3268.1439999999998</v>
      </c>
      <c r="AR71" t="s">
        <v>118</v>
      </c>
      <c r="AS71" t="s">
        <v>119</v>
      </c>
      <c r="AT71" t="s">
        <v>212</v>
      </c>
      <c r="AU71" t="s">
        <v>304</v>
      </c>
      <c r="AV71" t="s">
        <v>48</v>
      </c>
      <c r="AW71">
        <v>1</v>
      </c>
      <c r="BB71">
        <v>0.78000000000000014</v>
      </c>
      <c r="BC71" t="s">
        <v>70</v>
      </c>
      <c r="BF71" t="s">
        <v>118</v>
      </c>
      <c r="BG71" t="s">
        <v>119</v>
      </c>
      <c r="BH71" t="s">
        <v>304</v>
      </c>
      <c r="BI71">
        <v>1463</v>
      </c>
      <c r="BJ71">
        <v>1</v>
      </c>
      <c r="BK71" t="s">
        <v>212</v>
      </c>
      <c r="BL71" t="s">
        <v>177</v>
      </c>
      <c r="BM71">
        <v>0.78000000000000014</v>
      </c>
      <c r="BN71" t="s">
        <v>70</v>
      </c>
      <c r="BO71" t="s">
        <v>187</v>
      </c>
      <c r="BP71">
        <v>3268.1439999999998</v>
      </c>
    </row>
    <row r="72" spans="1:68" ht="16.5">
      <c r="A72" s="106" t="str">
        <f t="shared" ref="A72:A87" si="36">BF72</f>
        <v>영종운수</v>
      </c>
      <c r="B72" s="107" t="str">
        <f t="shared" si="35"/>
        <v>이기현</v>
      </c>
      <c r="C72" s="108" t="str">
        <f t="shared" ref="C72:C87" si="37">BN72</f>
        <v>C</v>
      </c>
      <c r="D72" s="109">
        <f t="shared" ref="D72:D87" si="38">BM72</f>
        <v>0.86093749999999991</v>
      </c>
      <c r="E72" s="110">
        <f t="shared" ref="E72:E87" si="39">U72</f>
        <v>8132</v>
      </c>
      <c r="F72" s="111" t="str">
        <f t="shared" ref="F72:F87" si="40">BG72</f>
        <v>e음13</v>
      </c>
      <c r="G72" s="112" t="str">
        <f t="shared" ref="G72:G87" si="41">BK72</f>
        <v>73아1567</v>
      </c>
      <c r="H72" s="113">
        <f t="shared" ref="H72:H87" si="42">BJ72</f>
        <v>1</v>
      </c>
      <c r="I72" s="114">
        <f t="shared" ref="I72:I87" si="43">BP72</f>
        <v>2588.3130000000001</v>
      </c>
      <c r="J72" s="115">
        <f t="shared" ref="J72:J87" si="44">AB72/AA72</f>
        <v>5.5889106530602533E-3</v>
      </c>
      <c r="K72" s="115">
        <f t="shared" ref="K72:K87" si="45">AC72/AA72</f>
        <v>0.30005241386921616</v>
      </c>
      <c r="L72" s="115">
        <f t="shared" ref="L72:L87" si="46">AD72/I72</f>
        <v>0.17733558499300509</v>
      </c>
      <c r="M72" s="116">
        <f t="shared" ref="M72:M87" si="47">Z72</f>
        <v>8.3829999999999991</v>
      </c>
      <c r="N72" s="117">
        <f t="shared" ref="N72:N87" si="48">AE72*100/W72</f>
        <v>0</v>
      </c>
      <c r="O72" s="117">
        <f t="shared" ref="O72:O87" si="49">AF72*100/W72</f>
        <v>11.011033055121231</v>
      </c>
      <c r="P72" s="218">
        <f t="shared" ref="P72:P87" si="50">AK72</f>
        <v>13</v>
      </c>
      <c r="Q72" s="219">
        <f t="shared" ref="Q72:Q87" si="51">AE72</f>
        <v>0</v>
      </c>
      <c r="R72" s="219">
        <f t="shared" ref="R72:R87" si="52">AF72</f>
        <v>285</v>
      </c>
      <c r="T72">
        <v>526</v>
      </c>
      <c r="U72">
        <v>8132</v>
      </c>
      <c r="V72" t="s">
        <v>306</v>
      </c>
      <c r="W72">
        <v>2588.3130000000001</v>
      </c>
      <c r="X72">
        <v>939.38800000000003</v>
      </c>
      <c r="Y72">
        <v>2.7549999999999999</v>
      </c>
      <c r="Z72">
        <v>8.3829999999999991</v>
      </c>
      <c r="AA72">
        <v>137.21940599999999</v>
      </c>
      <c r="AB72">
        <v>0.76690700000000001</v>
      </c>
      <c r="AC72">
        <v>41.173014000000002</v>
      </c>
      <c r="AD72" s="1">
        <v>459</v>
      </c>
      <c r="AE72">
        <v>0</v>
      </c>
      <c r="AF72">
        <v>285</v>
      </c>
      <c r="AG72">
        <v>69</v>
      </c>
      <c r="AH72">
        <v>18.862587000000001</v>
      </c>
      <c r="AI72">
        <v>1032.5999999999999</v>
      </c>
      <c r="AJ72">
        <v>0</v>
      </c>
      <c r="AK72">
        <v>13</v>
      </c>
      <c r="AL72">
        <v>3350</v>
      </c>
      <c r="AM72" t="s">
        <v>307</v>
      </c>
      <c r="AN72" t="s">
        <v>534</v>
      </c>
      <c r="AO72">
        <v>2588.3130000000001</v>
      </c>
      <c r="AR72" t="s">
        <v>118</v>
      </c>
      <c r="AS72" t="s">
        <v>123</v>
      </c>
      <c r="AT72" t="s">
        <v>230</v>
      </c>
      <c r="AU72" t="s">
        <v>306</v>
      </c>
      <c r="AV72" t="s">
        <v>48</v>
      </c>
      <c r="AW72">
        <v>1</v>
      </c>
      <c r="BB72">
        <v>0.86093749999999991</v>
      </c>
      <c r="BC72" t="s">
        <v>69</v>
      </c>
      <c r="BF72" t="s">
        <v>118</v>
      </c>
      <c r="BG72" t="s">
        <v>123</v>
      </c>
      <c r="BH72" t="s">
        <v>306</v>
      </c>
      <c r="BI72">
        <v>8132</v>
      </c>
      <c r="BJ72">
        <v>1</v>
      </c>
      <c r="BK72" t="s">
        <v>230</v>
      </c>
      <c r="BL72" t="s">
        <v>177</v>
      </c>
      <c r="BM72">
        <v>0.86093749999999991</v>
      </c>
      <c r="BN72" t="s">
        <v>69</v>
      </c>
      <c r="BO72" t="s">
        <v>180</v>
      </c>
      <c r="BP72">
        <v>2588.3130000000001</v>
      </c>
    </row>
    <row r="73" spans="1:68" ht="16.5">
      <c r="A73" s="123" t="str">
        <f t="shared" si="36"/>
        <v>영종운수</v>
      </c>
      <c r="B73" s="124" t="str">
        <f t="shared" si="35"/>
        <v>이대범</v>
      </c>
      <c r="C73" s="125" t="str">
        <f t="shared" si="37"/>
        <v>S</v>
      </c>
      <c r="D73" s="126">
        <f t="shared" si="38"/>
        <v>1.0607142857142859</v>
      </c>
      <c r="E73" s="127">
        <f t="shared" si="39"/>
        <v>5974</v>
      </c>
      <c r="F73" s="128" t="str">
        <f t="shared" si="40"/>
        <v>202</v>
      </c>
      <c r="G73" s="129" t="str">
        <f t="shared" si="41"/>
        <v>71바7512</v>
      </c>
      <c r="H73" s="130">
        <f t="shared" si="42"/>
        <v>1</v>
      </c>
      <c r="I73" s="131">
        <f t="shared" si="43"/>
        <v>4177.674</v>
      </c>
      <c r="J73" s="132">
        <f t="shared" si="44"/>
        <v>1.3451351353119541E-2</v>
      </c>
      <c r="K73" s="132">
        <f t="shared" si="45"/>
        <v>0.28078197374626807</v>
      </c>
      <c r="L73" s="132">
        <f t="shared" si="46"/>
        <v>0.20489870679234426</v>
      </c>
      <c r="M73" s="133">
        <f t="shared" si="47"/>
        <v>13.488</v>
      </c>
      <c r="N73" s="134">
        <f t="shared" si="48"/>
        <v>4.7873529624379497E-2</v>
      </c>
      <c r="O73" s="134">
        <f t="shared" si="49"/>
        <v>5.9841912030474376</v>
      </c>
      <c r="P73" s="216">
        <f t="shared" si="50"/>
        <v>19</v>
      </c>
      <c r="Q73" s="217">
        <f t="shared" si="51"/>
        <v>2</v>
      </c>
      <c r="R73" s="217">
        <f t="shared" si="52"/>
        <v>250</v>
      </c>
      <c r="T73">
        <v>526</v>
      </c>
      <c r="U73">
        <v>5974</v>
      </c>
      <c r="V73" t="s">
        <v>308</v>
      </c>
      <c r="W73">
        <v>4177.674</v>
      </c>
      <c r="X73">
        <v>1406.5840000000001</v>
      </c>
      <c r="Y73">
        <v>2.97</v>
      </c>
      <c r="Z73">
        <v>13.488</v>
      </c>
      <c r="AA73">
        <v>160.494135</v>
      </c>
      <c r="AB73">
        <v>2.1588630000000002</v>
      </c>
      <c r="AC73">
        <v>45.063859999999998</v>
      </c>
      <c r="AD73" s="1">
        <v>856</v>
      </c>
      <c r="AE73">
        <v>2</v>
      </c>
      <c r="AF73">
        <v>250</v>
      </c>
      <c r="AG73">
        <v>101</v>
      </c>
      <c r="AH73">
        <v>26.030072000000001</v>
      </c>
      <c r="AI73">
        <v>46202.5</v>
      </c>
      <c r="AJ73">
        <v>12160.9</v>
      </c>
      <c r="AK73">
        <v>19</v>
      </c>
      <c r="AL73">
        <v>4269</v>
      </c>
      <c r="AM73" t="s">
        <v>309</v>
      </c>
      <c r="AN73" t="s">
        <v>535</v>
      </c>
      <c r="AO73">
        <v>4177.674</v>
      </c>
      <c r="AR73" t="s">
        <v>118</v>
      </c>
      <c r="AS73" t="s">
        <v>119</v>
      </c>
      <c r="AT73" t="s">
        <v>205</v>
      </c>
      <c r="AU73" t="s">
        <v>308</v>
      </c>
      <c r="AV73" t="s">
        <v>48</v>
      </c>
      <c r="AW73">
        <v>1</v>
      </c>
      <c r="BB73">
        <v>1.0607142857142859</v>
      </c>
      <c r="BC73" t="s">
        <v>71</v>
      </c>
      <c r="BF73" t="s">
        <v>118</v>
      </c>
      <c r="BG73" t="s">
        <v>119</v>
      </c>
      <c r="BH73" t="s">
        <v>308</v>
      </c>
      <c r="BI73">
        <v>5974</v>
      </c>
      <c r="BJ73">
        <v>1</v>
      </c>
      <c r="BK73" t="s">
        <v>205</v>
      </c>
      <c r="BL73" t="s">
        <v>177</v>
      </c>
      <c r="BM73">
        <v>1.0607142857142859</v>
      </c>
      <c r="BN73" t="s">
        <v>71</v>
      </c>
      <c r="BO73" t="s">
        <v>179</v>
      </c>
      <c r="BP73">
        <v>4177.674</v>
      </c>
    </row>
    <row r="74" spans="1:68" ht="16.5">
      <c r="A74" s="106" t="str">
        <f t="shared" si="36"/>
        <v>영종운수</v>
      </c>
      <c r="B74" s="107" t="str">
        <f t="shared" si="35"/>
        <v>이명희</v>
      </c>
      <c r="C74" s="108" t="str">
        <f t="shared" si="37"/>
        <v>F</v>
      </c>
      <c r="D74" s="109">
        <f t="shared" si="38"/>
        <v>0.76629629629629625</v>
      </c>
      <c r="E74" s="110">
        <f t="shared" si="39"/>
        <v>5170</v>
      </c>
      <c r="F74" s="111" t="str">
        <f t="shared" si="40"/>
        <v>203</v>
      </c>
      <c r="G74" s="112" t="str">
        <f t="shared" si="41"/>
        <v>71바7513</v>
      </c>
      <c r="H74" s="113">
        <f t="shared" si="42"/>
        <v>1</v>
      </c>
      <c r="I74" s="114">
        <f t="shared" si="43"/>
        <v>3045.6819999999998</v>
      </c>
      <c r="J74" s="115">
        <f t="shared" si="44"/>
        <v>2.7909900248944325E-2</v>
      </c>
      <c r="K74" s="115">
        <f t="shared" si="45"/>
        <v>0.32038673284293284</v>
      </c>
      <c r="L74" s="115">
        <f t="shared" si="46"/>
        <v>0.13461681160410049</v>
      </c>
      <c r="M74" s="116">
        <f t="shared" si="47"/>
        <v>19.271999999999998</v>
      </c>
      <c r="N74" s="117">
        <f t="shared" si="48"/>
        <v>6.5666737367853903E-2</v>
      </c>
      <c r="O74" s="117">
        <f t="shared" si="49"/>
        <v>13.790014847249321</v>
      </c>
      <c r="P74" s="218">
        <f t="shared" si="50"/>
        <v>46</v>
      </c>
      <c r="Q74" s="219">
        <f t="shared" si="51"/>
        <v>2</v>
      </c>
      <c r="R74" s="219">
        <f t="shared" si="52"/>
        <v>420</v>
      </c>
      <c r="T74">
        <v>526</v>
      </c>
      <c r="U74">
        <v>5170</v>
      </c>
      <c r="V74" t="s">
        <v>195</v>
      </c>
      <c r="W74">
        <v>3045.6819999999998</v>
      </c>
      <c r="X74">
        <v>1471.8340000000001</v>
      </c>
      <c r="Y74">
        <v>2.069</v>
      </c>
      <c r="Z74">
        <v>19.271999999999998</v>
      </c>
      <c r="AA74">
        <v>139.27692200000001</v>
      </c>
      <c r="AB74">
        <v>3.8872049999999998</v>
      </c>
      <c r="AC74">
        <v>44.622478000000001</v>
      </c>
      <c r="AD74" s="1">
        <v>410</v>
      </c>
      <c r="AE74">
        <v>2</v>
      </c>
      <c r="AF74">
        <v>420</v>
      </c>
      <c r="AG74">
        <v>107</v>
      </c>
      <c r="AH74">
        <v>21.867815</v>
      </c>
      <c r="AI74">
        <v>14558.8</v>
      </c>
      <c r="AJ74">
        <v>5598.8</v>
      </c>
      <c r="AK74">
        <v>46</v>
      </c>
      <c r="AL74">
        <v>16968</v>
      </c>
      <c r="AM74" t="s">
        <v>310</v>
      </c>
      <c r="AN74" t="s">
        <v>536</v>
      </c>
      <c r="AO74">
        <v>3045.6819999999998</v>
      </c>
      <c r="AR74" t="s">
        <v>118</v>
      </c>
      <c r="AS74" t="s">
        <v>120</v>
      </c>
      <c r="AT74" t="s">
        <v>223</v>
      </c>
      <c r="AU74" t="s">
        <v>195</v>
      </c>
      <c r="AV74" t="s">
        <v>48</v>
      </c>
      <c r="AW74">
        <v>1</v>
      </c>
      <c r="BB74">
        <v>0.76629629629629625</v>
      </c>
      <c r="BC74" t="s">
        <v>70</v>
      </c>
      <c r="BF74" t="s">
        <v>118</v>
      </c>
      <c r="BG74" t="s">
        <v>120</v>
      </c>
      <c r="BH74" t="s">
        <v>195</v>
      </c>
      <c r="BI74">
        <v>5170</v>
      </c>
      <c r="BJ74">
        <v>1</v>
      </c>
      <c r="BK74" t="s">
        <v>223</v>
      </c>
      <c r="BL74" t="s">
        <v>177</v>
      </c>
      <c r="BM74">
        <v>0.76629629629629625</v>
      </c>
      <c r="BN74" t="s">
        <v>70</v>
      </c>
      <c r="BO74" t="s">
        <v>187</v>
      </c>
      <c r="BP74">
        <v>3045.6819999999998</v>
      </c>
    </row>
    <row r="75" spans="1:68" ht="16.5">
      <c r="A75" s="123" t="str">
        <f t="shared" si="36"/>
        <v>영종운수</v>
      </c>
      <c r="B75" s="124" t="str">
        <f t="shared" si="35"/>
        <v>이상현</v>
      </c>
      <c r="C75" s="125" t="str">
        <f t="shared" si="37"/>
        <v>S</v>
      </c>
      <c r="D75" s="126">
        <f t="shared" si="38"/>
        <v>1.0086652508982636</v>
      </c>
      <c r="E75" s="127">
        <f t="shared" si="39"/>
        <v>4537</v>
      </c>
      <c r="F75" s="128" t="str">
        <f t="shared" si="40"/>
        <v>202</v>
      </c>
      <c r="G75" s="129" t="str">
        <f t="shared" si="41"/>
        <v>73아1216</v>
      </c>
      <c r="H75" s="130">
        <f t="shared" si="42"/>
        <v>4</v>
      </c>
      <c r="I75" s="131">
        <f t="shared" si="43"/>
        <v>2702.2840000000001</v>
      </c>
      <c r="J75" s="132">
        <f t="shared" si="44"/>
        <v>7.6990454465112584E-3</v>
      </c>
      <c r="K75" s="132">
        <f t="shared" si="45"/>
        <v>0.27535488019559506</v>
      </c>
      <c r="L75" s="132">
        <f t="shared" si="46"/>
        <v>0.19872078582413988</v>
      </c>
      <c r="M75" s="133">
        <f t="shared" si="47"/>
        <v>12.587</v>
      </c>
      <c r="N75" s="134">
        <f t="shared" si="48"/>
        <v>0</v>
      </c>
      <c r="O75" s="134">
        <f t="shared" si="49"/>
        <v>2.8494414354671824</v>
      </c>
      <c r="P75" s="216">
        <f t="shared" si="50"/>
        <v>3</v>
      </c>
      <c r="Q75" s="217">
        <f t="shared" si="51"/>
        <v>0</v>
      </c>
      <c r="R75" s="217">
        <f t="shared" si="52"/>
        <v>77</v>
      </c>
      <c r="T75">
        <v>526</v>
      </c>
      <c r="U75">
        <v>4537</v>
      </c>
      <c r="V75" t="s">
        <v>311</v>
      </c>
      <c r="W75">
        <v>2702.2840000000001</v>
      </c>
      <c r="X75">
        <v>992.24699999999996</v>
      </c>
      <c r="Y75">
        <v>2.7229999999999999</v>
      </c>
      <c r="Z75">
        <v>12.587</v>
      </c>
      <c r="AA75">
        <v>104.41164499999999</v>
      </c>
      <c r="AB75">
        <v>0.80386999999999997</v>
      </c>
      <c r="AC75">
        <v>28.750256</v>
      </c>
      <c r="AD75" s="1">
        <v>537</v>
      </c>
      <c r="AE75">
        <v>0</v>
      </c>
      <c r="AF75">
        <v>77</v>
      </c>
      <c r="AG75">
        <v>106</v>
      </c>
      <c r="AH75">
        <v>25.881059</v>
      </c>
      <c r="AI75">
        <v>21404.2</v>
      </c>
      <c r="AJ75">
        <v>6514.1</v>
      </c>
      <c r="AK75">
        <v>3</v>
      </c>
      <c r="AL75">
        <v>336</v>
      </c>
      <c r="AM75" t="s">
        <v>312</v>
      </c>
      <c r="AN75" t="s">
        <v>537</v>
      </c>
      <c r="AO75">
        <v>1898.7909999999999</v>
      </c>
      <c r="AR75" t="s">
        <v>118</v>
      </c>
      <c r="AS75" t="s">
        <v>119</v>
      </c>
      <c r="AT75" t="s">
        <v>208</v>
      </c>
      <c r="AU75" t="s">
        <v>311</v>
      </c>
      <c r="AV75" t="s">
        <v>48</v>
      </c>
      <c r="AW75">
        <v>4</v>
      </c>
      <c r="BB75">
        <v>1.0086652508982636</v>
      </c>
      <c r="BC75" t="s">
        <v>71</v>
      </c>
      <c r="BF75" t="s">
        <v>118</v>
      </c>
      <c r="BG75" t="s">
        <v>119</v>
      </c>
      <c r="BH75" t="s">
        <v>311</v>
      </c>
      <c r="BI75">
        <v>4537</v>
      </c>
      <c r="BJ75">
        <v>4</v>
      </c>
      <c r="BK75" t="s">
        <v>208</v>
      </c>
      <c r="BL75" t="s">
        <v>227</v>
      </c>
      <c r="BM75">
        <v>1.0086652508982636</v>
      </c>
      <c r="BN75" t="s">
        <v>71</v>
      </c>
      <c r="BO75" t="s">
        <v>179</v>
      </c>
      <c r="BP75">
        <v>2702.2840000000001</v>
      </c>
    </row>
    <row r="76" spans="1:68" ht="16.5">
      <c r="A76" s="106" t="str">
        <f t="shared" si="36"/>
        <v>영종운수</v>
      </c>
      <c r="B76" s="107" t="str">
        <f t="shared" si="35"/>
        <v>이선호</v>
      </c>
      <c r="C76" s="108" t="str">
        <f t="shared" si="37"/>
        <v>A</v>
      </c>
      <c r="D76" s="109">
        <f t="shared" si="38"/>
        <v>0.98818887411250156</v>
      </c>
      <c r="E76" s="110">
        <f t="shared" si="39"/>
        <v>5652</v>
      </c>
      <c r="F76" s="111" t="str">
        <f t="shared" si="40"/>
        <v>202</v>
      </c>
      <c r="G76" s="112" t="str">
        <f t="shared" si="41"/>
        <v>73아1213</v>
      </c>
      <c r="H76" s="113">
        <f t="shared" si="42"/>
        <v>8</v>
      </c>
      <c r="I76" s="114">
        <f t="shared" si="43"/>
        <v>2156.819</v>
      </c>
      <c r="J76" s="115">
        <f t="shared" si="44"/>
        <v>1.2489109892136713E-2</v>
      </c>
      <c r="K76" s="115">
        <f t="shared" si="45"/>
        <v>0.27780635404475401</v>
      </c>
      <c r="L76" s="115">
        <f t="shared" si="46"/>
        <v>0.1599577896893527</v>
      </c>
      <c r="M76" s="116">
        <f t="shared" si="47"/>
        <v>11.510999999999999</v>
      </c>
      <c r="N76" s="117">
        <f t="shared" si="48"/>
        <v>0</v>
      </c>
      <c r="O76" s="117">
        <f t="shared" si="49"/>
        <v>0.83456238098792712</v>
      </c>
      <c r="P76" s="218">
        <f t="shared" si="50"/>
        <v>7</v>
      </c>
      <c r="Q76" s="219">
        <f t="shared" si="51"/>
        <v>0</v>
      </c>
      <c r="R76" s="219">
        <f t="shared" si="52"/>
        <v>18</v>
      </c>
      <c r="T76">
        <v>526</v>
      </c>
      <c r="U76">
        <v>5652</v>
      </c>
      <c r="V76" t="s">
        <v>313</v>
      </c>
      <c r="W76">
        <v>2156.819</v>
      </c>
      <c r="X76">
        <v>773.09199999999998</v>
      </c>
      <c r="Y76">
        <v>2.79</v>
      </c>
      <c r="Z76">
        <v>11.510999999999999</v>
      </c>
      <c r="AA76">
        <v>90.321648999999994</v>
      </c>
      <c r="AB76">
        <v>1.128037</v>
      </c>
      <c r="AC76">
        <v>25.091927999999999</v>
      </c>
      <c r="AD76" s="1">
        <v>345</v>
      </c>
      <c r="AE76">
        <v>0</v>
      </c>
      <c r="AF76">
        <v>18</v>
      </c>
      <c r="AG76">
        <v>103</v>
      </c>
      <c r="AH76">
        <v>23.879313</v>
      </c>
      <c r="AI76">
        <v>18199.400000000001</v>
      </c>
      <c r="AJ76">
        <v>2445.5</v>
      </c>
      <c r="AK76">
        <v>7</v>
      </c>
      <c r="AL76">
        <v>986</v>
      </c>
      <c r="AM76" t="s">
        <v>314</v>
      </c>
      <c r="AN76" t="s">
        <v>538</v>
      </c>
      <c r="AO76">
        <v>439.64499999999998</v>
      </c>
      <c r="AR76" t="s">
        <v>118</v>
      </c>
      <c r="AS76" t="s">
        <v>119</v>
      </c>
      <c r="AT76" t="s">
        <v>207</v>
      </c>
      <c r="AU76" t="s">
        <v>313</v>
      </c>
      <c r="AV76" t="s">
        <v>48</v>
      </c>
      <c r="AW76">
        <v>8</v>
      </c>
      <c r="BB76">
        <v>0.98818887411250156</v>
      </c>
      <c r="BC76" t="s">
        <v>66</v>
      </c>
      <c r="BF76" t="s">
        <v>118</v>
      </c>
      <c r="BG76" t="s">
        <v>119</v>
      </c>
      <c r="BH76" t="s">
        <v>313</v>
      </c>
      <c r="BI76">
        <v>5652</v>
      </c>
      <c r="BJ76">
        <v>8</v>
      </c>
      <c r="BK76" t="s">
        <v>207</v>
      </c>
      <c r="BL76" t="s">
        <v>208</v>
      </c>
      <c r="BM76">
        <v>0.98818887411250156</v>
      </c>
      <c r="BN76" t="s">
        <v>66</v>
      </c>
      <c r="BO76" t="s">
        <v>181</v>
      </c>
      <c r="BP76">
        <v>2156.819</v>
      </c>
    </row>
    <row r="77" spans="1:68" ht="16.5">
      <c r="A77" s="123" t="str">
        <f t="shared" si="36"/>
        <v>영종운수</v>
      </c>
      <c r="B77" s="124" t="str">
        <f t="shared" si="35"/>
        <v>이승용</v>
      </c>
      <c r="C77" s="125" t="str">
        <f t="shared" si="37"/>
        <v>F</v>
      </c>
      <c r="D77" s="126">
        <f t="shared" si="38"/>
        <v>0.76549524527062551</v>
      </c>
      <c r="E77" s="127">
        <f t="shared" si="39"/>
        <v>1117</v>
      </c>
      <c r="F77" s="128" t="str">
        <f t="shared" si="40"/>
        <v>203</v>
      </c>
      <c r="G77" s="129" t="str">
        <f t="shared" si="41"/>
        <v>71바7514</v>
      </c>
      <c r="H77" s="130">
        <f t="shared" si="42"/>
        <v>4</v>
      </c>
      <c r="I77" s="131">
        <f t="shared" si="43"/>
        <v>1166.7190000000001</v>
      </c>
      <c r="J77" s="132">
        <f t="shared" si="44"/>
        <v>1.1281930343727898E-2</v>
      </c>
      <c r="K77" s="132">
        <f t="shared" si="45"/>
        <v>0.2743723313082288</v>
      </c>
      <c r="L77" s="132">
        <f t="shared" si="46"/>
        <v>0.21513320688186272</v>
      </c>
      <c r="M77" s="133">
        <f t="shared" si="47"/>
        <v>18.786000000000001</v>
      </c>
      <c r="N77" s="134">
        <f t="shared" si="48"/>
        <v>0.68568352791031939</v>
      </c>
      <c r="O77" s="134">
        <f t="shared" si="49"/>
        <v>14.913616732049448</v>
      </c>
      <c r="P77" s="216">
        <f t="shared" si="50"/>
        <v>10</v>
      </c>
      <c r="Q77" s="217">
        <f t="shared" si="51"/>
        <v>8</v>
      </c>
      <c r="R77" s="217">
        <f t="shared" si="52"/>
        <v>174</v>
      </c>
      <c r="T77">
        <v>526</v>
      </c>
      <c r="U77">
        <v>1117</v>
      </c>
      <c r="V77" t="s">
        <v>315</v>
      </c>
      <c r="W77">
        <v>1166.7190000000001</v>
      </c>
      <c r="X77">
        <v>610.93499999999995</v>
      </c>
      <c r="Y77">
        <v>1.91</v>
      </c>
      <c r="Z77">
        <v>18.786000000000001</v>
      </c>
      <c r="AA77">
        <v>47.814157999999999</v>
      </c>
      <c r="AB77">
        <v>0.53943600000000003</v>
      </c>
      <c r="AC77">
        <v>13.118881999999999</v>
      </c>
      <c r="AD77" s="1">
        <v>251</v>
      </c>
      <c r="AE77">
        <v>8</v>
      </c>
      <c r="AF77">
        <v>174</v>
      </c>
      <c r="AG77">
        <v>102</v>
      </c>
      <c r="AH77">
        <v>24.401119000000001</v>
      </c>
      <c r="AI77">
        <v>6119.9</v>
      </c>
      <c r="AJ77">
        <v>2034.3</v>
      </c>
      <c r="AK77">
        <v>10</v>
      </c>
      <c r="AL77">
        <v>2856</v>
      </c>
      <c r="AM77" t="s">
        <v>316</v>
      </c>
      <c r="AN77" t="s">
        <v>539</v>
      </c>
      <c r="AO77">
        <v>434.78100000000001</v>
      </c>
      <c r="AR77" t="s">
        <v>118</v>
      </c>
      <c r="AS77" t="s">
        <v>120</v>
      </c>
      <c r="AT77" t="s">
        <v>224</v>
      </c>
      <c r="AU77" t="s">
        <v>315</v>
      </c>
      <c r="AV77" t="s">
        <v>48</v>
      </c>
      <c r="AW77">
        <v>4</v>
      </c>
      <c r="BB77">
        <v>0.76549524527062551</v>
      </c>
      <c r="BC77" t="s">
        <v>70</v>
      </c>
      <c r="BF77" t="s">
        <v>118</v>
      </c>
      <c r="BG77" t="s">
        <v>120</v>
      </c>
      <c r="BH77" t="s">
        <v>315</v>
      </c>
      <c r="BI77">
        <v>1117</v>
      </c>
      <c r="BJ77">
        <v>4</v>
      </c>
      <c r="BK77" t="s">
        <v>224</v>
      </c>
      <c r="BL77" t="s">
        <v>221</v>
      </c>
      <c r="BM77">
        <v>0.76549524527062551</v>
      </c>
      <c r="BN77" t="s">
        <v>70</v>
      </c>
      <c r="BO77" t="s">
        <v>187</v>
      </c>
      <c r="BP77">
        <v>1166.7190000000001</v>
      </c>
    </row>
    <row r="78" spans="1:68" ht="16.5">
      <c r="A78" s="106" t="str">
        <f t="shared" si="36"/>
        <v>영종운수</v>
      </c>
      <c r="B78" s="107" t="str">
        <f t="shared" si="35"/>
        <v>이신영</v>
      </c>
      <c r="C78" s="108" t="str">
        <f t="shared" si="37"/>
        <v>A</v>
      </c>
      <c r="D78" s="109">
        <f t="shared" si="38"/>
        <v>0.9684199170655845</v>
      </c>
      <c r="E78" s="110">
        <f t="shared" si="39"/>
        <v>6448</v>
      </c>
      <c r="F78" s="111" t="str">
        <f t="shared" si="40"/>
        <v>205</v>
      </c>
      <c r="G78" s="112" t="str">
        <f t="shared" si="41"/>
        <v>70바2512</v>
      </c>
      <c r="H78" s="113">
        <f t="shared" si="42"/>
        <v>3</v>
      </c>
      <c r="I78" s="114">
        <f t="shared" si="43"/>
        <v>572.101</v>
      </c>
      <c r="J78" s="115">
        <f t="shared" si="44"/>
        <v>6.3440541487980728E-3</v>
      </c>
      <c r="K78" s="115">
        <f t="shared" si="45"/>
        <v>0.28387859277732874</v>
      </c>
      <c r="L78" s="115">
        <f t="shared" si="46"/>
        <v>0.16605459525503363</v>
      </c>
      <c r="M78" s="116">
        <f t="shared" si="47"/>
        <v>15.496</v>
      </c>
      <c r="N78" s="117">
        <f t="shared" si="48"/>
        <v>0</v>
      </c>
      <c r="O78" s="117">
        <f t="shared" si="49"/>
        <v>8.5649212289438399</v>
      </c>
      <c r="P78" s="218">
        <f t="shared" si="50"/>
        <v>6</v>
      </c>
      <c r="Q78" s="219">
        <f t="shared" si="51"/>
        <v>0</v>
      </c>
      <c r="R78" s="219">
        <f t="shared" si="52"/>
        <v>49</v>
      </c>
      <c r="T78">
        <v>526</v>
      </c>
      <c r="U78">
        <v>6448</v>
      </c>
      <c r="V78" t="s">
        <v>540</v>
      </c>
      <c r="W78">
        <v>572.101</v>
      </c>
      <c r="X78">
        <v>221.011</v>
      </c>
      <c r="Y78">
        <v>2.589</v>
      </c>
      <c r="Z78">
        <v>15.496</v>
      </c>
      <c r="AA78">
        <v>22.461662</v>
      </c>
      <c r="AB78">
        <v>0.14249800000000001</v>
      </c>
      <c r="AC78">
        <v>6.376385</v>
      </c>
      <c r="AD78" s="1">
        <v>95</v>
      </c>
      <c r="AE78">
        <v>0</v>
      </c>
      <c r="AF78">
        <v>49</v>
      </c>
      <c r="AG78">
        <v>90</v>
      </c>
      <c r="AH78">
        <v>25.470109000000001</v>
      </c>
      <c r="AI78">
        <v>6608.1</v>
      </c>
      <c r="AJ78">
        <v>209.9</v>
      </c>
      <c r="AK78">
        <v>6</v>
      </c>
      <c r="AL78">
        <v>1559</v>
      </c>
      <c r="AM78" t="s">
        <v>541</v>
      </c>
      <c r="AN78" t="s">
        <v>542</v>
      </c>
      <c r="AO78">
        <v>232.363</v>
      </c>
      <c r="AR78" t="s">
        <v>118</v>
      </c>
      <c r="AS78" t="s">
        <v>121</v>
      </c>
      <c r="AT78" t="s">
        <v>227</v>
      </c>
      <c r="AU78" t="s">
        <v>540</v>
      </c>
      <c r="AV78" t="s">
        <v>48</v>
      </c>
      <c r="AW78">
        <v>3</v>
      </c>
      <c r="BB78">
        <v>0.9684199170655845</v>
      </c>
      <c r="BC78" t="s">
        <v>66</v>
      </c>
      <c r="BF78" t="s">
        <v>118</v>
      </c>
      <c r="BG78" t="s">
        <v>121</v>
      </c>
      <c r="BH78" t="s">
        <v>540</v>
      </c>
      <c r="BI78">
        <v>6448</v>
      </c>
      <c r="BJ78">
        <v>3</v>
      </c>
      <c r="BK78" t="s">
        <v>227</v>
      </c>
      <c r="BL78" t="s">
        <v>221</v>
      </c>
      <c r="BM78">
        <v>0.9684199170655845</v>
      </c>
      <c r="BN78" t="s">
        <v>66</v>
      </c>
      <c r="BO78" t="s">
        <v>181</v>
      </c>
      <c r="BP78">
        <v>572.101</v>
      </c>
    </row>
    <row r="79" spans="1:68" ht="16.5">
      <c r="A79" s="123" t="str">
        <f t="shared" si="36"/>
        <v>영종운수</v>
      </c>
      <c r="B79" s="124" t="str">
        <f t="shared" si="35"/>
        <v>이용식</v>
      </c>
      <c r="C79" s="125" t="str">
        <f t="shared" si="37"/>
        <v>B</v>
      </c>
      <c r="D79" s="126">
        <f t="shared" si="38"/>
        <v>0.92689655172413798</v>
      </c>
      <c r="E79" s="127">
        <f t="shared" si="39"/>
        <v>8384</v>
      </c>
      <c r="F79" s="128" t="str">
        <f t="shared" si="40"/>
        <v>202</v>
      </c>
      <c r="G79" s="129" t="str">
        <f t="shared" si="41"/>
        <v>73아1280</v>
      </c>
      <c r="H79" s="130">
        <f t="shared" si="42"/>
        <v>1</v>
      </c>
      <c r="I79" s="131">
        <f t="shared" si="43"/>
        <v>2235.7080000000001</v>
      </c>
      <c r="J79" s="132">
        <f t="shared" si="44"/>
        <v>1.7441058061283543E-2</v>
      </c>
      <c r="K79" s="132">
        <f t="shared" si="45"/>
        <v>0.27959916159292852</v>
      </c>
      <c r="L79" s="132">
        <f t="shared" si="46"/>
        <v>0.1735468138057385</v>
      </c>
      <c r="M79" s="133">
        <f t="shared" si="47"/>
        <v>12.526</v>
      </c>
      <c r="N79" s="134">
        <f t="shared" si="48"/>
        <v>0</v>
      </c>
      <c r="O79" s="134">
        <f t="shared" si="49"/>
        <v>2.9520849771079227</v>
      </c>
      <c r="P79" s="216">
        <f t="shared" si="50"/>
        <v>4</v>
      </c>
      <c r="Q79" s="217">
        <f t="shared" si="51"/>
        <v>0</v>
      </c>
      <c r="R79" s="217">
        <f t="shared" si="52"/>
        <v>66</v>
      </c>
      <c r="T79">
        <v>526</v>
      </c>
      <c r="U79">
        <v>8384</v>
      </c>
      <c r="V79" t="s">
        <v>317</v>
      </c>
      <c r="W79">
        <v>2235.7080000000001</v>
      </c>
      <c r="X79">
        <v>831.649</v>
      </c>
      <c r="Y79">
        <v>2.6880000000000002</v>
      </c>
      <c r="Z79">
        <v>12.526</v>
      </c>
      <c r="AA79">
        <v>89.092759999999998</v>
      </c>
      <c r="AB79">
        <v>1.5538719999999999</v>
      </c>
      <c r="AC79">
        <v>24.910260999999998</v>
      </c>
      <c r="AD79" s="1">
        <v>388</v>
      </c>
      <c r="AE79">
        <v>0</v>
      </c>
      <c r="AF79">
        <v>66</v>
      </c>
      <c r="AG79">
        <v>107</v>
      </c>
      <c r="AH79">
        <v>25.094159999999999</v>
      </c>
      <c r="AI79">
        <v>16074</v>
      </c>
      <c r="AJ79">
        <v>2735</v>
      </c>
      <c r="AK79">
        <v>4</v>
      </c>
      <c r="AL79">
        <v>237</v>
      </c>
      <c r="AM79" t="s">
        <v>318</v>
      </c>
      <c r="AN79" t="s">
        <v>543</v>
      </c>
      <c r="AO79">
        <v>2235.7080000000001</v>
      </c>
      <c r="AR79" t="s">
        <v>118</v>
      </c>
      <c r="AS79" t="s">
        <v>119</v>
      </c>
      <c r="AT79" t="s">
        <v>215</v>
      </c>
      <c r="AU79" t="s">
        <v>317</v>
      </c>
      <c r="AV79" t="s">
        <v>48</v>
      </c>
      <c r="AW79">
        <v>1</v>
      </c>
      <c r="BB79">
        <v>0.92689655172413798</v>
      </c>
      <c r="BC79" t="s">
        <v>68</v>
      </c>
      <c r="BF79" t="s">
        <v>118</v>
      </c>
      <c r="BG79" t="s">
        <v>119</v>
      </c>
      <c r="BH79" t="s">
        <v>317</v>
      </c>
      <c r="BI79">
        <v>8384</v>
      </c>
      <c r="BJ79">
        <v>1</v>
      </c>
      <c r="BK79" t="s">
        <v>215</v>
      </c>
      <c r="BL79" t="s">
        <v>177</v>
      </c>
      <c r="BM79">
        <v>0.92689655172413798</v>
      </c>
      <c r="BN79" t="s">
        <v>68</v>
      </c>
      <c r="BO79" t="s">
        <v>178</v>
      </c>
      <c r="BP79">
        <v>2235.7080000000001</v>
      </c>
    </row>
    <row r="80" spans="1:68" ht="16.5">
      <c r="A80" s="106" t="str">
        <f t="shared" si="36"/>
        <v>영종운수</v>
      </c>
      <c r="B80" s="107" t="str">
        <f t="shared" si="35"/>
        <v>이은영</v>
      </c>
      <c r="C80" s="108" t="str">
        <f t="shared" si="37"/>
        <v>D</v>
      </c>
      <c r="D80" s="109">
        <f t="shared" si="38"/>
        <v>0.82000000000000006</v>
      </c>
      <c r="E80" s="110">
        <f t="shared" si="39"/>
        <v>1282</v>
      </c>
      <c r="F80" s="111" t="str">
        <f t="shared" si="40"/>
        <v>203</v>
      </c>
      <c r="G80" s="112" t="str">
        <f t="shared" si="41"/>
        <v>73아1238</v>
      </c>
      <c r="H80" s="113">
        <f t="shared" si="42"/>
        <v>1</v>
      </c>
      <c r="I80" s="114">
        <f t="shared" si="43"/>
        <v>2737.982</v>
      </c>
      <c r="J80" s="115">
        <f t="shared" si="44"/>
        <v>1.6386901012778548E-2</v>
      </c>
      <c r="K80" s="115">
        <f t="shared" si="45"/>
        <v>0.28191549021322176</v>
      </c>
      <c r="L80" s="115">
        <f t="shared" si="46"/>
        <v>0.25310611976265734</v>
      </c>
      <c r="M80" s="116">
        <f t="shared" si="47"/>
        <v>12.96</v>
      </c>
      <c r="N80" s="117">
        <f t="shared" si="48"/>
        <v>0</v>
      </c>
      <c r="O80" s="117">
        <f t="shared" si="49"/>
        <v>28.743797439135832</v>
      </c>
      <c r="P80" s="218">
        <f t="shared" si="50"/>
        <v>4</v>
      </c>
      <c r="Q80" s="219">
        <f t="shared" si="51"/>
        <v>0</v>
      </c>
      <c r="R80" s="219">
        <f t="shared" si="52"/>
        <v>787</v>
      </c>
      <c r="T80">
        <v>526</v>
      </c>
      <c r="U80">
        <v>1282</v>
      </c>
      <c r="V80" t="s">
        <v>319</v>
      </c>
      <c r="W80">
        <v>2737.982</v>
      </c>
      <c r="X80">
        <v>1151.5139999999999</v>
      </c>
      <c r="Y80">
        <v>2.3780000000000001</v>
      </c>
      <c r="Z80">
        <v>12.96</v>
      </c>
      <c r="AA80">
        <v>118.402192</v>
      </c>
      <c r="AB80">
        <v>1.940245</v>
      </c>
      <c r="AC80">
        <v>33.379412000000002</v>
      </c>
      <c r="AD80" s="1">
        <v>693</v>
      </c>
      <c r="AE80">
        <v>0</v>
      </c>
      <c r="AF80">
        <v>787</v>
      </c>
      <c r="AG80">
        <v>96</v>
      </c>
      <c r="AH80">
        <v>23.124419</v>
      </c>
      <c r="AI80">
        <v>7992.9</v>
      </c>
      <c r="AJ80">
        <v>2048.9</v>
      </c>
      <c r="AK80">
        <v>4</v>
      </c>
      <c r="AL80">
        <v>518</v>
      </c>
      <c r="AM80" t="s">
        <v>320</v>
      </c>
      <c r="AN80" t="s">
        <v>544</v>
      </c>
      <c r="AO80">
        <v>2737.982</v>
      </c>
      <c r="AR80" t="s">
        <v>118</v>
      </c>
      <c r="AS80" t="s">
        <v>120</v>
      </c>
      <c r="AT80" t="s">
        <v>226</v>
      </c>
      <c r="AU80" t="s">
        <v>319</v>
      </c>
      <c r="AV80" t="s">
        <v>48</v>
      </c>
      <c r="AW80">
        <v>1</v>
      </c>
      <c r="BB80">
        <v>0.82000000000000006</v>
      </c>
      <c r="BC80" t="s">
        <v>67</v>
      </c>
      <c r="BF80" t="s">
        <v>118</v>
      </c>
      <c r="BG80" t="s">
        <v>120</v>
      </c>
      <c r="BH80" t="s">
        <v>319</v>
      </c>
      <c r="BI80">
        <v>1282</v>
      </c>
      <c r="BJ80">
        <v>1</v>
      </c>
      <c r="BK80" t="s">
        <v>226</v>
      </c>
      <c r="BL80" t="s">
        <v>177</v>
      </c>
      <c r="BM80">
        <v>0.82000000000000006</v>
      </c>
      <c r="BN80" t="s">
        <v>67</v>
      </c>
      <c r="BO80" t="s">
        <v>182</v>
      </c>
      <c r="BP80">
        <v>2737.982</v>
      </c>
    </row>
    <row r="81" spans="1:68" ht="16.5">
      <c r="A81" s="123" t="str">
        <f t="shared" si="36"/>
        <v>영종운수</v>
      </c>
      <c r="B81" s="124" t="str">
        <f t="shared" si="35"/>
        <v>이재식</v>
      </c>
      <c r="C81" s="125" t="str">
        <f t="shared" si="37"/>
        <v>A</v>
      </c>
      <c r="D81" s="126">
        <f t="shared" si="38"/>
        <v>0.98254289687797058</v>
      </c>
      <c r="E81" s="127">
        <f t="shared" si="39"/>
        <v>1422</v>
      </c>
      <c r="F81" s="128" t="str">
        <f t="shared" si="40"/>
        <v>203</v>
      </c>
      <c r="G81" s="129" t="str">
        <f t="shared" si="41"/>
        <v>70바2546</v>
      </c>
      <c r="H81" s="130">
        <f t="shared" si="42"/>
        <v>6</v>
      </c>
      <c r="I81" s="131">
        <f t="shared" si="43"/>
        <v>2335.3040000000001</v>
      </c>
      <c r="J81" s="132">
        <f t="shared" si="44"/>
        <v>2.1441301293242645E-2</v>
      </c>
      <c r="K81" s="132">
        <f t="shared" si="45"/>
        <v>0.23763429739953457</v>
      </c>
      <c r="L81" s="132">
        <f t="shared" si="46"/>
        <v>0.13788354749531537</v>
      </c>
      <c r="M81" s="133">
        <f t="shared" si="47"/>
        <v>10.291</v>
      </c>
      <c r="N81" s="134">
        <f t="shared" si="48"/>
        <v>0</v>
      </c>
      <c r="O81" s="134">
        <f t="shared" si="49"/>
        <v>2.5264376714980146</v>
      </c>
      <c r="P81" s="216">
        <f t="shared" si="50"/>
        <v>12</v>
      </c>
      <c r="Q81" s="217">
        <f t="shared" si="51"/>
        <v>0</v>
      </c>
      <c r="R81" s="217">
        <f t="shared" si="52"/>
        <v>59</v>
      </c>
      <c r="T81">
        <v>526</v>
      </c>
      <c r="U81">
        <v>1422</v>
      </c>
      <c r="V81" t="s">
        <v>196</v>
      </c>
      <c r="W81">
        <v>2335.3040000000001</v>
      </c>
      <c r="X81">
        <v>892.33900000000006</v>
      </c>
      <c r="Y81">
        <v>2.617</v>
      </c>
      <c r="Z81">
        <v>10.291</v>
      </c>
      <c r="AA81">
        <v>110.10609700000001</v>
      </c>
      <c r="AB81">
        <v>2.3608180000000001</v>
      </c>
      <c r="AC81">
        <v>26.164985000000001</v>
      </c>
      <c r="AD81" s="1">
        <v>322</v>
      </c>
      <c r="AE81">
        <v>0</v>
      </c>
      <c r="AF81">
        <v>59</v>
      </c>
      <c r="AG81">
        <v>93</v>
      </c>
      <c r="AH81">
        <v>21.209579000000002</v>
      </c>
      <c r="AI81">
        <v>12603.5</v>
      </c>
      <c r="AJ81">
        <v>323.39999999999998</v>
      </c>
      <c r="AK81">
        <v>12</v>
      </c>
      <c r="AL81">
        <v>1204</v>
      </c>
      <c r="AM81" t="s">
        <v>322</v>
      </c>
      <c r="AN81" t="s">
        <v>545</v>
      </c>
      <c r="AO81">
        <v>910.76800000000003</v>
      </c>
      <c r="AR81" t="s">
        <v>118</v>
      </c>
      <c r="AS81" t="s">
        <v>120</v>
      </c>
      <c r="AT81" t="s">
        <v>222</v>
      </c>
      <c r="AU81" t="s">
        <v>196</v>
      </c>
      <c r="AV81" t="s">
        <v>48</v>
      </c>
      <c r="AW81">
        <v>6</v>
      </c>
      <c r="BB81">
        <v>0.98254289687797058</v>
      </c>
      <c r="BC81" t="s">
        <v>66</v>
      </c>
      <c r="BF81" t="s">
        <v>118</v>
      </c>
      <c r="BG81" t="s">
        <v>120</v>
      </c>
      <c r="BH81" t="s">
        <v>196</v>
      </c>
      <c r="BI81">
        <v>1422</v>
      </c>
      <c r="BJ81">
        <v>6</v>
      </c>
      <c r="BK81" t="s">
        <v>222</v>
      </c>
      <c r="BL81" t="s">
        <v>223</v>
      </c>
      <c r="BM81">
        <v>0.98254289687797058</v>
      </c>
      <c r="BN81" t="s">
        <v>66</v>
      </c>
      <c r="BO81" t="s">
        <v>181</v>
      </c>
      <c r="BP81">
        <v>2335.3040000000001</v>
      </c>
    </row>
    <row r="82" spans="1:68" ht="16.5">
      <c r="A82" s="106" t="str">
        <f t="shared" si="36"/>
        <v>영종운수</v>
      </c>
      <c r="B82" s="107" t="str">
        <f t="shared" si="35"/>
        <v>이주철</v>
      </c>
      <c r="C82" s="108" t="str">
        <f t="shared" si="37"/>
        <v>F</v>
      </c>
      <c r="D82" s="109">
        <f t="shared" si="38"/>
        <v>0.71740740740740738</v>
      </c>
      <c r="E82" s="110">
        <f t="shared" si="39"/>
        <v>9119</v>
      </c>
      <c r="F82" s="111" t="str">
        <f t="shared" si="40"/>
        <v>203</v>
      </c>
      <c r="G82" s="112" t="str">
        <f t="shared" si="41"/>
        <v>71바7513</v>
      </c>
      <c r="H82" s="113">
        <f t="shared" si="42"/>
        <v>1</v>
      </c>
      <c r="I82" s="114">
        <f t="shared" si="43"/>
        <v>2611.096</v>
      </c>
      <c r="J82" s="115">
        <f t="shared" si="44"/>
        <v>3.0228527966035087E-2</v>
      </c>
      <c r="K82" s="115">
        <f t="shared" si="45"/>
        <v>0.28963972791145132</v>
      </c>
      <c r="L82" s="115">
        <f t="shared" si="46"/>
        <v>0.12331986261707727</v>
      </c>
      <c r="M82" s="116">
        <f t="shared" si="47"/>
        <v>21.738</v>
      </c>
      <c r="N82" s="117">
        <f t="shared" si="48"/>
        <v>7.6596187960917564E-2</v>
      </c>
      <c r="O82" s="117">
        <f t="shared" si="49"/>
        <v>47.604530817710263</v>
      </c>
      <c r="P82" s="218">
        <f t="shared" si="50"/>
        <v>6</v>
      </c>
      <c r="Q82" s="219">
        <f t="shared" si="51"/>
        <v>2</v>
      </c>
      <c r="R82" s="219">
        <f t="shared" si="52"/>
        <v>1243</v>
      </c>
      <c r="T82">
        <v>526</v>
      </c>
      <c r="U82">
        <v>9119</v>
      </c>
      <c r="V82" t="s">
        <v>323</v>
      </c>
      <c r="W82">
        <v>2611.096</v>
      </c>
      <c r="X82">
        <v>1348.2560000000001</v>
      </c>
      <c r="Y82">
        <v>1.9370000000000001</v>
      </c>
      <c r="Z82">
        <v>21.738</v>
      </c>
      <c r="AA82">
        <v>111.740241</v>
      </c>
      <c r="AB82">
        <v>3.3777430000000002</v>
      </c>
      <c r="AC82">
        <v>32.364412999999999</v>
      </c>
      <c r="AD82" s="1">
        <v>322</v>
      </c>
      <c r="AE82">
        <v>2</v>
      </c>
      <c r="AF82">
        <v>1243</v>
      </c>
      <c r="AG82">
        <v>107</v>
      </c>
      <c r="AH82">
        <v>23.367552</v>
      </c>
      <c r="AI82">
        <v>8916.2000000000007</v>
      </c>
      <c r="AJ82">
        <v>2575.5</v>
      </c>
      <c r="AK82">
        <v>6</v>
      </c>
      <c r="AL82">
        <v>803</v>
      </c>
      <c r="AM82" t="s">
        <v>324</v>
      </c>
      <c r="AN82" t="s">
        <v>546</v>
      </c>
      <c r="AO82">
        <v>2611.096</v>
      </c>
      <c r="AR82" t="s">
        <v>118</v>
      </c>
      <c r="AS82" t="s">
        <v>120</v>
      </c>
      <c r="AT82" t="s">
        <v>223</v>
      </c>
      <c r="AU82" t="s">
        <v>323</v>
      </c>
      <c r="AV82" t="s">
        <v>48</v>
      </c>
      <c r="AW82">
        <v>1</v>
      </c>
      <c r="BB82">
        <v>0.71740740740740738</v>
      </c>
      <c r="BC82" t="s">
        <v>70</v>
      </c>
      <c r="BF82" t="s">
        <v>118</v>
      </c>
      <c r="BG82" t="s">
        <v>120</v>
      </c>
      <c r="BH82" t="s">
        <v>323</v>
      </c>
      <c r="BI82">
        <v>9119</v>
      </c>
      <c r="BJ82">
        <v>1</v>
      </c>
      <c r="BK82" t="s">
        <v>223</v>
      </c>
      <c r="BL82" t="s">
        <v>177</v>
      </c>
      <c r="BM82">
        <v>0.71740740740740738</v>
      </c>
      <c r="BN82" t="s">
        <v>70</v>
      </c>
      <c r="BO82" t="s">
        <v>187</v>
      </c>
      <c r="BP82">
        <v>2611.096</v>
      </c>
    </row>
    <row r="83" spans="1:68" ht="16.5">
      <c r="A83" s="123" t="str">
        <f t="shared" si="36"/>
        <v>영종운수</v>
      </c>
      <c r="B83" s="124" t="str">
        <f t="shared" si="35"/>
        <v>이준복</v>
      </c>
      <c r="C83" s="125" t="str">
        <f t="shared" si="37"/>
        <v>B</v>
      </c>
      <c r="D83" s="126">
        <f t="shared" si="38"/>
        <v>0.94571428571428584</v>
      </c>
      <c r="E83" s="127">
        <f t="shared" si="39"/>
        <v>3653</v>
      </c>
      <c r="F83" s="128" t="str">
        <f t="shared" si="40"/>
        <v>202</v>
      </c>
      <c r="G83" s="129" t="str">
        <f t="shared" si="41"/>
        <v>73아1282</v>
      </c>
      <c r="H83" s="130">
        <f t="shared" si="42"/>
        <v>1</v>
      </c>
      <c r="I83" s="131">
        <f t="shared" si="43"/>
        <v>3672.1030000000001</v>
      </c>
      <c r="J83" s="132">
        <f t="shared" si="44"/>
        <v>6.1211094636976328E-3</v>
      </c>
      <c r="K83" s="132">
        <f t="shared" si="45"/>
        <v>0.30381536138079768</v>
      </c>
      <c r="L83" s="132">
        <f t="shared" si="46"/>
        <v>0.14569308104919715</v>
      </c>
      <c r="M83" s="133">
        <f t="shared" si="47"/>
        <v>15.487</v>
      </c>
      <c r="N83" s="134">
        <f t="shared" si="48"/>
        <v>5.4464703195961549E-2</v>
      </c>
      <c r="O83" s="134">
        <f t="shared" si="49"/>
        <v>9.5040907076952905</v>
      </c>
      <c r="P83" s="216">
        <f t="shared" si="50"/>
        <v>1</v>
      </c>
      <c r="Q83" s="217">
        <f t="shared" si="51"/>
        <v>2</v>
      </c>
      <c r="R83" s="217">
        <f t="shared" si="52"/>
        <v>349</v>
      </c>
      <c r="T83">
        <v>526</v>
      </c>
      <c r="U83">
        <v>3653</v>
      </c>
      <c r="V83" t="s">
        <v>325</v>
      </c>
      <c r="W83">
        <v>3672.1030000000001</v>
      </c>
      <c r="X83">
        <v>1386.598</v>
      </c>
      <c r="Y83">
        <v>2.6480000000000001</v>
      </c>
      <c r="Z83">
        <v>15.487</v>
      </c>
      <c r="AA83">
        <v>142.07996199999999</v>
      </c>
      <c r="AB83">
        <v>0.86968699999999999</v>
      </c>
      <c r="AC83">
        <v>43.166074999999999</v>
      </c>
      <c r="AD83" s="1">
        <v>535</v>
      </c>
      <c r="AE83">
        <v>2</v>
      </c>
      <c r="AF83">
        <v>349</v>
      </c>
      <c r="AG83">
        <v>107</v>
      </c>
      <c r="AH83">
        <v>25.845326</v>
      </c>
      <c r="AI83">
        <v>34012.199999999997</v>
      </c>
      <c r="AJ83">
        <v>6085.2</v>
      </c>
      <c r="AK83">
        <v>1</v>
      </c>
      <c r="AL83">
        <v>195</v>
      </c>
      <c r="AM83" t="s">
        <v>326</v>
      </c>
      <c r="AN83" t="s">
        <v>547</v>
      </c>
      <c r="AO83">
        <v>3672.1030000000001</v>
      </c>
      <c r="AR83" t="s">
        <v>118</v>
      </c>
      <c r="AS83" t="s">
        <v>119</v>
      </c>
      <c r="AT83" t="s">
        <v>217</v>
      </c>
      <c r="AU83" t="s">
        <v>325</v>
      </c>
      <c r="AV83" t="s">
        <v>48</v>
      </c>
      <c r="AW83">
        <v>1</v>
      </c>
      <c r="BB83">
        <v>0.94571428571428584</v>
      </c>
      <c r="BC83" t="s">
        <v>68</v>
      </c>
      <c r="BF83" t="s">
        <v>118</v>
      </c>
      <c r="BG83" t="s">
        <v>119</v>
      </c>
      <c r="BH83" t="s">
        <v>325</v>
      </c>
      <c r="BI83">
        <v>3653</v>
      </c>
      <c r="BJ83">
        <v>1</v>
      </c>
      <c r="BK83" t="s">
        <v>217</v>
      </c>
      <c r="BL83" t="s">
        <v>177</v>
      </c>
      <c r="BM83">
        <v>0.94571428571428584</v>
      </c>
      <c r="BN83" t="s">
        <v>68</v>
      </c>
      <c r="BO83" t="s">
        <v>178</v>
      </c>
      <c r="BP83">
        <v>3672.1030000000001</v>
      </c>
    </row>
    <row r="84" spans="1:68" ht="16.5">
      <c r="A84" s="106" t="str">
        <f t="shared" si="36"/>
        <v>영종운수</v>
      </c>
      <c r="B84" s="107" t="str">
        <f t="shared" si="35"/>
        <v>이향철</v>
      </c>
      <c r="C84" s="108" t="str">
        <f t="shared" si="37"/>
        <v>A</v>
      </c>
      <c r="D84" s="109">
        <f t="shared" si="38"/>
        <v>0.95777777777777762</v>
      </c>
      <c r="E84" s="110">
        <f t="shared" si="39"/>
        <v>8117</v>
      </c>
      <c r="F84" s="111" t="str">
        <f t="shared" si="40"/>
        <v>203</v>
      </c>
      <c r="G84" s="112" t="str">
        <f t="shared" si="41"/>
        <v>71바7514</v>
      </c>
      <c r="H84" s="113">
        <f t="shared" si="42"/>
        <v>1</v>
      </c>
      <c r="I84" s="114">
        <f t="shared" si="43"/>
        <v>2563.0729999999999</v>
      </c>
      <c r="J84" s="115">
        <f t="shared" si="44"/>
        <v>5.2895870003852501E-3</v>
      </c>
      <c r="K84" s="115">
        <f t="shared" si="45"/>
        <v>0.24748346148754424</v>
      </c>
      <c r="L84" s="115">
        <f t="shared" si="46"/>
        <v>0.19234723318454061</v>
      </c>
      <c r="M84" s="116">
        <f t="shared" si="47"/>
        <v>10.24</v>
      </c>
      <c r="N84" s="117">
        <f t="shared" si="48"/>
        <v>0.23409399576211837</v>
      </c>
      <c r="O84" s="117">
        <f t="shared" si="49"/>
        <v>9.792932156048618</v>
      </c>
      <c r="P84" s="218">
        <f t="shared" si="50"/>
        <v>1</v>
      </c>
      <c r="Q84" s="219">
        <f t="shared" si="51"/>
        <v>6</v>
      </c>
      <c r="R84" s="219">
        <f t="shared" si="52"/>
        <v>251</v>
      </c>
      <c r="T84">
        <v>526</v>
      </c>
      <c r="U84">
        <v>8117</v>
      </c>
      <c r="V84" t="s">
        <v>327</v>
      </c>
      <c r="W84">
        <v>2563.0729999999999</v>
      </c>
      <c r="X84">
        <v>991.178</v>
      </c>
      <c r="Y84">
        <v>2.5859999999999999</v>
      </c>
      <c r="Z84">
        <v>10.24</v>
      </c>
      <c r="AA84">
        <v>106.175208</v>
      </c>
      <c r="AB84">
        <v>0.56162299999999998</v>
      </c>
      <c r="AC84">
        <v>26.276608</v>
      </c>
      <c r="AD84" s="1">
        <v>493</v>
      </c>
      <c r="AE84">
        <v>6</v>
      </c>
      <c r="AF84">
        <v>251</v>
      </c>
      <c r="AG84">
        <v>86</v>
      </c>
      <c r="AH84">
        <v>24.140032000000001</v>
      </c>
      <c r="AI84">
        <v>4265</v>
      </c>
      <c r="AJ84">
        <v>48.2</v>
      </c>
      <c r="AK84">
        <v>1</v>
      </c>
      <c r="AL84">
        <v>158</v>
      </c>
      <c r="AM84" t="s">
        <v>328</v>
      </c>
      <c r="AN84" t="s">
        <v>548</v>
      </c>
      <c r="AO84">
        <v>2563.0729999999999</v>
      </c>
      <c r="AR84" t="s">
        <v>118</v>
      </c>
      <c r="AS84" t="s">
        <v>120</v>
      </c>
      <c r="AT84" t="s">
        <v>224</v>
      </c>
      <c r="AU84" t="s">
        <v>327</v>
      </c>
      <c r="AV84" t="s">
        <v>48</v>
      </c>
      <c r="AW84">
        <v>1</v>
      </c>
      <c r="BB84">
        <v>0.95777777777777762</v>
      </c>
      <c r="BC84" t="s">
        <v>66</v>
      </c>
      <c r="BF84" t="s">
        <v>118</v>
      </c>
      <c r="BG84" t="s">
        <v>120</v>
      </c>
      <c r="BH84" t="s">
        <v>327</v>
      </c>
      <c r="BI84">
        <v>8117</v>
      </c>
      <c r="BJ84">
        <v>1</v>
      </c>
      <c r="BK84" t="s">
        <v>224</v>
      </c>
      <c r="BL84" t="s">
        <v>177</v>
      </c>
      <c r="BM84">
        <v>0.95777777777777762</v>
      </c>
      <c r="BN84" t="s">
        <v>66</v>
      </c>
      <c r="BO84" t="s">
        <v>181</v>
      </c>
      <c r="BP84">
        <v>2563.0729999999999</v>
      </c>
    </row>
    <row r="85" spans="1:68" ht="16.5">
      <c r="A85" s="123" t="str">
        <f t="shared" si="36"/>
        <v>영종운수</v>
      </c>
      <c r="B85" s="124" t="str">
        <f t="shared" si="35"/>
        <v>이효진</v>
      </c>
      <c r="C85" s="125" t="str">
        <f t="shared" si="37"/>
        <v>C</v>
      </c>
      <c r="D85" s="126">
        <f t="shared" si="38"/>
        <v>0.88384615384615384</v>
      </c>
      <c r="E85" s="127">
        <f t="shared" si="39"/>
        <v>9129</v>
      </c>
      <c r="F85" s="128" t="str">
        <f t="shared" si="40"/>
        <v>222</v>
      </c>
      <c r="G85" s="129" t="str">
        <f t="shared" si="41"/>
        <v>73아1209</v>
      </c>
      <c r="H85" s="130">
        <f t="shared" si="42"/>
        <v>1</v>
      </c>
      <c r="I85" s="131">
        <f t="shared" si="43"/>
        <v>1544.105</v>
      </c>
      <c r="J85" s="132">
        <f t="shared" si="44"/>
        <v>2.4385362252439795E-2</v>
      </c>
      <c r="K85" s="132">
        <f t="shared" si="45"/>
        <v>0.10588030394854669</v>
      </c>
      <c r="L85" s="132">
        <f t="shared" si="46"/>
        <v>0.12369625122643861</v>
      </c>
      <c r="M85" s="133">
        <f t="shared" si="47"/>
        <v>11.154</v>
      </c>
      <c r="N85" s="134">
        <f t="shared" si="48"/>
        <v>0</v>
      </c>
      <c r="O85" s="134">
        <f t="shared" si="49"/>
        <v>1.165723833547589</v>
      </c>
      <c r="P85" s="216">
        <f t="shared" si="50"/>
        <v>6</v>
      </c>
      <c r="Q85" s="217">
        <f t="shared" si="51"/>
        <v>0</v>
      </c>
      <c r="R85" s="217">
        <f t="shared" si="52"/>
        <v>18</v>
      </c>
      <c r="T85">
        <v>526</v>
      </c>
      <c r="U85">
        <v>9129</v>
      </c>
      <c r="V85" t="s">
        <v>329</v>
      </c>
      <c r="W85">
        <v>1544.105</v>
      </c>
      <c r="X85">
        <v>671.89400000000001</v>
      </c>
      <c r="Y85">
        <v>2.298</v>
      </c>
      <c r="Z85">
        <v>11.154</v>
      </c>
      <c r="AA85">
        <v>52.341358999999997</v>
      </c>
      <c r="AB85">
        <v>1.2763629999999999</v>
      </c>
      <c r="AC85">
        <v>5.541919</v>
      </c>
      <c r="AD85" s="1">
        <v>191</v>
      </c>
      <c r="AE85">
        <v>0</v>
      </c>
      <c r="AF85">
        <v>18</v>
      </c>
      <c r="AG85">
        <v>99</v>
      </c>
      <c r="AH85">
        <v>29.500665999999999</v>
      </c>
      <c r="AI85">
        <v>1872.8</v>
      </c>
      <c r="AJ85">
        <v>103.1</v>
      </c>
      <c r="AK85">
        <v>6</v>
      </c>
      <c r="AL85">
        <v>405</v>
      </c>
      <c r="AM85" t="s">
        <v>330</v>
      </c>
      <c r="AN85" t="s">
        <v>549</v>
      </c>
      <c r="AO85">
        <v>1544.105</v>
      </c>
      <c r="AR85" t="s">
        <v>118</v>
      </c>
      <c r="AS85" t="s">
        <v>122</v>
      </c>
      <c r="AT85" t="s">
        <v>229</v>
      </c>
      <c r="AU85" t="s">
        <v>329</v>
      </c>
      <c r="AV85" t="s">
        <v>48</v>
      </c>
      <c r="AW85">
        <v>1</v>
      </c>
      <c r="BB85">
        <v>0.88384615384615384</v>
      </c>
      <c r="BC85" t="s">
        <v>69</v>
      </c>
      <c r="BF85" t="s">
        <v>118</v>
      </c>
      <c r="BG85" t="s">
        <v>122</v>
      </c>
      <c r="BH85" t="s">
        <v>329</v>
      </c>
      <c r="BI85">
        <v>9129</v>
      </c>
      <c r="BJ85">
        <v>1</v>
      </c>
      <c r="BK85" t="s">
        <v>229</v>
      </c>
      <c r="BL85" t="s">
        <v>177</v>
      </c>
      <c r="BM85">
        <v>0.88384615384615384</v>
      </c>
      <c r="BN85" t="s">
        <v>69</v>
      </c>
      <c r="BO85" t="s">
        <v>180</v>
      </c>
      <c r="BP85">
        <v>1544.105</v>
      </c>
    </row>
    <row r="86" spans="1:68" ht="16.5">
      <c r="A86" s="106" t="str">
        <f t="shared" si="36"/>
        <v>영종운수</v>
      </c>
      <c r="B86" s="107" t="str">
        <f t="shared" si="35"/>
        <v>이희범</v>
      </c>
      <c r="C86" s="108" t="str">
        <f t="shared" si="37"/>
        <v>C</v>
      </c>
      <c r="D86" s="109">
        <f t="shared" si="38"/>
        <v>0.86130100529800813</v>
      </c>
      <c r="E86" s="110">
        <f t="shared" si="39"/>
        <v>1436</v>
      </c>
      <c r="F86" s="111" t="str">
        <f t="shared" si="40"/>
        <v>e음13</v>
      </c>
      <c r="G86" s="112" t="str">
        <f t="shared" si="41"/>
        <v>73아9158</v>
      </c>
      <c r="H86" s="113">
        <f t="shared" si="42"/>
        <v>2</v>
      </c>
      <c r="I86" s="114">
        <f t="shared" si="43"/>
        <v>1171.105</v>
      </c>
      <c r="J86" s="115">
        <f t="shared" si="44"/>
        <v>2.3072062414428239E-2</v>
      </c>
      <c r="K86" s="115">
        <f t="shared" si="45"/>
        <v>0.31998788657241611</v>
      </c>
      <c r="L86" s="115">
        <f t="shared" si="46"/>
        <v>0.20920412772552419</v>
      </c>
      <c r="M86" s="116">
        <f t="shared" si="47"/>
        <v>6.7149999999999999</v>
      </c>
      <c r="N86" s="117">
        <f t="shared" si="48"/>
        <v>0.17077887977593811</v>
      </c>
      <c r="O86" s="117">
        <f t="shared" si="49"/>
        <v>4.9525875135022055</v>
      </c>
      <c r="P86" s="218">
        <f t="shared" si="50"/>
        <v>9</v>
      </c>
      <c r="Q86" s="219">
        <f t="shared" si="51"/>
        <v>2</v>
      </c>
      <c r="R86" s="219">
        <f t="shared" si="52"/>
        <v>58</v>
      </c>
      <c r="T86">
        <v>526</v>
      </c>
      <c r="U86">
        <v>1436</v>
      </c>
      <c r="V86" t="s">
        <v>550</v>
      </c>
      <c r="W86">
        <v>1171.105</v>
      </c>
      <c r="X86">
        <v>476.25900000000001</v>
      </c>
      <c r="Y86">
        <v>2.4590000000000001</v>
      </c>
      <c r="Z86">
        <v>6.7149999999999999</v>
      </c>
      <c r="AA86">
        <v>67.709985000000003</v>
      </c>
      <c r="AB86">
        <v>1.562209</v>
      </c>
      <c r="AC86">
        <v>21.666374999999999</v>
      </c>
      <c r="AD86" s="1">
        <v>245</v>
      </c>
      <c r="AE86">
        <v>2</v>
      </c>
      <c r="AF86">
        <v>58</v>
      </c>
      <c r="AG86">
        <v>68</v>
      </c>
      <c r="AH86">
        <v>17.295898000000001</v>
      </c>
      <c r="AI86">
        <v>251.2</v>
      </c>
      <c r="AJ86">
        <v>0</v>
      </c>
      <c r="AK86">
        <v>9</v>
      </c>
      <c r="AL86">
        <v>4671</v>
      </c>
      <c r="AM86" t="s">
        <v>551</v>
      </c>
      <c r="AN86" t="s">
        <v>552</v>
      </c>
      <c r="AO86">
        <v>949.851</v>
      </c>
      <c r="AR86" t="s">
        <v>118</v>
      </c>
      <c r="AS86" t="s">
        <v>123</v>
      </c>
      <c r="AT86" t="s">
        <v>482</v>
      </c>
      <c r="AU86" t="s">
        <v>550</v>
      </c>
      <c r="AV86" t="s">
        <v>219</v>
      </c>
      <c r="AW86">
        <v>2</v>
      </c>
      <c r="BB86">
        <v>0.86130100529800813</v>
      </c>
      <c r="BC86" t="s">
        <v>69</v>
      </c>
      <c r="BF86" t="s">
        <v>118</v>
      </c>
      <c r="BG86" t="s">
        <v>123</v>
      </c>
      <c r="BH86" t="s">
        <v>550</v>
      </c>
      <c r="BI86">
        <v>1436</v>
      </c>
      <c r="BJ86">
        <v>2</v>
      </c>
      <c r="BK86" t="s">
        <v>482</v>
      </c>
      <c r="BL86" t="s">
        <v>321</v>
      </c>
      <c r="BM86">
        <v>0.86130100529800813</v>
      </c>
      <c r="BN86" t="s">
        <v>69</v>
      </c>
      <c r="BO86" t="s">
        <v>180</v>
      </c>
      <c r="BP86">
        <v>1171.105</v>
      </c>
    </row>
    <row r="87" spans="1:68" ht="16.5">
      <c r="A87" s="123" t="str">
        <f t="shared" si="36"/>
        <v>영종운수</v>
      </c>
      <c r="B87" s="124" t="str">
        <f t="shared" si="35"/>
        <v>임종호</v>
      </c>
      <c r="C87" s="125" t="str">
        <f t="shared" si="37"/>
        <v>F</v>
      </c>
      <c r="D87" s="126">
        <f t="shared" si="38"/>
        <v>0.70357142857142863</v>
      </c>
      <c r="E87" s="127">
        <f t="shared" si="39"/>
        <v>4533</v>
      </c>
      <c r="F87" s="128" t="str">
        <f t="shared" si="40"/>
        <v>205</v>
      </c>
      <c r="G87" s="129" t="str">
        <f t="shared" si="41"/>
        <v>70바2512</v>
      </c>
      <c r="H87" s="130">
        <f t="shared" si="42"/>
        <v>2</v>
      </c>
      <c r="I87" s="131">
        <f t="shared" si="43"/>
        <v>508.44799999999998</v>
      </c>
      <c r="J87" s="132">
        <f t="shared" si="44"/>
        <v>8.0205529072672598E-3</v>
      </c>
      <c r="K87" s="132">
        <f t="shared" si="45"/>
        <v>0.29830451914980433</v>
      </c>
      <c r="L87" s="132">
        <f t="shared" si="46"/>
        <v>0.14160740134684374</v>
      </c>
      <c r="M87" s="133">
        <f t="shared" si="47"/>
        <v>18.907</v>
      </c>
      <c r="N87" s="134">
        <f t="shared" si="48"/>
        <v>0</v>
      </c>
      <c r="O87" s="134">
        <f t="shared" si="49"/>
        <v>28.124803323053687</v>
      </c>
      <c r="P87" s="216">
        <f t="shared" si="50"/>
        <v>6</v>
      </c>
      <c r="Q87" s="217">
        <f t="shared" si="51"/>
        <v>0</v>
      </c>
      <c r="R87" s="217">
        <f t="shared" si="52"/>
        <v>143</v>
      </c>
      <c r="T87">
        <v>526</v>
      </c>
      <c r="U87">
        <v>4533</v>
      </c>
      <c r="V87" t="s">
        <v>416</v>
      </c>
      <c r="W87">
        <v>508.44799999999998</v>
      </c>
      <c r="X87">
        <v>273.19499999999999</v>
      </c>
      <c r="Y87">
        <v>1.861</v>
      </c>
      <c r="Z87">
        <v>18.907</v>
      </c>
      <c r="AA87">
        <v>23.134440000000001</v>
      </c>
      <c r="AB87">
        <v>0.18555099999999999</v>
      </c>
      <c r="AC87">
        <v>6.9011079999999998</v>
      </c>
      <c r="AD87" s="1">
        <v>72</v>
      </c>
      <c r="AE87">
        <v>0</v>
      </c>
      <c r="AF87">
        <v>143</v>
      </c>
      <c r="AG87">
        <v>105</v>
      </c>
      <c r="AH87">
        <v>21.977968000000001</v>
      </c>
      <c r="AI87">
        <v>2327.1999999999998</v>
      </c>
      <c r="AJ87">
        <v>787.4</v>
      </c>
      <c r="AK87">
        <v>6</v>
      </c>
      <c r="AL87">
        <v>1916</v>
      </c>
      <c r="AM87" t="s">
        <v>424</v>
      </c>
      <c r="AN87" t="s">
        <v>553</v>
      </c>
      <c r="AO87">
        <v>360.88200000000001</v>
      </c>
      <c r="AR87" t="s">
        <v>118</v>
      </c>
      <c r="AS87" t="s">
        <v>121</v>
      </c>
      <c r="AT87" t="s">
        <v>227</v>
      </c>
      <c r="AU87" t="s">
        <v>416</v>
      </c>
      <c r="AV87" t="s">
        <v>48</v>
      </c>
      <c r="AW87">
        <v>2</v>
      </c>
      <c r="BB87">
        <v>0.70357142857142863</v>
      </c>
      <c r="BC87" t="s">
        <v>70</v>
      </c>
      <c r="BF87" t="s">
        <v>118</v>
      </c>
      <c r="BG87" t="s">
        <v>121</v>
      </c>
      <c r="BH87" t="s">
        <v>416</v>
      </c>
      <c r="BI87">
        <v>4533</v>
      </c>
      <c r="BJ87">
        <v>2</v>
      </c>
      <c r="BK87" t="s">
        <v>227</v>
      </c>
      <c r="BL87" t="s">
        <v>218</v>
      </c>
      <c r="BM87">
        <v>0.70357142857142863</v>
      </c>
      <c r="BN87" t="s">
        <v>70</v>
      </c>
      <c r="BO87" t="s">
        <v>187</v>
      </c>
      <c r="BP87">
        <v>508.44799999999998</v>
      </c>
    </row>
    <row r="88" spans="1:68" ht="16.5">
      <c r="A88" s="106" t="str">
        <f t="shared" ref="A88:A97" si="53">BF88</f>
        <v>영종운수</v>
      </c>
      <c r="B88" s="107" t="str">
        <f t="shared" si="35"/>
        <v>장경석</v>
      </c>
      <c r="C88" s="108" t="str">
        <f t="shared" ref="C88:C97" si="54">BN88</f>
        <v>D</v>
      </c>
      <c r="D88" s="109">
        <f t="shared" ref="D88:D97" si="55">BM88</f>
        <v>0.82100000000000006</v>
      </c>
      <c r="E88" s="110">
        <f t="shared" ref="E88:E97" si="56">U88</f>
        <v>7080</v>
      </c>
      <c r="F88" s="111" t="str">
        <f t="shared" ref="F88:F97" si="57">BG88</f>
        <v>202</v>
      </c>
      <c r="G88" s="112" t="str">
        <f t="shared" ref="G88:G97" si="58">BK88</f>
        <v>70바2205</v>
      </c>
      <c r="H88" s="113">
        <f t="shared" ref="H88:H97" si="59">BJ88</f>
        <v>1</v>
      </c>
      <c r="I88" s="114">
        <f t="shared" ref="I88:I97" si="60">BP88</f>
        <v>3828.8850000000002</v>
      </c>
      <c r="J88" s="115">
        <f t="shared" ref="J88:J97" si="61">AB88/AA88</f>
        <v>2.7685060017276206E-2</v>
      </c>
      <c r="K88" s="115">
        <f t="shared" ref="K88:K97" si="62">AC88/AA88</f>
        <v>0.31981091038975284</v>
      </c>
      <c r="L88" s="115">
        <f t="shared" ref="L88:L97" si="63">AD88/I88</f>
        <v>0.17367980495627316</v>
      </c>
      <c r="M88" s="116">
        <f t="shared" ref="M88:M97" si="64">Z88</f>
        <v>15.651999999999999</v>
      </c>
      <c r="N88" s="117">
        <f t="shared" ref="N88:N97" si="65">AE88*100/W88</f>
        <v>0.15670358341919383</v>
      </c>
      <c r="O88" s="117">
        <f t="shared" ref="O88:O97" si="66">AF88*100/W88</f>
        <v>8.4358762407332684</v>
      </c>
      <c r="P88" s="218">
        <f t="shared" ref="P88:P97" si="67">AK88</f>
        <v>33</v>
      </c>
      <c r="Q88" s="219">
        <f t="shared" ref="Q88:Q97" si="68">AE88</f>
        <v>6</v>
      </c>
      <c r="R88" s="219">
        <f t="shared" ref="R88:R97" si="69">AF88</f>
        <v>323</v>
      </c>
      <c r="T88">
        <v>526</v>
      </c>
      <c r="U88">
        <v>7080</v>
      </c>
      <c r="V88" t="s">
        <v>331</v>
      </c>
      <c r="W88">
        <v>3828.8850000000002</v>
      </c>
      <c r="X88">
        <v>1554.713</v>
      </c>
      <c r="Y88">
        <v>2.4630000000000001</v>
      </c>
      <c r="Z88">
        <v>15.651999999999999</v>
      </c>
      <c r="AA88">
        <v>148.29413400000001</v>
      </c>
      <c r="AB88">
        <v>4.1055320000000002</v>
      </c>
      <c r="AC88">
        <v>47.426082000000001</v>
      </c>
      <c r="AD88" s="1">
        <v>665</v>
      </c>
      <c r="AE88">
        <v>6</v>
      </c>
      <c r="AF88">
        <v>323</v>
      </c>
      <c r="AG88">
        <v>97</v>
      </c>
      <c r="AH88">
        <v>25.819531000000001</v>
      </c>
      <c r="AI88">
        <v>33295.1</v>
      </c>
      <c r="AJ88">
        <v>10527.7</v>
      </c>
      <c r="AK88">
        <v>33</v>
      </c>
      <c r="AL88">
        <v>10691</v>
      </c>
      <c r="AM88" t="s">
        <v>332</v>
      </c>
      <c r="AN88" t="s">
        <v>554</v>
      </c>
      <c r="AO88">
        <v>3828.8850000000002</v>
      </c>
      <c r="AR88" t="s">
        <v>118</v>
      </c>
      <c r="AS88" t="s">
        <v>119</v>
      </c>
      <c r="AT88" t="s">
        <v>197</v>
      </c>
      <c r="AU88" t="s">
        <v>331</v>
      </c>
      <c r="AV88" t="s">
        <v>48</v>
      </c>
      <c r="AW88">
        <v>1</v>
      </c>
      <c r="BB88">
        <v>0.82100000000000006</v>
      </c>
      <c r="BC88" t="s">
        <v>67</v>
      </c>
      <c r="BF88" t="s">
        <v>118</v>
      </c>
      <c r="BG88" t="s">
        <v>119</v>
      </c>
      <c r="BH88" t="s">
        <v>331</v>
      </c>
      <c r="BI88">
        <v>7080</v>
      </c>
      <c r="BJ88">
        <v>1</v>
      </c>
      <c r="BK88" t="s">
        <v>197</v>
      </c>
      <c r="BL88" t="s">
        <v>177</v>
      </c>
      <c r="BM88">
        <v>0.82100000000000006</v>
      </c>
      <c r="BN88" t="s">
        <v>67</v>
      </c>
      <c r="BO88" t="s">
        <v>182</v>
      </c>
      <c r="BP88">
        <v>3828.8850000000002</v>
      </c>
    </row>
    <row r="89" spans="1:68" ht="16.5">
      <c r="A89" s="123" t="str">
        <f t="shared" si="53"/>
        <v>영종운수</v>
      </c>
      <c r="B89" s="124" t="str">
        <f t="shared" si="35"/>
        <v>장용민</v>
      </c>
      <c r="C89" s="125" t="str">
        <f t="shared" si="54"/>
        <v>C</v>
      </c>
      <c r="D89" s="126">
        <f t="shared" si="55"/>
        <v>0.85904835400533142</v>
      </c>
      <c r="E89" s="127">
        <f t="shared" si="56"/>
        <v>6617</v>
      </c>
      <c r="F89" s="128" t="str">
        <f t="shared" si="57"/>
        <v>202</v>
      </c>
      <c r="G89" s="129" t="str">
        <f t="shared" si="58"/>
        <v>73아1280</v>
      </c>
      <c r="H89" s="130">
        <f t="shared" si="59"/>
        <v>11</v>
      </c>
      <c r="I89" s="131">
        <f t="shared" si="60"/>
        <v>3477.3780000000002</v>
      </c>
      <c r="J89" s="132">
        <f t="shared" si="61"/>
        <v>1.7398228130216617E-2</v>
      </c>
      <c r="K89" s="132">
        <f t="shared" si="62"/>
        <v>0.29044736435254109</v>
      </c>
      <c r="L89" s="132">
        <f t="shared" si="63"/>
        <v>0.13803503674320133</v>
      </c>
      <c r="M89" s="133">
        <f t="shared" si="64"/>
        <v>14.946999999999999</v>
      </c>
      <c r="N89" s="134">
        <f t="shared" si="65"/>
        <v>0.93595673497449094</v>
      </c>
      <c r="O89" s="134">
        <f t="shared" si="66"/>
        <v>2.354073000087356</v>
      </c>
      <c r="P89" s="216">
        <f t="shared" si="67"/>
        <v>16</v>
      </c>
      <c r="Q89" s="217">
        <f t="shared" si="68"/>
        <v>33</v>
      </c>
      <c r="R89" s="217">
        <f t="shared" si="69"/>
        <v>83</v>
      </c>
      <c r="T89">
        <v>526</v>
      </c>
      <c r="U89">
        <v>6617</v>
      </c>
      <c r="V89" t="s">
        <v>333</v>
      </c>
      <c r="W89">
        <v>3525.8040000000001</v>
      </c>
      <c r="X89">
        <v>1441.348</v>
      </c>
      <c r="Y89">
        <v>2.4460000000000002</v>
      </c>
      <c r="Z89">
        <v>14.946999999999999</v>
      </c>
      <c r="AA89">
        <v>143.036922</v>
      </c>
      <c r="AB89">
        <v>2.4885890000000002</v>
      </c>
      <c r="AC89">
        <v>41.544696999999999</v>
      </c>
      <c r="AD89" s="1">
        <v>480</v>
      </c>
      <c r="AE89">
        <v>33</v>
      </c>
      <c r="AF89">
        <v>83</v>
      </c>
      <c r="AG89">
        <v>105</v>
      </c>
      <c r="AH89">
        <v>24.649607</v>
      </c>
      <c r="AI89">
        <v>25156</v>
      </c>
      <c r="AJ89">
        <v>8715.2000000000007</v>
      </c>
      <c r="AK89">
        <v>16</v>
      </c>
      <c r="AL89">
        <v>3009</v>
      </c>
      <c r="AM89" t="s">
        <v>334</v>
      </c>
      <c r="AN89" t="s">
        <v>555</v>
      </c>
      <c r="AO89">
        <v>818.08500000000004</v>
      </c>
      <c r="AR89" t="s">
        <v>118</v>
      </c>
      <c r="AS89" t="s">
        <v>119</v>
      </c>
      <c r="AT89" t="s">
        <v>215</v>
      </c>
      <c r="AU89" t="s">
        <v>333</v>
      </c>
      <c r="AV89" t="s">
        <v>48</v>
      </c>
      <c r="AW89">
        <v>11</v>
      </c>
      <c r="BB89">
        <v>0.85904835400533142</v>
      </c>
      <c r="BC89" t="s">
        <v>69</v>
      </c>
      <c r="BF89" t="s">
        <v>118</v>
      </c>
      <c r="BG89" t="s">
        <v>119</v>
      </c>
      <c r="BH89" t="s">
        <v>333</v>
      </c>
      <c r="BI89">
        <v>6617</v>
      </c>
      <c r="BJ89">
        <v>11</v>
      </c>
      <c r="BK89" t="s">
        <v>215</v>
      </c>
      <c r="BL89" t="s">
        <v>217</v>
      </c>
      <c r="BM89">
        <v>0.85904835400533142</v>
      </c>
      <c r="BN89" t="s">
        <v>69</v>
      </c>
      <c r="BO89" t="s">
        <v>180</v>
      </c>
      <c r="BP89">
        <v>3477.3780000000002</v>
      </c>
    </row>
    <row r="90" spans="1:68" ht="16.5">
      <c r="A90" s="106" t="str">
        <f t="shared" si="53"/>
        <v>영종운수</v>
      </c>
      <c r="B90" s="107" t="str">
        <f t="shared" si="35"/>
        <v>전원배</v>
      </c>
      <c r="C90" s="108" t="str">
        <f t="shared" si="54"/>
        <v>D</v>
      </c>
      <c r="D90" s="109">
        <f t="shared" si="55"/>
        <v>0.8262962962962962</v>
      </c>
      <c r="E90" s="110">
        <f t="shared" si="56"/>
        <v>9232</v>
      </c>
      <c r="F90" s="111" t="str">
        <f t="shared" si="57"/>
        <v>203</v>
      </c>
      <c r="G90" s="112" t="str">
        <f t="shared" si="58"/>
        <v>71바7514</v>
      </c>
      <c r="H90" s="113">
        <f t="shared" si="59"/>
        <v>1</v>
      </c>
      <c r="I90" s="114">
        <f t="shared" si="60"/>
        <v>3086.37</v>
      </c>
      <c r="J90" s="115">
        <f t="shared" si="61"/>
        <v>2.1051103168435194E-2</v>
      </c>
      <c r="K90" s="115">
        <f t="shared" si="62"/>
        <v>0.2736447501092486</v>
      </c>
      <c r="L90" s="115">
        <f t="shared" si="63"/>
        <v>0.17723085696141422</v>
      </c>
      <c r="M90" s="116">
        <f t="shared" si="64"/>
        <v>12.398999999999999</v>
      </c>
      <c r="N90" s="117">
        <f t="shared" si="65"/>
        <v>0</v>
      </c>
      <c r="O90" s="117">
        <f t="shared" si="66"/>
        <v>3.4992564080132973</v>
      </c>
      <c r="P90" s="218">
        <f t="shared" si="67"/>
        <v>34</v>
      </c>
      <c r="Q90" s="219">
        <f t="shared" si="68"/>
        <v>0</v>
      </c>
      <c r="R90" s="219">
        <f t="shared" si="69"/>
        <v>108</v>
      </c>
      <c r="T90">
        <v>526</v>
      </c>
      <c r="U90">
        <v>9232</v>
      </c>
      <c r="V90" t="s">
        <v>335</v>
      </c>
      <c r="W90">
        <v>3086.37</v>
      </c>
      <c r="X90">
        <v>1383.586</v>
      </c>
      <c r="Y90">
        <v>2.2309999999999999</v>
      </c>
      <c r="Z90">
        <v>12.398999999999999</v>
      </c>
      <c r="AA90">
        <v>139.553304</v>
      </c>
      <c r="AB90">
        <v>2.937751</v>
      </c>
      <c r="AC90">
        <v>38.188029</v>
      </c>
      <c r="AD90" s="1">
        <v>547</v>
      </c>
      <c r="AE90">
        <v>0</v>
      </c>
      <c r="AF90">
        <v>108</v>
      </c>
      <c r="AG90">
        <v>94</v>
      </c>
      <c r="AH90">
        <v>22.116064999999999</v>
      </c>
      <c r="AI90">
        <v>13351.6</v>
      </c>
      <c r="AJ90">
        <v>1400.2</v>
      </c>
      <c r="AK90">
        <v>34</v>
      </c>
      <c r="AL90">
        <v>11013</v>
      </c>
      <c r="AM90" t="s">
        <v>336</v>
      </c>
      <c r="AN90" t="s">
        <v>556</v>
      </c>
      <c r="AO90">
        <v>3086.37</v>
      </c>
      <c r="AR90" t="s">
        <v>118</v>
      </c>
      <c r="AS90" t="s">
        <v>120</v>
      </c>
      <c r="AT90" t="s">
        <v>224</v>
      </c>
      <c r="AU90" t="s">
        <v>335</v>
      </c>
      <c r="AV90" t="s">
        <v>48</v>
      </c>
      <c r="AW90">
        <v>1</v>
      </c>
      <c r="BB90">
        <v>0.8262962962962962</v>
      </c>
      <c r="BC90" t="s">
        <v>67</v>
      </c>
      <c r="BF90" t="s">
        <v>118</v>
      </c>
      <c r="BG90" t="s">
        <v>120</v>
      </c>
      <c r="BH90" t="s">
        <v>335</v>
      </c>
      <c r="BI90">
        <v>9232</v>
      </c>
      <c r="BJ90">
        <v>1</v>
      </c>
      <c r="BK90" t="s">
        <v>224</v>
      </c>
      <c r="BL90" t="s">
        <v>177</v>
      </c>
      <c r="BM90">
        <v>0.8262962962962962</v>
      </c>
      <c r="BN90" t="s">
        <v>67</v>
      </c>
      <c r="BO90" t="s">
        <v>182</v>
      </c>
      <c r="BP90">
        <v>3086.37</v>
      </c>
    </row>
    <row r="91" spans="1:68" ht="16.5">
      <c r="A91" s="123" t="str">
        <f t="shared" si="53"/>
        <v>영종운수</v>
      </c>
      <c r="B91" s="124" t="str">
        <f t="shared" si="35"/>
        <v>정안균</v>
      </c>
      <c r="C91" s="125" t="str">
        <f t="shared" si="54"/>
        <v>C</v>
      </c>
      <c r="D91" s="126">
        <f t="shared" si="55"/>
        <v>0.85094044337592978</v>
      </c>
      <c r="E91" s="127">
        <f t="shared" si="56"/>
        <v>8950</v>
      </c>
      <c r="F91" s="128" t="str">
        <f t="shared" si="57"/>
        <v>202</v>
      </c>
      <c r="G91" s="129" t="str">
        <f t="shared" si="58"/>
        <v>73아1282</v>
      </c>
      <c r="H91" s="130">
        <f t="shared" si="59"/>
        <v>7</v>
      </c>
      <c r="I91" s="131">
        <f t="shared" si="60"/>
        <v>1916.625</v>
      </c>
      <c r="J91" s="132">
        <f t="shared" si="61"/>
        <v>1.3695766901191965E-2</v>
      </c>
      <c r="K91" s="132">
        <f t="shared" si="62"/>
        <v>0.30788073067888999</v>
      </c>
      <c r="L91" s="132">
        <f t="shared" si="63"/>
        <v>0.12469836300789147</v>
      </c>
      <c r="M91" s="133">
        <f t="shared" si="64"/>
        <v>14.541</v>
      </c>
      <c r="N91" s="134">
        <f t="shared" si="65"/>
        <v>5.2175047283636602E-2</v>
      </c>
      <c r="O91" s="134">
        <f t="shared" si="66"/>
        <v>3.9653035935563818</v>
      </c>
      <c r="P91" s="216">
        <f t="shared" si="67"/>
        <v>3</v>
      </c>
      <c r="Q91" s="217">
        <f t="shared" si="68"/>
        <v>1</v>
      </c>
      <c r="R91" s="217">
        <f t="shared" si="69"/>
        <v>76</v>
      </c>
      <c r="T91">
        <v>526</v>
      </c>
      <c r="U91">
        <v>8950</v>
      </c>
      <c r="V91" t="s">
        <v>425</v>
      </c>
      <c r="W91">
        <v>1916.625</v>
      </c>
      <c r="X91">
        <v>773.63199999999995</v>
      </c>
      <c r="Y91">
        <v>2.4769999999999999</v>
      </c>
      <c r="Z91">
        <v>14.541</v>
      </c>
      <c r="AA91">
        <v>79.443597999999994</v>
      </c>
      <c r="AB91">
        <v>1.088041</v>
      </c>
      <c r="AC91">
        <v>24.459153000000001</v>
      </c>
      <c r="AD91" s="1">
        <v>239</v>
      </c>
      <c r="AE91">
        <v>1</v>
      </c>
      <c r="AF91">
        <v>76</v>
      </c>
      <c r="AG91">
        <v>107</v>
      </c>
      <c r="AH91">
        <v>24.125606000000001</v>
      </c>
      <c r="AI91">
        <v>16164.8</v>
      </c>
      <c r="AJ91">
        <v>2756.8</v>
      </c>
      <c r="AK91">
        <v>3</v>
      </c>
      <c r="AL91">
        <v>323</v>
      </c>
      <c r="AM91" t="s">
        <v>402</v>
      </c>
      <c r="AN91" t="s">
        <v>557</v>
      </c>
      <c r="AO91">
        <v>638.04999999999995</v>
      </c>
      <c r="AR91" t="s">
        <v>118</v>
      </c>
      <c r="AS91" t="s">
        <v>119</v>
      </c>
      <c r="AT91" t="s">
        <v>217</v>
      </c>
      <c r="AU91" t="s">
        <v>425</v>
      </c>
      <c r="AV91" t="s">
        <v>48</v>
      </c>
      <c r="AW91">
        <v>7</v>
      </c>
      <c r="BB91">
        <v>0.85094044337592978</v>
      </c>
      <c r="BC91" t="s">
        <v>69</v>
      </c>
      <c r="BF91" t="s">
        <v>118</v>
      </c>
      <c r="BG91" t="s">
        <v>119</v>
      </c>
      <c r="BH91" t="s">
        <v>425</v>
      </c>
      <c r="BI91">
        <v>8950</v>
      </c>
      <c r="BJ91">
        <v>7</v>
      </c>
      <c r="BK91" t="s">
        <v>217</v>
      </c>
      <c r="BL91" t="s">
        <v>213</v>
      </c>
      <c r="BM91">
        <v>0.85094044337592978</v>
      </c>
      <c r="BN91" t="s">
        <v>69</v>
      </c>
      <c r="BO91" t="s">
        <v>180</v>
      </c>
      <c r="BP91">
        <v>1916.625</v>
      </c>
    </row>
    <row r="92" spans="1:68" ht="16.5">
      <c r="A92" s="106" t="str">
        <f t="shared" si="53"/>
        <v>영종운수</v>
      </c>
      <c r="B92" s="107" t="str">
        <f t="shared" si="35"/>
        <v>정완구</v>
      </c>
      <c r="C92" s="108" t="str">
        <f t="shared" si="54"/>
        <v>A</v>
      </c>
      <c r="D92" s="109">
        <f t="shared" si="55"/>
        <v>0.98586206896551731</v>
      </c>
      <c r="E92" s="110">
        <f t="shared" si="56"/>
        <v>2589</v>
      </c>
      <c r="F92" s="111" t="str">
        <f t="shared" si="57"/>
        <v>202</v>
      </c>
      <c r="G92" s="112" t="str">
        <f t="shared" si="58"/>
        <v>73아1278</v>
      </c>
      <c r="H92" s="113">
        <f t="shared" si="59"/>
        <v>1</v>
      </c>
      <c r="I92" s="114">
        <f t="shared" si="60"/>
        <v>3905.9279999999999</v>
      </c>
      <c r="J92" s="115">
        <f t="shared" si="61"/>
        <v>1.8697706016509601E-2</v>
      </c>
      <c r="K92" s="115">
        <f t="shared" si="62"/>
        <v>0.29989302424662401</v>
      </c>
      <c r="L92" s="115">
        <f t="shared" si="63"/>
        <v>0.10599273719331233</v>
      </c>
      <c r="M92" s="116">
        <f t="shared" si="64"/>
        <v>14.172000000000001</v>
      </c>
      <c r="N92" s="117">
        <f t="shared" si="65"/>
        <v>0</v>
      </c>
      <c r="O92" s="117">
        <f t="shared" si="66"/>
        <v>1.1520949694925253</v>
      </c>
      <c r="P92" s="218">
        <f t="shared" si="67"/>
        <v>11</v>
      </c>
      <c r="Q92" s="219">
        <f t="shared" si="68"/>
        <v>0</v>
      </c>
      <c r="R92" s="219">
        <f t="shared" si="69"/>
        <v>45</v>
      </c>
      <c r="T92">
        <v>526</v>
      </c>
      <c r="U92">
        <v>2589</v>
      </c>
      <c r="V92" t="s">
        <v>337</v>
      </c>
      <c r="W92">
        <v>3905.9279999999999</v>
      </c>
      <c r="X92">
        <v>1365.96</v>
      </c>
      <c r="Y92">
        <v>2.859</v>
      </c>
      <c r="Z92">
        <v>14.172000000000001</v>
      </c>
      <c r="AA92">
        <v>150.53691599999999</v>
      </c>
      <c r="AB92">
        <v>2.8146949999999999</v>
      </c>
      <c r="AC92">
        <v>45.144970999999998</v>
      </c>
      <c r="AD92" s="1">
        <v>414</v>
      </c>
      <c r="AE92">
        <v>0</v>
      </c>
      <c r="AF92">
        <v>45</v>
      </c>
      <c r="AG92">
        <v>102</v>
      </c>
      <c r="AH92">
        <v>25.946645</v>
      </c>
      <c r="AI92">
        <v>42787.3</v>
      </c>
      <c r="AJ92">
        <v>12173.3</v>
      </c>
      <c r="AK92">
        <v>11</v>
      </c>
      <c r="AL92">
        <v>1544</v>
      </c>
      <c r="AM92" t="s">
        <v>338</v>
      </c>
      <c r="AN92" t="s">
        <v>558</v>
      </c>
      <c r="AO92">
        <v>3905.9279999999999</v>
      </c>
      <c r="AR92" t="s">
        <v>118</v>
      </c>
      <c r="AS92" t="s">
        <v>119</v>
      </c>
      <c r="AT92" t="s">
        <v>214</v>
      </c>
      <c r="AU92" t="s">
        <v>337</v>
      </c>
      <c r="AV92" t="s">
        <v>48</v>
      </c>
      <c r="AW92">
        <v>1</v>
      </c>
      <c r="BB92">
        <v>0.98586206896551731</v>
      </c>
      <c r="BC92" t="s">
        <v>66</v>
      </c>
      <c r="BF92" t="s">
        <v>118</v>
      </c>
      <c r="BG92" t="s">
        <v>119</v>
      </c>
      <c r="BH92" t="s">
        <v>337</v>
      </c>
      <c r="BI92">
        <v>2589</v>
      </c>
      <c r="BJ92">
        <v>1</v>
      </c>
      <c r="BK92" t="s">
        <v>214</v>
      </c>
      <c r="BL92" t="s">
        <v>177</v>
      </c>
      <c r="BM92">
        <v>0.98586206896551731</v>
      </c>
      <c r="BN92" t="s">
        <v>66</v>
      </c>
      <c r="BO92" t="s">
        <v>181</v>
      </c>
      <c r="BP92">
        <v>3905.9279999999999</v>
      </c>
    </row>
    <row r="93" spans="1:68" ht="16.5">
      <c r="A93" s="123" t="str">
        <f t="shared" si="53"/>
        <v>영종운수</v>
      </c>
      <c r="B93" s="124" t="str">
        <f t="shared" si="35"/>
        <v>정일명</v>
      </c>
      <c r="C93" s="125" t="str">
        <f t="shared" si="54"/>
        <v>D</v>
      </c>
      <c r="D93" s="126">
        <f t="shared" si="55"/>
        <v>0.82687499999999992</v>
      </c>
      <c r="E93" s="127">
        <f t="shared" si="56"/>
        <v>7942</v>
      </c>
      <c r="F93" s="128" t="str">
        <f t="shared" si="57"/>
        <v>e음13</v>
      </c>
      <c r="G93" s="129" t="str">
        <f t="shared" si="58"/>
        <v>73아1568</v>
      </c>
      <c r="H93" s="130">
        <f t="shared" si="59"/>
        <v>1</v>
      </c>
      <c r="I93" s="131">
        <f t="shared" si="60"/>
        <v>2443.683</v>
      </c>
      <c r="J93" s="132">
        <f t="shared" si="61"/>
        <v>9.0673740180710755E-3</v>
      </c>
      <c r="K93" s="132">
        <f t="shared" si="62"/>
        <v>0.32742512114101519</v>
      </c>
      <c r="L93" s="132">
        <f t="shared" si="63"/>
        <v>0.24266649970556736</v>
      </c>
      <c r="M93" s="133">
        <f t="shared" si="64"/>
        <v>9.85</v>
      </c>
      <c r="N93" s="134">
        <f t="shared" si="65"/>
        <v>2.9872941785002394</v>
      </c>
      <c r="O93" s="134">
        <f t="shared" si="66"/>
        <v>4.8696987293360063</v>
      </c>
      <c r="P93" s="216">
        <f t="shared" si="67"/>
        <v>4</v>
      </c>
      <c r="Q93" s="217">
        <f t="shared" si="68"/>
        <v>73</v>
      </c>
      <c r="R93" s="217">
        <f t="shared" si="69"/>
        <v>119</v>
      </c>
      <c r="T93">
        <v>526</v>
      </c>
      <c r="U93">
        <v>7942</v>
      </c>
      <c r="V93" t="s">
        <v>339</v>
      </c>
      <c r="W93">
        <v>2443.683</v>
      </c>
      <c r="X93">
        <v>923.37199999999996</v>
      </c>
      <c r="Y93">
        <v>2.6459999999999999</v>
      </c>
      <c r="Z93">
        <v>9.85</v>
      </c>
      <c r="AA93">
        <v>133.80996500000001</v>
      </c>
      <c r="AB93">
        <v>1.2133050000000001</v>
      </c>
      <c r="AC93">
        <v>43.812744000000002</v>
      </c>
      <c r="AD93" s="1">
        <v>593</v>
      </c>
      <c r="AE93">
        <v>73</v>
      </c>
      <c r="AF93">
        <v>119</v>
      </c>
      <c r="AG93">
        <v>67</v>
      </c>
      <c r="AH93">
        <v>18.262339000000001</v>
      </c>
      <c r="AI93">
        <v>69</v>
      </c>
      <c r="AJ93">
        <v>0</v>
      </c>
      <c r="AK93">
        <v>4</v>
      </c>
      <c r="AL93">
        <v>297</v>
      </c>
      <c r="AM93" t="s">
        <v>340</v>
      </c>
      <c r="AN93" t="s">
        <v>559</v>
      </c>
      <c r="AO93">
        <v>2443.683</v>
      </c>
      <c r="AR93" t="s">
        <v>118</v>
      </c>
      <c r="AS93" t="s">
        <v>123</v>
      </c>
      <c r="AT93" t="s">
        <v>231</v>
      </c>
      <c r="AU93" t="s">
        <v>339</v>
      </c>
      <c r="AV93" t="s">
        <v>48</v>
      </c>
      <c r="AW93">
        <v>1</v>
      </c>
      <c r="BB93">
        <v>0.82687499999999992</v>
      </c>
      <c r="BC93" t="s">
        <v>67</v>
      </c>
      <c r="BF93" t="s">
        <v>118</v>
      </c>
      <c r="BG93" t="s">
        <v>123</v>
      </c>
      <c r="BH93" t="s">
        <v>339</v>
      </c>
      <c r="BI93">
        <v>7942</v>
      </c>
      <c r="BJ93">
        <v>1</v>
      </c>
      <c r="BK93" t="s">
        <v>231</v>
      </c>
      <c r="BL93" t="s">
        <v>177</v>
      </c>
      <c r="BM93">
        <v>0.82687499999999992</v>
      </c>
      <c r="BN93" t="s">
        <v>67</v>
      </c>
      <c r="BO93" t="s">
        <v>182</v>
      </c>
      <c r="BP93">
        <v>2443.683</v>
      </c>
    </row>
    <row r="94" spans="1:68" ht="16.5">
      <c r="A94" s="106" t="str">
        <f t="shared" si="53"/>
        <v>영종운수</v>
      </c>
      <c r="B94" s="107" t="str">
        <f t="shared" si="35"/>
        <v>조문기</v>
      </c>
      <c r="C94" s="108" t="str">
        <f t="shared" si="54"/>
        <v>D</v>
      </c>
      <c r="D94" s="109">
        <f t="shared" si="55"/>
        <v>0.81374999999999997</v>
      </c>
      <c r="E94" s="110">
        <f t="shared" si="56"/>
        <v>2499</v>
      </c>
      <c r="F94" s="111" t="str">
        <f t="shared" si="57"/>
        <v>e음13</v>
      </c>
      <c r="G94" s="112" t="str">
        <f t="shared" si="58"/>
        <v>73아1568</v>
      </c>
      <c r="H94" s="113">
        <f t="shared" si="59"/>
        <v>1</v>
      </c>
      <c r="I94" s="114">
        <f t="shared" si="60"/>
        <v>2508.7269999999999</v>
      </c>
      <c r="J94" s="115">
        <f t="shared" si="61"/>
        <v>1.4644877800762762E-2</v>
      </c>
      <c r="K94" s="115">
        <f t="shared" si="62"/>
        <v>0.34900843816870009</v>
      </c>
      <c r="L94" s="115">
        <f t="shared" si="63"/>
        <v>0.21086391624118528</v>
      </c>
      <c r="M94" s="116">
        <f t="shared" si="64"/>
        <v>10.337999999999999</v>
      </c>
      <c r="N94" s="117">
        <f t="shared" si="65"/>
        <v>3.0294248836162723</v>
      </c>
      <c r="O94" s="117">
        <f t="shared" si="66"/>
        <v>14.98768100315419</v>
      </c>
      <c r="P94" s="218">
        <f t="shared" si="67"/>
        <v>11</v>
      </c>
      <c r="Q94" s="219">
        <f t="shared" si="68"/>
        <v>76</v>
      </c>
      <c r="R94" s="219">
        <f t="shared" si="69"/>
        <v>376</v>
      </c>
      <c r="T94">
        <v>526</v>
      </c>
      <c r="U94">
        <v>2499</v>
      </c>
      <c r="V94" t="s">
        <v>341</v>
      </c>
      <c r="W94">
        <v>2508.7269999999999</v>
      </c>
      <c r="X94">
        <v>963.58500000000004</v>
      </c>
      <c r="Y94">
        <v>2.6040000000000001</v>
      </c>
      <c r="Z94">
        <v>10.337999999999999</v>
      </c>
      <c r="AA94">
        <v>141.47690600000001</v>
      </c>
      <c r="AB94">
        <v>2.0719120000000002</v>
      </c>
      <c r="AC94">
        <v>49.376634000000003</v>
      </c>
      <c r="AD94" s="1">
        <v>529</v>
      </c>
      <c r="AE94">
        <v>76</v>
      </c>
      <c r="AF94">
        <v>376</v>
      </c>
      <c r="AG94">
        <v>68</v>
      </c>
      <c r="AH94">
        <v>17.732413000000001</v>
      </c>
      <c r="AI94">
        <v>1032.7</v>
      </c>
      <c r="AJ94">
        <v>0</v>
      </c>
      <c r="AK94">
        <v>11</v>
      </c>
      <c r="AL94">
        <v>3884</v>
      </c>
      <c r="AM94" t="s">
        <v>342</v>
      </c>
      <c r="AN94" t="s">
        <v>560</v>
      </c>
      <c r="AO94">
        <v>2508.7269999999999</v>
      </c>
      <c r="AR94" t="s">
        <v>118</v>
      </c>
      <c r="AS94" t="s">
        <v>123</v>
      </c>
      <c r="AT94" t="s">
        <v>231</v>
      </c>
      <c r="AU94" t="s">
        <v>341</v>
      </c>
      <c r="AV94" t="s">
        <v>48</v>
      </c>
      <c r="AW94">
        <v>1</v>
      </c>
      <c r="BB94">
        <v>0.81374999999999997</v>
      </c>
      <c r="BC94" t="s">
        <v>67</v>
      </c>
      <c r="BF94" t="s">
        <v>118</v>
      </c>
      <c r="BG94" t="s">
        <v>123</v>
      </c>
      <c r="BH94" t="s">
        <v>341</v>
      </c>
      <c r="BI94">
        <v>2499</v>
      </c>
      <c r="BJ94">
        <v>1</v>
      </c>
      <c r="BK94" t="s">
        <v>231</v>
      </c>
      <c r="BL94" t="s">
        <v>177</v>
      </c>
      <c r="BM94">
        <v>0.81374999999999997</v>
      </c>
      <c r="BN94" t="s">
        <v>67</v>
      </c>
      <c r="BO94" t="s">
        <v>182</v>
      </c>
      <c r="BP94">
        <v>2508.7269999999999</v>
      </c>
    </row>
    <row r="95" spans="1:68" ht="16.5">
      <c r="A95" s="123" t="str">
        <f t="shared" si="53"/>
        <v>영종운수</v>
      </c>
      <c r="B95" s="124" t="str">
        <f t="shared" si="35"/>
        <v>조선민</v>
      </c>
      <c r="C95" s="125" t="str">
        <f t="shared" si="54"/>
        <v>C</v>
      </c>
      <c r="D95" s="126">
        <f t="shared" si="55"/>
        <v>0.89079729881549163</v>
      </c>
      <c r="E95" s="127">
        <f t="shared" si="56"/>
        <v>7788</v>
      </c>
      <c r="F95" s="128" t="str">
        <f t="shared" si="57"/>
        <v>202</v>
      </c>
      <c r="G95" s="129" t="str">
        <f t="shared" si="58"/>
        <v>73아1213</v>
      </c>
      <c r="H95" s="130">
        <f t="shared" si="59"/>
        <v>7</v>
      </c>
      <c r="I95" s="131">
        <f t="shared" si="60"/>
        <v>2588.8209999999999</v>
      </c>
      <c r="J95" s="132">
        <f t="shared" si="61"/>
        <v>1.1673153814643584E-2</v>
      </c>
      <c r="K95" s="132">
        <f t="shared" si="62"/>
        <v>0.30828828780179607</v>
      </c>
      <c r="L95" s="132">
        <f t="shared" si="63"/>
        <v>0.13365157343825626</v>
      </c>
      <c r="M95" s="133">
        <f t="shared" si="64"/>
        <v>16.039000000000001</v>
      </c>
      <c r="N95" s="134">
        <f t="shared" si="65"/>
        <v>0.11588286714299675</v>
      </c>
      <c r="O95" s="134">
        <f t="shared" si="66"/>
        <v>7.8800349657237794</v>
      </c>
      <c r="P95" s="216">
        <f t="shared" si="67"/>
        <v>2</v>
      </c>
      <c r="Q95" s="217">
        <f t="shared" si="68"/>
        <v>3</v>
      </c>
      <c r="R95" s="217">
        <f t="shared" si="69"/>
        <v>204</v>
      </c>
      <c r="T95">
        <v>526</v>
      </c>
      <c r="U95">
        <v>7788</v>
      </c>
      <c r="V95" t="s">
        <v>343</v>
      </c>
      <c r="W95">
        <v>2588.8209999999999</v>
      </c>
      <c r="X95">
        <v>1031.9749999999999</v>
      </c>
      <c r="Y95">
        <v>2.5089999999999999</v>
      </c>
      <c r="Z95">
        <v>16.039000000000001</v>
      </c>
      <c r="AA95">
        <v>103.70247999999999</v>
      </c>
      <c r="AB95">
        <v>1.2105349999999999</v>
      </c>
      <c r="AC95">
        <v>31.97026</v>
      </c>
      <c r="AD95" s="1">
        <v>346</v>
      </c>
      <c r="AE95">
        <v>3</v>
      </c>
      <c r="AF95">
        <v>204</v>
      </c>
      <c r="AG95">
        <v>107</v>
      </c>
      <c r="AH95">
        <v>24.963925</v>
      </c>
      <c r="AI95">
        <v>24381.599999999999</v>
      </c>
      <c r="AJ95">
        <v>5598.2</v>
      </c>
      <c r="AK95">
        <v>2</v>
      </c>
      <c r="AL95">
        <v>711</v>
      </c>
      <c r="AM95" t="s">
        <v>344</v>
      </c>
      <c r="AN95" t="s">
        <v>561</v>
      </c>
      <c r="AO95">
        <v>1235.499</v>
      </c>
      <c r="AR95" t="s">
        <v>118</v>
      </c>
      <c r="AS95" t="s">
        <v>119</v>
      </c>
      <c r="AT95" t="s">
        <v>207</v>
      </c>
      <c r="AU95" t="s">
        <v>343</v>
      </c>
      <c r="AV95" t="s">
        <v>48</v>
      </c>
      <c r="AW95">
        <v>7</v>
      </c>
      <c r="BB95">
        <v>0.89079729881549163</v>
      </c>
      <c r="BC95" t="s">
        <v>69</v>
      </c>
      <c r="BF95" t="s">
        <v>118</v>
      </c>
      <c r="BG95" t="s">
        <v>119</v>
      </c>
      <c r="BH95" t="s">
        <v>343</v>
      </c>
      <c r="BI95">
        <v>7788</v>
      </c>
      <c r="BJ95">
        <v>7</v>
      </c>
      <c r="BK95" t="s">
        <v>207</v>
      </c>
      <c r="BL95" t="s">
        <v>204</v>
      </c>
      <c r="BM95">
        <v>0.89079729881549163</v>
      </c>
      <c r="BN95" t="s">
        <v>69</v>
      </c>
      <c r="BO95" t="s">
        <v>180</v>
      </c>
      <c r="BP95">
        <v>2588.8209999999999</v>
      </c>
    </row>
    <row r="96" spans="1:68" ht="16.5">
      <c r="A96" s="106" t="str">
        <f t="shared" si="53"/>
        <v>영종운수</v>
      </c>
      <c r="B96" s="107" t="str">
        <f t="shared" si="35"/>
        <v>조시형</v>
      </c>
      <c r="C96" s="108" t="str">
        <f t="shared" si="54"/>
        <v>B</v>
      </c>
      <c r="D96" s="109">
        <f t="shared" si="55"/>
        <v>0.91333333333333333</v>
      </c>
      <c r="E96" s="110">
        <f t="shared" si="56"/>
        <v>1685</v>
      </c>
      <c r="F96" s="111" t="str">
        <f t="shared" si="57"/>
        <v>202</v>
      </c>
      <c r="G96" s="112" t="str">
        <f t="shared" si="58"/>
        <v>73아1216</v>
      </c>
      <c r="H96" s="113">
        <f t="shared" si="59"/>
        <v>1</v>
      </c>
      <c r="I96" s="114">
        <f t="shared" si="60"/>
        <v>3919.3209999999999</v>
      </c>
      <c r="J96" s="115">
        <f t="shared" si="61"/>
        <v>1.1023391828326698E-2</v>
      </c>
      <c r="K96" s="115">
        <f t="shared" si="62"/>
        <v>0.28637762241057418</v>
      </c>
      <c r="L96" s="115">
        <f t="shared" si="63"/>
        <v>0.15385318018095481</v>
      </c>
      <c r="M96" s="116">
        <f t="shared" si="64"/>
        <v>14.352</v>
      </c>
      <c r="N96" s="117">
        <f t="shared" si="65"/>
        <v>0</v>
      </c>
      <c r="O96" s="117">
        <f t="shared" si="66"/>
        <v>3.3424156888399801</v>
      </c>
      <c r="P96" s="218">
        <f t="shared" si="67"/>
        <v>9</v>
      </c>
      <c r="Q96" s="219">
        <f t="shared" si="68"/>
        <v>0</v>
      </c>
      <c r="R96" s="219">
        <f t="shared" si="69"/>
        <v>131</v>
      </c>
      <c r="T96">
        <v>526</v>
      </c>
      <c r="U96">
        <v>1685</v>
      </c>
      <c r="V96" t="s">
        <v>345</v>
      </c>
      <c r="W96">
        <v>3919.3209999999999</v>
      </c>
      <c r="X96">
        <v>1589.4649999999999</v>
      </c>
      <c r="Y96">
        <v>2.4660000000000002</v>
      </c>
      <c r="Z96">
        <v>14.352</v>
      </c>
      <c r="AA96">
        <v>149.40247299999999</v>
      </c>
      <c r="AB96">
        <v>1.646922</v>
      </c>
      <c r="AC96">
        <v>42.785525</v>
      </c>
      <c r="AD96" s="1">
        <v>603</v>
      </c>
      <c r="AE96">
        <v>0</v>
      </c>
      <c r="AF96">
        <v>131</v>
      </c>
      <c r="AG96">
        <v>108</v>
      </c>
      <c r="AH96">
        <v>26.233307</v>
      </c>
      <c r="AI96">
        <v>30740.400000000001</v>
      </c>
      <c r="AJ96">
        <v>3867.9</v>
      </c>
      <c r="AK96">
        <v>9</v>
      </c>
      <c r="AL96">
        <v>1209</v>
      </c>
      <c r="AM96" t="s">
        <v>346</v>
      </c>
      <c r="AN96" t="s">
        <v>562</v>
      </c>
      <c r="AO96">
        <v>3919.3209999999999</v>
      </c>
      <c r="AR96" t="s">
        <v>118</v>
      </c>
      <c r="AS96" t="s">
        <v>119</v>
      </c>
      <c r="AT96" t="s">
        <v>208</v>
      </c>
      <c r="AU96" t="s">
        <v>345</v>
      </c>
      <c r="AV96" t="s">
        <v>48</v>
      </c>
      <c r="AW96">
        <v>1</v>
      </c>
      <c r="BB96">
        <v>0.91333333333333333</v>
      </c>
      <c r="BC96" t="s">
        <v>68</v>
      </c>
      <c r="BF96" t="s">
        <v>118</v>
      </c>
      <c r="BG96" t="s">
        <v>119</v>
      </c>
      <c r="BH96" t="s">
        <v>345</v>
      </c>
      <c r="BI96">
        <v>1685</v>
      </c>
      <c r="BJ96">
        <v>1</v>
      </c>
      <c r="BK96" t="s">
        <v>208</v>
      </c>
      <c r="BL96" t="s">
        <v>177</v>
      </c>
      <c r="BM96">
        <v>0.91333333333333333</v>
      </c>
      <c r="BN96" t="s">
        <v>68</v>
      </c>
      <c r="BO96" t="s">
        <v>178</v>
      </c>
      <c r="BP96">
        <v>3919.3209999999999</v>
      </c>
    </row>
    <row r="97" spans="1:68" ht="16.5">
      <c r="A97" s="123" t="str">
        <f t="shared" si="53"/>
        <v>영종운수</v>
      </c>
      <c r="B97" s="124" t="str">
        <f t="shared" si="35"/>
        <v>조원준</v>
      </c>
      <c r="C97" s="125" t="str">
        <f t="shared" si="54"/>
        <v>B</v>
      </c>
      <c r="D97" s="126">
        <f t="shared" si="55"/>
        <v>0.937074570614429</v>
      </c>
      <c r="E97" s="127">
        <f t="shared" si="56"/>
        <v>2002</v>
      </c>
      <c r="F97" s="128" t="str">
        <f t="shared" si="57"/>
        <v>203</v>
      </c>
      <c r="G97" s="129" t="str">
        <f t="shared" si="58"/>
        <v>70바2269</v>
      </c>
      <c r="H97" s="130">
        <f t="shared" si="59"/>
        <v>6</v>
      </c>
      <c r="I97" s="131">
        <f t="shared" si="60"/>
        <v>1722.2299999999998</v>
      </c>
      <c r="J97" s="132">
        <f t="shared" si="61"/>
        <v>1.5443055500532375E-2</v>
      </c>
      <c r="K97" s="132">
        <f t="shared" si="62"/>
        <v>0.23730134476199968</v>
      </c>
      <c r="L97" s="132">
        <f t="shared" si="63"/>
        <v>0.17070890647590625</v>
      </c>
      <c r="M97" s="133">
        <f t="shared" si="64"/>
        <v>11.875999999999999</v>
      </c>
      <c r="N97" s="134">
        <f t="shared" si="65"/>
        <v>0.90404214192444587</v>
      </c>
      <c r="O97" s="134">
        <f t="shared" si="66"/>
        <v>8.2493845450605683</v>
      </c>
      <c r="P97" s="216">
        <f t="shared" si="67"/>
        <v>1</v>
      </c>
      <c r="Q97" s="217">
        <f t="shared" si="68"/>
        <v>16</v>
      </c>
      <c r="R97" s="217">
        <f t="shared" si="69"/>
        <v>146</v>
      </c>
      <c r="T97">
        <v>526</v>
      </c>
      <c r="U97">
        <v>2002</v>
      </c>
      <c r="V97" t="s">
        <v>426</v>
      </c>
      <c r="W97">
        <v>1769.829</v>
      </c>
      <c r="X97">
        <v>698.11</v>
      </c>
      <c r="Y97">
        <v>2.5350000000000001</v>
      </c>
      <c r="Z97">
        <v>11.875999999999999</v>
      </c>
      <c r="AA97">
        <v>78.350815999999995</v>
      </c>
      <c r="AB97">
        <v>1.2099759999999999</v>
      </c>
      <c r="AC97">
        <v>18.592753999999999</v>
      </c>
      <c r="AD97" s="1">
        <v>294</v>
      </c>
      <c r="AE97">
        <v>16</v>
      </c>
      <c r="AF97">
        <v>146</v>
      </c>
      <c r="AG97">
        <v>80</v>
      </c>
      <c r="AH97">
        <v>22.588519999999999</v>
      </c>
      <c r="AI97">
        <v>8351.4</v>
      </c>
      <c r="AJ97">
        <v>0</v>
      </c>
      <c r="AK97">
        <v>1</v>
      </c>
      <c r="AL97">
        <v>31</v>
      </c>
      <c r="AM97" t="s">
        <v>427</v>
      </c>
      <c r="AN97" t="s">
        <v>563</v>
      </c>
      <c r="AO97">
        <v>418.86900000000003</v>
      </c>
      <c r="AR97" t="s">
        <v>118</v>
      </c>
      <c r="AS97" t="s">
        <v>120</v>
      </c>
      <c r="AT97" t="s">
        <v>220</v>
      </c>
      <c r="AU97" t="s">
        <v>426</v>
      </c>
      <c r="AV97" t="s">
        <v>48</v>
      </c>
      <c r="AW97">
        <v>6</v>
      </c>
      <c r="BB97">
        <v>0.937074570614429</v>
      </c>
      <c r="BC97" t="s">
        <v>68</v>
      </c>
      <c r="BF97" t="s">
        <v>118</v>
      </c>
      <c r="BG97" t="s">
        <v>120</v>
      </c>
      <c r="BH97" t="s">
        <v>426</v>
      </c>
      <c r="BI97">
        <v>2002</v>
      </c>
      <c r="BJ97">
        <v>6</v>
      </c>
      <c r="BK97" t="s">
        <v>220</v>
      </c>
      <c r="BL97" t="s">
        <v>221</v>
      </c>
      <c r="BM97">
        <v>0.937074570614429</v>
      </c>
      <c r="BN97" t="s">
        <v>68</v>
      </c>
      <c r="BO97" t="s">
        <v>178</v>
      </c>
      <c r="BP97">
        <v>1722.2299999999998</v>
      </c>
    </row>
    <row r="98" spans="1:68" ht="16.5">
      <c r="A98" s="106" t="str">
        <f t="shared" ref="A98:A108" si="70">BF98</f>
        <v>영종운수</v>
      </c>
      <c r="B98" s="107" t="str">
        <f t="shared" ref="B98:B108" si="71">IF(BH98="null", E98, BH98)</f>
        <v>조종만</v>
      </c>
      <c r="C98" s="108" t="str">
        <f t="shared" ref="C98:C108" si="72">BN98</f>
        <v>C</v>
      </c>
      <c r="D98" s="109">
        <f t="shared" ref="D98:D108" si="73">BM98</f>
        <v>0.87465592411284543</v>
      </c>
      <c r="E98" s="110">
        <f t="shared" ref="E98:E108" si="74">U98</f>
        <v>5365</v>
      </c>
      <c r="F98" s="111" t="str">
        <f t="shared" ref="F98:F108" si="75">BG98</f>
        <v>202</v>
      </c>
      <c r="G98" s="112" t="str">
        <f t="shared" ref="G98:G108" si="76">BK98</f>
        <v>73아1216</v>
      </c>
      <c r="H98" s="113">
        <f t="shared" ref="H98:H108" si="77">BJ98</f>
        <v>11</v>
      </c>
      <c r="I98" s="114">
        <f t="shared" ref="I98:I108" si="78">BP98</f>
        <v>4077.0680000000002</v>
      </c>
      <c r="J98" s="115">
        <f t="shared" ref="J98:J108" si="79">AB98/AA98</f>
        <v>1.455413368355093E-2</v>
      </c>
      <c r="K98" s="115">
        <f t="shared" ref="K98:K108" si="80">AC98/AA98</f>
        <v>0.32303002192560515</v>
      </c>
      <c r="L98" s="115">
        <f t="shared" ref="L98:L108" si="81">AD98/I98</f>
        <v>0.15108896883740963</v>
      </c>
      <c r="M98" s="116">
        <f t="shared" ref="M98:M108" si="82">Z98</f>
        <v>16.46</v>
      </c>
      <c r="N98" s="117">
        <f t="shared" ref="N98:N108" si="83">AE98*100/W98</f>
        <v>4.0224985209959705</v>
      </c>
      <c r="O98" s="117">
        <f t="shared" ref="O98:O108" si="84">AF98*100/W98</f>
        <v>26.440569546546683</v>
      </c>
      <c r="P98" s="218">
        <f t="shared" ref="P98:P108" si="85">AK98</f>
        <v>25</v>
      </c>
      <c r="Q98" s="219">
        <f t="shared" ref="Q98:Q108" si="86">AE98</f>
        <v>164</v>
      </c>
      <c r="R98" s="219">
        <f t="shared" ref="R98:R108" si="87">AF98</f>
        <v>1078</v>
      </c>
      <c r="T98">
        <v>526</v>
      </c>
      <c r="U98">
        <v>5365</v>
      </c>
      <c r="V98" t="s">
        <v>347</v>
      </c>
      <c r="W98">
        <v>4077.0680000000002</v>
      </c>
      <c r="X98">
        <v>1674.951</v>
      </c>
      <c r="Y98">
        <v>2.4340000000000002</v>
      </c>
      <c r="Z98">
        <v>16.46</v>
      </c>
      <c r="AA98">
        <v>158.715802</v>
      </c>
      <c r="AB98">
        <v>2.309971</v>
      </c>
      <c r="AC98">
        <v>51.269969000000003</v>
      </c>
      <c r="AD98" s="1">
        <v>616</v>
      </c>
      <c r="AE98">
        <v>164</v>
      </c>
      <c r="AF98">
        <v>1078</v>
      </c>
      <c r="AG98">
        <v>102</v>
      </c>
      <c r="AH98">
        <v>25.687850999999998</v>
      </c>
      <c r="AI98">
        <v>42678</v>
      </c>
      <c r="AJ98">
        <v>7173.9</v>
      </c>
      <c r="AK98">
        <v>25</v>
      </c>
      <c r="AL98">
        <v>3645</v>
      </c>
      <c r="AM98" t="s">
        <v>348</v>
      </c>
      <c r="AN98" t="s">
        <v>564</v>
      </c>
      <c r="AO98">
        <v>1307.0119999999999</v>
      </c>
      <c r="AR98" t="s">
        <v>118</v>
      </c>
      <c r="AS98" t="s">
        <v>119</v>
      </c>
      <c r="AT98" t="s">
        <v>208</v>
      </c>
      <c r="AU98" t="s">
        <v>347</v>
      </c>
      <c r="AV98" t="s">
        <v>48</v>
      </c>
      <c r="AW98">
        <v>11</v>
      </c>
      <c r="BB98">
        <v>0.87465592411284543</v>
      </c>
      <c r="BC98" t="s">
        <v>69</v>
      </c>
      <c r="BF98" t="s">
        <v>118</v>
      </c>
      <c r="BG98" t="s">
        <v>119</v>
      </c>
      <c r="BH98" t="s">
        <v>347</v>
      </c>
      <c r="BI98">
        <v>5365</v>
      </c>
      <c r="BJ98">
        <v>11</v>
      </c>
      <c r="BK98" t="s">
        <v>208</v>
      </c>
      <c r="BL98" t="s">
        <v>205</v>
      </c>
      <c r="BM98">
        <v>0.87465592411284543</v>
      </c>
      <c r="BN98" t="s">
        <v>69</v>
      </c>
      <c r="BO98" t="s">
        <v>180</v>
      </c>
      <c r="BP98">
        <v>4077.0680000000002</v>
      </c>
    </row>
    <row r="99" spans="1:68" ht="16.5">
      <c r="A99" s="123" t="str">
        <f t="shared" si="70"/>
        <v>영종운수</v>
      </c>
      <c r="B99" s="124" t="str">
        <f t="shared" si="71"/>
        <v>주치만</v>
      </c>
      <c r="C99" s="125" t="str">
        <f t="shared" si="72"/>
        <v>C</v>
      </c>
      <c r="D99" s="126">
        <f t="shared" si="73"/>
        <v>0.88576923076923075</v>
      </c>
      <c r="E99" s="127">
        <f t="shared" si="74"/>
        <v>416</v>
      </c>
      <c r="F99" s="128" t="str">
        <f t="shared" si="75"/>
        <v>e음15</v>
      </c>
      <c r="G99" s="129" t="str">
        <f t="shared" si="76"/>
        <v>73아9157</v>
      </c>
      <c r="H99" s="130">
        <f t="shared" si="77"/>
        <v>1</v>
      </c>
      <c r="I99" s="131">
        <f t="shared" si="78"/>
        <v>2421.58</v>
      </c>
      <c r="J99" s="132">
        <f t="shared" si="79"/>
        <v>1.2608247218139251E-2</v>
      </c>
      <c r="K99" s="132">
        <f t="shared" si="80"/>
        <v>0.32280329975053912</v>
      </c>
      <c r="L99" s="132">
        <f t="shared" si="81"/>
        <v>0.26759388498418391</v>
      </c>
      <c r="M99" s="133">
        <f t="shared" si="82"/>
        <v>7.27</v>
      </c>
      <c r="N99" s="134">
        <f t="shared" si="83"/>
        <v>154.77039411799362</v>
      </c>
      <c r="O99" s="134">
        <f t="shared" si="84"/>
        <v>74.926911723176758</v>
      </c>
      <c r="P99" s="216">
        <f t="shared" si="85"/>
        <v>36</v>
      </c>
      <c r="Q99" s="217">
        <f t="shared" si="86"/>
        <v>3809</v>
      </c>
      <c r="R99" s="217">
        <f t="shared" si="87"/>
        <v>1844</v>
      </c>
      <c r="T99">
        <v>526</v>
      </c>
      <c r="U99">
        <v>416</v>
      </c>
      <c r="V99" t="s">
        <v>428</v>
      </c>
      <c r="W99">
        <v>2461.0650000000001</v>
      </c>
      <c r="X99">
        <v>1076.932</v>
      </c>
      <c r="Y99">
        <v>2.2850000000000001</v>
      </c>
      <c r="Z99">
        <v>7.27</v>
      </c>
      <c r="AA99">
        <v>146.41773499999999</v>
      </c>
      <c r="AB99">
        <v>1.846071</v>
      </c>
      <c r="AC99">
        <v>47.264127999999999</v>
      </c>
      <c r="AD99" s="1">
        <v>648</v>
      </c>
      <c r="AE99">
        <v>3809</v>
      </c>
      <c r="AF99">
        <v>1844</v>
      </c>
      <c r="AG99">
        <v>70</v>
      </c>
      <c r="AH99">
        <v>16.808516999999998</v>
      </c>
      <c r="AI99">
        <v>566.5</v>
      </c>
      <c r="AJ99">
        <v>0</v>
      </c>
      <c r="AK99">
        <v>36</v>
      </c>
      <c r="AL99">
        <v>11124</v>
      </c>
      <c r="AM99" t="s">
        <v>394</v>
      </c>
      <c r="AN99" t="s">
        <v>565</v>
      </c>
      <c r="AO99">
        <v>2421.58</v>
      </c>
      <c r="AR99" t="s">
        <v>118</v>
      </c>
      <c r="AS99" t="s">
        <v>124</v>
      </c>
      <c r="AT99" t="s">
        <v>232</v>
      </c>
      <c r="AU99" t="s">
        <v>428</v>
      </c>
      <c r="AV99" t="s">
        <v>219</v>
      </c>
      <c r="AW99">
        <v>1</v>
      </c>
      <c r="BB99">
        <v>0.88576923076923075</v>
      </c>
      <c r="BC99" t="s">
        <v>69</v>
      </c>
      <c r="BF99" t="s">
        <v>118</v>
      </c>
      <c r="BG99" t="s">
        <v>124</v>
      </c>
      <c r="BH99" t="s">
        <v>428</v>
      </c>
      <c r="BI99">
        <v>416</v>
      </c>
      <c r="BJ99">
        <v>1</v>
      </c>
      <c r="BK99" t="s">
        <v>232</v>
      </c>
      <c r="BL99" t="s">
        <v>177</v>
      </c>
      <c r="BM99">
        <v>0.88576923076923075</v>
      </c>
      <c r="BN99" t="s">
        <v>69</v>
      </c>
      <c r="BO99" t="s">
        <v>180</v>
      </c>
      <c r="BP99">
        <v>2421.58</v>
      </c>
    </row>
    <row r="100" spans="1:68" ht="16.5">
      <c r="A100" s="106" t="str">
        <f t="shared" si="70"/>
        <v>영종운수</v>
      </c>
      <c r="B100" s="107" t="str">
        <f t="shared" si="71"/>
        <v>최규철</v>
      </c>
      <c r="C100" s="108" t="str">
        <f t="shared" si="72"/>
        <v>C</v>
      </c>
      <c r="D100" s="109">
        <f t="shared" si="73"/>
        <v>0.88106578957185155</v>
      </c>
      <c r="E100" s="110">
        <f t="shared" si="74"/>
        <v>3959</v>
      </c>
      <c r="F100" s="111" t="str">
        <f t="shared" si="75"/>
        <v>202</v>
      </c>
      <c r="G100" s="112" t="str">
        <f t="shared" si="76"/>
        <v>70바2205</v>
      </c>
      <c r="H100" s="113">
        <f t="shared" si="77"/>
        <v>11</v>
      </c>
      <c r="I100" s="114">
        <f t="shared" si="78"/>
        <v>4623.5120000000006</v>
      </c>
      <c r="J100" s="115">
        <f t="shared" si="79"/>
        <v>1.4865199509024513E-2</v>
      </c>
      <c r="K100" s="115">
        <f t="shared" si="80"/>
        <v>0.29683817977846716</v>
      </c>
      <c r="L100" s="115">
        <f t="shared" si="81"/>
        <v>0.1907640771776952</v>
      </c>
      <c r="M100" s="116">
        <f t="shared" si="82"/>
        <v>14.250999999999999</v>
      </c>
      <c r="N100" s="117">
        <f t="shared" si="83"/>
        <v>2.0114579566355619</v>
      </c>
      <c r="O100" s="117">
        <f t="shared" si="84"/>
        <v>4.8231733798895737</v>
      </c>
      <c r="P100" s="218">
        <f t="shared" si="85"/>
        <v>9</v>
      </c>
      <c r="Q100" s="219">
        <f t="shared" si="86"/>
        <v>93</v>
      </c>
      <c r="R100" s="219">
        <f t="shared" si="87"/>
        <v>223</v>
      </c>
      <c r="T100">
        <v>526</v>
      </c>
      <c r="U100">
        <v>3959</v>
      </c>
      <c r="V100" t="s">
        <v>349</v>
      </c>
      <c r="W100">
        <v>4623.5119999999997</v>
      </c>
      <c r="X100">
        <v>1852.8030000000001</v>
      </c>
      <c r="Y100">
        <v>2.4950000000000001</v>
      </c>
      <c r="Z100">
        <v>14.250999999999999</v>
      </c>
      <c r="AA100">
        <v>182.602191</v>
      </c>
      <c r="AB100">
        <v>2.7144180000000002</v>
      </c>
      <c r="AC100">
        <v>54.203302000000001</v>
      </c>
      <c r="AD100" s="1">
        <v>882</v>
      </c>
      <c r="AE100">
        <v>93</v>
      </c>
      <c r="AF100">
        <v>223</v>
      </c>
      <c r="AG100">
        <v>103</v>
      </c>
      <c r="AH100">
        <v>25.320133999999999</v>
      </c>
      <c r="AI100">
        <v>33504.9</v>
      </c>
      <c r="AJ100">
        <v>9295.9</v>
      </c>
      <c r="AK100">
        <v>9</v>
      </c>
      <c r="AL100">
        <v>1117</v>
      </c>
      <c r="AM100" t="s">
        <v>350</v>
      </c>
      <c r="AN100" t="s">
        <v>566</v>
      </c>
      <c r="AO100">
        <v>1081.066</v>
      </c>
      <c r="AR100" t="s">
        <v>118</v>
      </c>
      <c r="AS100" t="s">
        <v>119</v>
      </c>
      <c r="AT100" t="s">
        <v>197</v>
      </c>
      <c r="AU100" t="s">
        <v>349</v>
      </c>
      <c r="AV100" t="s">
        <v>48</v>
      </c>
      <c r="AW100">
        <v>11</v>
      </c>
      <c r="BB100">
        <v>0.88106578957185155</v>
      </c>
      <c r="BC100" t="s">
        <v>69</v>
      </c>
      <c r="BF100" t="s">
        <v>118</v>
      </c>
      <c r="BG100" t="s">
        <v>119</v>
      </c>
      <c r="BH100" t="s">
        <v>349</v>
      </c>
      <c r="BI100">
        <v>3959</v>
      </c>
      <c r="BJ100">
        <v>11</v>
      </c>
      <c r="BK100" t="s">
        <v>197</v>
      </c>
      <c r="BL100" t="s">
        <v>216</v>
      </c>
      <c r="BM100">
        <v>0.88106578957185155</v>
      </c>
      <c r="BN100" t="s">
        <v>69</v>
      </c>
      <c r="BO100" t="s">
        <v>180</v>
      </c>
      <c r="BP100">
        <v>4623.5120000000006</v>
      </c>
    </row>
    <row r="101" spans="1:68" ht="16.5">
      <c r="A101" s="123" t="str">
        <f t="shared" si="70"/>
        <v>영종운수</v>
      </c>
      <c r="B101" s="124" t="str">
        <f t="shared" si="71"/>
        <v>최낙동</v>
      </c>
      <c r="C101" s="125" t="str">
        <f t="shared" si="72"/>
        <v>S</v>
      </c>
      <c r="D101" s="126">
        <f t="shared" si="73"/>
        <v>1.1361764705882353</v>
      </c>
      <c r="E101" s="127">
        <f t="shared" si="74"/>
        <v>4066</v>
      </c>
      <c r="F101" s="128" t="str">
        <f t="shared" si="75"/>
        <v>e음16</v>
      </c>
      <c r="G101" s="129" t="str">
        <f t="shared" si="76"/>
        <v>73아9159</v>
      </c>
      <c r="H101" s="130">
        <f t="shared" si="77"/>
        <v>1</v>
      </c>
      <c r="I101" s="131">
        <f t="shared" si="78"/>
        <v>2435.4949999999999</v>
      </c>
      <c r="J101" s="132">
        <f t="shared" si="79"/>
        <v>2.9429910867822266E-2</v>
      </c>
      <c r="K101" s="132">
        <f t="shared" si="80"/>
        <v>0.15267707314571252</v>
      </c>
      <c r="L101" s="132">
        <f t="shared" si="81"/>
        <v>0.247177678459615</v>
      </c>
      <c r="M101" s="133">
        <f t="shared" si="82"/>
        <v>3.1280000000000001</v>
      </c>
      <c r="N101" s="134">
        <f t="shared" si="83"/>
        <v>0</v>
      </c>
      <c r="O101" s="134">
        <f t="shared" si="84"/>
        <v>0.32847532021211295</v>
      </c>
      <c r="P101" s="216">
        <f t="shared" si="85"/>
        <v>0</v>
      </c>
      <c r="Q101" s="217">
        <f t="shared" si="86"/>
        <v>0</v>
      </c>
      <c r="R101" s="217">
        <f t="shared" si="87"/>
        <v>8</v>
      </c>
      <c r="T101">
        <v>526</v>
      </c>
      <c r="U101">
        <v>4066</v>
      </c>
      <c r="V101" t="s">
        <v>567</v>
      </c>
      <c r="W101">
        <v>2435.4949999999999</v>
      </c>
      <c r="X101">
        <v>630.50400000000002</v>
      </c>
      <c r="Y101">
        <v>3.863</v>
      </c>
      <c r="Z101">
        <v>3.1280000000000001</v>
      </c>
      <c r="AA101">
        <v>98.187996999999996</v>
      </c>
      <c r="AB101">
        <v>2.8896639999999998</v>
      </c>
      <c r="AC101">
        <v>14.991056</v>
      </c>
      <c r="AD101" s="1">
        <v>602</v>
      </c>
      <c r="AE101">
        <v>0</v>
      </c>
      <c r="AF101">
        <v>8</v>
      </c>
      <c r="AG101">
        <v>65</v>
      </c>
      <c r="AH101">
        <v>24.804406</v>
      </c>
      <c r="AI101">
        <v>14.5</v>
      </c>
      <c r="AJ101">
        <v>0</v>
      </c>
      <c r="AK101">
        <v>0</v>
      </c>
      <c r="AL101">
        <v>0</v>
      </c>
      <c r="AM101" t="s">
        <v>568</v>
      </c>
      <c r="AN101" t="s">
        <v>569</v>
      </c>
      <c r="AO101">
        <v>2435.4949999999999</v>
      </c>
      <c r="AR101" t="s">
        <v>118</v>
      </c>
      <c r="AS101" t="s">
        <v>570</v>
      </c>
      <c r="AT101" t="s">
        <v>526</v>
      </c>
      <c r="AU101" t="s">
        <v>567</v>
      </c>
      <c r="AV101" t="s">
        <v>219</v>
      </c>
      <c r="AW101">
        <v>1</v>
      </c>
      <c r="BB101">
        <v>1.1361764705882353</v>
      </c>
      <c r="BC101" t="s">
        <v>71</v>
      </c>
      <c r="BF101" t="s">
        <v>118</v>
      </c>
      <c r="BG101" t="s">
        <v>570</v>
      </c>
      <c r="BH101" t="s">
        <v>567</v>
      </c>
      <c r="BI101">
        <v>4066</v>
      </c>
      <c r="BJ101">
        <v>1</v>
      </c>
      <c r="BK101" t="s">
        <v>526</v>
      </c>
      <c r="BL101" t="s">
        <v>177</v>
      </c>
      <c r="BM101">
        <v>1.1361764705882353</v>
      </c>
      <c r="BN101" t="s">
        <v>71</v>
      </c>
      <c r="BO101" t="s">
        <v>179</v>
      </c>
      <c r="BP101">
        <v>2435.4949999999999</v>
      </c>
    </row>
    <row r="102" spans="1:68" ht="16.5">
      <c r="A102" s="106" t="str">
        <f t="shared" si="70"/>
        <v>영종운수</v>
      </c>
      <c r="B102" s="107" t="str">
        <f t="shared" si="71"/>
        <v>최성관</v>
      </c>
      <c r="C102" s="108" t="str">
        <f t="shared" si="72"/>
        <v>D</v>
      </c>
      <c r="D102" s="109">
        <f t="shared" si="73"/>
        <v>0.81207616496148394</v>
      </c>
      <c r="E102" s="110">
        <f t="shared" si="74"/>
        <v>949</v>
      </c>
      <c r="F102" s="111" t="str">
        <f t="shared" si="75"/>
        <v>203</v>
      </c>
      <c r="G102" s="112" t="str">
        <f t="shared" si="76"/>
        <v>70바2269</v>
      </c>
      <c r="H102" s="113">
        <f t="shared" si="77"/>
        <v>2</v>
      </c>
      <c r="I102" s="114">
        <f t="shared" si="78"/>
        <v>3233.1390000000001</v>
      </c>
      <c r="J102" s="115">
        <f t="shared" si="79"/>
        <v>2.2405535930877296E-2</v>
      </c>
      <c r="K102" s="115">
        <f t="shared" si="80"/>
        <v>0.28866428362504354</v>
      </c>
      <c r="L102" s="115">
        <f t="shared" si="81"/>
        <v>0.17227839570151485</v>
      </c>
      <c r="M102" s="116">
        <f t="shared" si="82"/>
        <v>13.577999999999999</v>
      </c>
      <c r="N102" s="117">
        <f t="shared" si="83"/>
        <v>2.7836724619634352</v>
      </c>
      <c r="O102" s="117">
        <f t="shared" si="84"/>
        <v>13.299768429380858</v>
      </c>
      <c r="P102" s="218">
        <f t="shared" si="85"/>
        <v>36</v>
      </c>
      <c r="Q102" s="219">
        <f t="shared" si="86"/>
        <v>90</v>
      </c>
      <c r="R102" s="219">
        <f t="shared" si="87"/>
        <v>430</v>
      </c>
      <c r="T102">
        <v>526</v>
      </c>
      <c r="U102">
        <v>949</v>
      </c>
      <c r="V102" t="s">
        <v>351</v>
      </c>
      <c r="W102">
        <v>3233.1390000000001</v>
      </c>
      <c r="X102">
        <v>1423.1079999999999</v>
      </c>
      <c r="Y102">
        <v>2.2719999999999998</v>
      </c>
      <c r="Z102">
        <v>13.577999999999999</v>
      </c>
      <c r="AA102">
        <v>156.69386399999999</v>
      </c>
      <c r="AB102">
        <v>3.5108100000000002</v>
      </c>
      <c r="AC102">
        <v>45.231921999999997</v>
      </c>
      <c r="AD102" s="1">
        <v>557</v>
      </c>
      <c r="AE102">
        <v>90</v>
      </c>
      <c r="AF102">
        <v>430</v>
      </c>
      <c r="AG102">
        <v>92</v>
      </c>
      <c r="AH102">
        <v>20.633475000000001</v>
      </c>
      <c r="AI102">
        <v>17708.400000000001</v>
      </c>
      <c r="AJ102">
        <v>1210.3</v>
      </c>
      <c r="AK102">
        <v>36</v>
      </c>
      <c r="AL102">
        <v>7029</v>
      </c>
      <c r="AM102" t="s">
        <v>352</v>
      </c>
      <c r="AN102" t="s">
        <v>571</v>
      </c>
      <c r="AO102">
        <v>3160.7170000000001</v>
      </c>
      <c r="AR102" t="s">
        <v>118</v>
      </c>
      <c r="AS102" t="s">
        <v>120</v>
      </c>
      <c r="AT102" t="s">
        <v>220</v>
      </c>
      <c r="AU102" t="s">
        <v>351</v>
      </c>
      <c r="AV102" t="s">
        <v>48</v>
      </c>
      <c r="AW102">
        <v>2</v>
      </c>
      <c r="BB102">
        <v>0.81207616496148394</v>
      </c>
      <c r="BC102" t="s">
        <v>67</v>
      </c>
      <c r="BF102" t="s">
        <v>118</v>
      </c>
      <c r="BG102" t="s">
        <v>120</v>
      </c>
      <c r="BH102" t="s">
        <v>351</v>
      </c>
      <c r="BI102">
        <v>949</v>
      </c>
      <c r="BJ102">
        <v>2</v>
      </c>
      <c r="BK102" t="s">
        <v>220</v>
      </c>
      <c r="BL102" t="s">
        <v>222</v>
      </c>
      <c r="BM102">
        <v>0.81207616496148394</v>
      </c>
      <c r="BN102" t="s">
        <v>67</v>
      </c>
      <c r="BO102" t="s">
        <v>182</v>
      </c>
      <c r="BP102">
        <v>3233.1390000000001</v>
      </c>
    </row>
    <row r="103" spans="1:68" ht="16.5">
      <c r="A103" s="123" t="str">
        <f t="shared" si="70"/>
        <v>영종운수</v>
      </c>
      <c r="B103" s="124" t="str">
        <f t="shared" si="71"/>
        <v>최영길</v>
      </c>
      <c r="C103" s="125" t="str">
        <f t="shared" si="72"/>
        <v>F</v>
      </c>
      <c r="D103" s="126">
        <f t="shared" si="73"/>
        <v>0.74313172542492634</v>
      </c>
      <c r="E103" s="127">
        <f t="shared" si="74"/>
        <v>1430</v>
      </c>
      <c r="F103" s="128" t="str">
        <f t="shared" si="75"/>
        <v>203</v>
      </c>
      <c r="G103" s="129" t="str">
        <f t="shared" si="76"/>
        <v>70바2212</v>
      </c>
      <c r="H103" s="130">
        <f t="shared" si="77"/>
        <v>4</v>
      </c>
      <c r="I103" s="131">
        <f t="shared" si="78"/>
        <v>789.67200000000003</v>
      </c>
      <c r="J103" s="132">
        <f t="shared" si="79"/>
        <v>1.8759184753860042E-2</v>
      </c>
      <c r="K103" s="132">
        <f t="shared" si="80"/>
        <v>0.27641054859573239</v>
      </c>
      <c r="L103" s="132">
        <f t="shared" si="81"/>
        <v>0.13423294735029226</v>
      </c>
      <c r="M103" s="133">
        <f t="shared" si="82"/>
        <v>14.391</v>
      </c>
      <c r="N103" s="134">
        <f t="shared" si="83"/>
        <v>14.309738726965119</v>
      </c>
      <c r="O103" s="134">
        <f t="shared" si="84"/>
        <v>25.453606054159195</v>
      </c>
      <c r="P103" s="216">
        <f t="shared" si="85"/>
        <v>8</v>
      </c>
      <c r="Q103" s="217">
        <f t="shared" si="86"/>
        <v>113</v>
      </c>
      <c r="R103" s="217">
        <f t="shared" si="87"/>
        <v>201</v>
      </c>
      <c r="T103">
        <v>526</v>
      </c>
      <c r="U103">
        <v>1430</v>
      </c>
      <c r="V103" t="s">
        <v>367</v>
      </c>
      <c r="W103">
        <v>789.67200000000003</v>
      </c>
      <c r="X103">
        <v>395.43799999999999</v>
      </c>
      <c r="Y103">
        <v>1.9970000000000001</v>
      </c>
      <c r="Z103">
        <v>14.391</v>
      </c>
      <c r="AA103">
        <v>36.041384999999998</v>
      </c>
      <c r="AB103">
        <v>0.67610700000000001</v>
      </c>
      <c r="AC103">
        <v>9.9622189999999993</v>
      </c>
      <c r="AD103" s="1">
        <v>106</v>
      </c>
      <c r="AE103">
        <v>113</v>
      </c>
      <c r="AF103">
        <v>201</v>
      </c>
      <c r="AG103">
        <v>110</v>
      </c>
      <c r="AH103">
        <v>21.910145</v>
      </c>
      <c r="AI103">
        <v>3038.9</v>
      </c>
      <c r="AJ103">
        <v>666.8</v>
      </c>
      <c r="AK103">
        <v>8</v>
      </c>
      <c r="AL103">
        <v>1828</v>
      </c>
      <c r="AM103" t="s">
        <v>368</v>
      </c>
      <c r="AN103" t="s">
        <v>572</v>
      </c>
      <c r="AO103">
        <v>221.47</v>
      </c>
      <c r="AR103" t="s">
        <v>118</v>
      </c>
      <c r="AS103" t="s">
        <v>120</v>
      </c>
      <c r="AT103" t="s">
        <v>218</v>
      </c>
      <c r="AU103" t="s">
        <v>367</v>
      </c>
      <c r="AV103" t="s">
        <v>219</v>
      </c>
      <c r="AW103">
        <v>4</v>
      </c>
      <c r="BB103">
        <v>0.74313172542492634</v>
      </c>
      <c r="BC103" t="s">
        <v>70</v>
      </c>
      <c r="BF103" t="s">
        <v>118</v>
      </c>
      <c r="BG103" t="s">
        <v>120</v>
      </c>
      <c r="BH103" t="s">
        <v>367</v>
      </c>
      <c r="BI103">
        <v>1430</v>
      </c>
      <c r="BJ103">
        <v>4</v>
      </c>
      <c r="BK103" t="s">
        <v>218</v>
      </c>
      <c r="BL103" t="s">
        <v>221</v>
      </c>
      <c r="BM103">
        <v>0.74313172542492634</v>
      </c>
      <c r="BN103" t="s">
        <v>70</v>
      </c>
      <c r="BO103" t="s">
        <v>187</v>
      </c>
      <c r="BP103">
        <v>789.67200000000003</v>
      </c>
    </row>
    <row r="104" spans="1:68" ht="16.5">
      <c r="A104" s="106" t="str">
        <f t="shared" si="70"/>
        <v>영종운수</v>
      </c>
      <c r="B104" s="107" t="str">
        <f t="shared" si="71"/>
        <v>최진호</v>
      </c>
      <c r="C104" s="108" t="str">
        <f t="shared" si="72"/>
        <v>D</v>
      </c>
      <c r="D104" s="109">
        <f t="shared" si="73"/>
        <v>0.80846013073736978</v>
      </c>
      <c r="E104" s="110">
        <f t="shared" si="74"/>
        <v>2800</v>
      </c>
      <c r="F104" s="111" t="str">
        <f t="shared" si="75"/>
        <v>202</v>
      </c>
      <c r="G104" s="112" t="str">
        <f t="shared" si="76"/>
        <v>73아1281</v>
      </c>
      <c r="H104" s="113">
        <f t="shared" si="77"/>
        <v>9</v>
      </c>
      <c r="I104" s="114">
        <f t="shared" si="78"/>
        <v>2277.1360000000004</v>
      </c>
      <c r="J104" s="115">
        <f t="shared" si="79"/>
        <v>3.5403928050252581E-2</v>
      </c>
      <c r="K104" s="115">
        <f t="shared" si="80"/>
        <v>0.30407559356515956</v>
      </c>
      <c r="L104" s="115">
        <f t="shared" si="81"/>
        <v>0.16599799045818955</v>
      </c>
      <c r="M104" s="116">
        <f t="shared" si="82"/>
        <v>18.728999999999999</v>
      </c>
      <c r="N104" s="117">
        <f t="shared" si="83"/>
        <v>8.7829624581052687E-2</v>
      </c>
      <c r="O104" s="117">
        <f t="shared" si="84"/>
        <v>8.6512180212336904</v>
      </c>
      <c r="P104" s="218">
        <f t="shared" si="85"/>
        <v>7</v>
      </c>
      <c r="Q104" s="219">
        <f t="shared" si="86"/>
        <v>2</v>
      </c>
      <c r="R104" s="219">
        <f t="shared" si="87"/>
        <v>197</v>
      </c>
      <c r="T104">
        <v>526</v>
      </c>
      <c r="U104">
        <v>2800</v>
      </c>
      <c r="V104" t="s">
        <v>417</v>
      </c>
      <c r="W104">
        <v>2277.136</v>
      </c>
      <c r="X104">
        <v>1050.5450000000001</v>
      </c>
      <c r="Y104">
        <v>2.1680000000000001</v>
      </c>
      <c r="Z104">
        <v>18.728999999999999</v>
      </c>
      <c r="AA104">
        <v>92.315264999999997</v>
      </c>
      <c r="AB104">
        <v>3.2683230000000001</v>
      </c>
      <c r="AC104">
        <v>28.070819</v>
      </c>
      <c r="AD104" s="1">
        <v>378</v>
      </c>
      <c r="AE104">
        <v>2</v>
      </c>
      <c r="AF104">
        <v>197</v>
      </c>
      <c r="AG104">
        <v>105</v>
      </c>
      <c r="AH104">
        <v>24.666948999999999</v>
      </c>
      <c r="AI104">
        <v>15756.4</v>
      </c>
      <c r="AJ104">
        <v>2124.9</v>
      </c>
      <c r="AK104">
        <v>7</v>
      </c>
      <c r="AL104">
        <v>2382</v>
      </c>
      <c r="AM104" t="s">
        <v>429</v>
      </c>
      <c r="AN104" t="s">
        <v>573</v>
      </c>
      <c r="AO104">
        <v>534.51499999999999</v>
      </c>
      <c r="AR104" t="s">
        <v>118</v>
      </c>
      <c r="AS104" t="s">
        <v>119</v>
      </c>
      <c r="AT104" t="s">
        <v>216</v>
      </c>
      <c r="AU104" t="s">
        <v>417</v>
      </c>
      <c r="AV104" t="s">
        <v>48</v>
      </c>
      <c r="AW104">
        <v>9</v>
      </c>
      <c r="BB104">
        <v>0.80846013073736978</v>
      </c>
      <c r="BC104" t="s">
        <v>67</v>
      </c>
      <c r="BF104" t="s">
        <v>118</v>
      </c>
      <c r="BG104" t="s">
        <v>119</v>
      </c>
      <c r="BH104" t="s">
        <v>417</v>
      </c>
      <c r="BI104">
        <v>2800</v>
      </c>
      <c r="BJ104">
        <v>9</v>
      </c>
      <c r="BK104" t="s">
        <v>216</v>
      </c>
      <c r="BL104" t="s">
        <v>204</v>
      </c>
      <c r="BM104">
        <v>0.80846013073736978</v>
      </c>
      <c r="BN104" t="s">
        <v>67</v>
      </c>
      <c r="BO104" t="s">
        <v>182</v>
      </c>
      <c r="BP104">
        <v>2277.1360000000004</v>
      </c>
    </row>
    <row r="105" spans="1:68" ht="16.5">
      <c r="A105" s="123" t="str">
        <f t="shared" si="70"/>
        <v>영종운수</v>
      </c>
      <c r="B105" s="124" t="str">
        <f t="shared" si="71"/>
        <v>한송민</v>
      </c>
      <c r="C105" s="125" t="str">
        <f t="shared" si="72"/>
        <v>F</v>
      </c>
      <c r="D105" s="126">
        <f t="shared" si="73"/>
        <v>0.72037037037037033</v>
      </c>
      <c r="E105" s="127">
        <f t="shared" si="74"/>
        <v>7074</v>
      </c>
      <c r="F105" s="128" t="str">
        <f t="shared" si="75"/>
        <v>202</v>
      </c>
      <c r="G105" s="129" t="str">
        <f t="shared" si="76"/>
        <v>70바2311</v>
      </c>
      <c r="H105" s="130">
        <f t="shared" si="77"/>
        <v>1</v>
      </c>
      <c r="I105" s="131">
        <f t="shared" si="78"/>
        <v>3095.2759999999998</v>
      </c>
      <c r="J105" s="132">
        <f t="shared" si="79"/>
        <v>1.4508873922801096E-2</v>
      </c>
      <c r="K105" s="132">
        <f t="shared" si="80"/>
        <v>0.33429100864750916</v>
      </c>
      <c r="L105" s="132">
        <f t="shared" si="81"/>
        <v>0.15249044027091607</v>
      </c>
      <c r="M105" s="133">
        <f t="shared" si="82"/>
        <v>16.27</v>
      </c>
      <c r="N105" s="134">
        <f t="shared" si="83"/>
        <v>55.923930531558419</v>
      </c>
      <c r="O105" s="134">
        <f t="shared" si="84"/>
        <v>13.21368433703489</v>
      </c>
      <c r="P105" s="216">
        <f t="shared" si="85"/>
        <v>16</v>
      </c>
      <c r="Q105" s="217">
        <f t="shared" si="86"/>
        <v>1731</v>
      </c>
      <c r="R105" s="217">
        <f t="shared" si="87"/>
        <v>409</v>
      </c>
      <c r="T105">
        <v>526</v>
      </c>
      <c r="U105">
        <v>7074</v>
      </c>
      <c r="V105" t="s">
        <v>353</v>
      </c>
      <c r="W105">
        <v>3095.2759999999998</v>
      </c>
      <c r="X105">
        <v>1591.4010000000001</v>
      </c>
      <c r="Y105">
        <v>1.9450000000000001</v>
      </c>
      <c r="Z105">
        <v>16.27</v>
      </c>
      <c r="AA105">
        <v>129.15302800000001</v>
      </c>
      <c r="AB105">
        <v>1.8738649999999999</v>
      </c>
      <c r="AC105">
        <v>43.174695999999997</v>
      </c>
      <c r="AD105" s="1">
        <v>472</v>
      </c>
      <c r="AE105">
        <v>1731</v>
      </c>
      <c r="AF105">
        <v>409</v>
      </c>
      <c r="AG105">
        <v>108</v>
      </c>
      <c r="AH105">
        <v>23.965957</v>
      </c>
      <c r="AI105">
        <v>19438.3</v>
      </c>
      <c r="AJ105">
        <v>1919</v>
      </c>
      <c r="AK105">
        <v>16</v>
      </c>
      <c r="AL105">
        <v>1947</v>
      </c>
      <c r="AM105" t="s">
        <v>354</v>
      </c>
      <c r="AN105" t="s">
        <v>574</v>
      </c>
      <c r="AO105">
        <v>3095.2759999999998</v>
      </c>
      <c r="AR105" t="s">
        <v>118</v>
      </c>
      <c r="AS105" t="s">
        <v>119</v>
      </c>
      <c r="AT105" t="s">
        <v>201</v>
      </c>
      <c r="AU105" t="s">
        <v>353</v>
      </c>
      <c r="AV105" t="s">
        <v>48</v>
      </c>
      <c r="AW105">
        <v>1</v>
      </c>
      <c r="BB105">
        <v>0.72037037037037033</v>
      </c>
      <c r="BC105" t="s">
        <v>70</v>
      </c>
      <c r="BF105" t="s">
        <v>118</v>
      </c>
      <c r="BG105" t="s">
        <v>119</v>
      </c>
      <c r="BH105" t="s">
        <v>353</v>
      </c>
      <c r="BI105">
        <v>7074</v>
      </c>
      <c r="BJ105">
        <v>1</v>
      </c>
      <c r="BK105" t="s">
        <v>201</v>
      </c>
      <c r="BL105" t="s">
        <v>177</v>
      </c>
      <c r="BM105">
        <v>0.72037037037037033</v>
      </c>
      <c r="BN105" t="s">
        <v>70</v>
      </c>
      <c r="BO105" t="s">
        <v>187</v>
      </c>
      <c r="BP105">
        <v>3095.2759999999998</v>
      </c>
    </row>
    <row r="106" spans="1:68" ht="16.5">
      <c r="A106" s="106" t="str">
        <f t="shared" si="70"/>
        <v>영종운수</v>
      </c>
      <c r="B106" s="107" t="str">
        <f t="shared" si="71"/>
        <v>한종섭</v>
      </c>
      <c r="C106" s="108" t="str">
        <f t="shared" si="72"/>
        <v>S</v>
      </c>
      <c r="D106" s="109">
        <f t="shared" si="73"/>
        <v>1.0197058823529412</v>
      </c>
      <c r="E106" s="110">
        <f t="shared" si="74"/>
        <v>2400</v>
      </c>
      <c r="F106" s="111" t="str">
        <f t="shared" si="75"/>
        <v>e음16</v>
      </c>
      <c r="G106" s="112" t="str">
        <f t="shared" si="76"/>
        <v>73아9159</v>
      </c>
      <c r="H106" s="113">
        <f t="shared" si="77"/>
        <v>1</v>
      </c>
      <c r="I106" s="114">
        <f t="shared" si="78"/>
        <v>2603.5880000000002</v>
      </c>
      <c r="J106" s="115">
        <f t="shared" si="79"/>
        <v>1.4130954518936326E-2</v>
      </c>
      <c r="K106" s="115">
        <f t="shared" si="80"/>
        <v>0.17333549142507693</v>
      </c>
      <c r="L106" s="115">
        <f t="shared" si="81"/>
        <v>5.8380972719185978E-2</v>
      </c>
      <c r="M106" s="116">
        <f t="shared" si="82"/>
        <v>4.1440000000000001</v>
      </c>
      <c r="N106" s="117">
        <f t="shared" si="83"/>
        <v>0</v>
      </c>
      <c r="O106" s="117">
        <f t="shared" si="84"/>
        <v>3.3799510521633991</v>
      </c>
      <c r="P106" s="218">
        <f t="shared" si="85"/>
        <v>0</v>
      </c>
      <c r="Q106" s="219">
        <f t="shared" si="86"/>
        <v>0</v>
      </c>
      <c r="R106" s="219">
        <f t="shared" si="87"/>
        <v>88</v>
      </c>
      <c r="T106">
        <v>526</v>
      </c>
      <c r="U106">
        <v>2400</v>
      </c>
      <c r="V106" t="s">
        <v>575</v>
      </c>
      <c r="W106">
        <v>2603.5880000000002</v>
      </c>
      <c r="X106">
        <v>750.86900000000003</v>
      </c>
      <c r="Y106">
        <v>3.4670000000000001</v>
      </c>
      <c r="Z106">
        <v>4.1440000000000001</v>
      </c>
      <c r="AA106">
        <v>106.971047</v>
      </c>
      <c r="AB106">
        <v>1.511603</v>
      </c>
      <c r="AC106">
        <v>18.541879000000002</v>
      </c>
      <c r="AD106" s="1">
        <v>152</v>
      </c>
      <c r="AE106">
        <v>0</v>
      </c>
      <c r="AF106">
        <v>88</v>
      </c>
      <c r="AG106">
        <v>89</v>
      </c>
      <c r="AH106">
        <v>24.339183999999999</v>
      </c>
      <c r="AI106">
        <v>2150.6999999999998</v>
      </c>
      <c r="AJ106">
        <v>14.1</v>
      </c>
      <c r="AK106">
        <v>0</v>
      </c>
      <c r="AL106">
        <v>0</v>
      </c>
      <c r="AM106" t="s">
        <v>576</v>
      </c>
      <c r="AN106" t="s">
        <v>577</v>
      </c>
      <c r="AO106">
        <v>2603.5880000000002</v>
      </c>
      <c r="AR106" t="s">
        <v>118</v>
      </c>
      <c r="AS106" t="s">
        <v>570</v>
      </c>
      <c r="AT106" t="s">
        <v>526</v>
      </c>
      <c r="AU106" t="s">
        <v>575</v>
      </c>
      <c r="AV106" t="s">
        <v>219</v>
      </c>
      <c r="AW106">
        <v>1</v>
      </c>
      <c r="BB106">
        <v>1.0197058823529412</v>
      </c>
      <c r="BC106" t="s">
        <v>71</v>
      </c>
      <c r="BF106" t="s">
        <v>118</v>
      </c>
      <c r="BG106" t="s">
        <v>570</v>
      </c>
      <c r="BH106" t="s">
        <v>575</v>
      </c>
      <c r="BI106">
        <v>2400</v>
      </c>
      <c r="BJ106">
        <v>1</v>
      </c>
      <c r="BK106" t="s">
        <v>526</v>
      </c>
      <c r="BL106" t="s">
        <v>177</v>
      </c>
      <c r="BM106">
        <v>1.0197058823529412</v>
      </c>
      <c r="BN106" t="s">
        <v>71</v>
      </c>
      <c r="BO106" t="s">
        <v>179</v>
      </c>
      <c r="BP106">
        <v>2603.5880000000002</v>
      </c>
    </row>
    <row r="107" spans="1:68" ht="16.5">
      <c r="A107" s="123" t="str">
        <f t="shared" si="70"/>
        <v>영종운수</v>
      </c>
      <c r="B107" s="124" t="str">
        <f t="shared" si="71"/>
        <v>한형구</v>
      </c>
      <c r="C107" s="125" t="str">
        <f t="shared" si="72"/>
        <v>A</v>
      </c>
      <c r="D107" s="126">
        <f t="shared" si="73"/>
        <v>0.96379310344827585</v>
      </c>
      <c r="E107" s="127">
        <f t="shared" si="74"/>
        <v>8483</v>
      </c>
      <c r="F107" s="128" t="str">
        <f t="shared" si="75"/>
        <v>202</v>
      </c>
      <c r="G107" s="129" t="str">
        <f t="shared" si="76"/>
        <v>73아1278</v>
      </c>
      <c r="H107" s="130">
        <f t="shared" si="77"/>
        <v>1</v>
      </c>
      <c r="I107" s="131">
        <f t="shared" si="78"/>
        <v>3894.02</v>
      </c>
      <c r="J107" s="132">
        <f t="shared" si="79"/>
        <v>1.1971604500319415E-2</v>
      </c>
      <c r="K107" s="132">
        <f t="shared" si="80"/>
        <v>0.2877379447753815</v>
      </c>
      <c r="L107" s="132">
        <f t="shared" si="81"/>
        <v>0.23215083641070153</v>
      </c>
      <c r="M107" s="133">
        <f t="shared" si="82"/>
        <v>14.564</v>
      </c>
      <c r="N107" s="134">
        <f t="shared" si="83"/>
        <v>0</v>
      </c>
      <c r="O107" s="134">
        <f t="shared" si="84"/>
        <v>9.5531096399093993</v>
      </c>
      <c r="P107" s="216">
        <f t="shared" si="85"/>
        <v>1</v>
      </c>
      <c r="Q107" s="217">
        <f t="shared" si="86"/>
        <v>0</v>
      </c>
      <c r="R107" s="217">
        <f t="shared" si="87"/>
        <v>372</v>
      </c>
      <c r="T107">
        <v>526</v>
      </c>
      <c r="U107">
        <v>8483</v>
      </c>
      <c r="V107" t="s">
        <v>371</v>
      </c>
      <c r="W107">
        <v>3894.02</v>
      </c>
      <c r="X107">
        <v>1393.3140000000001</v>
      </c>
      <c r="Y107">
        <v>2.7949999999999999</v>
      </c>
      <c r="Z107">
        <v>14.564</v>
      </c>
      <c r="AA107">
        <v>146.68718799999999</v>
      </c>
      <c r="AB107">
        <v>1.756081</v>
      </c>
      <c r="AC107">
        <v>42.207470000000001</v>
      </c>
      <c r="AD107" s="1">
        <v>904</v>
      </c>
      <c r="AE107">
        <v>0</v>
      </c>
      <c r="AF107">
        <v>372</v>
      </c>
      <c r="AG107">
        <v>98</v>
      </c>
      <c r="AH107">
        <v>26.546422</v>
      </c>
      <c r="AI107">
        <v>35843.1</v>
      </c>
      <c r="AJ107">
        <v>4699.2</v>
      </c>
      <c r="AK107">
        <v>1</v>
      </c>
      <c r="AL107">
        <v>83</v>
      </c>
      <c r="AM107" t="s">
        <v>372</v>
      </c>
      <c r="AN107" t="s">
        <v>578</v>
      </c>
      <c r="AO107">
        <v>3894.02</v>
      </c>
      <c r="AR107" t="s">
        <v>118</v>
      </c>
      <c r="AS107" t="s">
        <v>119</v>
      </c>
      <c r="AT107" t="s">
        <v>214</v>
      </c>
      <c r="AU107" t="s">
        <v>371</v>
      </c>
      <c r="AV107" t="s">
        <v>48</v>
      </c>
      <c r="AW107">
        <v>1</v>
      </c>
      <c r="BB107">
        <v>0.96379310344827585</v>
      </c>
      <c r="BC107" t="s">
        <v>66</v>
      </c>
      <c r="BF107" t="s">
        <v>118</v>
      </c>
      <c r="BG107" t="s">
        <v>119</v>
      </c>
      <c r="BH107" t="s">
        <v>371</v>
      </c>
      <c r="BI107">
        <v>8483</v>
      </c>
      <c r="BJ107">
        <v>1</v>
      </c>
      <c r="BK107" t="s">
        <v>214</v>
      </c>
      <c r="BL107" t="s">
        <v>177</v>
      </c>
      <c r="BM107">
        <v>0.96379310344827585</v>
      </c>
      <c r="BN107" t="s">
        <v>66</v>
      </c>
      <c r="BO107" t="s">
        <v>181</v>
      </c>
      <c r="BP107">
        <v>3894.02</v>
      </c>
    </row>
    <row r="108" spans="1:68" ht="16.5">
      <c r="A108" s="106" t="str">
        <f t="shared" si="70"/>
        <v>영종운수</v>
      </c>
      <c r="B108" s="107" t="str">
        <f t="shared" si="71"/>
        <v>허지선</v>
      </c>
      <c r="C108" s="108" t="str">
        <f t="shared" si="72"/>
        <v>C</v>
      </c>
      <c r="D108" s="109">
        <f t="shared" si="73"/>
        <v>0.87586206896551733</v>
      </c>
      <c r="E108" s="110">
        <f t="shared" si="74"/>
        <v>124</v>
      </c>
      <c r="F108" s="111" t="str">
        <f t="shared" si="75"/>
        <v>202</v>
      </c>
      <c r="G108" s="112" t="str">
        <f t="shared" si="76"/>
        <v>73아1281</v>
      </c>
      <c r="H108" s="113">
        <f t="shared" si="77"/>
        <v>1</v>
      </c>
      <c r="I108" s="114">
        <f t="shared" si="78"/>
        <v>2640.7869999999998</v>
      </c>
      <c r="J108" s="115">
        <f t="shared" si="79"/>
        <v>1.0246876110826702E-2</v>
      </c>
      <c r="K108" s="115">
        <f t="shared" si="80"/>
        <v>0.2766452593261276</v>
      </c>
      <c r="L108" s="115">
        <f t="shared" si="81"/>
        <v>0.21622342127555158</v>
      </c>
      <c r="M108" s="116">
        <f t="shared" si="82"/>
        <v>14.702</v>
      </c>
      <c r="N108" s="117">
        <f t="shared" si="83"/>
        <v>0</v>
      </c>
      <c r="O108" s="117">
        <f t="shared" si="84"/>
        <v>9.0124648447602933</v>
      </c>
      <c r="P108" s="218">
        <f t="shared" si="85"/>
        <v>15</v>
      </c>
      <c r="Q108" s="219">
        <f t="shared" si="86"/>
        <v>0</v>
      </c>
      <c r="R108" s="219">
        <f t="shared" si="87"/>
        <v>238</v>
      </c>
      <c r="T108">
        <v>526</v>
      </c>
      <c r="U108">
        <v>124</v>
      </c>
      <c r="V108" t="s">
        <v>355</v>
      </c>
      <c r="W108">
        <v>2640.7869999999998</v>
      </c>
      <c r="X108">
        <v>1039.498</v>
      </c>
      <c r="Y108">
        <v>2.54</v>
      </c>
      <c r="Z108">
        <v>14.702</v>
      </c>
      <c r="AA108">
        <v>102.76693</v>
      </c>
      <c r="AB108">
        <v>1.05304</v>
      </c>
      <c r="AC108">
        <v>28.429984000000001</v>
      </c>
      <c r="AD108" s="1">
        <v>571</v>
      </c>
      <c r="AE108">
        <v>0</v>
      </c>
      <c r="AF108">
        <v>238</v>
      </c>
      <c r="AG108">
        <v>107</v>
      </c>
      <c r="AH108">
        <v>25.696854999999999</v>
      </c>
      <c r="AI108">
        <v>22636.5</v>
      </c>
      <c r="AJ108">
        <v>4267.6000000000004</v>
      </c>
      <c r="AK108">
        <v>15</v>
      </c>
      <c r="AL108">
        <v>1966</v>
      </c>
      <c r="AM108" t="s">
        <v>356</v>
      </c>
      <c r="AN108" t="s">
        <v>579</v>
      </c>
      <c r="AO108">
        <v>2640.7869999999998</v>
      </c>
      <c r="AR108" t="s">
        <v>118</v>
      </c>
      <c r="AS108" t="s">
        <v>119</v>
      </c>
      <c r="AT108" t="s">
        <v>216</v>
      </c>
      <c r="AU108" t="s">
        <v>355</v>
      </c>
      <c r="AV108" t="s">
        <v>48</v>
      </c>
      <c r="AW108">
        <v>1</v>
      </c>
      <c r="BB108">
        <v>0.87586206896551733</v>
      </c>
      <c r="BC108" t="s">
        <v>69</v>
      </c>
      <c r="BF108" t="s">
        <v>118</v>
      </c>
      <c r="BG108" t="s">
        <v>119</v>
      </c>
      <c r="BH108" t="s">
        <v>355</v>
      </c>
      <c r="BI108">
        <v>124</v>
      </c>
      <c r="BJ108">
        <v>1</v>
      </c>
      <c r="BK108" t="s">
        <v>216</v>
      </c>
      <c r="BL108" t="s">
        <v>177</v>
      </c>
      <c r="BM108">
        <v>0.87586206896551733</v>
      </c>
      <c r="BN108" t="s">
        <v>69</v>
      </c>
      <c r="BO108" t="s">
        <v>180</v>
      </c>
      <c r="BP108">
        <v>2640.7869999999998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108">
    <cfRule type="containsText" dxfId="47" priority="1" operator="containsText" text="F">
      <formula>NOT(ISERROR(SEARCH("F",C5)))</formula>
    </cfRule>
    <cfRule type="containsText" dxfId="46" priority="2" operator="containsText" text="D">
      <formula>NOT(ISERROR(SEARCH("D",C5)))</formula>
    </cfRule>
    <cfRule type="containsText" dxfId="45" priority="3" operator="containsText" text="C">
      <formula>NOT(ISERROR(SEARCH("C",C5)))</formula>
    </cfRule>
    <cfRule type="containsText" dxfId="44" priority="4" operator="containsText" text="B">
      <formula>NOT(ISERROR(SEARCH("B",C5)))</formula>
    </cfRule>
    <cfRule type="containsText" dxfId="43" priority="5" operator="containsText" text="A">
      <formula>NOT(ISERROR(SEARCH("A",C5)))</formula>
    </cfRule>
    <cfRule type="containsText" dxfId="4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8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4" t="s">
        <v>445</v>
      </c>
      <c r="B2" s="245"/>
      <c r="C2" s="246"/>
      <c r="D2" s="247"/>
      <c r="E2" s="244"/>
      <c r="F2" s="248"/>
      <c r="G2" s="244"/>
      <c r="H2" s="244"/>
      <c r="I2" s="244"/>
      <c r="J2" s="244"/>
      <c r="K2" s="249"/>
      <c r="L2" s="249"/>
      <c r="M2" s="249"/>
      <c r="N2" s="249"/>
      <c r="O2" s="249"/>
      <c r="P2" s="249"/>
      <c r="Q2" s="249"/>
      <c r="R2" s="249"/>
    </row>
    <row r="3" spans="1:18" ht="16.5">
      <c r="A3" s="249"/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</row>
    <row r="4" spans="1:18" ht="26.25">
      <c r="A4" s="250" t="s">
        <v>446</v>
      </c>
      <c r="B4" s="251"/>
      <c r="C4" s="252"/>
      <c r="D4" s="253"/>
      <c r="E4" s="254"/>
      <c r="F4" s="255"/>
      <c r="G4" s="249"/>
      <c r="H4" s="254"/>
      <c r="I4" s="249"/>
      <c r="J4" s="249"/>
      <c r="K4" s="249"/>
      <c r="L4" s="249"/>
      <c r="M4" s="249"/>
      <c r="N4" s="249"/>
      <c r="O4" s="249"/>
      <c r="P4" s="249"/>
      <c r="Q4" s="249"/>
      <c r="R4" s="249"/>
    </row>
    <row r="5" spans="1:18" ht="26.25">
      <c r="A5" s="256" t="s">
        <v>447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</row>
    <row r="6" spans="1:18" ht="17.25">
      <c r="A6" s="257" t="s">
        <v>448</v>
      </c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</row>
    <row r="7" spans="1:18" ht="17.25">
      <c r="A7" s="257"/>
      <c r="B7" s="249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</row>
    <row r="8" spans="1:18" ht="17.25">
      <c r="A8" s="258" t="s">
        <v>192</v>
      </c>
      <c r="B8" s="259"/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</row>
    <row r="9" spans="1:18" ht="16.5">
      <c r="A9" s="259"/>
      <c r="B9" s="259"/>
      <c r="C9" s="259"/>
      <c r="D9" s="259"/>
      <c r="E9" s="259"/>
      <c r="F9" s="259"/>
      <c r="G9" s="259"/>
      <c r="H9" s="259"/>
      <c r="I9" s="259"/>
      <c r="J9" s="259"/>
      <c r="K9" s="259"/>
      <c r="L9" s="259"/>
      <c r="M9" s="259"/>
      <c r="N9" s="259"/>
      <c r="O9" s="259"/>
      <c r="P9" s="259"/>
      <c r="Q9" s="259"/>
      <c r="R9" s="259"/>
    </row>
    <row r="10" spans="1:18" ht="16.5">
      <c r="A10" s="259" t="s">
        <v>449</v>
      </c>
      <c r="B10" s="259"/>
      <c r="C10" s="259"/>
      <c r="D10" s="259"/>
      <c r="E10" s="259"/>
      <c r="F10" s="259"/>
      <c r="G10" s="259"/>
      <c r="H10" s="259"/>
      <c r="I10" s="259"/>
      <c r="J10" s="259"/>
      <c r="K10" s="259"/>
      <c r="L10" s="259"/>
      <c r="M10" s="259"/>
      <c r="N10" s="259"/>
      <c r="O10" s="259"/>
      <c r="P10" s="259"/>
      <c r="Q10" s="259"/>
      <c r="R10" s="259"/>
    </row>
    <row r="11" spans="1:18" ht="16.5">
      <c r="A11" s="259"/>
      <c r="B11" s="259"/>
      <c r="C11" s="259"/>
      <c r="D11" s="259"/>
      <c r="E11" s="259"/>
      <c r="F11" s="259"/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59"/>
      <c r="R11" s="259"/>
    </row>
    <row r="12" spans="1:18" ht="16.5">
      <c r="A12" s="249"/>
      <c r="B12" s="249"/>
      <c r="C12" s="249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</row>
    <row r="13" spans="1:18" ht="37.5" customHeight="1">
      <c r="A13" s="224" t="s">
        <v>0</v>
      </c>
      <c r="B13" s="225" t="s">
        <v>74</v>
      </c>
      <c r="C13" s="226" t="s">
        <v>65</v>
      </c>
      <c r="D13" s="226" t="s">
        <v>161</v>
      </c>
      <c r="E13" s="227" t="s">
        <v>147</v>
      </c>
      <c r="F13" s="225" t="s">
        <v>152</v>
      </c>
      <c r="G13" s="227" t="s">
        <v>150</v>
      </c>
      <c r="H13" s="227" t="s">
        <v>154</v>
      </c>
      <c r="I13" s="228" t="s">
        <v>156</v>
      </c>
      <c r="J13" s="227" t="s">
        <v>11</v>
      </c>
      <c r="K13" s="227" t="s">
        <v>12</v>
      </c>
      <c r="L13" s="227" t="s">
        <v>13</v>
      </c>
      <c r="M13" s="227" t="s">
        <v>106</v>
      </c>
      <c r="N13" s="227" t="s">
        <v>6</v>
      </c>
      <c r="O13" s="227" t="s">
        <v>7</v>
      </c>
      <c r="P13" s="227" t="s">
        <v>183</v>
      </c>
      <c r="Q13" s="229" t="s">
        <v>185</v>
      </c>
      <c r="R13" s="229" t="s">
        <v>186</v>
      </c>
    </row>
    <row r="14" spans="1:18" ht="16.5">
      <c r="A14" s="230" t="s">
        <v>118</v>
      </c>
      <c r="B14" s="231" t="s">
        <v>235</v>
      </c>
      <c r="C14" s="232" t="s">
        <v>70</v>
      </c>
      <c r="D14" s="233">
        <v>0.7489285714285715</v>
      </c>
      <c r="E14" s="234">
        <v>7705</v>
      </c>
      <c r="F14" s="235" t="s">
        <v>121</v>
      </c>
      <c r="G14" s="260" t="s">
        <v>227</v>
      </c>
      <c r="H14" s="236">
        <v>1</v>
      </c>
      <c r="I14" s="237">
        <v>1840.1579999999999</v>
      </c>
      <c r="J14" s="238">
        <v>2.5782867485492054E-2</v>
      </c>
      <c r="K14" s="238">
        <v>0.25254750617634975</v>
      </c>
      <c r="L14" s="238">
        <v>0.11846808806635083</v>
      </c>
      <c r="M14" s="239">
        <v>27.055</v>
      </c>
      <c r="N14" s="240">
        <v>5.4343159663463682E-2</v>
      </c>
      <c r="O14" s="240">
        <v>45.159165680338319</v>
      </c>
      <c r="P14" s="241">
        <v>17</v>
      </c>
      <c r="Q14" s="242">
        <v>1</v>
      </c>
      <c r="R14" s="242">
        <v>831</v>
      </c>
    </row>
    <row r="15" spans="1:18" ht="16.5">
      <c r="A15" s="230" t="s">
        <v>118</v>
      </c>
      <c r="B15" s="231" t="s">
        <v>403</v>
      </c>
      <c r="C15" s="232" t="s">
        <v>70</v>
      </c>
      <c r="D15" s="233">
        <v>0.77234763988621491</v>
      </c>
      <c r="E15" s="234">
        <v>277</v>
      </c>
      <c r="F15" s="235" t="s">
        <v>119</v>
      </c>
      <c r="G15" s="260" t="s">
        <v>201</v>
      </c>
      <c r="H15" s="236">
        <v>2</v>
      </c>
      <c r="I15" s="237">
        <v>3817.4230000000002</v>
      </c>
      <c r="J15" s="238">
        <v>1.343618391070988E-2</v>
      </c>
      <c r="K15" s="238">
        <v>0.30797354763046558</v>
      </c>
      <c r="L15" s="238">
        <v>0.1679143233537389</v>
      </c>
      <c r="M15" s="239">
        <v>14.125</v>
      </c>
      <c r="N15" s="240">
        <v>0</v>
      </c>
      <c r="O15" s="240">
        <v>0.44532659859805945</v>
      </c>
      <c r="P15" s="241">
        <v>4</v>
      </c>
      <c r="Q15" s="242">
        <v>2249</v>
      </c>
      <c r="R15" s="242">
        <v>510</v>
      </c>
    </row>
    <row r="16" spans="1:18" ht="16.5">
      <c r="A16" s="230" t="s">
        <v>118</v>
      </c>
      <c r="B16" s="231" t="s">
        <v>408</v>
      </c>
      <c r="C16" s="232" t="s">
        <v>67</v>
      </c>
      <c r="D16" s="233">
        <v>0.826391531308449</v>
      </c>
      <c r="E16" s="234">
        <v>8658</v>
      </c>
      <c r="F16" s="235" t="s">
        <v>123</v>
      </c>
      <c r="G16" s="260" t="s">
        <v>230</v>
      </c>
      <c r="H16" s="236">
        <v>5</v>
      </c>
      <c r="I16" s="237">
        <v>2001.48</v>
      </c>
      <c r="J16" s="238">
        <v>1.710396810280982E-2</v>
      </c>
      <c r="K16" s="238">
        <v>0.33702299325162022</v>
      </c>
      <c r="L16" s="238">
        <v>0.19585506725023483</v>
      </c>
      <c r="M16" s="239">
        <v>9.327</v>
      </c>
      <c r="N16" s="240">
        <v>1.598816875512121</v>
      </c>
      <c r="O16" s="240">
        <v>5.9456002558107004</v>
      </c>
      <c r="P16" s="241">
        <v>9</v>
      </c>
      <c r="Q16" s="242">
        <v>32</v>
      </c>
      <c r="R16" s="242">
        <v>121</v>
      </c>
    </row>
    <row r="17" spans="1:18" ht="16.5">
      <c r="A17" s="230" t="s">
        <v>118</v>
      </c>
      <c r="B17" s="231" t="s">
        <v>247</v>
      </c>
      <c r="C17" s="232" t="s">
        <v>70</v>
      </c>
      <c r="D17" s="233">
        <v>0.75462201451336419</v>
      </c>
      <c r="E17" s="234">
        <v>5640</v>
      </c>
      <c r="F17" s="235" t="s">
        <v>120</v>
      </c>
      <c r="G17" s="260" t="s">
        <v>223</v>
      </c>
      <c r="H17" s="236">
        <v>5</v>
      </c>
      <c r="I17" s="237">
        <v>1163.7549999999999</v>
      </c>
      <c r="J17" s="238">
        <v>1.0210481524715015E-2</v>
      </c>
      <c r="K17" s="238">
        <v>0.29917310053428559</v>
      </c>
      <c r="L17" s="238">
        <v>0.23372617088648381</v>
      </c>
      <c r="M17" s="239">
        <v>20.408999999999999</v>
      </c>
      <c r="N17" s="240">
        <v>0.85928739296501422</v>
      </c>
      <c r="O17" s="240">
        <v>21.911828520607862</v>
      </c>
      <c r="P17" s="241">
        <v>8</v>
      </c>
      <c r="Q17" s="242">
        <v>10</v>
      </c>
      <c r="R17" s="242">
        <v>255</v>
      </c>
    </row>
    <row r="18" spans="1:18" ht="16.5">
      <c r="A18" s="230" t="s">
        <v>118</v>
      </c>
      <c r="B18" s="231" t="s">
        <v>450</v>
      </c>
      <c r="C18" s="232" t="s">
        <v>67</v>
      </c>
      <c r="D18" s="233">
        <v>0.830952380952381</v>
      </c>
      <c r="E18" s="234">
        <v>8307</v>
      </c>
      <c r="F18" s="235" t="s">
        <v>91</v>
      </c>
      <c r="G18" s="260" t="s">
        <v>321</v>
      </c>
      <c r="H18" s="236">
        <v>1</v>
      </c>
      <c r="I18" s="237">
        <v>1289.376</v>
      </c>
      <c r="J18" s="238">
        <v>4.6665206336758594E-2</v>
      </c>
      <c r="K18" s="238">
        <v>0.23301267401546075</v>
      </c>
      <c r="L18" s="238">
        <v>0.1760541533268806</v>
      </c>
      <c r="M18" s="239">
        <v>17.776</v>
      </c>
      <c r="N18" s="240">
        <v>7.7556895738713924E-2</v>
      </c>
      <c r="O18" s="240">
        <v>18.536098081552627</v>
      </c>
      <c r="P18" s="241">
        <v>10</v>
      </c>
      <c r="Q18" s="242">
        <v>1</v>
      </c>
      <c r="R18" s="242">
        <v>239</v>
      </c>
    </row>
    <row r="19" spans="1:18" ht="16.5">
      <c r="A19" s="230" t="s">
        <v>118</v>
      </c>
      <c r="B19" s="231" t="s">
        <v>419</v>
      </c>
      <c r="C19" s="232" t="s">
        <v>67</v>
      </c>
      <c r="D19" s="233">
        <v>0.847411924470856</v>
      </c>
      <c r="E19" s="234">
        <v>1156</v>
      </c>
      <c r="F19" s="235" t="s">
        <v>119</v>
      </c>
      <c r="G19" s="260" t="s">
        <v>215</v>
      </c>
      <c r="H19" s="236">
        <v>8</v>
      </c>
      <c r="I19" s="237">
        <v>2259.8179999999998</v>
      </c>
      <c r="J19" s="238">
        <v>2.5063722459386682E-2</v>
      </c>
      <c r="K19" s="238">
        <v>0.30408484691409632</v>
      </c>
      <c r="L19" s="238">
        <v>0.15399470222823253</v>
      </c>
      <c r="M19" s="239">
        <v>16.579000000000001</v>
      </c>
      <c r="N19" s="240">
        <v>0</v>
      </c>
      <c r="O19" s="240">
        <v>10.177810779452152</v>
      </c>
      <c r="P19" s="241">
        <v>9</v>
      </c>
      <c r="Q19" s="242">
        <v>97</v>
      </c>
      <c r="R19" s="242">
        <v>259</v>
      </c>
    </row>
    <row r="20" spans="1:18" ht="16.5">
      <c r="A20" s="230" t="s">
        <v>118</v>
      </c>
      <c r="B20" s="231" t="s">
        <v>262</v>
      </c>
      <c r="C20" s="232" t="s">
        <v>67</v>
      </c>
      <c r="D20" s="233">
        <v>0.81626070709931131</v>
      </c>
      <c r="E20" s="234">
        <v>2896</v>
      </c>
      <c r="F20" s="235" t="s">
        <v>119</v>
      </c>
      <c r="G20" s="260" t="s">
        <v>200</v>
      </c>
      <c r="H20" s="236">
        <v>3</v>
      </c>
      <c r="I20" s="237">
        <v>845.33500000000004</v>
      </c>
      <c r="J20" s="238">
        <v>2.1913957294125447E-2</v>
      </c>
      <c r="K20" s="238">
        <v>0.28524451705505177</v>
      </c>
      <c r="L20" s="238">
        <v>0.14905333388538272</v>
      </c>
      <c r="M20" s="239">
        <v>14.912000000000001</v>
      </c>
      <c r="N20" s="240">
        <v>0</v>
      </c>
      <c r="O20" s="240">
        <v>0.94637037387544576</v>
      </c>
      <c r="P20" s="241">
        <v>5</v>
      </c>
      <c r="Q20" s="242">
        <v>0</v>
      </c>
      <c r="R20" s="242">
        <v>8</v>
      </c>
    </row>
    <row r="21" spans="1:18" ht="16.5">
      <c r="A21" s="230" t="s">
        <v>118</v>
      </c>
      <c r="B21" s="231" t="s">
        <v>369</v>
      </c>
      <c r="C21" s="232" t="s">
        <v>70</v>
      </c>
      <c r="D21" s="233">
        <v>0.79817063068524963</v>
      </c>
      <c r="E21" s="234">
        <v>5504</v>
      </c>
      <c r="F21" s="235" t="s">
        <v>120</v>
      </c>
      <c r="G21" s="260" t="s">
        <v>218</v>
      </c>
      <c r="H21" s="236">
        <v>2</v>
      </c>
      <c r="I21" s="237">
        <v>2460.6869999999999</v>
      </c>
      <c r="J21" s="238">
        <v>1.758224524615859E-2</v>
      </c>
      <c r="K21" s="238">
        <v>0.27708690122266233</v>
      </c>
      <c r="L21" s="238">
        <v>4.9986040483816108E-2</v>
      </c>
      <c r="M21" s="239">
        <v>13.212999999999999</v>
      </c>
      <c r="N21" s="240">
        <v>0.16255622921566212</v>
      </c>
      <c r="O21" s="240">
        <v>7.1524740854891338</v>
      </c>
      <c r="P21" s="241">
        <v>8</v>
      </c>
      <c r="Q21" s="242">
        <v>4</v>
      </c>
      <c r="R21" s="242">
        <v>176</v>
      </c>
    </row>
    <row r="22" spans="1:18" ht="16.5">
      <c r="A22" s="230" t="s">
        <v>118</v>
      </c>
      <c r="B22" s="231" t="s">
        <v>409</v>
      </c>
      <c r="C22" s="232" t="s">
        <v>70</v>
      </c>
      <c r="D22" s="233">
        <v>0.7403448275862069</v>
      </c>
      <c r="E22" s="234">
        <v>5882</v>
      </c>
      <c r="F22" s="235" t="s">
        <v>119</v>
      </c>
      <c r="G22" s="260" t="s">
        <v>200</v>
      </c>
      <c r="H22" s="236">
        <v>2</v>
      </c>
      <c r="I22" s="237">
        <v>1679.422</v>
      </c>
      <c r="J22" s="238">
        <v>1.1068934411065866E-2</v>
      </c>
      <c r="K22" s="238">
        <v>0.41438248344268386</v>
      </c>
      <c r="L22" s="238">
        <v>0.16434225584754755</v>
      </c>
      <c r="M22" s="239">
        <v>22.402999999999999</v>
      </c>
      <c r="N22" s="240">
        <v>5.9544295596937517E-2</v>
      </c>
      <c r="O22" s="240">
        <v>3.7512906226070637</v>
      </c>
      <c r="P22" s="241">
        <v>20</v>
      </c>
      <c r="Q22" s="242">
        <v>1542</v>
      </c>
      <c r="R22" s="242">
        <v>833</v>
      </c>
    </row>
    <row r="23" spans="1:18" ht="16.5">
      <c r="A23" s="230" t="s">
        <v>118</v>
      </c>
      <c r="B23" s="231" t="s">
        <v>270</v>
      </c>
      <c r="C23" s="232" t="s">
        <v>70</v>
      </c>
      <c r="D23" s="233">
        <v>0.77658149784135644</v>
      </c>
      <c r="E23" s="234">
        <v>2000</v>
      </c>
      <c r="F23" s="235" t="s">
        <v>120</v>
      </c>
      <c r="G23" s="260" t="s">
        <v>220</v>
      </c>
      <c r="H23" s="236">
        <v>2</v>
      </c>
      <c r="I23" s="237">
        <v>3246.7809999999999</v>
      </c>
      <c r="J23" s="238">
        <v>1.811405182508594E-2</v>
      </c>
      <c r="K23" s="238">
        <v>0.2910080354848239</v>
      </c>
      <c r="L23" s="238">
        <v>9.8251160149083042E-2</v>
      </c>
      <c r="M23" s="239">
        <v>15.339</v>
      </c>
      <c r="N23" s="240">
        <v>2.4639789379080388</v>
      </c>
      <c r="O23" s="240">
        <v>14.537475733657429</v>
      </c>
      <c r="P23" s="241">
        <v>35</v>
      </c>
      <c r="Q23" s="242">
        <v>80</v>
      </c>
      <c r="R23" s="242">
        <v>472</v>
      </c>
    </row>
    <row r="24" spans="1:18" ht="16.5">
      <c r="A24" s="230" t="s">
        <v>118</v>
      </c>
      <c r="B24" s="231" t="s">
        <v>274</v>
      </c>
      <c r="C24" s="232" t="s">
        <v>67</v>
      </c>
      <c r="D24" s="233">
        <v>0.80309594570285914</v>
      </c>
      <c r="E24" s="234">
        <v>8197</v>
      </c>
      <c r="F24" s="235" t="s">
        <v>119</v>
      </c>
      <c r="G24" s="260" t="s">
        <v>215</v>
      </c>
      <c r="H24" s="236">
        <v>8</v>
      </c>
      <c r="I24" s="237">
        <v>2736.5280000000002</v>
      </c>
      <c r="J24" s="238">
        <v>1.7779893356070043E-2</v>
      </c>
      <c r="K24" s="238">
        <v>0.31706907147509944</v>
      </c>
      <c r="L24" s="238">
        <v>0.15749884525208588</v>
      </c>
      <c r="M24" s="239">
        <v>17.308</v>
      </c>
      <c r="N24" s="240">
        <v>3.6542655510924789E-2</v>
      </c>
      <c r="O24" s="240">
        <v>8.1124695234253039</v>
      </c>
      <c r="P24" s="241">
        <v>4</v>
      </c>
      <c r="Q24" s="242">
        <v>1</v>
      </c>
      <c r="R24" s="242">
        <v>222</v>
      </c>
    </row>
    <row r="25" spans="1:18" ht="16.5">
      <c r="A25" s="230" t="s">
        <v>118</v>
      </c>
      <c r="B25" s="231" t="s">
        <v>363</v>
      </c>
      <c r="C25" s="232" t="s">
        <v>67</v>
      </c>
      <c r="D25" s="233">
        <v>0.84928571428571442</v>
      </c>
      <c r="E25" s="234">
        <v>4654</v>
      </c>
      <c r="F25" s="235" t="s">
        <v>121</v>
      </c>
      <c r="G25" s="260" t="s">
        <v>228</v>
      </c>
      <c r="H25" s="236">
        <v>1</v>
      </c>
      <c r="I25" s="237">
        <v>3260.962</v>
      </c>
      <c r="J25" s="238">
        <v>1.7317865464757606E-2</v>
      </c>
      <c r="K25" s="238">
        <v>0.25616771717089476</v>
      </c>
      <c r="L25" s="238">
        <v>0.12235653160018424</v>
      </c>
      <c r="M25" s="239">
        <v>23.43</v>
      </c>
      <c r="N25" s="240">
        <v>1.0119713139864861</v>
      </c>
      <c r="O25" s="240">
        <v>31.984426681451669</v>
      </c>
      <c r="P25" s="241">
        <v>15</v>
      </c>
      <c r="Q25" s="242">
        <v>33</v>
      </c>
      <c r="R25" s="242">
        <v>1043</v>
      </c>
    </row>
    <row r="26" spans="1:18" ht="16.5">
      <c r="A26" s="230" t="s">
        <v>118</v>
      </c>
      <c r="B26" s="231" t="s">
        <v>411</v>
      </c>
      <c r="C26" s="232" t="s">
        <v>67</v>
      </c>
      <c r="D26" s="233">
        <v>0.80587066037256228</v>
      </c>
      <c r="E26" s="234">
        <v>2378</v>
      </c>
      <c r="F26" s="235" t="s">
        <v>120</v>
      </c>
      <c r="G26" s="260" t="s">
        <v>222</v>
      </c>
      <c r="H26" s="236">
        <v>11</v>
      </c>
      <c r="I26" s="237">
        <v>2777.6379999999999</v>
      </c>
      <c r="J26" s="238">
        <v>1.6036022776391316E-2</v>
      </c>
      <c r="K26" s="238">
        <v>0.29086770125035977</v>
      </c>
      <c r="L26" s="238">
        <v>0.16164813413410964</v>
      </c>
      <c r="M26" s="239">
        <v>15.053000000000001</v>
      </c>
      <c r="N26" s="240">
        <v>0.10800543483348082</v>
      </c>
      <c r="O26" s="240">
        <v>6.2643152203418877</v>
      </c>
      <c r="P26" s="241">
        <v>16</v>
      </c>
      <c r="Q26" s="242">
        <v>3</v>
      </c>
      <c r="R26" s="242">
        <v>174</v>
      </c>
    </row>
    <row r="27" spans="1:18" ht="16.5">
      <c r="A27" s="230" t="s">
        <v>118</v>
      </c>
      <c r="B27" s="231" t="s">
        <v>286</v>
      </c>
      <c r="C27" s="232" t="s">
        <v>67</v>
      </c>
      <c r="D27" s="233">
        <v>0.81041127135516733</v>
      </c>
      <c r="E27" s="234">
        <v>7205</v>
      </c>
      <c r="F27" s="235" t="s">
        <v>120</v>
      </c>
      <c r="G27" s="260" t="s">
        <v>222</v>
      </c>
      <c r="H27" s="236">
        <v>4</v>
      </c>
      <c r="I27" s="237">
        <v>1795.9179999999999</v>
      </c>
      <c r="J27" s="238">
        <v>2.2177293014458439E-2</v>
      </c>
      <c r="K27" s="238">
        <v>0.2727032566173978</v>
      </c>
      <c r="L27" s="238">
        <v>0.13085229949251581</v>
      </c>
      <c r="M27" s="239">
        <v>15.082000000000001</v>
      </c>
      <c r="N27" s="240">
        <v>0</v>
      </c>
      <c r="O27" s="240">
        <v>8.2409107765499314</v>
      </c>
      <c r="P27" s="241">
        <v>14</v>
      </c>
      <c r="Q27" s="242">
        <v>0</v>
      </c>
      <c r="R27" s="242">
        <v>148</v>
      </c>
    </row>
    <row r="28" spans="1:18" ht="16.5">
      <c r="A28" s="230" t="s">
        <v>118</v>
      </c>
      <c r="B28" s="231" t="s">
        <v>365</v>
      </c>
      <c r="C28" s="232" t="s">
        <v>70</v>
      </c>
      <c r="D28" s="233">
        <v>0.79390103834339576</v>
      </c>
      <c r="E28" s="234">
        <v>4476</v>
      </c>
      <c r="F28" s="235" t="s">
        <v>120</v>
      </c>
      <c r="G28" s="260" t="s">
        <v>223</v>
      </c>
      <c r="H28" s="236">
        <v>3</v>
      </c>
      <c r="I28" s="237">
        <v>697.39099999999996</v>
      </c>
      <c r="J28" s="238">
        <v>1.7075516180628521E-2</v>
      </c>
      <c r="K28" s="238">
        <v>0.28947516109776777</v>
      </c>
      <c r="L28" s="238">
        <v>0.1978803856086471</v>
      </c>
      <c r="M28" s="239">
        <v>16.693000000000001</v>
      </c>
      <c r="N28" s="240">
        <v>0</v>
      </c>
      <c r="O28" s="240">
        <v>11.184543534401792</v>
      </c>
      <c r="P28" s="241">
        <v>7</v>
      </c>
      <c r="Q28" s="242">
        <v>0</v>
      </c>
      <c r="R28" s="242">
        <v>78</v>
      </c>
    </row>
    <row r="29" spans="1:18" ht="16.5">
      <c r="A29" s="230" t="s">
        <v>118</v>
      </c>
      <c r="B29" s="231" t="s">
        <v>294</v>
      </c>
      <c r="C29" s="232" t="s">
        <v>67</v>
      </c>
      <c r="D29" s="233">
        <v>0.83620689655172409</v>
      </c>
      <c r="E29" s="234">
        <v>1115</v>
      </c>
      <c r="F29" s="235" t="s">
        <v>119</v>
      </c>
      <c r="G29" s="260" t="s">
        <v>216</v>
      </c>
      <c r="H29" s="236">
        <v>1</v>
      </c>
      <c r="I29" s="237">
        <v>3106.56</v>
      </c>
      <c r="J29" s="238">
        <v>8.1823266938233757E-3</v>
      </c>
      <c r="K29" s="238">
        <v>0.29795857278636195</v>
      </c>
      <c r="L29" s="238">
        <v>0.18187319736299959</v>
      </c>
      <c r="M29" s="239">
        <v>16.2</v>
      </c>
      <c r="N29" s="240">
        <v>0</v>
      </c>
      <c r="O29" s="240">
        <v>3.8627935723114959</v>
      </c>
      <c r="P29" s="241">
        <v>12</v>
      </c>
      <c r="Q29" s="242">
        <v>0</v>
      </c>
      <c r="R29" s="242">
        <v>120</v>
      </c>
    </row>
    <row r="30" spans="1:18" ht="16.5">
      <c r="A30" s="230" t="s">
        <v>118</v>
      </c>
      <c r="B30" s="231" t="s">
        <v>413</v>
      </c>
      <c r="C30" s="232" t="s">
        <v>67</v>
      </c>
      <c r="D30" s="233">
        <v>0.83290767925108955</v>
      </c>
      <c r="E30" s="234">
        <v>1106</v>
      </c>
      <c r="F30" s="235" t="s">
        <v>123</v>
      </c>
      <c r="G30" s="260" t="s">
        <v>230</v>
      </c>
      <c r="H30" s="236">
        <v>5</v>
      </c>
      <c r="I30" s="237">
        <v>2270.886</v>
      </c>
      <c r="J30" s="238">
        <v>2.5398510381415034E-2</v>
      </c>
      <c r="K30" s="238">
        <v>0.32163570919647128</v>
      </c>
      <c r="L30" s="238">
        <v>0.17925821820803417</v>
      </c>
      <c r="M30" s="239">
        <v>8.8469999999999995</v>
      </c>
      <c r="N30" s="240">
        <v>0.26421405565933298</v>
      </c>
      <c r="O30" s="240">
        <v>4.27146056649255</v>
      </c>
      <c r="P30" s="241">
        <v>26</v>
      </c>
      <c r="Q30" s="242">
        <v>6</v>
      </c>
      <c r="R30" s="242">
        <v>99</v>
      </c>
    </row>
    <row r="31" spans="1:18" ht="16.5">
      <c r="A31" s="230" t="s">
        <v>118</v>
      </c>
      <c r="B31" s="231" t="s">
        <v>414</v>
      </c>
      <c r="C31" s="232" t="s">
        <v>67</v>
      </c>
      <c r="D31" s="233">
        <v>0.82068526289358168</v>
      </c>
      <c r="E31" s="234">
        <v>8012</v>
      </c>
      <c r="F31" s="235" t="s">
        <v>124</v>
      </c>
      <c r="G31" s="260" t="s">
        <v>232</v>
      </c>
      <c r="H31" s="236">
        <v>5</v>
      </c>
      <c r="I31" s="237">
        <v>2405.2449999999999</v>
      </c>
      <c r="J31" s="238">
        <v>1.67205151486273E-2</v>
      </c>
      <c r="K31" s="238">
        <v>0.28815862126718739</v>
      </c>
      <c r="L31" s="238">
        <v>0.25735424042041455</v>
      </c>
      <c r="M31" s="239">
        <v>7.7270000000000003</v>
      </c>
      <c r="N31" s="240">
        <v>2.6608515972385351</v>
      </c>
      <c r="O31" s="240">
        <v>4.1160048144783588</v>
      </c>
      <c r="P31" s="241">
        <v>21</v>
      </c>
      <c r="Q31" s="242">
        <v>64</v>
      </c>
      <c r="R31" s="242">
        <v>99</v>
      </c>
    </row>
    <row r="32" spans="1:18" ht="16.5">
      <c r="A32" s="230" t="s">
        <v>118</v>
      </c>
      <c r="B32" s="231" t="s">
        <v>415</v>
      </c>
      <c r="C32" s="232" t="s">
        <v>67</v>
      </c>
      <c r="D32" s="233">
        <v>0.82243486551079104</v>
      </c>
      <c r="E32" s="234">
        <v>777</v>
      </c>
      <c r="F32" s="235" t="s">
        <v>119</v>
      </c>
      <c r="G32" s="260" t="s">
        <v>214</v>
      </c>
      <c r="H32" s="236">
        <v>7</v>
      </c>
      <c r="I32" s="237">
        <v>1849.5030000000002</v>
      </c>
      <c r="J32" s="238">
        <v>2.4374620908963134E-2</v>
      </c>
      <c r="K32" s="238">
        <v>0.32379419814463412</v>
      </c>
      <c r="L32" s="238">
        <v>0.13084596240179119</v>
      </c>
      <c r="M32" s="239">
        <v>19.515999999999998</v>
      </c>
      <c r="N32" s="240">
        <v>0</v>
      </c>
      <c r="O32" s="240">
        <v>9.6242071518672851</v>
      </c>
      <c r="P32" s="241">
        <v>13</v>
      </c>
      <c r="Q32" s="242">
        <v>161</v>
      </c>
      <c r="R32" s="242">
        <v>200</v>
      </c>
    </row>
    <row r="33" spans="1:18" ht="16.5">
      <c r="A33" s="230" t="s">
        <v>118</v>
      </c>
      <c r="B33" s="231" t="s">
        <v>304</v>
      </c>
      <c r="C33" s="232" t="s">
        <v>70</v>
      </c>
      <c r="D33" s="233">
        <v>0.78000000000000014</v>
      </c>
      <c r="E33" s="234">
        <v>1463</v>
      </c>
      <c r="F33" s="235" t="s">
        <v>119</v>
      </c>
      <c r="G33" s="260" t="s">
        <v>212</v>
      </c>
      <c r="H33" s="236">
        <v>1</v>
      </c>
      <c r="I33" s="237">
        <v>3268.1439999999998</v>
      </c>
      <c r="J33" s="238">
        <v>2.0592065868662628E-2</v>
      </c>
      <c r="K33" s="238">
        <v>0.35603627728928239</v>
      </c>
      <c r="L33" s="238">
        <v>0.13585692674496597</v>
      </c>
      <c r="M33" s="239">
        <v>18.986999999999998</v>
      </c>
      <c r="N33" s="240">
        <v>0</v>
      </c>
      <c r="O33" s="240">
        <v>42.164604742018717</v>
      </c>
      <c r="P33" s="241">
        <v>43</v>
      </c>
      <c r="Q33" s="242">
        <v>0</v>
      </c>
      <c r="R33" s="242">
        <v>1378</v>
      </c>
    </row>
    <row r="34" spans="1:18" ht="16.5">
      <c r="A34" s="230" t="s">
        <v>118</v>
      </c>
      <c r="B34" s="231" t="s">
        <v>195</v>
      </c>
      <c r="C34" s="232" t="s">
        <v>70</v>
      </c>
      <c r="D34" s="233">
        <v>0.76629629629629625</v>
      </c>
      <c r="E34" s="234">
        <v>5170</v>
      </c>
      <c r="F34" s="235" t="s">
        <v>120</v>
      </c>
      <c r="G34" s="260" t="s">
        <v>223</v>
      </c>
      <c r="H34" s="236">
        <v>1</v>
      </c>
      <c r="I34" s="237">
        <v>3045.6819999999998</v>
      </c>
      <c r="J34" s="238">
        <v>2.7909900248944325E-2</v>
      </c>
      <c r="K34" s="238">
        <v>0.32038673284293284</v>
      </c>
      <c r="L34" s="238">
        <v>0.13461681160410049</v>
      </c>
      <c r="M34" s="239">
        <v>19.271999999999998</v>
      </c>
      <c r="N34" s="240">
        <v>6.5666737367853903E-2</v>
      </c>
      <c r="O34" s="240">
        <v>13.790014847249321</v>
      </c>
      <c r="P34" s="241">
        <v>46</v>
      </c>
      <c r="Q34" s="242">
        <v>2</v>
      </c>
      <c r="R34" s="242">
        <v>420</v>
      </c>
    </row>
    <row r="35" spans="1:18" ht="16.5">
      <c r="A35" s="230" t="s">
        <v>118</v>
      </c>
      <c r="B35" s="231" t="s">
        <v>315</v>
      </c>
      <c r="C35" s="232" t="s">
        <v>70</v>
      </c>
      <c r="D35" s="233">
        <v>0.76549524527062551</v>
      </c>
      <c r="E35" s="234">
        <v>1117</v>
      </c>
      <c r="F35" s="235" t="s">
        <v>120</v>
      </c>
      <c r="G35" s="260" t="s">
        <v>224</v>
      </c>
      <c r="H35" s="236">
        <v>4</v>
      </c>
      <c r="I35" s="237">
        <v>1166.7190000000001</v>
      </c>
      <c r="J35" s="238">
        <v>1.1281930343727898E-2</v>
      </c>
      <c r="K35" s="238">
        <v>0.2743723313082288</v>
      </c>
      <c r="L35" s="238">
        <v>0.21513320688186272</v>
      </c>
      <c r="M35" s="239">
        <v>18.786000000000001</v>
      </c>
      <c r="N35" s="240">
        <v>0.25713132296636976</v>
      </c>
      <c r="O35" s="240">
        <v>8.0567814529462538</v>
      </c>
      <c r="P35" s="241">
        <v>10</v>
      </c>
      <c r="Q35" s="242">
        <v>8</v>
      </c>
      <c r="R35" s="242">
        <v>174</v>
      </c>
    </row>
    <row r="36" spans="1:18" ht="16.5">
      <c r="A36" s="230" t="s">
        <v>118</v>
      </c>
      <c r="B36" s="231" t="s">
        <v>319</v>
      </c>
      <c r="C36" s="232" t="s">
        <v>67</v>
      </c>
      <c r="D36" s="233">
        <v>0.82000000000000006</v>
      </c>
      <c r="E36" s="234">
        <v>1282</v>
      </c>
      <c r="F36" s="235" t="s">
        <v>120</v>
      </c>
      <c r="G36" s="260" t="s">
        <v>226</v>
      </c>
      <c r="H36" s="236">
        <v>1</v>
      </c>
      <c r="I36" s="237">
        <v>2737.982</v>
      </c>
      <c r="J36" s="238">
        <v>1.6386901012778548E-2</v>
      </c>
      <c r="K36" s="238">
        <v>0.28191549021322176</v>
      </c>
      <c r="L36" s="238">
        <v>0.25310611976265734</v>
      </c>
      <c r="M36" s="239">
        <v>12.96</v>
      </c>
      <c r="N36" s="240">
        <v>0</v>
      </c>
      <c r="O36" s="240">
        <v>28.743797439135832</v>
      </c>
      <c r="P36" s="241">
        <v>4</v>
      </c>
      <c r="Q36" s="242">
        <v>0</v>
      </c>
      <c r="R36" s="242">
        <v>787</v>
      </c>
    </row>
    <row r="37" spans="1:18" ht="16.5">
      <c r="A37" s="230" t="s">
        <v>118</v>
      </c>
      <c r="B37" s="231" t="s">
        <v>323</v>
      </c>
      <c r="C37" s="232" t="s">
        <v>70</v>
      </c>
      <c r="D37" s="233">
        <v>0.71740740740740738</v>
      </c>
      <c r="E37" s="234">
        <v>9119</v>
      </c>
      <c r="F37" s="235" t="s">
        <v>120</v>
      </c>
      <c r="G37" s="260" t="s">
        <v>223</v>
      </c>
      <c r="H37" s="236">
        <v>1</v>
      </c>
      <c r="I37" s="237">
        <v>2611.096</v>
      </c>
      <c r="J37" s="238">
        <v>3.0228527966035087E-2</v>
      </c>
      <c r="K37" s="238">
        <v>0.28963972791145132</v>
      </c>
      <c r="L37" s="238">
        <v>0.12331986261707727</v>
      </c>
      <c r="M37" s="239">
        <v>21.738</v>
      </c>
      <c r="N37" s="240">
        <v>7.6596187960917564E-2</v>
      </c>
      <c r="O37" s="240">
        <v>47.604530817710263</v>
      </c>
      <c r="P37" s="241">
        <v>6</v>
      </c>
      <c r="Q37" s="242">
        <v>2</v>
      </c>
      <c r="R37" s="242">
        <v>1243</v>
      </c>
    </row>
    <row r="38" spans="1:18" ht="16.5">
      <c r="A38" s="230" t="s">
        <v>118</v>
      </c>
      <c r="B38" s="231" t="s">
        <v>416</v>
      </c>
      <c r="C38" s="232" t="s">
        <v>70</v>
      </c>
      <c r="D38" s="233">
        <v>0.70357142857142863</v>
      </c>
      <c r="E38" s="234">
        <v>4533</v>
      </c>
      <c r="F38" s="235" t="s">
        <v>121</v>
      </c>
      <c r="G38" s="260" t="s">
        <v>227</v>
      </c>
      <c r="H38" s="236">
        <v>2</v>
      </c>
      <c r="I38" s="237">
        <v>508.44799999999998</v>
      </c>
      <c r="J38" s="238">
        <v>8.0205529072672598E-3</v>
      </c>
      <c r="K38" s="238">
        <v>0.29830451914980433</v>
      </c>
      <c r="L38" s="238">
        <v>0.14160740134684374</v>
      </c>
      <c r="M38" s="239">
        <v>18.907</v>
      </c>
      <c r="N38" s="240">
        <v>0</v>
      </c>
      <c r="O38" s="240">
        <v>22.224494933601864</v>
      </c>
      <c r="P38" s="241">
        <v>6</v>
      </c>
      <c r="Q38" s="242">
        <v>0</v>
      </c>
      <c r="R38" s="242">
        <v>143</v>
      </c>
    </row>
    <row r="39" spans="1:18" ht="16.5">
      <c r="A39" s="230" t="s">
        <v>118</v>
      </c>
      <c r="B39" s="231" t="s">
        <v>331</v>
      </c>
      <c r="C39" s="232" t="s">
        <v>67</v>
      </c>
      <c r="D39" s="233">
        <v>0.82100000000000006</v>
      </c>
      <c r="E39" s="234">
        <v>7080</v>
      </c>
      <c r="F39" s="235" t="s">
        <v>119</v>
      </c>
      <c r="G39" s="260" t="s">
        <v>197</v>
      </c>
      <c r="H39" s="236">
        <v>1</v>
      </c>
      <c r="I39" s="237">
        <v>3828.8850000000002</v>
      </c>
      <c r="J39" s="238">
        <v>2.7685060017276206E-2</v>
      </c>
      <c r="K39" s="238">
        <v>0.31981091038975284</v>
      </c>
      <c r="L39" s="238">
        <v>0.17367980495627316</v>
      </c>
      <c r="M39" s="239">
        <v>15.651999999999999</v>
      </c>
      <c r="N39" s="240">
        <v>0.15670358341919383</v>
      </c>
      <c r="O39" s="240">
        <v>8.4358762407332684</v>
      </c>
      <c r="P39" s="241">
        <v>33</v>
      </c>
      <c r="Q39" s="242">
        <v>6</v>
      </c>
      <c r="R39" s="242">
        <v>323</v>
      </c>
    </row>
    <row r="40" spans="1:18" ht="16.5">
      <c r="A40" s="230" t="s">
        <v>118</v>
      </c>
      <c r="B40" s="231" t="s">
        <v>335</v>
      </c>
      <c r="C40" s="232" t="s">
        <v>67</v>
      </c>
      <c r="D40" s="233">
        <v>0.8262962962962962</v>
      </c>
      <c r="E40" s="234">
        <v>9232</v>
      </c>
      <c r="F40" s="235" t="s">
        <v>120</v>
      </c>
      <c r="G40" s="260" t="s">
        <v>224</v>
      </c>
      <c r="H40" s="236">
        <v>1</v>
      </c>
      <c r="I40" s="237">
        <v>3086.37</v>
      </c>
      <c r="J40" s="238">
        <v>2.1051103168435194E-2</v>
      </c>
      <c r="K40" s="238">
        <v>0.2736447501092486</v>
      </c>
      <c r="L40" s="238">
        <v>0.17723085696141422</v>
      </c>
      <c r="M40" s="239">
        <v>12.398999999999999</v>
      </c>
      <c r="N40" s="240">
        <v>0</v>
      </c>
      <c r="O40" s="240">
        <v>3.4992564080132973</v>
      </c>
      <c r="P40" s="241">
        <v>34</v>
      </c>
      <c r="Q40" s="242">
        <v>0</v>
      </c>
      <c r="R40" s="242">
        <v>108</v>
      </c>
    </row>
    <row r="41" spans="1:18" ht="16.5">
      <c r="A41" s="230" t="s">
        <v>118</v>
      </c>
      <c r="B41" s="231" t="s">
        <v>339</v>
      </c>
      <c r="C41" s="232" t="s">
        <v>67</v>
      </c>
      <c r="D41" s="233">
        <v>0.82687499999999992</v>
      </c>
      <c r="E41" s="234">
        <v>7942</v>
      </c>
      <c r="F41" s="235" t="s">
        <v>123</v>
      </c>
      <c r="G41" s="260" t="s">
        <v>231</v>
      </c>
      <c r="H41" s="236">
        <v>1</v>
      </c>
      <c r="I41" s="237">
        <v>2443.683</v>
      </c>
      <c r="J41" s="238">
        <v>9.0673740180710755E-3</v>
      </c>
      <c r="K41" s="238">
        <v>0.32742512114101519</v>
      </c>
      <c r="L41" s="238">
        <v>0.24266649970556736</v>
      </c>
      <c r="M41" s="239">
        <v>9.85</v>
      </c>
      <c r="N41" s="240">
        <v>2.9872941785002394</v>
      </c>
      <c r="O41" s="240">
        <v>4.8696987293360063</v>
      </c>
      <c r="P41" s="241">
        <v>4</v>
      </c>
      <c r="Q41" s="242">
        <v>73</v>
      </c>
      <c r="R41" s="242">
        <v>119</v>
      </c>
    </row>
    <row r="42" spans="1:18" ht="16.5">
      <c r="A42" s="230" t="s">
        <v>118</v>
      </c>
      <c r="B42" s="231" t="s">
        <v>341</v>
      </c>
      <c r="C42" s="232" t="s">
        <v>67</v>
      </c>
      <c r="D42" s="233">
        <v>0.81374999999999997</v>
      </c>
      <c r="E42" s="234">
        <v>2499</v>
      </c>
      <c r="F42" s="235" t="s">
        <v>123</v>
      </c>
      <c r="G42" s="260" t="s">
        <v>231</v>
      </c>
      <c r="H42" s="236">
        <v>1</v>
      </c>
      <c r="I42" s="237">
        <v>2508.7269999999999</v>
      </c>
      <c r="J42" s="238">
        <v>1.4644877800762762E-2</v>
      </c>
      <c r="K42" s="238">
        <v>0.34900843816870009</v>
      </c>
      <c r="L42" s="238">
        <v>0.21086391624118528</v>
      </c>
      <c r="M42" s="239">
        <v>10.337999999999999</v>
      </c>
      <c r="N42" s="240">
        <v>3.0294248836162723</v>
      </c>
      <c r="O42" s="240">
        <v>14.98768100315419</v>
      </c>
      <c r="P42" s="241">
        <v>11</v>
      </c>
      <c r="Q42" s="242">
        <v>76</v>
      </c>
      <c r="R42" s="242">
        <v>376</v>
      </c>
    </row>
    <row r="43" spans="1:18" ht="16.5">
      <c r="A43" s="230" t="s">
        <v>118</v>
      </c>
      <c r="B43" s="231" t="s">
        <v>351</v>
      </c>
      <c r="C43" s="232" t="s">
        <v>67</v>
      </c>
      <c r="D43" s="233">
        <v>0.81207616496148394</v>
      </c>
      <c r="E43" s="234">
        <v>949</v>
      </c>
      <c r="F43" s="235" t="s">
        <v>120</v>
      </c>
      <c r="G43" s="260" t="s">
        <v>220</v>
      </c>
      <c r="H43" s="236">
        <v>2</v>
      </c>
      <c r="I43" s="237">
        <v>3233.1390000000001</v>
      </c>
      <c r="J43" s="238">
        <v>2.2405535930877296E-2</v>
      </c>
      <c r="K43" s="238">
        <v>0.28866428362504354</v>
      </c>
      <c r="L43" s="238">
        <v>0.17227839570151485</v>
      </c>
      <c r="M43" s="239">
        <v>13.577999999999999</v>
      </c>
      <c r="N43" s="240">
        <v>2.7836724619634352</v>
      </c>
      <c r="O43" s="240">
        <v>13.299768429380858</v>
      </c>
      <c r="P43" s="241">
        <v>36</v>
      </c>
      <c r="Q43" s="242">
        <v>90</v>
      </c>
      <c r="R43" s="242">
        <v>430</v>
      </c>
    </row>
    <row r="44" spans="1:18" ht="16.5">
      <c r="A44" s="230" t="s">
        <v>118</v>
      </c>
      <c r="B44" s="231" t="s">
        <v>367</v>
      </c>
      <c r="C44" s="232" t="s">
        <v>70</v>
      </c>
      <c r="D44" s="233">
        <v>0.74313172542492634</v>
      </c>
      <c r="E44" s="234">
        <v>1430</v>
      </c>
      <c r="F44" s="235" t="s">
        <v>120</v>
      </c>
      <c r="G44" s="260" t="s">
        <v>218</v>
      </c>
      <c r="H44" s="236">
        <v>4</v>
      </c>
      <c r="I44" s="237">
        <v>789.67200000000003</v>
      </c>
      <c r="J44" s="238">
        <v>1.8759184753860042E-2</v>
      </c>
      <c r="K44" s="238">
        <v>0.27641054859573239</v>
      </c>
      <c r="L44" s="238">
        <v>0.13423294735029226</v>
      </c>
      <c r="M44" s="239">
        <v>14.391</v>
      </c>
      <c r="N44" s="240">
        <v>0.12663485599084176</v>
      </c>
      <c r="O44" s="240">
        <v>18.108784406690372</v>
      </c>
      <c r="P44" s="241">
        <v>8</v>
      </c>
      <c r="Q44" s="242">
        <v>113</v>
      </c>
      <c r="R44" s="242">
        <v>201</v>
      </c>
    </row>
    <row r="45" spans="1:18" ht="16.5">
      <c r="A45" s="230" t="s">
        <v>118</v>
      </c>
      <c r="B45" s="231" t="s">
        <v>417</v>
      </c>
      <c r="C45" s="232" t="s">
        <v>67</v>
      </c>
      <c r="D45" s="233">
        <v>0.80846013073736978</v>
      </c>
      <c r="E45" s="234">
        <v>2800</v>
      </c>
      <c r="F45" s="235" t="s">
        <v>119</v>
      </c>
      <c r="G45" s="260" t="s">
        <v>216</v>
      </c>
      <c r="H45" s="236">
        <v>9</v>
      </c>
      <c r="I45" s="237">
        <v>2277.1360000000004</v>
      </c>
      <c r="J45" s="238">
        <v>3.5403928050252581E-2</v>
      </c>
      <c r="K45" s="238">
        <v>0.30407559356515956</v>
      </c>
      <c r="L45" s="238">
        <v>0.16599799045818958</v>
      </c>
      <c r="M45" s="239">
        <v>18.728999999999999</v>
      </c>
      <c r="N45" s="240">
        <v>4.3914812290526337E-2</v>
      </c>
      <c r="O45" s="240">
        <v>7.1581144033557926</v>
      </c>
      <c r="P45" s="241">
        <v>7</v>
      </c>
      <c r="Q45" s="242">
        <v>2</v>
      </c>
      <c r="R45" s="242">
        <v>197</v>
      </c>
    </row>
    <row r="46" spans="1:18" ht="16.5">
      <c r="A46" s="230" t="s">
        <v>118</v>
      </c>
      <c r="B46" s="231" t="s">
        <v>353</v>
      </c>
      <c r="C46" s="232" t="s">
        <v>70</v>
      </c>
      <c r="D46" s="233">
        <v>0.72037037037037033</v>
      </c>
      <c r="E46" s="234">
        <v>7074</v>
      </c>
      <c r="F46" s="235" t="s">
        <v>119</v>
      </c>
      <c r="G46" s="260" t="s">
        <v>201</v>
      </c>
      <c r="H46" s="236">
        <v>1</v>
      </c>
      <c r="I46" s="237">
        <v>3095.2759999999998</v>
      </c>
      <c r="J46" s="238">
        <v>1.4508873922801096E-2</v>
      </c>
      <c r="K46" s="238">
        <v>0.33429100864750916</v>
      </c>
      <c r="L46" s="238">
        <v>0.15249044027091607</v>
      </c>
      <c r="M46" s="239">
        <v>16.27</v>
      </c>
      <c r="N46" s="240">
        <v>0</v>
      </c>
      <c r="O46" s="240">
        <v>0</v>
      </c>
      <c r="P46" s="241">
        <v>16</v>
      </c>
      <c r="Q46" s="242">
        <v>1731</v>
      </c>
      <c r="R46" s="242">
        <v>409</v>
      </c>
    </row>
  </sheetData>
  <phoneticPr fontId="3" type="noConversion"/>
  <conditionalFormatting sqref="C14:D46">
    <cfRule type="containsText" dxfId="40" priority="1" operator="containsText" text="F">
      <formula>NOT(ISERROR(SEARCH("F",C14)))</formula>
    </cfRule>
    <cfRule type="containsText" dxfId="39" priority="2" operator="containsText" text="D">
      <formula>NOT(ISERROR(SEARCH("D",C14)))</formula>
    </cfRule>
    <cfRule type="containsText" dxfId="38" priority="3" operator="containsText" text="C">
      <formula>NOT(ISERROR(SEARCH("C",C14)))</formula>
    </cfRule>
    <cfRule type="containsText" dxfId="37" priority="4" operator="containsText" text="B">
      <formula>NOT(ISERROR(SEARCH("B",C14)))</formula>
    </cfRule>
    <cfRule type="containsText" dxfId="36" priority="5" operator="containsText" text="A">
      <formula>NOT(ISERROR(SEARCH("A",C14)))</formula>
    </cfRule>
    <cfRule type="containsText" dxfId="35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2024-11-04T07:27:24Z</dcterms:modified>
</cp:coreProperties>
</file>