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B17E7D4C-CBC9-476C-9A3F-11EF29FEA04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69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명단'!$A$13:$R$87</definedName>
    <definedName name="_xlnm._FilterDatabase" localSheetId="4" hidden="1">운전자별!$A$4:$BR$87</definedName>
    <definedName name="_xlnm._FilterDatabase" localSheetId="3" hidden="1">차량별!$A$4:$AY$4</definedName>
    <definedName name="_xlnm.Print_Area" localSheetId="4">운전자별!$A$1:$R$95</definedName>
    <definedName name="_xlnm.Print_Area" localSheetId="1">종합!$A$1:$L$118</definedName>
    <definedName name="_xlnm.Print_Area" localSheetId="3">차량별!$A$1:$T$38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9" i="69" l="1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J28" i="69"/>
  <c r="K28" i="69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J10" i="69"/>
  <c r="J32" i="69" s="1"/>
  <c r="J53" i="69" a="1"/>
  <c r="F53" i="69" a="1"/>
  <c r="H53" i="69" a="1"/>
  <c r="G53" i="69" a="1"/>
  <c r="E53" i="69" a="1"/>
  <c r="D53" i="69" a="1"/>
  <c r="E53" i="69" l="1"/>
  <c r="G53" i="69"/>
  <c r="F53" i="69"/>
  <c r="D53" i="69"/>
  <c r="H53" i="69"/>
  <c r="J53" i="69"/>
  <c r="E28" i="69"/>
  <c r="B108" i="69"/>
  <c r="B109" i="69"/>
  <c r="J109" i="69" s="1"/>
  <c r="B110" i="69"/>
  <c r="D110" i="69" s="1"/>
  <c r="D28" i="69"/>
  <c r="I53" i="69" a="1"/>
  <c r="I53" i="69" l="1"/>
  <c r="F28" i="69"/>
  <c r="J108" i="69" l="1"/>
  <c r="D108" i="69"/>
  <c r="E108" i="69"/>
  <c r="F108" i="69"/>
  <c r="G108" i="69"/>
  <c r="H108" i="69"/>
  <c r="G28" i="69"/>
  <c r="I108" i="69"/>
  <c r="D109" i="69"/>
  <c r="J110" i="69"/>
  <c r="I110" i="69"/>
  <c r="E109" i="69"/>
  <c r="G110" i="69" l="1"/>
  <c r="F110" i="69"/>
  <c r="I109" i="69"/>
  <c r="F109" i="69"/>
  <c r="E110" i="69"/>
  <c r="G109" i="69"/>
  <c r="H110" i="69"/>
  <c r="H28" i="69"/>
  <c r="I28" i="69"/>
  <c r="A15" i="7" l="1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22" i="60" l="1"/>
  <c r="F33" i="60"/>
  <c r="F14" i="60"/>
  <c r="F25" i="60"/>
  <c r="F30" i="60"/>
  <c r="F31" i="60"/>
  <c r="F23" i="60"/>
  <c r="F15" i="60"/>
  <c r="F17" i="60"/>
  <c r="F16" i="60"/>
  <c r="F29" i="60"/>
  <c r="F21" i="60"/>
  <c r="F13" i="60"/>
  <c r="F34" i="60"/>
  <c r="F26" i="60"/>
  <c r="F18" i="60"/>
  <c r="F37" i="60"/>
  <c r="F35" i="60"/>
  <c r="F19" i="60"/>
  <c r="F36" i="60"/>
  <c r="F28" i="60"/>
  <c r="F20" i="60"/>
  <c r="F12" i="60"/>
  <c r="F27" i="60"/>
  <c r="F11" i="60"/>
  <c r="F32" i="60"/>
  <c r="F24" i="60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N53" i="69" a="1"/>
  <c r="N53" i="69" l="1"/>
  <c r="K53" i="69" s="1" a="1"/>
  <c r="K53" i="69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<sst xmlns="http://schemas.openxmlformats.org/spreadsheetml/2006/main" count="2644" uniqueCount="569">
  <si>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</si>
  <si>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</si>
  <si>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</si>
  <si>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</si>
  <si>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</si>
  <si>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</si>
  <si>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</si>
  <si>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</si>
  <si>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</si>
  <si>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</si>
  <si>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</si>
  <si>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</si>
  <si>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</si>
  <si>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</si>
  <si>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</si>
  <si>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</si>
  <si>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</si>
  <si>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</si>
  <si>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</si>
  <si>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</si>
  <si>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</si>
  <si>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</si>
  <si>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</si>
  <si>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</si>
  <si>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</si>
  <si>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</si>
  <si>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</si>
  <si>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</si>
  <si>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</si>
  <si>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</si>
  <si>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</si>
  <si>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</si>
  <si>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</si>
  <si>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</si>
  <si>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</si>
  <si>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</si>
  <si>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</si>
  <si>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</si>
  <si>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</si>
  <si>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</si>
  <si>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</si>
  <si>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</si>
  <si>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</si>
  <si>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</si>
  <si>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</si>
  <si>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</si>
  <si>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</si>
  <si>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</si>
  <si>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</si>
  <si>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</si>
  <si>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</si>
  <si>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</si>
  <si>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</si>
  <si>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</si>
  <si>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</si>
  <si>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</si>
  <si>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</si>
  <si>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</si>
  <si>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</si>
  <si>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</si>
  <si>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</si>
  <si>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</si>
  <si>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</si>
  <si>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</si>
  <si>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</si>
  <si>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</si>
  <si>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D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</si>
  <si>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</si>
  <si>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</si>
  <si>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</si>
  <si>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</si>
  <si>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</si>
  <si>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</si>
  <si>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</si>
  <si>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</si>
  <si>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</si>
  <si>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</si>
  <si>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</si>
  <si>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</si>
  <si>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</si>
  <si>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</si>
  <si>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</si>
  <si>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</si>
  <si>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</si>
  <si>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</si>
  <si>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</si>
  <si>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</si>
  <si>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</si>
  <si>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</si>
  <si>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</si>
  <si>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</si>
  <si>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</si>
  <si>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</si>
  <si>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</si>
  <si>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</si>
  <si>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</si>
  <si>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</si>
  <si>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</si>
  <si>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</si>
  <si>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</si>
  <si>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</si>
  <si>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</si>
  <si>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</si>
  <si>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</si>
  <si>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</si>
  <si>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</si>
  <si>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</si>
  <si>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</si>
  <si>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</si>
  <si>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</si>
  <si>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</si>
  <si>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</si>
  <si>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</si>
  <si>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</si>
  <si>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원진운수</t>
  </si>
  <si>
    <t>320</t>
  </si>
  <si>
    <t>22</t>
  </si>
  <si>
    <t>6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</si>
  <si>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</si>
  <si>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</si>
  <si>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</si>
  <si>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</si>
  <si>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</si>
  <si>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</si>
  <si>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</si>
  <si>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</si>
  <si>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</si>
  <si>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</si>
  <si>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</si>
  <si>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</si>
  <si>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</si>
  <si>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</si>
  <si>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</si>
  <si>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</si>
  <si>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</si>
  <si>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</si>
  <si>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</si>
  <si>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</si>
  <si>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</si>
  <si>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</si>
  <si>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</si>
  <si>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</si>
  <si>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</si>
  <si>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</si>
  <si>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</si>
  <si>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</si>
  <si>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</si>
  <si>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</si>
  <si>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</si>
  <si>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</si>
  <si>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</si>
  <si>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</si>
  <si>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</si>
  <si>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</si>
  <si>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</si>
  <si>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</si>
  <si>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</si>
  <si>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</si>
  <si>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</si>
  <si>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</si>
  <si>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</si>
  <si>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</si>
  <si>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</si>
  <si>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</si>
  <si>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</si>
  <si>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</si>
  <si>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</si>
  <si>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</si>
  <si>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</si>
  <si>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</si>
  <si>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</si>
  <si>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</si>
  <si>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</si>
  <si>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</si>
  <si>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</si>
  <si>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</si>
  <si>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</si>
  <si>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</si>
  <si>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</si>
  <si>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</si>
  <si>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</si>
  <si>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</si>
  <si>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</si>
  <si>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</si>
  <si>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</si>
  <si>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</si>
  <si>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2222</t>
  </si>
  <si>
    <t>70바3606</t>
  </si>
  <si>
    <t>70바3608</t>
  </si>
  <si>
    <t>원진운수22F5</t>
  </si>
  <si>
    <t>70바3618</t>
  </si>
  <si>
    <t>70바4301</t>
  </si>
  <si>
    <t>70바4311</t>
  </si>
  <si>
    <t>원진운수22F4</t>
  </si>
  <si>
    <t>70바4323</t>
  </si>
  <si>
    <t>70바4325</t>
  </si>
  <si>
    <t>원진운수22F6</t>
  </si>
  <si>
    <t>70바4327</t>
  </si>
  <si>
    <t>70바4330</t>
  </si>
  <si>
    <t>중형</t>
  </si>
  <si>
    <t>원진운수22D1</t>
  </si>
  <si>
    <t>원진운수22F2</t>
  </si>
  <si>
    <t>70바4345</t>
  </si>
  <si>
    <t>70바4356</t>
  </si>
  <si>
    <t>원진운수22F1</t>
  </si>
  <si>
    <t>71바6008</t>
  </si>
  <si>
    <t>72바1436</t>
  </si>
  <si>
    <t>70바3613</t>
  </si>
  <si>
    <t>70바4343</t>
  </si>
  <si>
    <t>70바4344</t>
  </si>
  <si>
    <t>73아1448</t>
  </si>
  <si>
    <t>70바3609</t>
  </si>
  <si>
    <t>70바3610</t>
  </si>
  <si>
    <t>70바3612</t>
  </si>
  <si>
    <t>70바3614</t>
  </si>
  <si>
    <t>70바3616</t>
  </si>
  <si>
    <t>70바4307</t>
  </si>
  <si>
    <t>70바4309</t>
  </si>
  <si>
    <t>70바4310</t>
  </si>
  <si>
    <t>70바4312</t>
  </si>
  <si>
    <t>70바4313</t>
  </si>
  <si>
    <t>70바4347</t>
  </si>
  <si>
    <t>72바1378</t>
  </si>
  <si>
    <t>72바1379</t>
  </si>
  <si>
    <t>72바1380</t>
  </si>
  <si>
    <t>72바1435</t>
  </si>
  <si>
    <t>경영진</t>
  </si>
  <si>
    <t>5278822</t>
  </si>
  <si>
    <t>권경식</t>
  </si>
  <si>
    <t>5279655</t>
  </si>
  <si>
    <t>권영오</t>
  </si>
  <si>
    <t>527784</t>
  </si>
  <si>
    <t>권오형</t>
  </si>
  <si>
    <t>5275050</t>
  </si>
  <si>
    <t>김경수</t>
  </si>
  <si>
    <t>5272151</t>
  </si>
  <si>
    <t>김기만</t>
  </si>
  <si>
    <t>5272344</t>
  </si>
  <si>
    <t>김도영</t>
  </si>
  <si>
    <t>5279290</t>
  </si>
  <si>
    <t>김성진</t>
  </si>
  <si>
    <t>5275138</t>
  </si>
  <si>
    <t>김수현</t>
  </si>
  <si>
    <t>5279146</t>
  </si>
  <si>
    <t>김승국</t>
  </si>
  <si>
    <t>527975</t>
  </si>
  <si>
    <t>김용민</t>
  </si>
  <si>
    <t>5279648</t>
  </si>
  <si>
    <t>김원오</t>
  </si>
  <si>
    <t>5276737</t>
  </si>
  <si>
    <t>김윤산</t>
  </si>
  <si>
    <t>5272124</t>
  </si>
  <si>
    <t>김종인</t>
  </si>
  <si>
    <t>5278632</t>
  </si>
  <si>
    <t>김태진</t>
  </si>
  <si>
    <t>5277342</t>
  </si>
  <si>
    <t>김택진</t>
  </si>
  <si>
    <t>5278206</t>
  </si>
  <si>
    <t>김표</t>
  </si>
  <si>
    <t>5278889</t>
  </si>
  <si>
    <t>김한진</t>
  </si>
  <si>
    <t>5272136</t>
  </si>
  <si>
    <t>박경훈</t>
  </si>
  <si>
    <t>5278479</t>
  </si>
  <si>
    <t>박동남</t>
  </si>
  <si>
    <t>5276100</t>
  </si>
  <si>
    <t>박봉수</t>
  </si>
  <si>
    <t>5279007</t>
  </si>
  <si>
    <t>박성홍</t>
  </si>
  <si>
    <t>5279567</t>
  </si>
  <si>
    <t>박영국</t>
  </si>
  <si>
    <t>5279178</t>
  </si>
  <si>
    <t>박용덕</t>
  </si>
  <si>
    <t>5273761</t>
  </si>
  <si>
    <t>박지수</t>
  </si>
  <si>
    <t>5272605</t>
  </si>
  <si>
    <t>방경훈</t>
  </si>
  <si>
    <t>5279554</t>
  </si>
  <si>
    <t>서동철</t>
  </si>
  <si>
    <t>5278836</t>
  </si>
  <si>
    <t>서승필</t>
  </si>
  <si>
    <t>527963</t>
  </si>
  <si>
    <t>서준성</t>
  </si>
  <si>
    <t>5271782</t>
  </si>
  <si>
    <t>손성환</t>
  </si>
  <si>
    <t>527132</t>
  </si>
  <si>
    <t>송준영</t>
  </si>
  <si>
    <t>5275810</t>
  </si>
  <si>
    <t>신광수</t>
  </si>
  <si>
    <t>5276341</t>
  </si>
  <si>
    <t>안현국</t>
  </si>
  <si>
    <t>5278310</t>
  </si>
  <si>
    <t>여양구</t>
  </si>
  <si>
    <t>5274992</t>
  </si>
  <si>
    <t>유성윤</t>
  </si>
  <si>
    <t>5271924</t>
  </si>
  <si>
    <t>유재옥</t>
  </si>
  <si>
    <t>5272639</t>
  </si>
  <si>
    <t>이경철</t>
  </si>
  <si>
    <t>5276875</t>
  </si>
  <si>
    <t>이동소</t>
  </si>
  <si>
    <t>5271245</t>
  </si>
  <si>
    <t>이수웅</t>
  </si>
  <si>
    <t>5271688</t>
  </si>
  <si>
    <t>이예진</t>
  </si>
  <si>
    <t>5273234</t>
  </si>
  <si>
    <t>이용철</t>
  </si>
  <si>
    <t>5271354</t>
  </si>
  <si>
    <t>이웅</t>
  </si>
  <si>
    <t>5278758</t>
  </si>
  <si>
    <t>이재현</t>
  </si>
  <si>
    <t>5277377</t>
  </si>
  <si>
    <t>이정철</t>
  </si>
  <si>
    <t>5272181</t>
  </si>
  <si>
    <t>이종훈</t>
  </si>
  <si>
    <t>5278311</t>
  </si>
  <si>
    <t>이태현</t>
  </si>
  <si>
    <t>5271274</t>
  </si>
  <si>
    <t>임충섭</t>
  </si>
  <si>
    <t>527913</t>
  </si>
  <si>
    <t>장기원</t>
  </si>
  <si>
    <t>5279885</t>
  </si>
  <si>
    <t>장수민</t>
  </si>
  <si>
    <t>5276395</t>
  </si>
  <si>
    <t>전경수</t>
  </si>
  <si>
    <t>52729</t>
  </si>
  <si>
    <t>전기하</t>
  </si>
  <si>
    <t>5275672</t>
  </si>
  <si>
    <t>전승찬</t>
  </si>
  <si>
    <t>5272278</t>
  </si>
  <si>
    <t>정대은</t>
  </si>
  <si>
    <t>5279581</t>
  </si>
  <si>
    <t>정선우</t>
  </si>
  <si>
    <t>527420</t>
  </si>
  <si>
    <t>정재식</t>
  </si>
  <si>
    <t>5279897</t>
  </si>
  <si>
    <t>정재영</t>
  </si>
  <si>
    <t>5274400</t>
  </si>
  <si>
    <t>조병훈</t>
  </si>
  <si>
    <t>5271102</t>
  </si>
  <si>
    <t>조상현</t>
  </si>
  <si>
    <t>5274272</t>
  </si>
  <si>
    <t>조영욱</t>
  </si>
  <si>
    <t>5277973</t>
  </si>
  <si>
    <t>주진희</t>
  </si>
  <si>
    <t>5271256</t>
  </si>
  <si>
    <t>천원근</t>
  </si>
  <si>
    <t>5279505</t>
  </si>
  <si>
    <t>하동진</t>
  </si>
  <si>
    <t>5278552</t>
  </si>
  <si>
    <t>한경안</t>
  </si>
  <si>
    <t>5272359</t>
  </si>
  <si>
    <t>한상용</t>
  </si>
  <si>
    <t>5272269</t>
  </si>
  <si>
    <t>한선영</t>
  </si>
  <si>
    <t>5278231</t>
  </si>
  <si>
    <t>함성혁</t>
  </si>
  <si>
    <t>5276564</t>
  </si>
  <si>
    <t>홍종환</t>
  </si>
  <si>
    <t>5276966</t>
  </si>
  <si>
    <t>황철웅</t>
  </si>
  <si>
    <t>5278456</t>
  </si>
  <si>
    <t>0%(0명)</t>
  </si>
  <si>
    <t>개선율(유카전)</t>
  </si>
  <si>
    <t>32위/(32개사)</t>
  </si>
  <si>
    <t>인천전체</t>
  </si>
  <si>
    <t>=</t>
  </si>
  <si>
    <t>70바3611</t>
  </si>
  <si>
    <t>홍인상</t>
  </si>
  <si>
    <t>5271833</t>
  </si>
  <si>
    <t>원진운수22F3</t>
  </si>
  <si>
    <t>320320</t>
  </si>
  <si>
    <t>원진운수320D1</t>
  </si>
  <si>
    <t>원진운수320F1</t>
  </si>
  <si>
    <t>원진운수320D2</t>
  </si>
  <si>
    <t>66</t>
  </si>
  <si>
    <t>원진운수6F7</t>
  </si>
  <si>
    <t>원진운수6F9</t>
  </si>
  <si>
    <t>원진운수6F5</t>
  </si>
  <si>
    <t>원진운수6F3</t>
  </si>
  <si>
    <t>원진운수6F2</t>
  </si>
  <si>
    <t>원진운수6F4</t>
  </si>
  <si>
    <t>원진운수6F6</t>
  </si>
  <si>
    <t>원진운수6F10</t>
  </si>
  <si>
    <t>원진운수6F1</t>
  </si>
  <si>
    <t>이상</t>
  </si>
  <si>
    <t>원진운수6F8</t>
  </si>
  <si>
    <t>강창식</t>
  </si>
  <si>
    <t>5273027</t>
  </si>
  <si>
    <t>김창현</t>
  </si>
  <si>
    <t>5279568</t>
  </si>
  <si>
    <t>김현진</t>
  </si>
  <si>
    <t>527848</t>
  </si>
  <si>
    <t>송연광</t>
  </si>
  <si>
    <t>527297</t>
  </si>
  <si>
    <t>안승진</t>
  </si>
  <si>
    <t>5273983</t>
  </si>
  <si>
    <t>우종욱</t>
  </si>
  <si>
    <t>5272956</t>
  </si>
  <si>
    <t>이성진</t>
  </si>
  <si>
    <t>5277391</t>
  </si>
  <si>
    <t>이예찬</t>
  </si>
  <si>
    <t>5273742</t>
  </si>
  <si>
    <t>이재영</t>
  </si>
  <si>
    <t>5275973</t>
  </si>
  <si>
    <t>이재훈</t>
  </si>
  <si>
    <t>5273685</t>
  </si>
  <si>
    <t>임성진</t>
  </si>
  <si>
    <t>5272009</t>
  </si>
  <si>
    <t>정태열</t>
  </si>
  <si>
    <t>527823</t>
  </si>
  <si>
    <t>한창현</t>
  </si>
  <si>
    <t>5274015</t>
  </si>
  <si>
    <t>순위</t>
  </si>
  <si>
    <t>13%(2명)</t>
  </si>
  <si>
    <t>김동균</t>
  </si>
  <si>
    <t>이석우</t>
  </si>
  <si>
    <t>이승주</t>
  </si>
  <si>
    <t>임태균</t>
  </si>
  <si>
    <t>최귀성</t>
  </si>
  <si>
    <t>최낙식</t>
  </si>
  <si>
    <t>최성겸</t>
  </si>
  <si>
    <t>최성진</t>
  </si>
  <si>
    <t>5279777</t>
  </si>
  <si>
    <t>B</t>
  </si>
  <si>
    <t>(양  호)</t>
  </si>
  <si>
    <t>5272049</t>
  </si>
  <si>
    <t>5271984</t>
  </si>
  <si>
    <t>5272524</t>
  </si>
  <si>
    <t>5274886</t>
  </si>
  <si>
    <t>5276859</t>
  </si>
  <si>
    <t>5274860</t>
  </si>
  <si>
    <t>5277282</t>
  </si>
  <si>
    <t>▲</t>
  </si>
  <si>
    <t>원진운수22C1</t>
  </si>
  <si>
    <t>원진운수6D1</t>
  </si>
  <si>
    <t>원진운수6D2</t>
  </si>
  <si>
    <t>7%(1명)</t>
  </si>
  <si>
    <t>분석기간: 24.10.01-24.10.31</t>
  </si>
  <si>
    <t>24'10</t>
    <phoneticPr fontId="3" type="noConversion"/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</si>
  <si>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</si>
  <si>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</si>
  <si>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</si>
  <si>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</si>
  <si>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</si>
  <si>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박훈</t>
  </si>
  <si>
    <t>5273027430.132</t>
  </si>
  <si>
    <t>52788221595.346</t>
  </si>
  <si>
    <t>52796552179.545</t>
  </si>
  <si>
    <t>527784458.073</t>
  </si>
  <si>
    <t>52750502059.386</t>
  </si>
  <si>
    <t>52721512091.047</t>
  </si>
  <si>
    <t>5272344422.741</t>
  </si>
  <si>
    <t>5279290474.638</t>
  </si>
  <si>
    <t>52797771743.932</t>
  </si>
  <si>
    <t>5275138578.145</t>
  </si>
  <si>
    <t>52791462074.711</t>
  </si>
  <si>
    <t>5279752145.738</t>
  </si>
  <si>
    <t>52796482286.658</t>
  </si>
  <si>
    <t>5276737940.531</t>
  </si>
  <si>
    <t>52721241964.06</t>
  </si>
  <si>
    <t>52786321582.914</t>
  </si>
  <si>
    <t>5279568482.01</t>
  </si>
  <si>
    <t>52773422106.97</t>
  </si>
  <si>
    <t>52782064329.964</t>
  </si>
  <si>
    <t>52788894103.529</t>
  </si>
  <si>
    <t>52721362345.898</t>
  </si>
  <si>
    <t>A</t>
  </si>
  <si>
    <t>(우  수)</t>
  </si>
  <si>
    <t>527848450.508</t>
  </si>
  <si>
    <t>5278479441.56</t>
  </si>
  <si>
    <t>52761001991.593</t>
  </si>
  <si>
    <t>52790071497.887</t>
  </si>
  <si>
    <t>52795676326.071</t>
  </si>
  <si>
    <t>52791783632.668</t>
  </si>
  <si>
    <t>52737612118.86</t>
  </si>
  <si>
    <t>52726051712.28</t>
  </si>
  <si>
    <t>5272822</t>
  </si>
  <si>
    <t>5272822657.162</t>
  </si>
  <si>
    <t>52795541030.772</t>
  </si>
  <si>
    <t>52788361654.056</t>
  </si>
  <si>
    <t>5279631523.981</t>
  </si>
  <si>
    <t>52717822245.064</t>
  </si>
  <si>
    <t>5271322165.37</t>
  </si>
  <si>
    <t>5272974400.386</t>
  </si>
  <si>
    <t>52758101932.706</t>
  </si>
  <si>
    <t>52763411488.288</t>
  </si>
  <si>
    <t>5273983421.62</t>
  </si>
  <si>
    <t>52783101755.129</t>
  </si>
  <si>
    <t>5274992483.471</t>
  </si>
  <si>
    <t>5272956404.428</t>
  </si>
  <si>
    <t>52719244479.823</t>
  </si>
  <si>
    <t>52726391928.007</t>
  </si>
  <si>
    <t>52768752171.114</t>
  </si>
  <si>
    <t>52712451533.003</t>
  </si>
  <si>
    <t>5272049550.41</t>
  </si>
  <si>
    <t>52773911977.35</t>
  </si>
  <si>
    <t>52716882312.99</t>
  </si>
  <si>
    <t>5271984659.441</t>
  </si>
  <si>
    <t>5273234344.198</t>
  </si>
  <si>
    <t>5273742533.233</t>
  </si>
  <si>
    <t>52713541304.298</t>
  </si>
  <si>
    <t>52787584056.576</t>
  </si>
  <si>
    <t>5275973394.386</t>
  </si>
  <si>
    <t>5277377402.727</t>
  </si>
  <si>
    <t>5273685404.203</t>
  </si>
  <si>
    <t>52721812234.165</t>
  </si>
  <si>
    <t>52783111787.619</t>
  </si>
  <si>
    <t>52712742008.589</t>
  </si>
  <si>
    <t>5272009333.623</t>
  </si>
  <si>
    <t>5279131621.55</t>
  </si>
  <si>
    <t>5272524638.139</t>
  </si>
  <si>
    <t>52798851952.427</t>
  </si>
  <si>
    <t>52763952314.595</t>
  </si>
  <si>
    <t>527291198.549</t>
  </si>
  <si>
    <t>52756722450.222</t>
  </si>
  <si>
    <t>5272278238.586</t>
  </si>
  <si>
    <t>52795811886.417</t>
  </si>
  <si>
    <t>527420518.093</t>
  </si>
  <si>
    <t>52798971975.44</t>
  </si>
  <si>
    <t>52744002454.151</t>
  </si>
  <si>
    <t>527823534.911</t>
  </si>
  <si>
    <t>52711022015.354</t>
  </si>
  <si>
    <t>5274272441.972</t>
  </si>
  <si>
    <t>52779731812.928</t>
  </si>
  <si>
    <t>52712562046.295</t>
  </si>
  <si>
    <t>52795052303.005</t>
  </si>
  <si>
    <t>5274886575.797</t>
  </si>
  <si>
    <t>5276859409.362</t>
  </si>
  <si>
    <t>5274860377.437</t>
  </si>
  <si>
    <t>5277282412.124</t>
  </si>
  <si>
    <t>52785521855.091</t>
  </si>
  <si>
    <t>52723591932.268</t>
  </si>
  <si>
    <t>5272269400.638</t>
  </si>
  <si>
    <t>52782311941.934</t>
  </si>
  <si>
    <t>52740154781.892</t>
  </si>
  <si>
    <t>52765642229.168</t>
  </si>
  <si>
    <t>52718332130.35</t>
  </si>
  <si>
    <t>52769662141.176</t>
  </si>
  <si>
    <t>5278456458.629</t>
  </si>
  <si>
    <t>원진운수22D5</t>
  </si>
  <si>
    <t>원진운수22D7</t>
  </si>
  <si>
    <t>원진운수22D2</t>
  </si>
  <si>
    <t>70바4324</t>
  </si>
  <si>
    <t>원진운수22D4</t>
  </si>
  <si>
    <t>원진운수22D3</t>
  </si>
  <si>
    <t>원진운수22D6</t>
  </si>
  <si>
    <t>원진운수22B1</t>
  </si>
  <si>
    <t>원진운수320C1</t>
  </si>
  <si>
    <t>원진운수6C1</t>
  </si>
  <si>
    <t>원진운수6D4</t>
  </si>
  <si>
    <t>원진운수6D3</t>
  </si>
  <si>
    <t>▽</t>
  </si>
  <si>
    <t>D</t>
    <phoneticPr fontId="3" type="noConversion"/>
  </si>
  <si>
    <t>1%(1명)</t>
  </si>
  <si>
    <t>5%(5명)</t>
  </si>
  <si>
    <t>13%(11명)</t>
  </si>
  <si>
    <t>33%(31명)</t>
  </si>
  <si>
    <t>47%(43명)</t>
  </si>
  <si>
    <t>F</t>
    <phoneticPr fontId="3" type="noConversion"/>
  </si>
  <si>
    <t>3%(1명)</t>
  </si>
  <si>
    <t>8%(3명)</t>
  </si>
  <si>
    <t>18%(7명)</t>
  </si>
  <si>
    <t>47%(7명)</t>
  </si>
  <si>
    <t>36%(14명)</t>
  </si>
  <si>
    <t>29%(11명)</t>
  </si>
  <si>
    <t>33%(5명)</t>
  </si>
  <si>
    <t>46%(18명)</t>
  </si>
  <si>
    <t>53%(20명)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</si>
</sst>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0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40" fillId="0" borderId="0" xfId="0" applyFont="1">
      <alignment vertical="center"/>
    </xf>
    <xf numFmtId="189" fontId="11" fillId="0" borderId="0" xfId="0" applyNumberFormat="1" applyFont="1" applyAlignment="1">
      <alignment horizontal="center" vertical="center"/>
    </xf>
    <xf numFmtId="187" fontId="17" fillId="0" borderId="0" xfId="0" applyNumberFormat="1" applyFont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7" fillId="14" borderId="0" xfId="0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11" fillId="7" borderId="0" xfId="568" applyFont="1" applyFill="1">
      <alignment vertical="center"/>
    </xf>
    <xf numFmtId="0" fontId="11" fillId="8" borderId="0" xfId="568" applyFont="1" applyFill="1">
      <alignment vertical="center"/>
    </xf>
    <xf numFmtId="0" fontId="31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0" fillId="0" borderId="0" xfId="568" applyFont="1">
      <alignment vertical="center"/>
    </xf>
    <xf numFmtId="0" fontId="48" fillId="0" borderId="0" xfId="568" applyFont="1">
      <alignment vertical="center"/>
    </xf>
    <xf numFmtId="0" fontId="54" fillId="0" borderId="0" xfId="568" applyFont="1" applyAlignment="1">
      <alignment horizontal="right"/>
    </xf>
    <xf numFmtId="0" fontId="49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0" fillId="0" borderId="0" xfId="568" applyFont="1">
      <alignment vertical="center"/>
    </xf>
    <xf numFmtId="0" fontId="51" fillId="0" borderId="0" xfId="568" applyFont="1" applyAlignment="1">
      <alignment horizontal="left" vertical="center" indent="1"/>
    </xf>
    <xf numFmtId="0" fontId="51" fillId="13" borderId="0" xfId="568" applyFont="1" applyFill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0" fillId="0" borderId="10" xfId="568" applyFont="1" applyBorder="1" applyAlignment="1">
      <alignment horizontal="center" vertical="center"/>
    </xf>
    <xf numFmtId="185" fontId="52" fillId="0" borderId="0" xfId="568" applyNumberFormat="1" applyFont="1" applyAlignment="1">
      <alignment horizontal="center" vertical="center"/>
    </xf>
    <xf numFmtId="185" fontId="52" fillId="0" borderId="0" xfId="568" applyNumberFormat="1" applyFont="1" applyAlignment="1">
      <alignment horizontal="left" vertical="center" indent="1"/>
    </xf>
    <xf numFmtId="185" fontId="37" fillId="0" borderId="0" xfId="568" applyNumberFormat="1" applyFont="1" applyAlignment="1">
      <alignment horizontal="center" vertical="center"/>
    </xf>
    <xf numFmtId="0" fontId="53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2" fillId="9" borderId="22" xfId="568" applyFont="1" applyFill="1" applyBorder="1" applyAlignment="1">
      <alignment horizontal="center" vertical="center"/>
    </xf>
    <xf numFmtId="0" fontId="42" fillId="0" borderId="23" xfId="568" applyFont="1" applyBorder="1" applyAlignment="1">
      <alignment horizontal="center" vertical="center" wrapText="1"/>
    </xf>
    <xf numFmtId="185" fontId="42" fillId="10" borderId="23" xfId="568" applyNumberFormat="1" applyFont="1" applyFill="1" applyBorder="1" applyAlignment="1">
      <alignment horizontal="center" vertical="center" wrapText="1"/>
    </xf>
    <xf numFmtId="0" fontId="42" fillId="0" borderId="24" xfId="568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7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7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5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2" fillId="9" borderId="28" xfId="568" applyFont="1" applyFill="1" applyBorder="1" applyAlignment="1">
      <alignment horizontal="center" vertical="center"/>
    </xf>
    <xf numFmtId="0" fontId="42" fillId="0" borderId="29" xfId="568" applyFont="1" applyBorder="1" applyAlignment="1">
      <alignment horizontal="center" vertical="center" wrapText="1"/>
    </xf>
    <xf numFmtId="185" fontId="42" fillId="10" borderId="29" xfId="568" applyNumberFormat="1" applyFont="1" applyFill="1" applyBorder="1" applyAlignment="1">
      <alignment horizontal="center" vertical="center" wrapText="1"/>
    </xf>
    <xf numFmtId="0" fontId="42" fillId="0" borderId="30" xfId="568" applyFont="1" applyBorder="1" applyAlignment="1">
      <alignment horizontal="center" vertical="center" wrapText="1"/>
    </xf>
    <xf numFmtId="0" fontId="42" fillId="9" borderId="31" xfId="568" applyFont="1" applyFill="1" applyBorder="1" applyAlignment="1">
      <alignment horizontal="center" vertical="center"/>
    </xf>
    <xf numFmtId="177" fontId="46" fillId="6" borderId="32" xfId="4" applyNumberFormat="1" applyFont="1" applyFill="1" applyBorder="1" applyAlignment="1">
      <alignment horizontal="center" vertical="center" wrapText="1"/>
    </xf>
    <xf numFmtId="177" fontId="46" fillId="10" borderId="32" xfId="4" applyNumberFormat="1" applyFont="1" applyFill="1" applyBorder="1" applyAlignment="1">
      <alignment horizontal="center" vertical="center" wrapText="1"/>
    </xf>
    <xf numFmtId="0" fontId="42" fillId="6" borderId="33" xfId="568" applyFont="1" applyFill="1" applyBorder="1" applyAlignment="1">
      <alignment horizontal="center" vertical="center"/>
    </xf>
    <xf numFmtId="0" fontId="57" fillId="9" borderId="25" xfId="568" applyFont="1" applyFill="1" applyBorder="1" applyAlignment="1">
      <alignment horizontal="center" vertical="center"/>
    </xf>
    <xf numFmtId="9" fontId="43" fillId="0" borderId="26" xfId="569" applyFont="1" applyBorder="1" applyAlignment="1">
      <alignment horizontal="center" vertical="center" wrapText="1"/>
    </xf>
    <xf numFmtId="9" fontId="44" fillId="10" borderId="26" xfId="569" applyFont="1" applyFill="1" applyBorder="1" applyAlignment="1">
      <alignment horizontal="center" vertical="center" wrapText="1"/>
    </xf>
    <xf numFmtId="9" fontId="44" fillId="0" borderId="27" xfId="569" applyFont="1" applyBorder="1" applyAlignment="1">
      <alignment horizontal="center" vertical="center"/>
    </xf>
    <xf numFmtId="0" fontId="57" fillId="9" borderId="17" xfId="568" applyFont="1" applyFill="1" applyBorder="1" applyAlignment="1">
      <alignment horizontal="center" vertical="center"/>
    </xf>
    <xf numFmtId="9" fontId="43" fillId="0" borderId="12" xfId="569" applyFont="1" applyBorder="1" applyAlignment="1">
      <alignment horizontal="center" vertical="center" wrapText="1"/>
    </xf>
    <xf numFmtId="9" fontId="44" fillId="10" borderId="12" xfId="569" applyFont="1" applyFill="1" applyBorder="1" applyAlignment="1">
      <alignment horizontal="center" vertical="center" wrapText="1"/>
    </xf>
    <xf numFmtId="9" fontId="44" fillId="0" borderId="18" xfId="569" applyFont="1" applyBorder="1" applyAlignment="1">
      <alignment horizontal="center" vertical="center"/>
    </xf>
    <xf numFmtId="0" fontId="42" fillId="9" borderId="17" xfId="568" applyFont="1" applyFill="1" applyBorder="1" applyAlignment="1">
      <alignment horizontal="center" vertical="center"/>
    </xf>
    <xf numFmtId="0" fontId="58" fillId="9" borderId="17" xfId="568" applyFont="1" applyFill="1" applyBorder="1" applyAlignment="1">
      <alignment horizontal="center" vertical="center"/>
    </xf>
    <xf numFmtId="0" fontId="58" fillId="9" borderId="19" xfId="568" applyFont="1" applyFill="1" applyBorder="1" applyAlignment="1">
      <alignment horizontal="center" vertical="center"/>
    </xf>
    <xf numFmtId="9" fontId="43" fillId="0" borderId="20" xfId="569" applyFont="1" applyBorder="1" applyAlignment="1">
      <alignment horizontal="center" vertical="center" wrapText="1"/>
    </xf>
    <xf numFmtId="9" fontId="44" fillId="10" borderId="20" xfId="569" applyFont="1" applyFill="1" applyBorder="1" applyAlignment="1">
      <alignment horizontal="center" vertical="center" wrapText="1"/>
    </xf>
    <xf numFmtId="9" fontId="44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0" fontId="42" fillId="9" borderId="36" xfId="568" applyFont="1" applyFill="1" applyBorder="1" applyAlignment="1">
      <alignment horizontal="center" vertical="center"/>
    </xf>
    <xf numFmtId="0" fontId="42" fillId="10" borderId="37" xfId="568" applyFont="1" applyFill="1" applyBorder="1" applyAlignment="1">
      <alignment horizontal="center" vertical="center" wrapText="1"/>
    </xf>
    <xf numFmtId="0" fontId="42" fillId="10" borderId="38" xfId="568" applyFont="1" applyFill="1" applyBorder="1" applyAlignment="1">
      <alignment horizontal="center" vertical="center" wrapText="1"/>
    </xf>
    <xf numFmtId="0" fontId="42" fillId="9" borderId="39" xfId="568" applyFont="1" applyFill="1" applyBorder="1" applyAlignment="1">
      <alignment horizontal="center" vertical="center"/>
    </xf>
    <xf numFmtId="185" fontId="71" fillId="0" borderId="40" xfId="568" applyNumberFormat="1" applyFont="1" applyBorder="1" applyAlignment="1">
      <alignment horizontal="center" vertical="center"/>
    </xf>
    <xf numFmtId="185" fontId="71" fillId="0" borderId="41" xfId="568" applyNumberFormat="1" applyFont="1" applyBorder="1" applyAlignment="1">
      <alignment horizontal="center" vertical="center"/>
    </xf>
    <xf numFmtId="0" fontId="57" fillId="9" borderId="34" xfId="568" applyFont="1" applyFill="1" applyBorder="1" applyAlignment="1">
      <alignment horizontal="center" vertical="center"/>
    </xf>
    <xf numFmtId="177" fontId="43" fillId="0" borderId="12" xfId="4" applyNumberFormat="1" applyFont="1" applyBorder="1" applyAlignment="1">
      <alignment horizontal="center" vertical="center" wrapText="1"/>
    </xf>
    <xf numFmtId="9" fontId="43" fillId="0" borderId="35" xfId="569" applyFont="1" applyBorder="1" applyAlignment="1">
      <alignment horizontal="center" vertical="center" wrapText="1"/>
    </xf>
    <xf numFmtId="0" fontId="57" fillId="9" borderId="11" xfId="568" applyFont="1" applyFill="1" applyBorder="1" applyAlignment="1">
      <alignment horizontal="center" vertical="center"/>
    </xf>
    <xf numFmtId="177" fontId="43" fillId="0" borderId="13" xfId="4" applyNumberFormat="1" applyFont="1" applyBorder="1" applyAlignment="1">
      <alignment horizontal="center" vertical="center" wrapText="1"/>
    </xf>
    <xf numFmtId="0" fontId="42" fillId="9" borderId="11" xfId="568" applyFont="1" applyFill="1" applyBorder="1" applyAlignment="1">
      <alignment horizontal="center" vertical="center"/>
    </xf>
    <xf numFmtId="0" fontId="56" fillId="9" borderId="11" xfId="568" applyFont="1" applyFill="1" applyBorder="1" applyAlignment="1">
      <alignment horizontal="center" vertical="center"/>
    </xf>
    <xf numFmtId="0" fontId="56" fillId="9" borderId="14" xfId="568" applyFont="1" applyFill="1" applyBorder="1" applyAlignment="1">
      <alignment horizontal="center" vertical="center"/>
    </xf>
    <xf numFmtId="177" fontId="43" fillId="0" borderId="15" xfId="4" applyNumberFormat="1" applyFont="1" applyBorder="1" applyAlignment="1">
      <alignment horizontal="center" vertical="center" wrapText="1"/>
    </xf>
    <xf numFmtId="177" fontId="43" fillId="0" borderId="16" xfId="4" applyNumberFormat="1" applyFont="1" applyBorder="1" applyAlignment="1">
      <alignment horizontal="center" vertical="center" wrapText="1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5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29" fillId="3" borderId="1" xfId="572" applyFont="1" applyFill="1" applyBorder="1">
      <alignment vertical="center"/>
    </xf>
    <xf numFmtId="186" fontId="29" fillId="3" borderId="7" xfId="572" applyFont="1" applyFill="1" applyBorder="1" applyAlignment="1">
      <alignment horizontal="left" vertical="center"/>
    </xf>
    <xf numFmtId="186" fontId="29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9" fontId="30" fillId="0" borderId="0" xfId="569" applyFont="1" applyFill="1" applyBorder="1">
      <alignment vertical="center"/>
    </xf>
    <xf numFmtId="184" fontId="9" fillId="0" borderId="0" xfId="4" applyNumberFormat="1" applyFont="1" applyFill="1" applyBorder="1">
      <alignment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4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0" fontId="59" fillId="2" borderId="0" xfId="568" applyFont="1" applyFill="1">
      <alignment vertical="center"/>
    </xf>
    <xf numFmtId="0" fontId="4" fillId="2" borderId="0" xfId="568" applyFill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0" fontId="51" fillId="0" borderId="0" xfId="568" applyFont="1" applyAlignment="1">
      <alignment horizontal="left" vertical="center" indent="1"/>
    </xf>
    <xf numFmtId="185" fontId="52" fillId="0" borderId="0" xfId="568" applyNumberFormat="1" applyFont="1" applyAlignment="1">
      <alignment horizontal="left" vertical="center" indent="1"/>
    </xf>
    <xf numFmtId="41" fontId="30" fillId="0" borderId="0" xfId="4" applyFont="1" applyFill="1" applyBorder="1">
      <alignment vertical="center"/>
    </xf>
    <xf numFmtId="0" fontId="30" fillId="0" borderId="0" xfId="568" applyFont="1" applyAlignment="1">
      <alignment horizontal="center" vertical="center"/>
    </xf>
    <xf numFmtId="188" fontId="30" fillId="0" borderId="0" xfId="569" applyNumberFormat="1" applyFont="1">
      <alignment vertical="center"/>
    </xf>
    <xf numFmtId="177" fontId="30" fillId="0" borderId="0" xfId="4" applyNumberFormat="1" applyFont="1" applyFill="1" applyBorder="1">
      <alignment vertical="center"/>
    </xf>
    <xf numFmtId="185" fontId="30" fillId="0" borderId="0" xfId="568" applyNumberFormat="1" applyFont="1">
      <alignment vertical="center"/>
    </xf>
    <xf numFmtId="9" fontId="30" fillId="0" borderId="0" xfId="569" applyFont="1">
      <alignment vertical="center"/>
    </xf>
    <xf numFmtId="10" fontId="84" fillId="0" borderId="0" xfId="569" applyNumberFormat="1" applyFont="1">
      <alignment vertical="center"/>
    </xf>
    <xf numFmtId="179" fontId="84" fillId="0" borderId="0" xfId="4" applyNumberFormat="1" applyFont="1">
      <alignment vertical="center"/>
    </xf>
    <xf numFmtId="181" fontId="84" fillId="0" borderId="0" xfId="4" applyNumberFormat="1" applyFont="1">
      <alignment vertical="center"/>
    </xf>
    <xf numFmtId="41" fontId="30" fillId="0" borderId="0" xfId="4" applyFont="1" applyFill="1" applyBorder="1" applyAlignment="1">
      <alignment vertical="center" wrapText="1"/>
    </xf>
    <xf numFmtId="9" fontId="30" fillId="0" borderId="0" xfId="568" applyNumberFormat="1" applyFont="1" applyAlignment="1">
      <alignment horizontal="left" vertical="center"/>
    </xf>
    <xf numFmtId="0" fontId="30" fillId="0" borderId="0" xfId="568" quotePrefix="1" applyFont="1">
      <alignment vertical="center"/>
    </xf>
    <xf numFmtId="41" fontId="30" fillId="0" borderId="0" xfId="4" applyFont="1" applyFill="1" applyBorder="1" applyAlignment="1">
      <alignment horizontal="center" vertical="center" wrapText="1"/>
    </xf>
    <xf numFmtId="41" fontId="30" fillId="0" borderId="0" xfId="4" applyFont="1" applyAlignment="1">
      <alignment horizontal="center" vertical="center"/>
    </xf>
    <xf numFmtId="9" fontId="30" fillId="0" borderId="0" xfId="569" applyFont="1" applyFill="1" applyBorder="1" applyAlignment="1">
      <alignment vertical="center" wrapText="1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6F021F66-94B5-4072-8FF0-E696E93852EA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F32AA9F7-0897-400C-B6B7-B30A3AC83D6F}"/>
    <cellStyle name="표준 2 4" xfId="3" xr:uid="{F025CCA9-607F-40C4-B9F4-A4606A80B63C}"/>
    <cellStyle name="표준 3" xfId="565" xr:uid="{60C4FBB4-F171-472B-9713-681973E66964}"/>
  </cellStyles>
  <dxfs count="70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9-488F-AF1E-D50ADBEA2B9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9-488F-AF1E-D50ADBEA2B9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9-488F-AF1E-D50ADBEA2B9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9-488F-AF1E-D50ADBEA2B9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D95-4FA1-9C4D-3EF092A4AA9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19-488F-AF1E-D50ADBEA2B9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619-488F-AF1E-D50ADBEA2B9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A4-40CF-BFDB-E8092911486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EAB-49EF-9F76-EBD244629D33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EAB-49EF-9F76-EBD244629D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2.3439006339503594</c:v>
                </c:pt>
                <c:pt idx="1">
                  <c:v>2.597167951107326</c:v>
                </c:pt>
                <c:pt idx="2">
                  <c:v>2.5287460958845465</c:v>
                </c:pt>
                <c:pt idx="3">
                  <c:v>2.4106264081394464</c:v>
                </c:pt>
                <c:pt idx="4">
                  <c:v>2.316729981927351</c:v>
                </c:pt>
                <c:pt idx="5">
                  <c:v>2.1837920604646204</c:v>
                </c:pt>
                <c:pt idx="6">
                  <c:v>2.0996234171011516</c:v>
                </c:pt>
                <c:pt idx="7">
                  <c:v>2.0124285154869068</c:v>
                </c:pt>
                <c:pt idx="8">
                  <c:v>2.0648260811129862</c:v>
                </c:pt>
                <c:pt idx="9">
                  <c:v>2.2461759137514088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19-488F-AF1E-D50ADBEA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58-4C65-A7E0-98D9608FB5F5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58-4C65-A7E0-98D9608FB5F5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58-4C65-A7E0-98D9608FB5F5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58-4C65-A7E0-98D9608FB5F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A58-4C65-A7E0-98D9608FB5F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A58-4C65-A7E0-98D9608FB5F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A58-4C65-A7E0-98D9608FB5F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A58-4C65-A7E0-98D9608FB5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</c:v>
                </c:pt>
                <c:pt idx="1">
                  <c:v>1.098901098901099E-2</c:v>
                </c:pt>
                <c:pt idx="2">
                  <c:v>5.4945054945054944E-2</c:v>
                </c:pt>
                <c:pt idx="3">
                  <c:v>0.13186813186813187</c:v>
                </c:pt>
                <c:pt idx="4">
                  <c:v>0.32967032967032966</c:v>
                </c:pt>
                <c:pt idx="5">
                  <c:v>0.47252747252747251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58-4C65-A7E0-98D9608FB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0.33333333333333331</c:v>
                </c:pt>
                <c:pt idx="1">
                  <c:v>0.46153846153846156</c:v>
                </c:pt>
                <c:pt idx="2">
                  <c:v>0.52631578947368418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1-4DBD-9A0A-ECE980A22FB3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0.46666666666666667</c:v>
                </c:pt>
                <c:pt idx="1">
                  <c:v>0.35897435897435898</c:v>
                </c:pt>
                <c:pt idx="2">
                  <c:v>0.28947368421052633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1-4DBD-9A0A-ECE980A22FB3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6.6666666666666666E-2</c:v>
                </c:pt>
                <c:pt idx="1">
                  <c:v>7.6923076923076927E-2</c:v>
                </c:pt>
                <c:pt idx="2">
                  <c:v>0.18421052631578946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1-4DBD-9A0A-ECE980A22FB3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0.13333333333333333</c:v>
                </c:pt>
                <c:pt idx="1">
                  <c:v>7.6923076923076927E-2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01-4DBD-9A0A-ECE980A22FB3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2.564102564102564E-2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01-4DBD-9A0A-ECE980A22FB3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01-4DBD-9A0A-ECE980A22FB3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6D01-4DBD-9A0A-ECE980A22F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EAA63A-AEE7-438A-883F-45BAE135BB2C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381503-8811-4359-806C-E78156E1B9FC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116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784F734B-91C0-4D81-9C5F-9AE67F7FA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6211572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A529513-FE29-4CAF-8DC7-2792D42758C7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5E77684-2A91-4692-A4B5-03819B354B2B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22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36BBD5FE-37FD-49D2-BE44-A6CCE6C30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ACC8DDE1-EE38-40A2-8B85-B8BE415D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748BCF8E-FA5F-4AE5-807B-C69564700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100EE73-660B-4566-81A1-628CA802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79245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AAAA147-8FD5-4149-B935-065630C4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671863A-25AA-4F2E-A041-399A67E87782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339DAB40-4872-4BB8-AB9B-F42F2A1D941D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F8E582C-7AAC-4E97-884C-E3C16ADD5B03}"/>
            </a:ext>
          </a:extLst>
        </xdr:cNvPr>
        <xdr:cNvSpPr/>
      </xdr:nvSpPr>
      <xdr:spPr>
        <a:xfrm>
          <a:off x="4533900" y="788895"/>
          <a:ext cx="860613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282387</xdr:colOff>
      <xdr:row>14</xdr:row>
      <xdr:rowOff>47064</xdr:rowOff>
    </xdr:from>
    <xdr:to>
      <xdr:col>6</xdr:col>
      <xdr:colOff>439274</xdr:colOff>
      <xdr:row>15</xdr:row>
      <xdr:rowOff>237565</xdr:rowOff>
    </xdr:to>
    <xdr:sp macro="" textlink="$K$20">
      <xdr:nvSpPr>
        <xdr:cNvPr id="21" name="TextBox 20">
          <a:extLst>
            <a:ext uri="{FF2B5EF4-FFF2-40B4-BE49-F238E27FC236}">
              <a16:creationId xmlns:a16="http://schemas.microsoft.com/office/drawing/2014/main" id="{0D0A0E1C-860C-47D6-8B76-DE87ED6B7158}"/>
            </a:ext>
          </a:extLst>
        </xdr:cNvPr>
        <xdr:cNvSpPr txBox="1"/>
      </xdr:nvSpPr>
      <xdr:spPr>
        <a:xfrm>
          <a:off x="3935505" y="45630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36B4B78-4FCD-4128-897A-1CA2E8FB82C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8.8%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42579</xdr:colOff>
      <xdr:row>17</xdr:row>
      <xdr:rowOff>44824</xdr:rowOff>
    </xdr:from>
    <xdr:to>
      <xdr:col>5</xdr:col>
      <xdr:colOff>661147</xdr:colOff>
      <xdr:row>18</xdr:row>
      <xdr:rowOff>100853</xdr:rowOff>
    </xdr:to>
    <xdr:sp macro="" textlink="$K$18">
      <xdr:nvSpPr>
        <xdr:cNvPr id="23" name="TextBox 22">
          <a:extLst>
            <a:ext uri="{FF2B5EF4-FFF2-40B4-BE49-F238E27FC236}">
              <a16:creationId xmlns:a16="http://schemas.microsoft.com/office/drawing/2014/main" id="{37A8FCA8-398B-4271-A256-0438AF3F0ABB}"/>
            </a:ext>
          </a:extLst>
        </xdr:cNvPr>
        <xdr:cNvSpPr txBox="1"/>
      </xdr:nvSpPr>
      <xdr:spPr>
        <a:xfrm>
          <a:off x="3695697" y="5434853"/>
          <a:ext cx="618568" cy="34738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56DE867-500C-4FC4-B49D-C21240D84A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347382</xdr:colOff>
      <xdr:row>17</xdr:row>
      <xdr:rowOff>212912</xdr:rowOff>
    </xdr:from>
    <xdr:to>
      <xdr:col>5</xdr:col>
      <xdr:colOff>661147</xdr:colOff>
      <xdr:row>18</xdr:row>
      <xdr:rowOff>145677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B152CE8E-E941-45B3-94F5-D65731781FA8}"/>
            </a:ext>
          </a:extLst>
        </xdr:cNvPr>
        <xdr:cNvCxnSpPr/>
      </xdr:nvCxnSpPr>
      <xdr:spPr>
        <a:xfrm flipV="1">
          <a:off x="4000500" y="5602941"/>
          <a:ext cx="313765" cy="224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869574</xdr:colOff>
      <xdr:row>13</xdr:row>
      <xdr:rowOff>246529</xdr:rowOff>
    </xdr:from>
    <xdr:to>
      <xdr:col>6</xdr:col>
      <xdr:colOff>235324</xdr:colOff>
      <xdr:row>17</xdr:row>
      <xdr:rowOff>73959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E8BACCA-CE81-4D30-B6B8-B9A0B72B1951}"/>
            </a:ext>
          </a:extLst>
        </xdr:cNvPr>
        <xdr:cNvCxnSpPr/>
      </xdr:nvCxnSpPr>
      <xdr:spPr>
        <a:xfrm flipV="1">
          <a:off x="4522692" y="4471147"/>
          <a:ext cx="239808" cy="9928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ECF4-FC06-481F-8173-756BDD6FFC94}">
  <sheetPr>
    <tabColor rgb="FF0070C0"/>
    <pageSetUpPr fitToPage="1"/>
  </sheetPr>
  <dimension ref="A1:AH12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28" customWidth="1"/>
    <col min="2" max="2" width="14" style="128" customWidth="1"/>
    <col min="3" max="7" width="13.140625" style="128" customWidth="1"/>
    <col min="8" max="8" width="18.140625" style="128" bestFit="1" customWidth="1"/>
    <col min="9" max="11" width="13.140625" style="128" customWidth="1"/>
    <col min="12" max="12" width="2.5703125" style="134" customWidth="1"/>
    <col min="13" max="23" width="11.5703125" style="134" customWidth="1"/>
    <col min="24" max="25" width="9.140625" style="134"/>
    <col min="26" max="26" width="9.42578125" style="127" bestFit="1" customWidth="1"/>
    <col min="27" max="32" width="9.140625" style="127"/>
    <col min="33" max="34" width="9.140625" style="126"/>
    <col min="35" max="16384" width="9.140625" style="128"/>
  </cols>
  <sheetData>
    <row r="1" spans="1:28" ht="9.75" customHeight="1">
      <c r="A1" s="124"/>
      <c r="B1" s="124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28" ht="38.25" customHeight="1">
      <c r="B2" s="129" t="s">
        <v>107</v>
      </c>
      <c r="C2" s="130"/>
      <c r="D2" s="130"/>
      <c r="E2" s="130"/>
      <c r="F2" s="130"/>
      <c r="G2" s="130"/>
      <c r="H2" s="130"/>
      <c r="I2" s="130"/>
      <c r="J2" s="130"/>
      <c r="K2" s="131" t="s">
        <v>438</v>
      </c>
      <c r="L2" s="132"/>
    </row>
    <row r="3" spans="1:28" ht="15.75" customHeight="1">
      <c r="B3" s="133"/>
      <c r="C3" s="133"/>
      <c r="D3" s="133"/>
      <c r="E3" s="133"/>
      <c r="F3" s="133"/>
      <c r="G3" s="133"/>
    </row>
    <row r="4" spans="1:28" ht="16.5" customHeight="1">
      <c r="B4" s="135" t="s">
        <v>109</v>
      </c>
      <c r="C4" s="285" t="s">
        <v>38</v>
      </c>
      <c r="D4" s="285"/>
      <c r="E4" s="135" t="s">
        <v>108</v>
      </c>
      <c r="F4" s="135" t="s">
        <v>64</v>
      </c>
      <c r="G4" s="136" t="s">
        <v>111</v>
      </c>
      <c r="H4" s="137"/>
      <c r="I4" s="137"/>
      <c r="J4" s="138" t="s">
        <v>35</v>
      </c>
      <c r="K4" s="138" t="s">
        <v>36</v>
      </c>
    </row>
    <row r="5" spans="1:28" ht="48.75" customHeight="1">
      <c r="B5" s="139" t="s">
        <v>439</v>
      </c>
      <c r="C5" s="286" t="s">
        <v>114</v>
      </c>
      <c r="D5" s="286"/>
      <c r="E5" s="140">
        <v>3</v>
      </c>
      <c r="F5" s="139">
        <v>34</v>
      </c>
      <c r="G5" s="141" t="s">
        <v>553</v>
      </c>
      <c r="H5" s="137"/>
      <c r="I5" s="137"/>
      <c r="J5" s="142" t="s">
        <v>50</v>
      </c>
      <c r="K5" s="143"/>
    </row>
    <row r="6" spans="1:28" ht="15.75" customHeight="1">
      <c r="B6" s="144"/>
      <c r="C6" s="144"/>
      <c r="D6" s="144"/>
      <c r="E6" s="144"/>
      <c r="F6" s="144"/>
      <c r="G6" s="144"/>
      <c r="H6" s="144"/>
      <c r="I6" s="144"/>
      <c r="M6" s="287"/>
    </row>
    <row r="7" spans="1:28" ht="16.5" customHeight="1">
      <c r="B7" s="145" t="s">
        <v>122</v>
      </c>
      <c r="C7" s="145"/>
      <c r="D7" s="146"/>
      <c r="E7" s="146"/>
      <c r="F7" s="146"/>
      <c r="G7" s="146"/>
      <c r="H7" s="146"/>
      <c r="I7" s="146"/>
      <c r="J7" s="146"/>
      <c r="K7" s="146"/>
    </row>
    <row r="8" spans="1:28" ht="10.5" customHeight="1">
      <c r="B8" s="147"/>
      <c r="C8" s="147"/>
      <c r="E8" s="148"/>
      <c r="F8" s="147"/>
      <c r="G8" s="147"/>
      <c r="H8" s="147"/>
      <c r="I8" s="147"/>
      <c r="J8" s="147"/>
      <c r="K8" s="147"/>
    </row>
    <row r="9" spans="1:28" ht="69" customHeight="1">
      <c r="B9" s="147"/>
      <c r="C9" s="147"/>
      <c r="E9" s="149"/>
      <c r="F9" s="147"/>
      <c r="G9" s="147"/>
      <c r="H9" s="147"/>
      <c r="I9" s="147"/>
      <c r="J9" s="147"/>
      <c r="K9" s="147"/>
      <c r="O9" s="288"/>
      <c r="P9" s="288"/>
    </row>
    <row r="10" spans="1:28" ht="23.25" customHeight="1" thickBot="1">
      <c r="G10" s="147"/>
      <c r="H10" s="150" t="s">
        <v>88</v>
      </c>
      <c r="I10" s="151" t="s">
        <v>89</v>
      </c>
      <c r="J10" s="152" t="str">
        <f>C5</f>
        <v>원진운수</v>
      </c>
      <c r="K10" s="153" t="s">
        <v>90</v>
      </c>
      <c r="X10" s="287"/>
      <c r="Z10" s="134"/>
      <c r="AA10" s="134"/>
      <c r="AB10" s="134"/>
    </row>
    <row r="11" spans="1:28" ht="23.25" customHeight="1" thickTop="1">
      <c r="G11" s="147"/>
      <c r="H11" s="235">
        <v>1</v>
      </c>
      <c r="I11" s="236">
        <v>2.0099999999999998</v>
      </c>
      <c r="J11" s="237">
        <v>2.3439006339503594</v>
      </c>
      <c r="K11" s="238"/>
      <c r="M11" s="127"/>
      <c r="Y11" s="289"/>
      <c r="Z11" s="290"/>
      <c r="AA11" s="250"/>
      <c r="AB11" s="134"/>
    </row>
    <row r="12" spans="1:28" ht="23.25" customHeight="1">
      <c r="G12" s="147"/>
      <c r="H12" s="239">
        <v>2</v>
      </c>
      <c r="I12" s="236">
        <v>2.3662575846193561</v>
      </c>
      <c r="J12" s="237">
        <v>2.597167951107326</v>
      </c>
      <c r="K12" s="240">
        <v>0.1080537773182455</v>
      </c>
      <c r="M12" s="250"/>
      <c r="Y12" s="289"/>
      <c r="Z12" s="290"/>
      <c r="AA12" s="250"/>
      <c r="AB12" s="134"/>
    </row>
    <row r="13" spans="1:28" ht="23.25" customHeight="1">
      <c r="G13" s="147"/>
      <c r="H13" s="239">
        <v>3</v>
      </c>
      <c r="I13" s="236">
        <v>2.37</v>
      </c>
      <c r="J13" s="237">
        <v>2.5287460958845465</v>
      </c>
      <c r="K13" s="241">
        <v>-2.6344794218489898E-2</v>
      </c>
      <c r="M13" s="250"/>
      <c r="Y13" s="289"/>
      <c r="Z13" s="290"/>
      <c r="AA13" s="250"/>
      <c r="AB13" s="134"/>
    </row>
    <row r="14" spans="1:28" ht="23.25" customHeight="1">
      <c r="G14" s="147"/>
      <c r="H14" s="239">
        <v>4</v>
      </c>
      <c r="I14" s="236">
        <v>2.33</v>
      </c>
      <c r="J14" s="237">
        <v>2.4106264081394464</v>
      </c>
      <c r="K14" s="241">
        <v>-4.6710774141119238E-2</v>
      </c>
      <c r="M14" s="250"/>
      <c r="Y14" s="289"/>
      <c r="Z14" s="290"/>
      <c r="AA14" s="250"/>
      <c r="AB14" s="134"/>
    </row>
    <row r="15" spans="1:28" ht="23.25" customHeight="1">
      <c r="G15" s="147"/>
      <c r="H15" s="239">
        <v>5</v>
      </c>
      <c r="I15" s="236">
        <v>2.2850259626150282</v>
      </c>
      <c r="J15" s="237">
        <v>2.316729981927351</v>
      </c>
      <c r="K15" s="241">
        <v>-3.8951048530396659E-2</v>
      </c>
      <c r="M15" s="250"/>
      <c r="Y15" s="289"/>
      <c r="Z15" s="290"/>
      <c r="AA15" s="250"/>
      <c r="AB15" s="134"/>
    </row>
    <row r="16" spans="1:28" ht="23.25" customHeight="1">
      <c r="G16" s="147"/>
      <c r="H16" s="239">
        <v>6</v>
      </c>
      <c r="I16" s="236">
        <v>2.0664933427553414</v>
      </c>
      <c r="J16" s="237">
        <v>2.1837920604646204</v>
      </c>
      <c r="K16" s="241">
        <v>-5.7381707190639397E-2</v>
      </c>
      <c r="M16" s="250"/>
      <c r="Y16" s="289"/>
      <c r="Z16" s="290"/>
      <c r="AA16" s="250"/>
      <c r="AB16" s="134"/>
    </row>
    <row r="17" spans="1:34" s="127" customFormat="1" ht="23.25" customHeight="1">
      <c r="A17" s="128"/>
      <c r="B17" s="128"/>
      <c r="C17" s="128"/>
      <c r="D17" s="128"/>
      <c r="E17" s="128"/>
      <c r="F17" s="128"/>
      <c r="G17" s="147"/>
      <c r="H17" s="239">
        <v>7</v>
      </c>
      <c r="I17" s="236">
        <v>2.13</v>
      </c>
      <c r="J17" s="237">
        <v>2.0996234171011516</v>
      </c>
      <c r="K17" s="241">
        <v>-3.8542425758962162E-2</v>
      </c>
      <c r="L17" s="134"/>
      <c r="M17" s="250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89"/>
      <c r="Z17" s="290"/>
      <c r="AA17" s="250"/>
      <c r="AB17" s="134"/>
      <c r="AG17" s="126"/>
      <c r="AH17" s="126"/>
    </row>
    <row r="18" spans="1:34" s="127" customFormat="1" ht="23.25" customHeight="1">
      <c r="A18" s="128"/>
      <c r="B18" s="128"/>
      <c r="C18" s="128"/>
      <c r="D18" s="128"/>
      <c r="E18" s="128"/>
      <c r="F18" s="128"/>
      <c r="G18" s="147"/>
      <c r="H18" s="239">
        <v>8</v>
      </c>
      <c r="I18" s="236">
        <v>2.08</v>
      </c>
      <c r="J18" s="237">
        <v>2.0124285154869068</v>
      </c>
      <c r="K18" s="241">
        <v>-4.1528828886196467E-2</v>
      </c>
      <c r="L18" s="134"/>
      <c r="M18" s="250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89"/>
      <c r="Z18" s="290"/>
      <c r="AA18" s="250"/>
      <c r="AB18" s="134"/>
      <c r="AG18" s="126"/>
      <c r="AH18" s="126"/>
    </row>
    <row r="19" spans="1:34" s="127" customFormat="1" ht="23.25" customHeight="1">
      <c r="A19" s="128"/>
      <c r="B19" s="128"/>
      <c r="C19" s="128"/>
      <c r="D19" s="128"/>
      <c r="E19" s="128"/>
      <c r="F19" s="128"/>
      <c r="G19" s="147"/>
      <c r="H19" s="239">
        <v>9</v>
      </c>
      <c r="I19" s="236">
        <v>2.13</v>
      </c>
      <c r="J19" s="237">
        <v>2.0648260811129862</v>
      </c>
      <c r="K19" s="241">
        <v>2.6036982294201705E-2</v>
      </c>
      <c r="L19" s="134"/>
      <c r="M19" s="250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289"/>
      <c r="Z19" s="290"/>
      <c r="AA19" s="250"/>
      <c r="AB19" s="134"/>
      <c r="AG19" s="126"/>
      <c r="AH19" s="126"/>
    </row>
    <row r="20" spans="1:34" s="127" customFormat="1" ht="23.25" customHeight="1">
      <c r="A20" s="128"/>
      <c r="B20" s="128"/>
      <c r="C20" s="128"/>
      <c r="D20" s="128"/>
      <c r="E20" s="128"/>
      <c r="F20" s="128"/>
      <c r="G20" s="147"/>
      <c r="H20" s="239">
        <v>10</v>
      </c>
      <c r="I20" s="236">
        <v>2.25</v>
      </c>
      <c r="J20" s="237">
        <v>2.2461759137514088</v>
      </c>
      <c r="K20" s="241">
        <v>8.7828139278767203E-2</v>
      </c>
      <c r="L20" s="134"/>
      <c r="M20" s="250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289"/>
      <c r="Z20" s="290"/>
      <c r="AA20" s="250"/>
      <c r="AB20" s="134"/>
      <c r="AG20" s="126"/>
      <c r="AH20" s="126"/>
    </row>
    <row r="21" spans="1:34" s="127" customFormat="1" ht="23.25" customHeight="1">
      <c r="A21" s="128"/>
      <c r="B21" s="128"/>
      <c r="C21" s="128"/>
      <c r="D21" s="128"/>
      <c r="E21" s="128"/>
      <c r="F21" s="128"/>
      <c r="G21" s="147"/>
      <c r="H21" s="242" t="s">
        <v>363</v>
      </c>
      <c r="I21" s="243">
        <v>0.11940298507462699</v>
      </c>
      <c r="J21" s="244">
        <v>-4.169320097595075E-2</v>
      </c>
      <c r="K21" s="245">
        <v>-0.16109618605057774</v>
      </c>
      <c r="L21" s="134"/>
      <c r="M21" s="250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289"/>
      <c r="Z21" s="290"/>
      <c r="AA21" s="250"/>
      <c r="AB21" s="134"/>
      <c r="AG21" s="126"/>
      <c r="AH21" s="126"/>
    </row>
    <row r="22" spans="1:34" s="127" customFormat="1" ht="23.25" customHeight="1">
      <c r="A22" s="128"/>
      <c r="B22" s="128"/>
      <c r="C22" s="128"/>
      <c r="D22" s="128"/>
      <c r="E22" s="128"/>
      <c r="F22" s="128"/>
      <c r="G22" s="128"/>
      <c r="H22" s="246" t="s">
        <v>413</v>
      </c>
      <c r="I22" s="247"/>
      <c r="J22" s="248" t="s">
        <v>364</v>
      </c>
      <c r="K22" s="249"/>
      <c r="L22" s="134"/>
      <c r="M22" s="250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AB22" s="134"/>
      <c r="AG22" s="126"/>
      <c r="AH22" s="126"/>
    </row>
    <row r="23" spans="1:34" s="127" customFormat="1" ht="9" customHeight="1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34"/>
      <c r="M23" s="250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AB23" s="250"/>
      <c r="AG23" s="126"/>
      <c r="AH23" s="126"/>
    </row>
    <row r="24" spans="1:34" s="127" customFormat="1" ht="16.5" customHeight="1">
      <c r="A24" s="128"/>
      <c r="B24" s="145" t="s">
        <v>123</v>
      </c>
      <c r="C24" s="145"/>
      <c r="D24" s="146"/>
      <c r="E24" s="146"/>
      <c r="F24" s="146"/>
      <c r="G24" s="146"/>
      <c r="H24" s="146"/>
      <c r="I24" s="146"/>
      <c r="J24" s="146"/>
      <c r="K24" s="146"/>
      <c r="L24" s="134"/>
      <c r="M24" s="250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AB24" s="250"/>
      <c r="AG24" s="126"/>
      <c r="AH24" s="126"/>
    </row>
    <row r="25" spans="1:34" s="127" customFormat="1" ht="27.75" customHeight="1">
      <c r="A25" s="128"/>
      <c r="B25" s="154" t="s">
        <v>62</v>
      </c>
      <c r="C25" s="154" t="s">
        <v>97</v>
      </c>
      <c r="D25" s="154" t="s">
        <v>99</v>
      </c>
      <c r="E25" s="154" t="s">
        <v>100</v>
      </c>
      <c r="F25" s="154" t="s">
        <v>101</v>
      </c>
      <c r="G25" s="154" t="s">
        <v>102</v>
      </c>
      <c r="H25" s="154" t="s">
        <v>6</v>
      </c>
      <c r="I25" s="154" t="s">
        <v>7</v>
      </c>
      <c r="J25" s="154" t="s">
        <v>103</v>
      </c>
      <c r="K25" s="154" t="s">
        <v>69</v>
      </c>
      <c r="L25" s="134"/>
      <c r="M25" s="250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AB25" s="250"/>
      <c r="AG25" s="126"/>
      <c r="AH25" s="126"/>
    </row>
    <row r="26" spans="1:34" s="127" customFormat="1" ht="23.25" customHeight="1">
      <c r="A26" s="128"/>
      <c r="B26" s="155" t="s">
        <v>365</v>
      </c>
      <c r="C26" s="156">
        <v>10</v>
      </c>
      <c r="D26" s="157">
        <v>2.0334265416768305E-2</v>
      </c>
      <c r="E26" s="157">
        <v>0.35602918612787621</v>
      </c>
      <c r="F26" s="157">
        <v>0.19719907684227087</v>
      </c>
      <c r="G26" s="158">
        <v>12.769287679523496</v>
      </c>
      <c r="H26" s="159">
        <v>0.37280726770689637</v>
      </c>
      <c r="I26" s="159">
        <v>18.002726291824391</v>
      </c>
      <c r="J26" s="160">
        <v>2.2456981723557368</v>
      </c>
      <c r="K26" s="161" t="s">
        <v>67</v>
      </c>
      <c r="L26" s="134"/>
      <c r="M26" s="250"/>
      <c r="N26" s="291" t="s">
        <v>114</v>
      </c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AG26" s="126"/>
      <c r="AH26" s="126"/>
    </row>
    <row r="27" spans="1:34" s="127" customFormat="1" ht="22.5" customHeight="1">
      <c r="A27" s="128"/>
      <c r="B27" s="162" t="s">
        <v>114</v>
      </c>
      <c r="C27" s="163">
        <v>10</v>
      </c>
      <c r="D27" s="164">
        <v>5.1596435656301141E-3</v>
      </c>
      <c r="E27" s="164">
        <v>0.35345706422628365</v>
      </c>
      <c r="F27" s="164">
        <v>0.16074886227032506</v>
      </c>
      <c r="G27" s="165">
        <v>10.971705882352943</v>
      </c>
      <c r="H27" s="166">
        <v>6.9017123528645904E-2</v>
      </c>
      <c r="I27" s="166">
        <v>2.7057529448679341</v>
      </c>
      <c r="J27" s="167">
        <v>2.2461759137514088</v>
      </c>
      <c r="K27" s="168" t="s">
        <v>66</v>
      </c>
      <c r="L27" s="134"/>
      <c r="M27" s="250"/>
      <c r="N27" s="134" t="s">
        <v>66</v>
      </c>
      <c r="O27" s="134">
        <v>91</v>
      </c>
      <c r="P27" s="134"/>
      <c r="Q27" s="134"/>
      <c r="R27" s="134"/>
      <c r="S27" s="134"/>
      <c r="T27" s="134"/>
      <c r="U27" s="134"/>
      <c r="V27" s="134"/>
      <c r="W27" s="134"/>
      <c r="X27" s="134"/>
      <c r="AG27" s="126"/>
      <c r="AH27" s="126"/>
    </row>
    <row r="28" spans="1:34" s="127" customFormat="1" ht="22.5" customHeight="1">
      <c r="A28" s="128"/>
      <c r="B28" s="169" t="s">
        <v>104</v>
      </c>
      <c r="C28" s="169"/>
      <c r="D28" s="170">
        <f>D27/D26-1</f>
        <v>-0.74625866930136053</v>
      </c>
      <c r="E28" s="170">
        <f t="shared" ref="E28:J28" si="0">E27/E26-1</f>
        <v>-7.2244692340158734E-3</v>
      </c>
      <c r="F28" s="170">
        <f t="shared" si="0"/>
        <v>-0.18483968158279163</v>
      </c>
      <c r="G28" s="170">
        <f t="shared" si="0"/>
        <v>-0.14077385068652726</v>
      </c>
      <c r="H28" s="170">
        <f t="shared" si="0"/>
        <v>-0.81487183993712364</v>
      </c>
      <c r="I28" s="170">
        <f t="shared" si="0"/>
        <v>-0.84970315601050372</v>
      </c>
      <c r="J28" s="170">
        <f t="shared" si="0"/>
        <v>2.127362445911718E-4</v>
      </c>
      <c r="K28" s="171" t="str">
        <f>J22</f>
        <v>32위/(32개사)</v>
      </c>
      <c r="L28" s="134"/>
      <c r="M28" s="127" t="s">
        <v>176</v>
      </c>
      <c r="N28" s="292">
        <v>0</v>
      </c>
      <c r="O28" s="134">
        <v>0</v>
      </c>
      <c r="P28" s="134"/>
      <c r="Q28" s="134"/>
      <c r="R28" s="134"/>
      <c r="S28" s="134"/>
      <c r="T28" s="134"/>
      <c r="U28" s="134"/>
      <c r="V28" s="134"/>
      <c r="W28" s="134"/>
      <c r="AG28" s="126"/>
      <c r="AH28" s="126"/>
    </row>
    <row r="29" spans="1:34" s="127" customFormat="1" ht="22.5" customHeight="1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34"/>
      <c r="M29" s="127" t="s">
        <v>177</v>
      </c>
      <c r="N29" s="292">
        <v>1.098901098901099E-2</v>
      </c>
      <c r="O29" s="134">
        <v>1</v>
      </c>
      <c r="P29" s="134"/>
      <c r="Q29" s="134"/>
      <c r="R29" s="134"/>
      <c r="S29" s="134"/>
      <c r="T29" s="134"/>
      <c r="U29" s="134"/>
      <c r="V29" s="134"/>
      <c r="W29" s="134"/>
      <c r="AG29" s="126"/>
      <c r="AH29" s="126"/>
    </row>
    <row r="30" spans="1:34" s="127" customFormat="1" ht="17.25" customHeight="1">
      <c r="A30" s="128"/>
      <c r="B30" s="145" t="s">
        <v>124</v>
      </c>
      <c r="C30" s="145"/>
      <c r="D30" s="146"/>
      <c r="E30" s="146"/>
      <c r="F30" s="146"/>
      <c r="G30" s="146"/>
      <c r="H30" s="146"/>
      <c r="I30" s="146"/>
      <c r="J30" s="146"/>
      <c r="K30" s="146"/>
      <c r="L30" s="134"/>
      <c r="M30" s="127" t="s">
        <v>113</v>
      </c>
      <c r="N30" s="292">
        <v>5.4945054945054944E-2</v>
      </c>
      <c r="O30" s="134">
        <v>5</v>
      </c>
      <c r="P30" s="134"/>
      <c r="Q30" s="134"/>
      <c r="R30" s="134"/>
      <c r="S30" s="134"/>
      <c r="T30" s="134"/>
      <c r="U30" s="134"/>
      <c r="V30" s="134"/>
      <c r="W30" s="134"/>
      <c r="AG30" s="126"/>
      <c r="AH30" s="126"/>
    </row>
    <row r="31" spans="1:34" s="127" customFormat="1" ht="22.5" customHeight="1">
      <c r="A31" s="128"/>
      <c r="B31" s="172"/>
      <c r="C31" s="172"/>
      <c r="D31" s="128"/>
      <c r="E31" s="128"/>
      <c r="F31" s="128"/>
      <c r="G31" s="128"/>
      <c r="H31" s="128"/>
      <c r="I31" s="128"/>
      <c r="J31" s="128"/>
      <c r="K31" s="128"/>
      <c r="L31" s="134"/>
      <c r="M31" s="127" t="s">
        <v>178</v>
      </c>
      <c r="N31" s="292">
        <v>0.13186813186813187</v>
      </c>
      <c r="O31" s="134">
        <v>11</v>
      </c>
      <c r="P31" s="293"/>
      <c r="Q31" s="293"/>
      <c r="R31" s="294"/>
      <c r="S31" s="295"/>
      <c r="T31" s="295"/>
      <c r="U31" s="134"/>
      <c r="V31" s="134"/>
      <c r="W31" s="134"/>
      <c r="AG31" s="126"/>
      <c r="AH31" s="126"/>
    </row>
    <row r="32" spans="1:34" s="127" customFormat="1" ht="22.5" customHeight="1" thickBot="1">
      <c r="A32" s="128"/>
      <c r="B32" s="128"/>
      <c r="C32" s="128"/>
      <c r="D32" s="128"/>
      <c r="E32" s="128"/>
      <c r="F32" s="128"/>
      <c r="G32" s="128"/>
      <c r="H32" s="174" t="s">
        <v>88</v>
      </c>
      <c r="I32" s="175" t="s">
        <v>89</v>
      </c>
      <c r="J32" s="176" t="str">
        <f>J10</f>
        <v>원진운수</v>
      </c>
      <c r="K32" s="177" t="s">
        <v>112</v>
      </c>
      <c r="L32" s="134"/>
      <c r="M32" s="127" t="s">
        <v>179</v>
      </c>
      <c r="N32" s="292">
        <v>0.32967032967032966</v>
      </c>
      <c r="O32" s="134">
        <v>31</v>
      </c>
      <c r="P32" s="134"/>
      <c r="Q32" s="134"/>
      <c r="R32" s="134"/>
      <c r="S32" s="134"/>
      <c r="T32" s="134"/>
      <c r="U32" s="134"/>
      <c r="V32" s="134"/>
      <c r="W32" s="134"/>
      <c r="AG32" s="126"/>
      <c r="AH32" s="126"/>
    </row>
    <row r="33" spans="1:34" s="127" customFormat="1" ht="22.5" customHeight="1" thickTop="1">
      <c r="A33" s="128"/>
      <c r="B33" s="128"/>
      <c r="C33" s="128"/>
      <c r="D33" s="128"/>
      <c r="E33" s="128"/>
      <c r="F33" s="128"/>
      <c r="G33" s="128"/>
      <c r="H33" s="178" t="s">
        <v>106</v>
      </c>
      <c r="I33" s="179" t="s">
        <v>67</v>
      </c>
      <c r="J33" s="180" t="s">
        <v>66</v>
      </c>
      <c r="K33" s="181"/>
      <c r="L33" s="134"/>
      <c r="M33" s="127" t="s">
        <v>73</v>
      </c>
      <c r="N33" s="292">
        <v>0.47252747252747251</v>
      </c>
      <c r="O33" s="134">
        <v>43</v>
      </c>
      <c r="P33" s="134"/>
      <c r="Q33" s="134"/>
      <c r="R33" s="134"/>
      <c r="S33" s="134"/>
      <c r="T33" s="134"/>
      <c r="U33" s="134"/>
      <c r="V33" s="134"/>
      <c r="W33" s="134"/>
      <c r="Y33" s="134"/>
      <c r="Z33" s="134"/>
      <c r="AA33" s="134"/>
      <c r="AB33" s="134"/>
      <c r="AG33" s="126"/>
      <c r="AH33" s="126"/>
    </row>
    <row r="34" spans="1:34" s="127" customFormat="1" ht="21" customHeight="1">
      <c r="A34" s="128"/>
      <c r="B34" s="128"/>
      <c r="C34" s="128"/>
      <c r="D34" s="128"/>
      <c r="E34" s="128"/>
      <c r="F34" s="128"/>
      <c r="G34" s="128"/>
      <c r="H34" s="182" t="s">
        <v>91</v>
      </c>
      <c r="I34" s="183">
        <v>7.2690414132638284E-2</v>
      </c>
      <c r="J34" s="184" t="s">
        <v>362</v>
      </c>
      <c r="K34" s="185">
        <v>-7.2690414132638284E-2</v>
      </c>
      <c r="L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Y34" s="134"/>
      <c r="Z34" s="134"/>
      <c r="AA34" s="134"/>
      <c r="AB34" s="134"/>
      <c r="AG34" s="126"/>
      <c r="AH34" s="126"/>
    </row>
    <row r="35" spans="1:34" s="127" customFormat="1" ht="21" customHeight="1">
      <c r="A35" s="128"/>
      <c r="B35" s="128"/>
      <c r="C35" s="128"/>
      <c r="D35" s="128"/>
      <c r="E35" s="128"/>
      <c r="F35" s="128"/>
      <c r="G35" s="128"/>
      <c r="H35" s="186" t="s">
        <v>92</v>
      </c>
      <c r="I35" s="187">
        <v>9.556907037358818E-2</v>
      </c>
      <c r="J35" s="188" t="s">
        <v>554</v>
      </c>
      <c r="K35" s="189">
        <v>-8.4580059384577189E-2</v>
      </c>
      <c r="L35" s="128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Y35" s="134"/>
      <c r="Z35" s="134"/>
      <c r="AA35" s="134"/>
      <c r="AB35" s="134"/>
      <c r="AG35" s="126"/>
      <c r="AH35" s="126"/>
    </row>
    <row r="36" spans="1:34" s="127" customFormat="1" ht="21" customHeight="1">
      <c r="A36" s="128"/>
      <c r="B36" s="128"/>
      <c r="C36" s="128"/>
      <c r="D36" s="128"/>
      <c r="E36" s="128"/>
      <c r="F36" s="128"/>
      <c r="G36" s="128"/>
      <c r="H36" s="190" t="s">
        <v>93</v>
      </c>
      <c r="I36" s="187">
        <v>0.16188821314798726</v>
      </c>
      <c r="J36" s="188" t="s">
        <v>555</v>
      </c>
      <c r="K36" s="189">
        <v>-0.10694315820293232</v>
      </c>
      <c r="L36" s="128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Y36" s="134"/>
      <c r="Z36" s="134"/>
      <c r="AA36" s="134"/>
      <c r="AB36" s="134"/>
      <c r="AG36" s="126"/>
      <c r="AH36" s="126"/>
    </row>
    <row r="37" spans="1:34" s="127" customFormat="1" ht="21" customHeight="1">
      <c r="A37" s="128"/>
      <c r="B37" s="128"/>
      <c r="C37" s="128"/>
      <c r="D37" s="128"/>
      <c r="E37" s="128"/>
      <c r="F37" s="128"/>
      <c r="G37" s="128"/>
      <c r="H37" s="190" t="s">
        <v>96</v>
      </c>
      <c r="I37" s="187">
        <v>0.22473211699971041</v>
      </c>
      <c r="J37" s="188" t="s">
        <v>556</v>
      </c>
      <c r="K37" s="189">
        <v>-9.2863985131578536E-2</v>
      </c>
      <c r="L37" s="128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Y37" s="134"/>
      <c r="Z37" s="134"/>
      <c r="AA37" s="134"/>
      <c r="AB37" s="134"/>
      <c r="AG37" s="126"/>
      <c r="AH37" s="126"/>
    </row>
    <row r="38" spans="1:34" s="127" customFormat="1" ht="21" customHeight="1">
      <c r="A38" s="128"/>
      <c r="B38" s="128"/>
      <c r="C38" s="128"/>
      <c r="D38" s="128"/>
      <c r="E38" s="128"/>
      <c r="F38" s="128"/>
      <c r="G38" s="128"/>
      <c r="H38" s="191" t="s">
        <v>94</v>
      </c>
      <c r="I38" s="187">
        <v>0.23284100781928757</v>
      </c>
      <c r="J38" s="188" t="s">
        <v>557</v>
      </c>
      <c r="K38" s="189">
        <v>9.6829321851042094E-2</v>
      </c>
      <c r="L38" s="128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Y38" s="134"/>
      <c r="Z38" s="134"/>
      <c r="AA38" s="134"/>
      <c r="AB38" s="134"/>
      <c r="AG38" s="126"/>
      <c r="AH38" s="126"/>
    </row>
    <row r="39" spans="1:34" s="127" customFormat="1" ht="21" customHeight="1">
      <c r="A39" s="128"/>
      <c r="B39" s="128"/>
      <c r="C39" s="128"/>
      <c r="D39" s="128"/>
      <c r="E39" s="128"/>
      <c r="F39" s="128"/>
      <c r="G39" s="128"/>
      <c r="H39" s="192" t="s">
        <v>95</v>
      </c>
      <c r="I39" s="193">
        <v>0.21227917752678829</v>
      </c>
      <c r="J39" s="194" t="s">
        <v>558</v>
      </c>
      <c r="K39" s="195">
        <v>0.26024829500068425</v>
      </c>
      <c r="L39" s="128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Y39" s="134"/>
      <c r="Z39" s="134"/>
      <c r="AA39" s="134"/>
      <c r="AB39" s="134"/>
      <c r="AG39" s="126"/>
      <c r="AH39" s="126"/>
    </row>
    <row r="40" spans="1:34" s="127" customFormat="1" ht="22.5" customHeight="1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Y40" s="134"/>
      <c r="Z40" s="134"/>
      <c r="AA40" s="134"/>
      <c r="AB40" s="134"/>
      <c r="AG40" s="126"/>
      <c r="AH40" s="126"/>
    </row>
    <row r="41" spans="1:34" s="127" customFormat="1" ht="18" customHeight="1">
      <c r="A41" s="128"/>
      <c r="B41" s="145" t="s">
        <v>125</v>
      </c>
      <c r="C41" s="145"/>
      <c r="D41" s="146"/>
      <c r="E41" s="146"/>
      <c r="F41" s="146"/>
      <c r="G41" s="146"/>
      <c r="H41" s="146"/>
      <c r="I41" s="146"/>
      <c r="J41" s="146"/>
      <c r="K41" s="146"/>
      <c r="L41" s="128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Y41" s="134"/>
      <c r="Z41" s="134"/>
      <c r="AA41" s="134"/>
      <c r="AB41" s="134"/>
      <c r="AG41" s="126"/>
      <c r="AH41" s="126"/>
    </row>
    <row r="42" spans="1:34" s="127" customFormat="1" ht="30.75" customHeight="1">
      <c r="A42" s="128"/>
      <c r="B42" s="154" t="s">
        <v>62</v>
      </c>
      <c r="C42" s="154" t="s">
        <v>98</v>
      </c>
      <c r="D42" s="154" t="s">
        <v>99</v>
      </c>
      <c r="E42" s="154" t="s">
        <v>100</v>
      </c>
      <c r="F42" s="154" t="s">
        <v>101</v>
      </c>
      <c r="G42" s="154" t="s">
        <v>102</v>
      </c>
      <c r="H42" s="154" t="s">
        <v>6</v>
      </c>
      <c r="I42" s="154" t="s">
        <v>7</v>
      </c>
      <c r="J42" s="154" t="s">
        <v>103</v>
      </c>
      <c r="K42" s="154" t="s">
        <v>69</v>
      </c>
      <c r="L42" s="128"/>
      <c r="N42" s="134" t="s">
        <v>118</v>
      </c>
      <c r="O42" s="134"/>
      <c r="P42" s="134"/>
      <c r="Q42" s="134"/>
      <c r="R42" s="134"/>
      <c r="S42" s="134"/>
      <c r="T42" s="134"/>
      <c r="U42" s="134"/>
      <c r="V42" s="134"/>
      <c r="W42" s="134"/>
      <c r="Y42" s="134"/>
      <c r="Z42" s="134"/>
      <c r="AA42" s="134"/>
      <c r="AB42" s="134"/>
      <c r="AG42" s="126"/>
      <c r="AH42" s="126"/>
    </row>
    <row r="43" spans="1:34" s="127" customFormat="1" ht="22.5" customHeight="1">
      <c r="A43" s="128"/>
      <c r="B43" s="196" t="s">
        <v>114</v>
      </c>
      <c r="C43" s="156">
        <v>1</v>
      </c>
      <c r="D43" s="157">
        <v>1.6218760408971647E-2</v>
      </c>
      <c r="E43" s="157">
        <v>0.34176808950325083</v>
      </c>
      <c r="F43" s="157">
        <v>0.1386054918686796</v>
      </c>
      <c r="G43" s="158">
        <v>9.9104999999999972</v>
      </c>
      <c r="H43" s="159">
        <v>0.17612208627618822</v>
      </c>
      <c r="I43" s="159">
        <v>3.9944748170507545</v>
      </c>
      <c r="J43" s="160">
        <v>2.3489876512392045</v>
      </c>
      <c r="K43" s="197" t="s">
        <v>68</v>
      </c>
      <c r="L43" s="128"/>
      <c r="N43" s="134">
        <v>1</v>
      </c>
      <c r="O43" s="134"/>
      <c r="P43" s="134"/>
      <c r="Q43" s="134"/>
      <c r="R43" s="134"/>
      <c r="S43" s="134"/>
      <c r="T43" s="134"/>
      <c r="U43" s="134"/>
      <c r="V43" s="134"/>
      <c r="W43" s="134"/>
      <c r="Y43" s="134"/>
      <c r="Z43" s="134"/>
      <c r="AA43" s="134"/>
      <c r="AB43" s="134"/>
      <c r="AG43" s="126"/>
      <c r="AH43" s="126"/>
    </row>
    <row r="44" spans="1:34" s="127" customFormat="1" ht="22.5" customHeight="1">
      <c r="A44" s="128"/>
      <c r="B44" s="162" t="s">
        <v>114</v>
      </c>
      <c r="C44" s="163">
        <v>2</v>
      </c>
      <c r="D44" s="164">
        <v>1.0850809829289125E-2</v>
      </c>
      <c r="E44" s="164">
        <v>0.32367999100140249</v>
      </c>
      <c r="F44" s="164">
        <v>0.14182651225238066</v>
      </c>
      <c r="G44" s="173">
        <v>7.8622954545454542</v>
      </c>
      <c r="H44" s="166">
        <v>0.10644639253391926</v>
      </c>
      <c r="I44" s="166">
        <v>1.210495070096663</v>
      </c>
      <c r="J44" s="167">
        <v>2.5904567868248378</v>
      </c>
      <c r="K44" s="168" t="s">
        <v>67</v>
      </c>
      <c r="L44" s="134"/>
      <c r="N44" s="134">
        <v>3</v>
      </c>
      <c r="O44" s="134"/>
      <c r="P44" s="134"/>
      <c r="Q44" s="134"/>
      <c r="R44" s="134"/>
      <c r="S44" s="134"/>
      <c r="T44" s="134"/>
      <c r="U44" s="134"/>
      <c r="V44" s="134"/>
      <c r="W44" s="134"/>
      <c r="Y44" s="134"/>
      <c r="Z44" s="134"/>
      <c r="AA44" s="134"/>
      <c r="AB44" s="134"/>
      <c r="AG44" s="126"/>
      <c r="AH44" s="126"/>
    </row>
    <row r="45" spans="1:34" s="127" customFormat="1" ht="22.5" customHeight="1">
      <c r="A45" s="128"/>
      <c r="B45" s="162" t="s">
        <v>114</v>
      </c>
      <c r="C45" s="163">
        <v>3</v>
      </c>
      <c r="D45" s="164">
        <v>4.56314678294884E-3</v>
      </c>
      <c r="E45" s="164">
        <v>0.33712298928401779</v>
      </c>
      <c r="F45" s="164">
        <v>0.15553034914814259</v>
      </c>
      <c r="G45" s="173">
        <v>8.5152000000000001</v>
      </c>
      <c r="H45" s="166">
        <v>0.15565449076654536</v>
      </c>
      <c r="I45" s="166">
        <v>1.5415842510887099</v>
      </c>
      <c r="J45" s="167">
        <v>2.5261013184767038</v>
      </c>
      <c r="K45" s="168" t="s">
        <v>66</v>
      </c>
      <c r="L45" s="134"/>
      <c r="N45" s="134">
        <v>2</v>
      </c>
      <c r="O45" s="134"/>
      <c r="P45" s="134"/>
      <c r="Q45" s="134"/>
      <c r="R45" s="134"/>
      <c r="S45" s="134"/>
      <c r="T45" s="134"/>
      <c r="U45" s="134"/>
      <c r="V45" s="134"/>
      <c r="W45" s="134"/>
      <c r="Y45" s="134"/>
      <c r="Z45" s="134"/>
      <c r="AA45" s="134"/>
      <c r="AB45" s="134"/>
      <c r="AG45" s="126"/>
      <c r="AH45" s="126"/>
    </row>
    <row r="46" spans="1:34" s="127" customFormat="1" ht="22.5" customHeight="1">
      <c r="A46" s="128"/>
      <c r="B46" s="162" t="s">
        <v>114</v>
      </c>
      <c r="C46" s="163">
        <v>4</v>
      </c>
      <c r="D46" s="164">
        <v>4.7850504111230799E-3</v>
      </c>
      <c r="E46" s="164">
        <v>0.34598683482436654</v>
      </c>
      <c r="F46" s="164">
        <v>0.16255618716716966</v>
      </c>
      <c r="G46" s="173">
        <v>9.3644000000000034</v>
      </c>
      <c r="H46" s="166">
        <v>0.11300011256522254</v>
      </c>
      <c r="I46" s="166">
        <v>1.5474242544026215</v>
      </c>
      <c r="J46" s="167">
        <v>2.4106264081394464</v>
      </c>
      <c r="K46" s="168" t="s">
        <v>68</v>
      </c>
      <c r="L46" s="134"/>
      <c r="N46" s="134">
        <v>1</v>
      </c>
      <c r="O46" s="134"/>
      <c r="P46" s="134"/>
      <c r="Q46" s="134"/>
      <c r="R46" s="134"/>
      <c r="S46" s="134"/>
      <c r="T46" s="134"/>
      <c r="U46" s="134"/>
      <c r="V46" s="134"/>
      <c r="W46" s="134"/>
      <c r="Y46" s="134"/>
      <c r="Z46" s="134"/>
      <c r="AA46" s="134"/>
      <c r="AB46" s="134"/>
      <c r="AG46" s="126"/>
      <c r="AH46" s="126"/>
    </row>
    <row r="47" spans="1:34" s="127" customFormat="1" ht="22.5" customHeight="1">
      <c r="A47" s="128"/>
      <c r="B47" s="162" t="s">
        <v>114</v>
      </c>
      <c r="C47" s="163">
        <v>5</v>
      </c>
      <c r="D47" s="164">
        <v>4.7224162974405888E-3</v>
      </c>
      <c r="E47" s="164">
        <v>0.3502456853457076</v>
      </c>
      <c r="F47" s="164">
        <v>0.15676476901756825</v>
      </c>
      <c r="G47" s="173">
        <v>10.062422222222224</v>
      </c>
      <c r="H47" s="166">
        <v>0.13040210736665014</v>
      </c>
      <c r="I47" s="166">
        <v>1.8584979795104493</v>
      </c>
      <c r="J47" s="167">
        <v>2.3147924986133543</v>
      </c>
      <c r="K47" s="168" t="s">
        <v>68</v>
      </c>
      <c r="L47" s="134"/>
      <c r="N47" s="134">
        <v>1</v>
      </c>
      <c r="O47" s="134"/>
      <c r="P47" s="134"/>
      <c r="Q47" s="134"/>
      <c r="R47" s="134"/>
      <c r="S47" s="134"/>
      <c r="T47" s="134"/>
      <c r="U47" s="134"/>
      <c r="V47" s="134"/>
      <c r="W47" s="134"/>
      <c r="Y47" s="134"/>
      <c r="Z47" s="134"/>
      <c r="AA47" s="134"/>
      <c r="AB47" s="134"/>
      <c r="AG47" s="126"/>
      <c r="AH47" s="126"/>
    </row>
    <row r="48" spans="1:34" s="127" customFormat="1" ht="22.5" customHeight="1">
      <c r="A48" s="128"/>
      <c r="B48" s="162" t="s">
        <v>114</v>
      </c>
      <c r="C48" s="163">
        <v>6</v>
      </c>
      <c r="D48" s="164">
        <v>5.0350509765237118E-3</v>
      </c>
      <c r="E48" s="164">
        <v>0.34737901160125922</v>
      </c>
      <c r="F48" s="164">
        <v>0.15041515523463997</v>
      </c>
      <c r="G48" s="173">
        <v>11.171659090909094</v>
      </c>
      <c r="H48" s="166">
        <v>0.11958802094626853</v>
      </c>
      <c r="I48" s="166">
        <v>1.8011634382872197</v>
      </c>
      <c r="J48" s="167">
        <v>2.1835259263268005</v>
      </c>
      <c r="K48" s="168" t="s">
        <v>66</v>
      </c>
      <c r="L48" s="134"/>
      <c r="N48" s="134">
        <v>2</v>
      </c>
      <c r="O48" s="134"/>
      <c r="P48" s="134"/>
      <c r="Q48" s="134"/>
      <c r="R48" s="134"/>
      <c r="S48" s="134"/>
      <c r="T48" s="134"/>
      <c r="U48" s="134"/>
      <c r="V48" s="134"/>
      <c r="W48" s="134"/>
      <c r="Y48" s="134"/>
      <c r="Z48" s="134"/>
      <c r="AA48" s="134"/>
      <c r="AB48" s="134"/>
      <c r="AG48" s="126"/>
      <c r="AH48" s="126"/>
    </row>
    <row r="49" spans="1:34" s="127" customFormat="1" ht="22.5" customHeight="1">
      <c r="A49" s="128"/>
      <c r="B49" s="162" t="s">
        <v>114</v>
      </c>
      <c r="C49" s="163">
        <v>7</v>
      </c>
      <c r="D49" s="164">
        <v>5.3167580656470915E-3</v>
      </c>
      <c r="E49" s="164">
        <v>0.34836410837977783</v>
      </c>
      <c r="F49" s="164">
        <v>0.14415753817761251</v>
      </c>
      <c r="G49" s="173">
        <v>11.950974358974362</v>
      </c>
      <c r="H49" s="166">
        <v>7.7106422559797105E-2</v>
      </c>
      <c r="I49" s="166">
        <v>2.0980028138336628</v>
      </c>
      <c r="J49" s="167">
        <v>2.1010206625441468</v>
      </c>
      <c r="K49" s="168" t="s">
        <v>68</v>
      </c>
      <c r="L49" s="134"/>
      <c r="N49" s="134">
        <v>1</v>
      </c>
      <c r="O49" s="134"/>
      <c r="P49" s="134"/>
      <c r="Q49" s="134"/>
      <c r="R49" s="134"/>
      <c r="S49" s="134"/>
      <c r="T49" s="134"/>
      <c r="U49" s="134"/>
      <c r="V49" s="134"/>
      <c r="W49" s="134"/>
      <c r="Y49" s="134"/>
      <c r="Z49" s="134"/>
      <c r="AA49" s="134"/>
      <c r="AB49" s="134"/>
      <c r="AG49" s="126"/>
      <c r="AH49" s="126"/>
    </row>
    <row r="50" spans="1:34" s="127" customFormat="1" ht="22.5" customHeight="1">
      <c r="A50" s="128"/>
      <c r="B50" s="162" t="s">
        <v>114</v>
      </c>
      <c r="C50" s="163">
        <v>8</v>
      </c>
      <c r="D50" s="164">
        <v>6.2829475316584608E-3</v>
      </c>
      <c r="E50" s="164">
        <v>0.35031983048590576</v>
      </c>
      <c r="F50" s="164">
        <v>0.13902517830848485</v>
      </c>
      <c r="G50" s="173">
        <v>12.825914285714285</v>
      </c>
      <c r="H50" s="166">
        <v>6.0308280952430016E-2</v>
      </c>
      <c r="I50" s="166">
        <v>2.4643714482738943</v>
      </c>
      <c r="J50" s="167">
        <v>2.0124285154869068</v>
      </c>
      <c r="K50" s="168" t="s">
        <v>68</v>
      </c>
      <c r="L50" s="134"/>
      <c r="N50" s="134">
        <v>1</v>
      </c>
      <c r="O50" s="134"/>
      <c r="P50" s="134"/>
      <c r="Q50" s="134"/>
      <c r="R50" s="134"/>
      <c r="S50" s="134"/>
      <c r="T50" s="134"/>
      <c r="U50" s="134"/>
      <c r="V50" s="134"/>
      <c r="W50" s="134"/>
      <c r="Y50" s="134"/>
      <c r="Z50" s="134"/>
      <c r="AA50" s="134"/>
      <c r="AB50" s="134"/>
      <c r="AG50" s="126"/>
      <c r="AH50" s="126"/>
    </row>
    <row r="51" spans="1:34" s="127" customFormat="1" ht="22.5" customHeight="1">
      <c r="A51" s="128"/>
      <c r="B51" s="162" t="s">
        <v>114</v>
      </c>
      <c r="C51" s="163">
        <v>9</v>
      </c>
      <c r="D51" s="164">
        <v>5.8561194452094231E-3</v>
      </c>
      <c r="E51" s="164">
        <v>0.35132269029030494</v>
      </c>
      <c r="F51" s="164">
        <v>0.14269675407291524</v>
      </c>
      <c r="G51" s="173">
        <v>12.526593749999998</v>
      </c>
      <c r="H51" s="166">
        <v>4.9759084404221512E-2</v>
      </c>
      <c r="I51" s="166">
        <v>2.2056133480298188</v>
      </c>
      <c r="J51" s="167">
        <v>2.0648260811129862</v>
      </c>
      <c r="K51" s="168" t="s">
        <v>559</v>
      </c>
      <c r="L51" s="134"/>
      <c r="N51" s="134">
        <v>1</v>
      </c>
      <c r="O51" s="134"/>
      <c r="P51" s="134"/>
      <c r="Q51" s="134"/>
      <c r="R51" s="134"/>
      <c r="S51" s="134"/>
      <c r="T51" s="134"/>
      <c r="U51" s="134"/>
      <c r="V51" s="134"/>
      <c r="W51" s="134"/>
      <c r="Y51" s="134"/>
      <c r="Z51" s="134"/>
      <c r="AA51" s="134"/>
      <c r="AB51" s="134"/>
      <c r="AG51" s="126"/>
      <c r="AH51" s="126"/>
    </row>
    <row r="52" spans="1:34" s="127" customFormat="1" ht="22.5" customHeight="1">
      <c r="A52" s="128"/>
      <c r="B52" s="162" t="s">
        <v>114</v>
      </c>
      <c r="C52" s="163">
        <v>10</v>
      </c>
      <c r="D52" s="164">
        <v>5.1596435656301141E-3</v>
      </c>
      <c r="E52" s="164">
        <v>0.35345706422628365</v>
      </c>
      <c r="F52" s="164">
        <v>0.16074886227032506</v>
      </c>
      <c r="G52" s="173">
        <v>10.971705882352943</v>
      </c>
      <c r="H52" s="166">
        <v>6.9017123528645904E-2</v>
      </c>
      <c r="I52" s="166">
        <v>2.7057529448679341</v>
      </c>
      <c r="J52" s="167">
        <v>2.2461759137514088</v>
      </c>
      <c r="K52" s="168" t="s">
        <v>553</v>
      </c>
      <c r="L52" s="134"/>
      <c r="N52" s="134">
        <v>2</v>
      </c>
      <c r="O52" s="134"/>
      <c r="P52" s="134"/>
      <c r="Q52" s="134"/>
      <c r="R52" s="134"/>
      <c r="S52" s="134"/>
      <c r="T52" s="134"/>
      <c r="U52" s="134"/>
      <c r="V52" s="134"/>
      <c r="W52" s="134"/>
      <c r="Y52" s="134"/>
      <c r="Z52" s="134"/>
      <c r="AA52" s="134"/>
      <c r="AB52" s="134"/>
      <c r="AG52" s="126"/>
      <c r="AH52" s="126"/>
    </row>
    <row r="53" spans="1:34" s="127" customFormat="1" ht="25.5" customHeight="1">
      <c r="A53" s="128"/>
      <c r="B53" s="169" t="s">
        <v>104</v>
      </c>
      <c r="C53" s="169"/>
      <c r="D53" s="170" cm="1">
        <f t="array" aca="1" ref="D53" ca="1">(INDIRECT(ADDRESS(ROW()-1,COLUMN()))/INDIRECT(ADDRESS(ROW()-2,COLUMN())))-1</f>
        <v>-0.11893129675643122</v>
      </c>
      <c r="E53" s="170" cm="1">
        <f t="array" aca="1" ref="E53" ca="1">(INDIRECT(ADDRESS(ROW()-1,COLUMN()))/INDIRECT(ADDRESS(ROW()-2,COLUMN())))-1</f>
        <v>6.0752521683555827E-3</v>
      </c>
      <c r="F53" s="170" cm="1">
        <f t="array" aca="1" ref="F53" ca="1">(INDIRECT(ADDRESS(ROW()-1,COLUMN()))/INDIRECT(ADDRESS(ROW()-2,COLUMN())))-1</f>
        <v>0.12650678927276471</v>
      </c>
      <c r="G53" s="170" cm="1">
        <f t="array" aca="1" ref="G53" ca="1">(INDIRECT(ADDRESS(ROW()-1,COLUMN()))/INDIRECT(ADDRESS(ROW()-2,COLUMN())))-1</f>
        <v>-0.12412694932707113</v>
      </c>
      <c r="H53" s="170" cm="1">
        <f t="array" aca="1" ref="H53" ca="1">(INDIRECT(ADDRESS(ROW()-1,COLUMN()))/INDIRECT(ADDRESS(ROW()-2,COLUMN())))-1</f>
        <v>0.38702559251252144</v>
      </c>
      <c r="I53" s="170" cm="1">
        <f t="array" aca="1" ref="I53" ca="1">(INDIRECT(ADDRESS(ROW()-1,COLUMN()))/INDIRECT(ADDRESS(ROW()-2,COLUMN())))-1</f>
        <v>0.22675760340536066</v>
      </c>
      <c r="J53" s="170" cm="1">
        <f t="array" aca="1" ref="J53" ca="1">(INDIRECT(ADDRESS(ROW()-1,COLUMN()))/INDIRECT(ADDRESS(ROW()-2,COLUMN())))-1</f>
        <v>8.7828139278767203E-2</v>
      </c>
      <c r="K53" s="198" t="str" cm="1">
        <f t="array" aca="1" ref="K53" ca="1">_xlfn.IFS(N53=0,"등급유지",N53&gt;0,N53&amp;"등급 상승",N53&lt;0,N53&amp;"등급 하락")</f>
        <v>1등급 상승</v>
      </c>
      <c r="L53" s="134"/>
      <c r="M53" s="296"/>
      <c r="N53" s="134" cm="1">
        <f t="array" aca="1" ref="N53" ca="1">(INDIRECT(ADDRESS(ROW()-1,COLUMN()))-INDIRECT(ADDRESS(ROW()-2,COLUMN())))</f>
        <v>1</v>
      </c>
      <c r="O53" s="134" t="s">
        <v>119</v>
      </c>
      <c r="P53" s="134"/>
      <c r="Q53" s="134"/>
      <c r="R53" s="134"/>
      <c r="S53" s="134"/>
      <c r="T53" s="134"/>
      <c r="U53" s="134"/>
      <c r="V53" s="134"/>
      <c r="W53" s="134"/>
      <c r="X53" s="297"/>
      <c r="Y53" s="134"/>
      <c r="Z53" s="298"/>
      <c r="AA53" s="134"/>
      <c r="AB53" s="134"/>
      <c r="AG53" s="126"/>
      <c r="AH53" s="126"/>
    </row>
    <row r="54" spans="1:34" s="127" customFormat="1" ht="25.5" customHeight="1">
      <c r="A54" s="128"/>
      <c r="B54" s="199"/>
      <c r="C54" s="199"/>
      <c r="D54" s="200"/>
      <c r="E54" s="200"/>
      <c r="F54" s="200"/>
      <c r="G54" s="200"/>
      <c r="H54" s="200"/>
      <c r="I54" s="200"/>
      <c r="J54" s="200"/>
      <c r="K54" s="200"/>
      <c r="L54" s="134"/>
      <c r="M54" s="296"/>
      <c r="P54" s="134"/>
      <c r="Q54" s="134"/>
      <c r="R54" s="134"/>
      <c r="S54" s="134"/>
      <c r="T54" s="134"/>
      <c r="U54" s="134"/>
      <c r="V54" s="134"/>
      <c r="W54" s="134"/>
      <c r="X54" s="297"/>
      <c r="Y54" s="134"/>
      <c r="Z54" s="298"/>
      <c r="AA54" s="134"/>
      <c r="AB54" s="134"/>
      <c r="AG54" s="126"/>
      <c r="AH54" s="126"/>
    </row>
    <row r="55" spans="1:34" s="127" customFormat="1" ht="18" customHeight="1">
      <c r="A55" s="128"/>
      <c r="B55" s="145" t="s">
        <v>126</v>
      </c>
      <c r="C55" s="145"/>
      <c r="D55" s="146"/>
      <c r="E55" s="146"/>
      <c r="F55" s="146"/>
      <c r="G55" s="146"/>
      <c r="H55" s="146"/>
      <c r="I55" s="146"/>
      <c r="J55" s="146"/>
      <c r="K55" s="146"/>
      <c r="L55" s="134"/>
      <c r="M55" s="296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297"/>
      <c r="Y55" s="134"/>
      <c r="Z55" s="298"/>
      <c r="AA55" s="134"/>
      <c r="AB55" s="134"/>
      <c r="AG55" s="126"/>
      <c r="AH55" s="126"/>
    </row>
    <row r="56" spans="1:34" s="127" customFormat="1" ht="21" customHeight="1">
      <c r="A56" s="128"/>
      <c r="B56" s="199"/>
      <c r="C56" s="199"/>
      <c r="D56" s="200"/>
      <c r="E56" s="200"/>
      <c r="F56" s="200"/>
      <c r="G56" s="200"/>
      <c r="H56" s="200"/>
      <c r="I56" s="200"/>
      <c r="J56" s="200"/>
      <c r="K56" s="200"/>
      <c r="L56" s="134"/>
      <c r="M56" s="296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297"/>
      <c r="Y56" s="134"/>
      <c r="Z56" s="298"/>
      <c r="AA56" s="134"/>
      <c r="AB56" s="134"/>
      <c r="AG56" s="126"/>
      <c r="AH56" s="126"/>
    </row>
    <row r="57" spans="1:34" s="127" customFormat="1" ht="25.5" customHeight="1">
      <c r="A57" s="128"/>
      <c r="B57" s="199"/>
      <c r="C57" s="199"/>
      <c r="D57" s="200"/>
      <c r="E57" s="200"/>
      <c r="F57" s="200"/>
      <c r="G57" s="200"/>
      <c r="H57" s="200"/>
      <c r="I57" s="200"/>
      <c r="J57" s="200"/>
      <c r="K57" s="200"/>
      <c r="L57" s="134"/>
      <c r="M57" s="296"/>
      <c r="N57" s="297"/>
      <c r="O57" s="134"/>
      <c r="P57" s="298"/>
      <c r="Q57" s="134"/>
      <c r="R57" s="134"/>
      <c r="S57" s="134"/>
      <c r="T57" s="134"/>
      <c r="U57" s="134"/>
      <c r="V57" s="134"/>
      <c r="W57" s="134"/>
      <c r="X57" s="134"/>
      <c r="Y57" s="134"/>
      <c r="AA57" s="251"/>
      <c r="AG57" s="126"/>
      <c r="AH57" s="126"/>
    </row>
    <row r="58" spans="1:34" s="127" customFormat="1" ht="25.5" customHeight="1">
      <c r="A58" s="128"/>
      <c r="B58" s="199"/>
      <c r="C58" s="199"/>
      <c r="D58" s="200"/>
      <c r="E58" s="128"/>
      <c r="F58" s="128"/>
      <c r="G58" s="128"/>
      <c r="H58" s="128"/>
      <c r="I58" s="128"/>
      <c r="J58" s="128"/>
      <c r="K58" s="128"/>
      <c r="L58" s="134"/>
      <c r="M58" s="296"/>
      <c r="N58" s="297"/>
      <c r="O58" s="134"/>
      <c r="P58" s="298"/>
      <c r="Q58" s="134"/>
      <c r="R58" s="134"/>
      <c r="S58" s="134"/>
      <c r="T58" s="134"/>
      <c r="U58" s="134"/>
      <c r="V58" s="134"/>
      <c r="W58" s="134"/>
      <c r="X58" s="134"/>
      <c r="Y58" s="134"/>
      <c r="AA58" s="251"/>
      <c r="AG58" s="126"/>
      <c r="AH58" s="126"/>
    </row>
    <row r="59" spans="1:34" s="127" customFormat="1" ht="25.5" customHeight="1">
      <c r="A59" s="128"/>
      <c r="B59" s="199"/>
      <c r="C59" s="199"/>
      <c r="D59" s="200"/>
      <c r="E59" s="128"/>
      <c r="F59" s="128"/>
      <c r="G59" s="128"/>
      <c r="H59" s="128"/>
      <c r="I59" s="128"/>
      <c r="J59" s="128"/>
      <c r="K59" s="128"/>
      <c r="L59" s="134"/>
      <c r="M59" s="296"/>
      <c r="N59" s="297"/>
      <c r="O59" s="134"/>
      <c r="P59" s="298"/>
      <c r="Q59" s="134"/>
      <c r="R59" s="134"/>
      <c r="S59" s="134"/>
      <c r="T59" s="134"/>
      <c r="U59" s="134"/>
      <c r="V59" s="134"/>
      <c r="W59" s="134"/>
      <c r="X59" s="134"/>
      <c r="Y59" s="134"/>
      <c r="AA59" s="251"/>
      <c r="AG59" s="126"/>
      <c r="AH59" s="126"/>
    </row>
    <row r="60" spans="1:34" s="127" customFormat="1" ht="25.5" customHeight="1">
      <c r="A60" s="128"/>
      <c r="B60" s="199"/>
      <c r="C60" s="199"/>
      <c r="D60" s="200"/>
      <c r="E60" s="128"/>
      <c r="F60" s="128"/>
      <c r="G60" s="128"/>
      <c r="H60" s="128"/>
      <c r="I60" s="128"/>
      <c r="J60" s="128"/>
      <c r="K60" s="128"/>
      <c r="L60" s="134"/>
      <c r="M60" s="296"/>
      <c r="N60" s="297"/>
      <c r="O60" s="134"/>
      <c r="P60" s="298"/>
      <c r="Q60" s="134"/>
      <c r="R60" s="134"/>
      <c r="S60" s="134"/>
      <c r="T60" s="134"/>
      <c r="U60" s="134"/>
      <c r="V60" s="134"/>
      <c r="W60" s="134"/>
      <c r="X60" s="134"/>
      <c r="Y60" s="134"/>
      <c r="AA60" s="251"/>
      <c r="AG60" s="126"/>
      <c r="AH60" s="126"/>
    </row>
    <row r="61" spans="1:34" s="127" customFormat="1" ht="25.5" customHeight="1">
      <c r="A61" s="128"/>
      <c r="B61" s="199"/>
      <c r="C61" s="199"/>
      <c r="D61" s="200"/>
      <c r="E61" s="128"/>
      <c r="F61" s="128"/>
      <c r="G61" s="128"/>
      <c r="H61" s="128"/>
      <c r="I61" s="128"/>
      <c r="J61" s="128"/>
      <c r="K61" s="128"/>
      <c r="L61" s="134"/>
      <c r="M61" s="296"/>
      <c r="N61" s="297"/>
      <c r="O61" s="134"/>
      <c r="P61" s="298"/>
      <c r="Q61" s="134"/>
      <c r="R61" s="134"/>
      <c r="S61" s="134"/>
      <c r="T61" s="134"/>
      <c r="U61" s="134"/>
      <c r="V61" s="134"/>
      <c r="W61" s="134"/>
      <c r="X61" s="134"/>
      <c r="Y61" s="134"/>
      <c r="AA61" s="251"/>
      <c r="AG61" s="126"/>
      <c r="AH61" s="126"/>
    </row>
    <row r="62" spans="1:34" s="127" customFormat="1" ht="25.5" customHeight="1">
      <c r="A62" s="128"/>
      <c r="B62" s="199"/>
      <c r="C62" s="199"/>
      <c r="D62" s="200"/>
      <c r="E62" s="128"/>
      <c r="F62" s="128"/>
      <c r="G62" s="128"/>
      <c r="H62" s="128"/>
      <c r="I62" s="128"/>
      <c r="J62" s="128"/>
      <c r="K62" s="128"/>
      <c r="L62" s="134"/>
      <c r="M62" s="296"/>
      <c r="N62" s="297"/>
      <c r="O62" s="134"/>
      <c r="P62" s="298"/>
      <c r="Q62" s="134"/>
      <c r="R62" s="134"/>
      <c r="S62" s="134"/>
      <c r="T62" s="134"/>
      <c r="U62" s="134"/>
      <c r="V62" s="134"/>
      <c r="W62" s="134"/>
      <c r="X62" s="134"/>
      <c r="Y62" s="134"/>
      <c r="AA62" s="251"/>
      <c r="AG62" s="126"/>
      <c r="AH62" s="126"/>
    </row>
    <row r="63" spans="1:34" s="127" customFormat="1" ht="25.5" customHeight="1">
      <c r="A63" s="128"/>
      <c r="B63" s="199"/>
      <c r="C63" s="199"/>
      <c r="D63" s="200"/>
      <c r="E63" s="128"/>
      <c r="F63" s="128"/>
      <c r="G63" s="128"/>
      <c r="H63" s="128"/>
      <c r="I63" s="128"/>
      <c r="J63" s="128"/>
      <c r="K63" s="128"/>
      <c r="L63" s="134"/>
      <c r="M63" s="296"/>
      <c r="N63" s="297"/>
      <c r="O63" s="134"/>
      <c r="P63" s="298"/>
      <c r="Q63" s="134"/>
      <c r="R63" s="134"/>
      <c r="S63" s="134"/>
      <c r="T63" s="134"/>
      <c r="U63" s="134"/>
      <c r="V63" s="134"/>
      <c r="W63" s="134"/>
      <c r="X63" s="134"/>
      <c r="Y63" s="134"/>
      <c r="AA63" s="251"/>
      <c r="AG63" s="126"/>
      <c r="AH63" s="126"/>
    </row>
    <row r="64" spans="1:34" s="127" customFormat="1" ht="25.5" customHeight="1">
      <c r="A64" s="128"/>
      <c r="B64" s="199"/>
      <c r="C64" s="199"/>
      <c r="D64" s="200"/>
      <c r="E64" s="200"/>
      <c r="F64" s="200"/>
      <c r="G64" s="200"/>
      <c r="H64" s="200"/>
      <c r="I64" s="200"/>
      <c r="J64" s="200"/>
      <c r="K64" s="200"/>
      <c r="L64" s="134"/>
      <c r="M64" s="296"/>
      <c r="N64" s="297"/>
      <c r="O64" s="134"/>
      <c r="P64" s="298"/>
      <c r="Q64" s="134"/>
      <c r="R64" s="134"/>
      <c r="S64" s="134"/>
      <c r="T64" s="134"/>
      <c r="U64" s="134"/>
      <c r="V64" s="134"/>
      <c r="W64" s="134"/>
      <c r="X64" s="134"/>
      <c r="Y64" s="134"/>
      <c r="AA64" s="251"/>
      <c r="AG64" s="126"/>
      <c r="AH64" s="126"/>
    </row>
    <row r="65" spans="1:34" s="127" customFormat="1" ht="25.5" customHeight="1">
      <c r="A65" s="128"/>
      <c r="B65" s="199"/>
      <c r="C65" s="199"/>
      <c r="D65" s="200"/>
      <c r="E65" s="200"/>
      <c r="F65" s="200"/>
      <c r="G65" s="200"/>
      <c r="H65" s="200"/>
      <c r="I65" s="200"/>
      <c r="J65" s="200"/>
      <c r="K65" s="200"/>
      <c r="L65" s="134"/>
      <c r="M65" s="296"/>
      <c r="N65" s="297"/>
      <c r="O65" s="134"/>
      <c r="P65" s="298"/>
      <c r="Q65" s="134"/>
      <c r="R65" s="134"/>
      <c r="S65" s="134"/>
      <c r="T65" s="134"/>
      <c r="U65" s="134"/>
      <c r="V65" s="134"/>
      <c r="W65" s="134"/>
      <c r="X65" s="134"/>
      <c r="Y65" s="134"/>
      <c r="AA65" s="251"/>
      <c r="AG65" s="126"/>
      <c r="AH65" s="126"/>
    </row>
    <row r="66" spans="1:34" s="127" customFormat="1" ht="25.5" customHeight="1" thickBot="1">
      <c r="A66" s="128"/>
      <c r="B66" s="201" t="s">
        <v>88</v>
      </c>
      <c r="C66" s="202" t="s">
        <v>115</v>
      </c>
      <c r="D66" s="202" t="s">
        <v>116</v>
      </c>
      <c r="E66" s="202" t="s">
        <v>117</v>
      </c>
      <c r="F66" s="202" t="s">
        <v>169</v>
      </c>
      <c r="G66" s="202" t="s">
        <v>169</v>
      </c>
      <c r="H66" s="202" t="s">
        <v>169</v>
      </c>
      <c r="I66" s="202" t="s">
        <v>169</v>
      </c>
      <c r="J66" s="202" t="s">
        <v>169</v>
      </c>
      <c r="K66" s="203" t="s">
        <v>169</v>
      </c>
      <c r="L66" s="134"/>
      <c r="M66" s="299">
        <v>1</v>
      </c>
      <c r="N66" s="300">
        <v>2</v>
      </c>
      <c r="O66" s="300">
        <v>3</v>
      </c>
      <c r="P66" s="299"/>
      <c r="Q66" s="300"/>
      <c r="R66" s="300"/>
      <c r="S66" s="299"/>
      <c r="T66" s="300"/>
      <c r="U66" s="300"/>
      <c r="V66" s="300"/>
      <c r="W66" s="300"/>
      <c r="X66" s="300"/>
      <c r="Y66" s="134"/>
      <c r="AA66" s="251"/>
      <c r="AG66" s="126"/>
      <c r="AH66" s="126"/>
    </row>
    <row r="67" spans="1:34" s="127" customFormat="1" ht="25.5" customHeight="1" thickTop="1">
      <c r="A67" s="128"/>
      <c r="B67" s="204" t="s">
        <v>106</v>
      </c>
      <c r="C67" s="205" t="s">
        <v>66</v>
      </c>
      <c r="D67" s="206" t="s">
        <v>66</v>
      </c>
      <c r="E67" s="206" t="s">
        <v>68</v>
      </c>
      <c r="F67" s="206" t="s">
        <v>169</v>
      </c>
      <c r="G67" s="206" t="s">
        <v>169</v>
      </c>
      <c r="H67" s="206" t="s">
        <v>169</v>
      </c>
      <c r="I67" s="206" t="s">
        <v>169</v>
      </c>
      <c r="J67" s="206" t="s">
        <v>169</v>
      </c>
      <c r="K67" s="206" t="s">
        <v>169</v>
      </c>
      <c r="L67" s="134"/>
      <c r="M67" s="299" t="s">
        <v>115</v>
      </c>
      <c r="N67" s="299" t="s">
        <v>116</v>
      </c>
      <c r="O67" s="299" t="s">
        <v>117</v>
      </c>
      <c r="P67" s="299"/>
      <c r="Q67" s="299"/>
      <c r="R67" s="299"/>
      <c r="S67" s="299"/>
      <c r="T67" s="299"/>
      <c r="U67" s="296"/>
      <c r="V67" s="134"/>
      <c r="W67" s="134"/>
      <c r="X67" s="134"/>
      <c r="Y67" s="134"/>
      <c r="AA67" s="251"/>
      <c r="AG67" s="126"/>
      <c r="AH67" s="126"/>
    </row>
    <row r="68" spans="1:34" s="127" customFormat="1" ht="25.5" customHeight="1">
      <c r="A68" s="128"/>
      <c r="B68" s="207" t="s">
        <v>91</v>
      </c>
      <c r="C68" s="208" t="s">
        <v>362</v>
      </c>
      <c r="D68" s="208" t="s">
        <v>362</v>
      </c>
      <c r="E68" s="208" t="s">
        <v>362</v>
      </c>
      <c r="F68" s="208" t="s">
        <v>169</v>
      </c>
      <c r="G68" s="208" t="s">
        <v>169</v>
      </c>
      <c r="H68" s="208" t="s">
        <v>169</v>
      </c>
      <c r="I68" s="183" t="s">
        <v>169</v>
      </c>
      <c r="J68" s="183" t="s">
        <v>169</v>
      </c>
      <c r="K68" s="209" t="s">
        <v>169</v>
      </c>
      <c r="L68" s="134"/>
      <c r="M68" s="296"/>
      <c r="N68" s="297"/>
      <c r="O68" s="134"/>
      <c r="P68" s="298"/>
      <c r="Q68" s="134"/>
      <c r="R68" s="134"/>
      <c r="S68" s="134"/>
      <c r="T68" s="134"/>
      <c r="U68" s="134"/>
      <c r="V68" s="134"/>
      <c r="W68" s="134"/>
      <c r="X68" s="134"/>
      <c r="Y68" s="134"/>
      <c r="AA68" s="251"/>
      <c r="AG68" s="126"/>
      <c r="AH68" s="126"/>
    </row>
    <row r="69" spans="1:34" s="127" customFormat="1" ht="25.5" customHeight="1">
      <c r="A69" s="128"/>
      <c r="B69" s="210" t="s">
        <v>92</v>
      </c>
      <c r="C69" s="208" t="s">
        <v>362</v>
      </c>
      <c r="D69" s="208" t="s">
        <v>560</v>
      </c>
      <c r="E69" s="208" t="s">
        <v>362</v>
      </c>
      <c r="F69" s="208" t="s">
        <v>169</v>
      </c>
      <c r="G69" s="208" t="s">
        <v>169</v>
      </c>
      <c r="H69" s="208" t="s">
        <v>169</v>
      </c>
      <c r="I69" s="208" t="s">
        <v>169</v>
      </c>
      <c r="J69" s="208" t="s">
        <v>169</v>
      </c>
      <c r="K69" s="211" t="s">
        <v>169</v>
      </c>
      <c r="L69" s="134"/>
      <c r="M69" s="301">
        <v>0</v>
      </c>
      <c r="N69" s="301">
        <v>0</v>
      </c>
      <c r="O69" s="301">
        <v>0</v>
      </c>
      <c r="P69" s="301"/>
      <c r="Q69" s="301"/>
      <c r="R69" s="301"/>
      <c r="S69" s="301"/>
      <c r="T69" s="301"/>
      <c r="U69" s="301"/>
      <c r="V69" s="301"/>
      <c r="W69" s="301"/>
      <c r="X69" s="301"/>
      <c r="Y69" s="134"/>
      <c r="AA69" s="251"/>
      <c r="AG69" s="126"/>
      <c r="AH69" s="126"/>
    </row>
    <row r="70" spans="1:34" s="127" customFormat="1" ht="25.5" customHeight="1">
      <c r="A70" s="128"/>
      <c r="B70" s="212" t="s">
        <v>93</v>
      </c>
      <c r="C70" s="208" t="s">
        <v>414</v>
      </c>
      <c r="D70" s="208" t="s">
        <v>561</v>
      </c>
      <c r="E70" s="208" t="s">
        <v>362</v>
      </c>
      <c r="F70" s="208" t="s">
        <v>169</v>
      </c>
      <c r="G70" s="208" t="s">
        <v>169</v>
      </c>
      <c r="H70" s="208" t="s">
        <v>169</v>
      </c>
      <c r="I70" s="208" t="s">
        <v>169</v>
      </c>
      <c r="J70" s="208" t="s">
        <v>169</v>
      </c>
      <c r="K70" s="211" t="s">
        <v>169</v>
      </c>
      <c r="L70" s="134"/>
      <c r="M70" s="301">
        <v>0</v>
      </c>
      <c r="N70" s="301">
        <v>2.564102564102564E-2</v>
      </c>
      <c r="O70" s="301">
        <v>0</v>
      </c>
      <c r="P70" s="301"/>
      <c r="Q70" s="301"/>
      <c r="R70" s="301"/>
      <c r="S70" s="301"/>
      <c r="T70" s="301"/>
      <c r="U70" s="301"/>
      <c r="V70" s="301"/>
      <c r="W70" s="301"/>
      <c r="X70" s="301"/>
      <c r="Y70" s="134"/>
      <c r="AA70" s="251"/>
      <c r="AG70" s="126"/>
      <c r="AH70" s="126"/>
    </row>
    <row r="71" spans="1:34" s="127" customFormat="1" ht="25.5" customHeight="1">
      <c r="A71" s="128"/>
      <c r="B71" s="212" t="s">
        <v>96</v>
      </c>
      <c r="C71" s="208" t="s">
        <v>437</v>
      </c>
      <c r="D71" s="208" t="s">
        <v>561</v>
      </c>
      <c r="E71" s="208" t="s">
        <v>562</v>
      </c>
      <c r="F71" s="208" t="s">
        <v>169</v>
      </c>
      <c r="G71" s="208" t="s">
        <v>169</v>
      </c>
      <c r="H71" s="208" t="s">
        <v>169</v>
      </c>
      <c r="I71" s="208" t="s">
        <v>169</v>
      </c>
      <c r="J71" s="208" t="s">
        <v>169</v>
      </c>
      <c r="K71" s="211" t="s">
        <v>169</v>
      </c>
      <c r="L71" s="134"/>
      <c r="M71" s="301">
        <v>0.13333333333333333</v>
      </c>
      <c r="N71" s="301">
        <v>7.6923076923076927E-2</v>
      </c>
      <c r="O71" s="301">
        <v>0</v>
      </c>
      <c r="P71" s="301"/>
      <c r="Q71" s="301"/>
      <c r="R71" s="301"/>
      <c r="S71" s="301"/>
      <c r="T71" s="301"/>
      <c r="U71" s="301"/>
      <c r="V71" s="301"/>
      <c r="W71" s="301"/>
      <c r="X71" s="301"/>
      <c r="Y71" s="134"/>
      <c r="AA71" s="251"/>
      <c r="AG71" s="126"/>
      <c r="AH71" s="126"/>
    </row>
    <row r="72" spans="1:34" s="127" customFormat="1" ht="25.5" customHeight="1">
      <c r="A72" s="128"/>
      <c r="B72" s="213" t="s">
        <v>94</v>
      </c>
      <c r="C72" s="208" t="s">
        <v>563</v>
      </c>
      <c r="D72" s="208" t="s">
        <v>564</v>
      </c>
      <c r="E72" s="208" t="s">
        <v>565</v>
      </c>
      <c r="F72" s="208" t="s">
        <v>169</v>
      </c>
      <c r="G72" s="208" t="s">
        <v>169</v>
      </c>
      <c r="H72" s="208" t="s">
        <v>169</v>
      </c>
      <c r="I72" s="208" t="s">
        <v>169</v>
      </c>
      <c r="J72" s="208" t="s">
        <v>169</v>
      </c>
      <c r="K72" s="211" t="s">
        <v>169</v>
      </c>
      <c r="L72" s="134"/>
      <c r="M72" s="301">
        <v>6.6666666666666666E-2</v>
      </c>
      <c r="N72" s="301">
        <v>7.6923076923076927E-2</v>
      </c>
      <c r="O72" s="301">
        <v>0.18421052631578946</v>
      </c>
      <c r="P72" s="301"/>
      <c r="Q72" s="301"/>
      <c r="R72" s="301"/>
      <c r="S72" s="301"/>
      <c r="T72" s="301"/>
      <c r="U72" s="301"/>
      <c r="V72" s="301"/>
      <c r="W72" s="301"/>
      <c r="X72" s="301"/>
      <c r="Y72" s="134"/>
      <c r="AA72" s="251"/>
      <c r="AG72" s="126"/>
      <c r="AH72" s="126"/>
    </row>
    <row r="73" spans="1:34" s="127" customFormat="1" ht="25.5" customHeight="1">
      <c r="A73" s="128"/>
      <c r="B73" s="214" t="s">
        <v>95</v>
      </c>
      <c r="C73" s="215" t="s">
        <v>566</v>
      </c>
      <c r="D73" s="215" t="s">
        <v>567</v>
      </c>
      <c r="E73" s="215" t="s">
        <v>568</v>
      </c>
      <c r="F73" s="215" t="s">
        <v>169</v>
      </c>
      <c r="G73" s="215" t="s">
        <v>169</v>
      </c>
      <c r="H73" s="215" t="s">
        <v>169</v>
      </c>
      <c r="I73" s="215" t="s">
        <v>169</v>
      </c>
      <c r="J73" s="215" t="s">
        <v>169</v>
      </c>
      <c r="K73" s="216" t="s">
        <v>169</v>
      </c>
      <c r="L73" s="134"/>
      <c r="M73" s="301">
        <v>0.46666666666666667</v>
      </c>
      <c r="N73" s="301">
        <v>0.35897435897435898</v>
      </c>
      <c r="O73" s="301">
        <v>0.28947368421052633</v>
      </c>
      <c r="P73" s="301"/>
      <c r="Q73" s="301"/>
      <c r="R73" s="301"/>
      <c r="S73" s="301"/>
      <c r="T73" s="301"/>
      <c r="U73" s="301"/>
      <c r="V73" s="301"/>
      <c r="W73" s="301"/>
      <c r="X73" s="301"/>
      <c r="Y73" s="134"/>
      <c r="AA73" s="251"/>
      <c r="AG73" s="126"/>
      <c r="AH73" s="126"/>
    </row>
    <row r="74" spans="1:34" s="127" customFormat="1" ht="15.75" customHeight="1">
      <c r="A74" s="128"/>
      <c r="B74" s="199"/>
      <c r="C74" s="199"/>
      <c r="D74" s="200"/>
      <c r="E74" s="200"/>
      <c r="F74" s="200"/>
      <c r="G74" s="200"/>
      <c r="H74" s="200"/>
      <c r="I74" s="200"/>
      <c r="J74" s="200"/>
      <c r="K74" s="200"/>
      <c r="L74" s="134"/>
      <c r="M74" s="301">
        <v>0.33333333333333331</v>
      </c>
      <c r="N74" s="301">
        <v>0.46153846153846156</v>
      </c>
      <c r="O74" s="301">
        <v>0.52631578947368418</v>
      </c>
      <c r="P74" s="301"/>
      <c r="Q74" s="301"/>
      <c r="R74" s="301"/>
      <c r="S74" s="301"/>
      <c r="T74" s="301"/>
      <c r="U74" s="301"/>
      <c r="V74" s="301"/>
      <c r="W74" s="301"/>
      <c r="X74" s="301"/>
      <c r="Y74" s="134"/>
      <c r="AA74" s="251"/>
      <c r="AG74" s="126"/>
      <c r="AH74" s="126"/>
    </row>
    <row r="75" spans="1:34" s="127" customFormat="1" ht="17.25" customHeight="1">
      <c r="A75" s="128"/>
      <c r="B75" s="145" t="s">
        <v>127</v>
      </c>
      <c r="C75" s="145"/>
      <c r="D75" s="146"/>
      <c r="E75" s="146"/>
      <c r="F75" s="146"/>
      <c r="G75" s="146"/>
      <c r="H75" s="146"/>
      <c r="I75" s="146"/>
      <c r="J75" s="146"/>
      <c r="K75" s="146"/>
      <c r="L75" s="134"/>
      <c r="M75" s="296"/>
      <c r="N75" s="297"/>
      <c r="O75" s="134"/>
      <c r="P75" s="298"/>
      <c r="Q75" s="134"/>
      <c r="R75" s="134"/>
      <c r="S75" s="134"/>
      <c r="T75" s="134"/>
      <c r="U75" s="134"/>
      <c r="V75" s="134"/>
      <c r="W75" s="134"/>
      <c r="X75" s="134"/>
      <c r="Y75" s="134"/>
      <c r="AA75" s="251"/>
      <c r="AG75" s="126"/>
      <c r="AH75" s="126"/>
    </row>
    <row r="76" spans="1:34" s="127" customFormat="1" ht="30.75" customHeight="1">
      <c r="A76" s="128"/>
      <c r="B76" s="154" t="s">
        <v>72</v>
      </c>
      <c r="C76" s="154" t="s">
        <v>98</v>
      </c>
      <c r="D76" s="154" t="s">
        <v>99</v>
      </c>
      <c r="E76" s="154" t="s">
        <v>100</v>
      </c>
      <c r="F76" s="154" t="s">
        <v>101</v>
      </c>
      <c r="G76" s="154" t="s">
        <v>102</v>
      </c>
      <c r="H76" s="154" t="s">
        <v>6</v>
      </c>
      <c r="I76" s="154" t="s">
        <v>7</v>
      </c>
      <c r="J76" s="154" t="s">
        <v>103</v>
      </c>
      <c r="K76" s="154" t="s">
        <v>105</v>
      </c>
      <c r="L76" s="134"/>
      <c r="M76" s="296"/>
      <c r="N76" s="297"/>
      <c r="O76" s="134"/>
      <c r="P76" s="298"/>
      <c r="Q76" s="134"/>
      <c r="R76" s="134"/>
      <c r="S76" s="134"/>
      <c r="T76" s="134"/>
      <c r="U76" s="134"/>
      <c r="V76" s="134"/>
      <c r="W76" s="134"/>
      <c r="X76" s="134"/>
      <c r="Y76" s="134"/>
      <c r="AA76" s="251"/>
      <c r="AG76" s="126"/>
      <c r="AH76" s="126"/>
    </row>
    <row r="77" spans="1:34" s="127" customFormat="1" ht="20.25" customHeight="1">
      <c r="A77" s="128"/>
      <c r="B77" s="33" t="s">
        <v>115</v>
      </c>
      <c r="C77" s="31">
        <v>1</v>
      </c>
      <c r="D77" s="34">
        <v>1.5528901319996494E-2</v>
      </c>
      <c r="E77" s="34">
        <v>0.25859138326924103</v>
      </c>
      <c r="F77" s="34">
        <v>0.12184779578726</v>
      </c>
      <c r="G77" s="35">
        <v>18.048999999999999</v>
      </c>
      <c r="H77" s="36">
        <v>0.12497209824334359</v>
      </c>
      <c r="I77" s="36">
        <v>5.9014601948245584</v>
      </c>
      <c r="J77" s="37">
        <v>2.4818214846922597</v>
      </c>
      <c r="K77" s="32"/>
      <c r="L77" s="134"/>
      <c r="M77" s="296"/>
      <c r="N77" s="297"/>
      <c r="O77" s="134"/>
      <c r="P77" s="298"/>
      <c r="Q77" s="134"/>
      <c r="R77" s="134"/>
      <c r="S77" s="134"/>
      <c r="T77" s="134"/>
      <c r="U77" s="134"/>
      <c r="V77" s="134"/>
      <c r="W77" s="134"/>
      <c r="X77" s="134"/>
      <c r="Y77" s="134"/>
      <c r="AA77" s="251"/>
      <c r="AG77" s="126"/>
      <c r="AH77" s="126"/>
    </row>
    <row r="78" spans="1:34" s="127" customFormat="1" ht="20.25" customHeight="1">
      <c r="A78" s="128"/>
      <c r="B78" s="33" t="s">
        <v>115</v>
      </c>
      <c r="C78" s="31">
        <v>2</v>
      </c>
      <c r="D78" s="34">
        <v>1.0440928305091192E-2</v>
      </c>
      <c r="E78" s="34">
        <v>0.22527382407132368</v>
      </c>
      <c r="F78" s="34">
        <v>0.11075089001354629</v>
      </c>
      <c r="G78" s="35">
        <v>13.357749999999999</v>
      </c>
      <c r="H78" s="36">
        <v>8.1659642406301421E-3</v>
      </c>
      <c r="I78" s="36">
        <v>1.3963798851477542</v>
      </c>
      <c r="J78" s="37">
        <v>2.8743078549470993</v>
      </c>
      <c r="K78" s="32"/>
      <c r="L78" s="134"/>
      <c r="M78" s="296"/>
      <c r="N78" s="297"/>
      <c r="O78" s="134"/>
      <c r="P78" s="298"/>
      <c r="Q78" s="134"/>
      <c r="R78" s="134"/>
      <c r="S78" s="134"/>
      <c r="T78" s="134"/>
      <c r="U78" s="134"/>
      <c r="V78" s="134"/>
      <c r="W78" s="134"/>
      <c r="X78" s="134"/>
      <c r="Y78" s="134"/>
      <c r="AA78" s="251"/>
      <c r="AG78" s="126"/>
      <c r="AH78" s="126"/>
    </row>
    <row r="79" spans="1:34" s="127" customFormat="1" ht="20.25" customHeight="1">
      <c r="A79" s="128"/>
      <c r="B79" s="33" t="s">
        <v>115</v>
      </c>
      <c r="C79" s="31">
        <v>3</v>
      </c>
      <c r="D79" s="34">
        <v>5.4490910606208353E-3</v>
      </c>
      <c r="E79" s="34">
        <v>0.2354170085091096</v>
      </c>
      <c r="F79" s="34">
        <v>0.11337531228913623</v>
      </c>
      <c r="G79" s="35">
        <v>14.124500000000001</v>
      </c>
      <c r="H79" s="36">
        <v>4.1755200948296406E-2</v>
      </c>
      <c r="I79" s="36">
        <v>1.7219049533916517</v>
      </c>
      <c r="J79" s="37">
        <v>2.850086630657358</v>
      </c>
      <c r="K79" s="32"/>
      <c r="L79" s="134"/>
      <c r="M79" s="296"/>
      <c r="N79" s="297"/>
      <c r="O79" s="134"/>
      <c r="P79" s="298"/>
      <c r="Q79" s="134"/>
      <c r="R79" s="134"/>
      <c r="S79" s="134"/>
      <c r="T79" s="134"/>
      <c r="U79" s="134"/>
      <c r="V79" s="134"/>
      <c r="W79" s="134"/>
      <c r="X79" s="134"/>
      <c r="Y79" s="134"/>
      <c r="AA79" s="251"/>
      <c r="AG79" s="126"/>
      <c r="AH79" s="126"/>
    </row>
    <row r="80" spans="1:34" s="127" customFormat="1" ht="20.25" customHeight="1">
      <c r="A80" s="128"/>
      <c r="B80" s="33" t="s">
        <v>115</v>
      </c>
      <c r="C80" s="31">
        <v>4</v>
      </c>
      <c r="D80" s="34">
        <v>5.6710027471047328E-3</v>
      </c>
      <c r="E80" s="34">
        <v>0.24306761730915286</v>
      </c>
      <c r="F80" s="34">
        <v>0.12587610955508305</v>
      </c>
      <c r="G80" s="35">
        <v>14.72625</v>
      </c>
      <c r="H80" s="36">
        <v>3.1553545815061104E-2</v>
      </c>
      <c r="I80" s="36">
        <v>1.2621418326024443</v>
      </c>
      <c r="J80" s="37">
        <v>2.7817124553808075</v>
      </c>
      <c r="K80" s="32"/>
      <c r="L80" s="134"/>
      <c r="M80" s="296"/>
      <c r="N80" s="297"/>
      <c r="O80" s="134"/>
      <c r="P80" s="298"/>
      <c r="Q80" s="134"/>
      <c r="R80" s="134"/>
      <c r="S80" s="134"/>
      <c r="T80" s="134"/>
      <c r="U80" s="134"/>
      <c r="V80" s="134"/>
      <c r="W80" s="134"/>
      <c r="X80" s="134"/>
      <c r="Y80" s="134"/>
      <c r="AA80" s="251"/>
      <c r="AG80" s="126"/>
      <c r="AH80" s="126"/>
    </row>
    <row r="81" spans="1:34" s="127" customFormat="1" ht="20.25" customHeight="1">
      <c r="A81" s="128"/>
      <c r="B81" s="33" t="s">
        <v>115</v>
      </c>
      <c r="C81" s="31">
        <v>5</v>
      </c>
      <c r="D81" s="34">
        <v>4.9349162232035617E-3</v>
      </c>
      <c r="E81" s="34">
        <v>0.24247623510312574</v>
      </c>
      <c r="F81" s="34">
        <v>0.12419404104872431</v>
      </c>
      <c r="G81" s="35">
        <v>15.62</v>
      </c>
      <c r="H81" s="36">
        <v>2.1796076000127115E-2</v>
      </c>
      <c r="I81" s="36">
        <v>1.3186625980076905</v>
      </c>
      <c r="J81" s="37">
        <v>2.6838484738066639</v>
      </c>
      <c r="K81" s="32"/>
      <c r="L81" s="134"/>
      <c r="M81" s="296"/>
      <c r="N81" s="297"/>
      <c r="O81" s="134"/>
      <c r="P81" s="298"/>
      <c r="Q81" s="134"/>
      <c r="R81" s="134"/>
      <c r="S81" s="134"/>
      <c r="T81" s="134"/>
      <c r="U81" s="134"/>
      <c r="V81" s="134"/>
      <c r="W81" s="134"/>
      <c r="X81" s="134"/>
      <c r="Y81" s="134"/>
      <c r="AA81" s="251"/>
      <c r="AG81" s="126"/>
      <c r="AH81" s="126"/>
    </row>
    <row r="82" spans="1:34" s="127" customFormat="1" ht="20.25" customHeight="1">
      <c r="A82" s="128"/>
      <c r="B82" s="33" t="s">
        <v>115</v>
      </c>
      <c r="C82" s="31">
        <v>6</v>
      </c>
      <c r="D82" s="34">
        <v>5.6314882021852629E-3</v>
      </c>
      <c r="E82" s="34">
        <v>0.24650895493048522</v>
      </c>
      <c r="F82" s="34">
        <v>0.12203432160760483</v>
      </c>
      <c r="G82" s="35">
        <v>17.13175</v>
      </c>
      <c r="H82" s="36">
        <v>2.6752886693066826E-2</v>
      </c>
      <c r="I82" s="36">
        <v>1.3952659367614852</v>
      </c>
      <c r="J82" s="37">
        <v>2.5469997847312897</v>
      </c>
      <c r="K82" s="32"/>
      <c r="L82" s="134"/>
      <c r="M82" s="296"/>
      <c r="N82" s="297"/>
      <c r="O82" s="134"/>
      <c r="P82" s="298"/>
      <c r="Q82" s="134"/>
      <c r="R82" s="134"/>
      <c r="S82" s="134"/>
      <c r="T82" s="134"/>
      <c r="U82" s="134"/>
      <c r="V82" s="134"/>
      <c r="W82" s="134"/>
      <c r="X82" s="134"/>
      <c r="Y82" s="134"/>
      <c r="AA82" s="251"/>
      <c r="AG82" s="126"/>
      <c r="AH82" s="126"/>
    </row>
    <row r="83" spans="1:34" s="127" customFormat="1" ht="20.25" customHeight="1">
      <c r="A83" s="128"/>
      <c r="B83" s="33" t="s">
        <v>115</v>
      </c>
      <c r="C83" s="31">
        <v>7</v>
      </c>
      <c r="D83" s="34">
        <v>5.3734186365603934E-3</v>
      </c>
      <c r="E83" s="34">
        <v>0.25273321294530787</v>
      </c>
      <c r="F83" s="34">
        <v>0.12359911565156309</v>
      </c>
      <c r="G83" s="35">
        <v>19.3475</v>
      </c>
      <c r="H83" s="36">
        <v>4.6511447316524068E-2</v>
      </c>
      <c r="I83" s="36">
        <v>2.5925076286862545</v>
      </c>
      <c r="J83" s="37">
        <v>2.3527027977928547</v>
      </c>
      <c r="K83" s="32"/>
      <c r="L83" s="134"/>
      <c r="M83" s="296"/>
      <c r="N83" s="297"/>
      <c r="O83" s="134"/>
      <c r="P83" s="298"/>
      <c r="Q83" s="134"/>
      <c r="R83" s="134"/>
      <c r="S83" s="134"/>
      <c r="T83" s="134"/>
      <c r="U83" s="134"/>
      <c r="V83" s="134"/>
      <c r="W83" s="134"/>
      <c r="X83" s="134"/>
      <c r="Y83" s="134"/>
      <c r="AA83" s="251"/>
      <c r="AG83" s="126"/>
      <c r="AH83" s="126"/>
    </row>
    <row r="84" spans="1:34" s="127" customFormat="1" ht="20.25" customHeight="1">
      <c r="A84" s="128"/>
      <c r="B84" s="33" t="s">
        <v>115</v>
      </c>
      <c r="C84" s="31">
        <v>8</v>
      </c>
      <c r="D84" s="34">
        <v>5.8041061556559298E-3</v>
      </c>
      <c r="E84" s="34">
        <v>0.25841063789939517</v>
      </c>
      <c r="F84" s="34">
        <v>0.12177382784827308</v>
      </c>
      <c r="G84" s="35">
        <v>19.979500000000002</v>
      </c>
      <c r="H84" s="36">
        <v>1.7900394685802425E-2</v>
      </c>
      <c r="I84" s="36">
        <v>2.3500661023217755</v>
      </c>
      <c r="J84" s="37">
        <v>2.3007041851215382</v>
      </c>
      <c r="K84" s="32"/>
      <c r="L84" s="134"/>
      <c r="M84" s="296"/>
      <c r="N84" s="297"/>
      <c r="O84" s="134"/>
      <c r="P84" s="298"/>
      <c r="Q84" s="134"/>
      <c r="R84" s="134"/>
      <c r="S84" s="134"/>
      <c r="T84" s="134"/>
      <c r="U84" s="134"/>
      <c r="V84" s="134"/>
      <c r="W84" s="134"/>
      <c r="X84" s="134"/>
      <c r="Y84" s="134"/>
      <c r="AA84" s="251"/>
      <c r="AG84" s="126"/>
      <c r="AH84" s="126"/>
    </row>
    <row r="85" spans="1:34" s="127" customFormat="1" ht="20.25" customHeight="1">
      <c r="A85" s="128"/>
      <c r="B85" s="33" t="s">
        <v>115</v>
      </c>
      <c r="C85" s="31">
        <v>9</v>
      </c>
      <c r="D85" s="34">
        <v>6.0925301703475248E-3</v>
      </c>
      <c r="E85" s="34">
        <v>0.2560414629153373</v>
      </c>
      <c r="F85" s="34">
        <v>0.12820295338932627</v>
      </c>
      <c r="G85" s="35">
        <v>20.091999999999999</v>
      </c>
      <c r="H85" s="36">
        <v>1.0142638717509991E-2</v>
      </c>
      <c r="I85" s="36">
        <v>2.54326665841563</v>
      </c>
      <c r="J85" s="37">
        <v>2.3074971849243595</v>
      </c>
      <c r="K85" s="32"/>
      <c r="L85" s="134"/>
      <c r="M85" s="296"/>
      <c r="N85" s="297"/>
      <c r="O85" s="134"/>
      <c r="P85" s="298"/>
      <c r="Q85" s="134"/>
      <c r="R85" s="134"/>
      <c r="S85" s="134"/>
      <c r="T85" s="134"/>
      <c r="U85" s="134"/>
      <c r="V85" s="134"/>
      <c r="W85" s="134"/>
      <c r="X85" s="134"/>
      <c r="Y85" s="134"/>
      <c r="AA85" s="251"/>
      <c r="AG85" s="126"/>
      <c r="AH85" s="126"/>
    </row>
    <row r="86" spans="1:34" s="127" customFormat="1" ht="20.25" customHeight="1">
      <c r="A86" s="128"/>
      <c r="B86" s="33" t="s">
        <v>115</v>
      </c>
      <c r="C86" s="31">
        <v>10</v>
      </c>
      <c r="D86" s="34">
        <v>6.3735879588993575E-3</v>
      </c>
      <c r="E86" s="34">
        <v>0.26090037803639332</v>
      </c>
      <c r="F86" s="34">
        <v>0.14628170859202771</v>
      </c>
      <c r="G86" s="35">
        <v>18.454249999999998</v>
      </c>
      <c r="H86" s="36">
        <v>2.2574337745683289E-2</v>
      </c>
      <c r="I86" s="36">
        <v>4.2710647014832785</v>
      </c>
      <c r="J86" s="37">
        <v>2.488248304870869</v>
      </c>
      <c r="K86" s="32" t="s">
        <v>66</v>
      </c>
      <c r="L86" s="134"/>
      <c r="M86" s="296"/>
      <c r="N86" s="297"/>
      <c r="O86" s="134"/>
      <c r="P86" s="298"/>
      <c r="Q86" s="134"/>
      <c r="R86" s="134"/>
      <c r="S86" s="134"/>
      <c r="T86" s="134"/>
      <c r="U86" s="134"/>
      <c r="V86" s="134"/>
      <c r="W86" s="134"/>
      <c r="X86" s="134"/>
      <c r="Y86" s="134"/>
      <c r="AA86" s="251"/>
      <c r="AG86" s="126"/>
      <c r="AH86" s="126"/>
    </row>
    <row r="87" spans="1:34" s="127" customFormat="1" ht="20.25" customHeight="1">
      <c r="A87" s="128"/>
      <c r="B87" s="33" t="s">
        <v>116</v>
      </c>
      <c r="C87" s="31">
        <v>1</v>
      </c>
      <c r="D87" s="34">
        <v>1.4821971044832991E-2</v>
      </c>
      <c r="E87" s="34">
        <v>0.35695831050432547</v>
      </c>
      <c r="F87" s="34">
        <v>0.15827285132676608</v>
      </c>
      <c r="G87" s="35">
        <v>9.3113499999999991</v>
      </c>
      <c r="H87" s="36">
        <v>0.28944592987812928</v>
      </c>
      <c r="I87" s="36">
        <v>4.0681466408145859</v>
      </c>
      <c r="J87" s="37">
        <v>2.1871131062806697</v>
      </c>
      <c r="K87" s="32"/>
      <c r="L87" s="134"/>
      <c r="M87" s="296"/>
      <c r="N87" s="297"/>
      <c r="O87" s="134"/>
      <c r="P87" s="298"/>
      <c r="Q87" s="134"/>
      <c r="R87" s="134"/>
      <c r="S87" s="134"/>
      <c r="T87" s="134"/>
      <c r="U87" s="134"/>
      <c r="V87" s="134"/>
      <c r="W87" s="134"/>
      <c r="X87" s="134"/>
      <c r="Y87" s="134"/>
      <c r="AA87" s="251"/>
      <c r="AG87" s="126"/>
      <c r="AH87" s="126"/>
    </row>
    <row r="88" spans="1:34" s="127" customFormat="1" ht="20.25" customHeight="1">
      <c r="A88" s="128"/>
      <c r="B88" s="33" t="s">
        <v>116</v>
      </c>
      <c r="C88" s="31">
        <v>2</v>
      </c>
      <c r="D88" s="34">
        <v>1.0594873200043304E-2</v>
      </c>
      <c r="E88" s="34">
        <v>0.34057619796893518</v>
      </c>
      <c r="F88" s="34">
        <v>0.1626290171583758</v>
      </c>
      <c r="G88" s="35">
        <v>7.6824500000000002</v>
      </c>
      <c r="H88" s="36">
        <v>0.22105988059782139</v>
      </c>
      <c r="I88" s="36">
        <v>1.474785203416894</v>
      </c>
      <c r="J88" s="37">
        <v>2.3791245746596217</v>
      </c>
      <c r="K88" s="32"/>
      <c r="L88" s="134"/>
      <c r="M88" s="296"/>
      <c r="N88" s="297"/>
      <c r="O88" s="134"/>
      <c r="P88" s="298"/>
      <c r="Q88" s="134"/>
      <c r="R88" s="134"/>
      <c r="S88" s="134"/>
      <c r="T88" s="134"/>
      <c r="U88" s="134"/>
      <c r="V88" s="134"/>
      <c r="W88" s="134"/>
      <c r="X88" s="134"/>
      <c r="Y88" s="134"/>
      <c r="AA88" s="251"/>
      <c r="AG88" s="126"/>
      <c r="AH88" s="126"/>
    </row>
    <row r="89" spans="1:34" s="127" customFormat="1" ht="20.25" customHeight="1">
      <c r="A89" s="128"/>
      <c r="B89" s="33" t="s">
        <v>116</v>
      </c>
      <c r="C89" s="31">
        <v>3</v>
      </c>
      <c r="D89" s="34">
        <v>4.9464550015341996E-3</v>
      </c>
      <c r="E89" s="34">
        <v>0.35195477093318522</v>
      </c>
      <c r="F89" s="34">
        <v>0.17758417092019621</v>
      </c>
      <c r="G89" s="35">
        <v>8.2412500000000026</v>
      </c>
      <c r="H89" s="36">
        <v>0.3117469734186451</v>
      </c>
      <c r="I89" s="36">
        <v>1.7387892049627054</v>
      </c>
      <c r="J89" s="37">
        <v>2.328049016353138</v>
      </c>
      <c r="K89" s="32"/>
      <c r="L89" s="134"/>
      <c r="M89" s="296"/>
      <c r="N89" s="297"/>
      <c r="O89" s="134"/>
      <c r="P89" s="298"/>
      <c r="Q89" s="134"/>
      <c r="R89" s="134"/>
      <c r="S89" s="134"/>
      <c r="T89" s="134"/>
      <c r="U89" s="134"/>
      <c r="V89" s="134"/>
      <c r="W89" s="134"/>
      <c r="X89" s="134"/>
      <c r="Y89" s="134"/>
      <c r="AA89" s="251"/>
      <c r="AG89" s="126"/>
      <c r="AH89" s="126"/>
    </row>
    <row r="90" spans="1:34" s="127" customFormat="1" ht="20.25" customHeight="1">
      <c r="A90" s="128"/>
      <c r="B90" s="33" t="s">
        <v>116</v>
      </c>
      <c r="C90" s="31">
        <v>4</v>
      </c>
      <c r="D90" s="34">
        <v>5.0692214298607048E-3</v>
      </c>
      <c r="E90" s="34">
        <v>0.36189034839560363</v>
      </c>
      <c r="F90" s="34">
        <v>0.1831537463798536</v>
      </c>
      <c r="G90" s="35">
        <v>9.2281000000000013</v>
      </c>
      <c r="H90" s="36">
        <v>0.22470345864135507</v>
      </c>
      <c r="I90" s="36">
        <v>1.7812855994114694</v>
      </c>
      <c r="J90" s="37">
        <v>2.2111768360320769</v>
      </c>
      <c r="K90" s="32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AG90" s="126"/>
      <c r="AH90" s="126"/>
    </row>
    <row r="91" spans="1:34" s="127" customFormat="1" ht="20.25" customHeight="1">
      <c r="A91" s="128"/>
      <c r="B91" s="33" t="s">
        <v>116</v>
      </c>
      <c r="C91" s="31">
        <v>5</v>
      </c>
      <c r="D91" s="34">
        <v>5.4008780539514748E-3</v>
      </c>
      <c r="E91" s="34">
        <v>0.36629464760548031</v>
      </c>
      <c r="F91" s="34">
        <v>0.17685795275352631</v>
      </c>
      <c r="G91" s="35">
        <v>9.8764500000000002</v>
      </c>
      <c r="H91" s="36">
        <v>0.28928374546395363</v>
      </c>
      <c r="I91" s="36">
        <v>2.2146945498427311</v>
      </c>
      <c r="J91" s="37">
        <v>2.1247689868184918</v>
      </c>
      <c r="K91" s="32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AG91" s="126"/>
      <c r="AH91" s="126"/>
    </row>
    <row r="92" spans="1:34" s="127" customFormat="1" ht="20.25" customHeight="1">
      <c r="A92" s="128"/>
      <c r="B92" s="33" t="s">
        <v>116</v>
      </c>
      <c r="C92" s="31">
        <v>6</v>
      </c>
      <c r="D92" s="34">
        <v>5.8447393142030462E-3</v>
      </c>
      <c r="E92" s="34">
        <v>0.36303860475930771</v>
      </c>
      <c r="F92" s="34">
        <v>0.16666704098505392</v>
      </c>
      <c r="G92" s="35">
        <v>10.96</v>
      </c>
      <c r="H92" s="36">
        <v>0.26472707232344472</v>
      </c>
      <c r="I92" s="36">
        <v>1.9828911675323828</v>
      </c>
      <c r="J92" s="37">
        <v>2.0088687581076203</v>
      </c>
      <c r="K92" s="32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AG92" s="126"/>
      <c r="AH92" s="126"/>
    </row>
    <row r="93" spans="1:34" s="127" customFormat="1" ht="20.25" customHeight="1">
      <c r="A93" s="128"/>
      <c r="B93" s="33" t="s">
        <v>116</v>
      </c>
      <c r="C93" s="31">
        <v>7</v>
      </c>
      <c r="D93" s="34">
        <v>5.9520013681403239E-3</v>
      </c>
      <c r="E93" s="34">
        <v>0.3673481745050437</v>
      </c>
      <c r="F93" s="34">
        <v>0.15915554282726321</v>
      </c>
      <c r="G93" s="35">
        <v>11.228941176470588</v>
      </c>
      <c r="H93" s="36">
        <v>0.15997029838425131</v>
      </c>
      <c r="I93" s="36">
        <v>1.9971447189586655</v>
      </c>
      <c r="J93" s="37">
        <v>1.9464541434680314</v>
      </c>
      <c r="K93" s="32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AG93" s="126"/>
      <c r="AH93" s="126"/>
    </row>
    <row r="94" spans="1:34" s="127" customFormat="1" ht="20.25" customHeight="1">
      <c r="A94" s="128"/>
      <c r="B94" s="33" t="s">
        <v>116</v>
      </c>
      <c r="C94" s="31">
        <v>8</v>
      </c>
      <c r="D94" s="34">
        <v>6.9472400394731499E-3</v>
      </c>
      <c r="E94" s="34">
        <v>0.36636124118583985</v>
      </c>
      <c r="F94" s="34">
        <v>0.15495242208422932</v>
      </c>
      <c r="G94" s="35">
        <v>12.035266666666669</v>
      </c>
      <c r="H94" s="36">
        <v>0.13184434607182013</v>
      </c>
      <c r="I94" s="36">
        <v>2.7416560892970456</v>
      </c>
      <c r="J94" s="37">
        <v>1.8736077104488995</v>
      </c>
      <c r="K94" s="32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AG94" s="126"/>
      <c r="AH94" s="126"/>
    </row>
    <row r="95" spans="1:34" s="127" customFormat="1" ht="20.25" customHeight="1">
      <c r="A95" s="128"/>
      <c r="B95" s="33" t="s">
        <v>116</v>
      </c>
      <c r="C95" s="31">
        <v>9</v>
      </c>
      <c r="D95" s="34">
        <v>6.1952138706734038E-3</v>
      </c>
      <c r="E95" s="34">
        <v>0.37011559416669154</v>
      </c>
      <c r="F95" s="34">
        <v>0.1534668889330652</v>
      </c>
      <c r="G95" s="35">
        <v>11.295999999999998</v>
      </c>
      <c r="H95" s="36">
        <v>0.10350979374257149</v>
      </c>
      <c r="I95" s="36">
        <v>2.5169223531088436</v>
      </c>
      <c r="J95" s="37">
        <v>1.932812225445345</v>
      </c>
      <c r="K95" s="32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AG95" s="126"/>
      <c r="AH95" s="126"/>
    </row>
    <row r="96" spans="1:34" s="127" customFormat="1" ht="20.25" customHeight="1">
      <c r="A96" s="128"/>
      <c r="B96" s="33" t="s">
        <v>116</v>
      </c>
      <c r="C96" s="31">
        <v>10</v>
      </c>
      <c r="D96" s="34">
        <v>5.3136764842936285E-3</v>
      </c>
      <c r="E96" s="34">
        <v>0.37180963457756971</v>
      </c>
      <c r="F96" s="34">
        <v>0.16969515877298591</v>
      </c>
      <c r="G96" s="35">
        <v>9.9862666666666673</v>
      </c>
      <c r="H96" s="36">
        <v>0.12972773555071049</v>
      </c>
      <c r="I96" s="36">
        <v>2.5911705092172346</v>
      </c>
      <c r="J96" s="37">
        <v>2.1025045237888893</v>
      </c>
      <c r="K96" s="32" t="s">
        <v>66</v>
      </c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AG96" s="126"/>
      <c r="AH96" s="126"/>
    </row>
    <row r="97" spans="1:34" s="127" customFormat="1" ht="20.25" customHeight="1">
      <c r="A97" s="128"/>
      <c r="B97" s="33" t="s">
        <v>117</v>
      </c>
      <c r="C97" s="31">
        <v>1</v>
      </c>
      <c r="D97" s="34">
        <v>1.7860828607643538E-2</v>
      </c>
      <c r="E97" s="34">
        <v>0.34507577113443183</v>
      </c>
      <c r="F97" s="34">
        <v>0.1265912769718181</v>
      </c>
      <c r="G97" s="35">
        <v>8.7676666666666652</v>
      </c>
      <c r="H97" s="36">
        <v>8.6051472261809883E-2</v>
      </c>
      <c r="I97" s="36">
        <v>3.045265990598494</v>
      </c>
      <c r="J97" s="37">
        <v>2.4715565249786642</v>
      </c>
      <c r="K97" s="32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AG97" s="126"/>
      <c r="AH97" s="126"/>
    </row>
    <row r="98" spans="1:34" s="127" customFormat="1" ht="20.25" customHeight="1">
      <c r="A98" s="128"/>
      <c r="B98" s="33" t="s">
        <v>117</v>
      </c>
      <c r="C98" s="31">
        <v>2</v>
      </c>
      <c r="D98" s="34">
        <v>9.1378177098947379E-3</v>
      </c>
      <c r="E98" s="34">
        <v>0.32613338607325382</v>
      </c>
      <c r="F98" s="34">
        <v>0.13325963048200107</v>
      </c>
      <c r="G98" s="35">
        <v>6.9037368421052632</v>
      </c>
      <c r="H98" s="36">
        <v>2.9173842722890041E-2</v>
      </c>
      <c r="I98" s="36">
        <v>0.86549066744573788</v>
      </c>
      <c r="J98" s="37">
        <v>2.7301157796054873</v>
      </c>
      <c r="K98" s="32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AG98" s="126"/>
      <c r="AH98" s="126"/>
    </row>
    <row r="99" spans="1:34" s="127" customFormat="1" ht="20.25" customHeight="1">
      <c r="A99" s="128"/>
      <c r="B99" s="33" t="s">
        <v>117</v>
      </c>
      <c r="C99" s="31">
        <v>3</v>
      </c>
      <c r="D99" s="34">
        <v>3.9720739870427518E-3</v>
      </c>
      <c r="E99" s="34">
        <v>0.34121968371786354</v>
      </c>
      <c r="F99" s="34">
        <v>0.14890309066684623</v>
      </c>
      <c r="G99" s="35">
        <v>7.6639999999999988</v>
      </c>
      <c r="H99" s="36">
        <v>3.7981359282219546E-2</v>
      </c>
      <c r="I99" s="36">
        <v>1.2646984526951828</v>
      </c>
      <c r="J99" s="37">
        <v>2.6386862099106052</v>
      </c>
      <c r="K99" s="3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AG99" s="126"/>
      <c r="AH99" s="126"/>
    </row>
    <row r="100" spans="1:34" s="134" customFormat="1" ht="20.25" customHeight="1">
      <c r="A100" s="128"/>
      <c r="B100" s="33" t="s">
        <v>117</v>
      </c>
      <c r="C100" s="31">
        <v>4</v>
      </c>
      <c r="D100" s="34">
        <v>3.9063774219340961E-3</v>
      </c>
      <c r="E100" s="34">
        <v>0.34887499264124278</v>
      </c>
      <c r="F100" s="34">
        <v>0.15467580718918225</v>
      </c>
      <c r="G100" s="35">
        <v>8.4455263157894738</v>
      </c>
      <c r="H100" s="36">
        <v>2.3439826233716491E-2</v>
      </c>
      <c r="I100" s="36">
        <v>1.3892604702368121</v>
      </c>
      <c r="J100" s="37">
        <v>2.520418987928009</v>
      </c>
      <c r="K100" s="32"/>
      <c r="Z100" s="127"/>
      <c r="AA100" s="127"/>
      <c r="AB100" s="127"/>
      <c r="AC100" s="127"/>
      <c r="AD100" s="127"/>
      <c r="AE100" s="127"/>
      <c r="AF100" s="127"/>
      <c r="AG100" s="126"/>
      <c r="AH100" s="126"/>
    </row>
    <row r="101" spans="1:34" s="134" customFormat="1" ht="20.25" customHeight="1">
      <c r="A101" s="128"/>
      <c r="B101" s="33" t="s">
        <v>117</v>
      </c>
      <c r="C101" s="31">
        <v>5</v>
      </c>
      <c r="D101" s="34">
        <v>3.9529122276304625E-3</v>
      </c>
      <c r="E101" s="34">
        <v>0.35481408191338426</v>
      </c>
      <c r="F101" s="34">
        <v>0.1498295586965594</v>
      </c>
      <c r="G101" s="35">
        <v>9.1438947368421051</v>
      </c>
      <c r="H101" s="36">
        <v>1.5763236054346069E-2</v>
      </c>
      <c r="I101" s="36">
        <v>1.7190684652600741</v>
      </c>
      <c r="J101" s="37">
        <v>2.3968877083052451</v>
      </c>
      <c r="K101" s="32"/>
      <c r="Z101" s="127"/>
      <c r="AA101" s="127"/>
      <c r="AB101" s="127"/>
      <c r="AC101" s="127"/>
      <c r="AD101" s="127"/>
      <c r="AE101" s="127"/>
      <c r="AF101" s="127"/>
      <c r="AG101" s="126"/>
      <c r="AH101" s="126"/>
    </row>
    <row r="102" spans="1:34" s="134" customFormat="1" ht="20.25" customHeight="1">
      <c r="A102" s="128"/>
      <c r="B102" s="33" t="s">
        <v>117</v>
      </c>
      <c r="C102" s="31">
        <v>6</v>
      </c>
      <c r="D102" s="34">
        <v>3.9914006200906004E-3</v>
      </c>
      <c r="E102" s="34">
        <v>0.35185944035888389</v>
      </c>
      <c r="F102" s="34">
        <v>0.14672167244487214</v>
      </c>
      <c r="G102" s="35">
        <v>10.26815789473684</v>
      </c>
      <c r="H102" s="36">
        <v>1.5676322811228695E-2</v>
      </c>
      <c r="I102" s="36">
        <v>1.779262639074457</v>
      </c>
      <c r="J102" s="37">
        <v>2.238419798229061</v>
      </c>
      <c r="K102" s="32"/>
      <c r="Z102" s="127"/>
      <c r="AA102" s="127"/>
      <c r="AB102" s="127"/>
      <c r="AC102" s="127"/>
      <c r="AD102" s="127"/>
      <c r="AE102" s="127"/>
      <c r="AF102" s="127"/>
      <c r="AG102" s="126"/>
      <c r="AH102" s="126"/>
    </row>
    <row r="103" spans="1:34" s="134" customFormat="1" ht="20.25" customHeight="1">
      <c r="A103" s="128"/>
      <c r="B103" s="33" t="s">
        <v>117</v>
      </c>
      <c r="C103" s="31">
        <v>7</v>
      </c>
      <c r="D103" s="34">
        <v>4.647743942350872E-3</v>
      </c>
      <c r="E103" s="34">
        <v>0.35177039906022317</v>
      </c>
      <c r="F103" s="34">
        <v>0.13942328959712921</v>
      </c>
      <c r="G103" s="35">
        <v>10.989222222222221</v>
      </c>
      <c r="H103" s="36">
        <v>1.152734928459109E-2</v>
      </c>
      <c r="I103" s="36">
        <v>1.9606099908208678</v>
      </c>
      <c r="J103" s="37">
        <v>2.1570089160087025</v>
      </c>
      <c r="K103" s="32"/>
      <c r="Z103" s="127"/>
      <c r="AA103" s="127"/>
      <c r="AB103" s="127"/>
      <c r="AC103" s="127"/>
      <c r="AD103" s="127"/>
      <c r="AE103" s="127"/>
      <c r="AF103" s="127"/>
      <c r="AG103" s="126"/>
      <c r="AH103" s="126"/>
    </row>
    <row r="104" spans="1:34" s="134" customFormat="1" ht="20.25" customHeight="1">
      <c r="A104" s="128"/>
      <c r="B104" s="33" t="s">
        <v>117</v>
      </c>
      <c r="C104" s="31">
        <v>8</v>
      </c>
      <c r="D104" s="34">
        <v>5.6509471945502873E-3</v>
      </c>
      <c r="E104" s="34">
        <v>0.35471070743559774</v>
      </c>
      <c r="F104" s="34">
        <v>0.13333522263308054</v>
      </c>
      <c r="G104" s="35">
        <v>11.8294</v>
      </c>
      <c r="H104" s="36">
        <v>6.5844554386706436E-3</v>
      </c>
      <c r="I104" s="36">
        <v>2.2532006511130942</v>
      </c>
      <c r="J104" s="37">
        <v>2.0636054678826152</v>
      </c>
      <c r="K104" s="32"/>
      <c r="Z104" s="127"/>
      <c r="AA104" s="127"/>
      <c r="AB104" s="127"/>
      <c r="AC104" s="127"/>
      <c r="AD104" s="127"/>
      <c r="AE104" s="127"/>
      <c r="AF104" s="127"/>
      <c r="AG104" s="126"/>
      <c r="AH104" s="126"/>
    </row>
    <row r="105" spans="1:34" s="134" customFormat="1" ht="20.25" customHeight="1">
      <c r="A105" s="128"/>
      <c r="B105" s="33" t="s">
        <v>117</v>
      </c>
      <c r="C105" s="31">
        <v>9</v>
      </c>
      <c r="D105" s="34">
        <v>5.381667502025185E-3</v>
      </c>
      <c r="E105" s="34">
        <v>0.35780197553330784</v>
      </c>
      <c r="F105" s="34">
        <v>0.13937596023620064</v>
      </c>
      <c r="G105" s="35">
        <v>11.595642857142858</v>
      </c>
      <c r="H105" s="36">
        <v>1.3636086989083659E-2</v>
      </c>
      <c r="I105" s="36">
        <v>1.657542129561947</v>
      </c>
      <c r="J105" s="37">
        <v>2.109167024072681</v>
      </c>
      <c r="K105" s="32"/>
      <c r="Z105" s="127"/>
      <c r="AA105" s="127"/>
      <c r="AB105" s="127"/>
      <c r="AC105" s="127"/>
      <c r="AD105" s="127"/>
      <c r="AE105" s="127"/>
      <c r="AF105" s="127"/>
      <c r="AG105" s="126"/>
      <c r="AH105" s="126"/>
    </row>
    <row r="106" spans="1:34" s="134" customFormat="1" ht="20.25" customHeight="1">
      <c r="A106" s="128"/>
      <c r="B106" s="33" t="s">
        <v>117</v>
      </c>
      <c r="C106" s="31">
        <v>10</v>
      </c>
      <c r="D106" s="34">
        <v>4.6360051356797083E-3</v>
      </c>
      <c r="E106" s="34">
        <v>0.35763723710961864</v>
      </c>
      <c r="F106" s="34">
        <v>0.15884747914797331</v>
      </c>
      <c r="G106" s="35">
        <v>9.961800000000002</v>
      </c>
      <c r="H106" s="36">
        <v>2.7484424233231719E-2</v>
      </c>
      <c r="I106" s="36">
        <v>1.9663856246866693</v>
      </c>
      <c r="J106" s="37">
        <v>2.2970820709287865</v>
      </c>
      <c r="K106" s="32" t="s">
        <v>68</v>
      </c>
      <c r="Z106" s="127"/>
      <c r="AA106" s="127"/>
      <c r="AB106" s="127"/>
      <c r="AC106" s="127"/>
      <c r="AD106" s="127"/>
      <c r="AE106" s="127"/>
      <c r="AF106" s="127"/>
      <c r="AG106" s="126"/>
      <c r="AH106" s="126"/>
    </row>
    <row r="107" spans="1:34" s="134" customFormat="1" ht="20.25" customHeight="1">
      <c r="A107" s="128"/>
      <c r="B107" s="217" t="s">
        <v>121</v>
      </c>
      <c r="C107" s="218"/>
      <c r="D107" s="217"/>
      <c r="E107" s="217"/>
      <c r="F107" s="217"/>
      <c r="G107" s="217"/>
      <c r="H107" s="217"/>
      <c r="I107" s="217"/>
      <c r="J107" s="217"/>
      <c r="K107" s="218"/>
      <c r="Z107" s="127"/>
      <c r="AA107" s="127"/>
      <c r="AB107" s="127"/>
      <c r="AC107" s="127"/>
      <c r="AD107" s="127"/>
      <c r="AE107" s="127"/>
      <c r="AF107" s="127"/>
      <c r="AG107" s="126"/>
      <c r="AH107" s="126"/>
    </row>
    <row r="108" spans="1:34" s="134" customFormat="1" ht="20.25" customHeight="1">
      <c r="A108" s="128"/>
      <c r="B108" s="219" t="str">
        <f>C66</f>
        <v>320</v>
      </c>
      <c r="C108" s="220"/>
      <c r="D108" s="170">
        <f t="shared" ref="D108:J110" si="1">(SUMIFS(D$77:D$106,$B$77:$B$106,$B108,$C$77:$C$106,MAX($C$77:$C$106))/SUMIFS(D$77:D$106,$B$77:$B$106,$B108,$C$77:$C$106,MAX($C$77:$C$106)-1))-1</f>
        <v>4.6131538243297854E-2</v>
      </c>
      <c r="E108" s="170">
        <f t="shared" si="1"/>
        <v>1.8977063580763343E-2</v>
      </c>
      <c r="F108" s="170">
        <f t="shared" si="1"/>
        <v>0.14101668272648871</v>
      </c>
      <c r="G108" s="170">
        <f t="shared" si="1"/>
        <v>-8.1512542305395175E-2</v>
      </c>
      <c r="H108" s="170">
        <f t="shared" si="1"/>
        <v>1.2256868626022861</v>
      </c>
      <c r="I108" s="170">
        <f t="shared" si="1"/>
        <v>0.67936173242015019</v>
      </c>
      <c r="J108" s="221">
        <f t="shared" si="1"/>
        <v>7.8332108540550394E-2</v>
      </c>
      <c r="K108" s="222"/>
      <c r="Z108" s="127"/>
      <c r="AA108" s="127"/>
      <c r="AB108" s="127"/>
      <c r="AC108" s="127"/>
      <c r="AD108" s="127"/>
      <c r="AE108" s="127"/>
      <c r="AF108" s="127"/>
      <c r="AG108" s="126"/>
      <c r="AH108" s="126"/>
    </row>
    <row r="109" spans="1:34" s="134" customFormat="1" ht="20.25" customHeight="1">
      <c r="A109" s="128"/>
      <c r="B109" s="223" t="str">
        <f>D66</f>
        <v>22</v>
      </c>
      <c r="C109" s="220"/>
      <c r="D109" s="170">
        <f t="shared" si="1"/>
        <v>-0.1422932936266742</v>
      </c>
      <c r="E109" s="170">
        <f t="shared" si="1"/>
        <v>4.5770576478743052E-3</v>
      </c>
      <c r="F109" s="170">
        <f t="shared" si="1"/>
        <v>0.10574443746623863</v>
      </c>
      <c r="G109" s="170">
        <f t="shared" si="1"/>
        <v>-0.11594664778092512</v>
      </c>
      <c r="H109" s="170">
        <f>(SUMIFS(H$77:H$106,$B$77:$B$106,$B109,$C$77:$C$106,MAX($C$77:$C$106))/SUMIFS(H$77:H$106,$B$77:$B$106,$B109,$C$77:$C$106,MAX($C$77:$C$106)-1))-1</f>
        <v>0.2532894797698364</v>
      </c>
      <c r="I109" s="170">
        <f t="shared" si="1"/>
        <v>2.9499581509410344E-2</v>
      </c>
      <c r="J109" s="221">
        <f t="shared" si="1"/>
        <v>8.7795542737963084E-2</v>
      </c>
      <c r="K109" s="222"/>
      <c r="Z109" s="127"/>
      <c r="AA109" s="127"/>
      <c r="AB109" s="127"/>
      <c r="AC109" s="127"/>
      <c r="AD109" s="127"/>
      <c r="AE109" s="127"/>
      <c r="AF109" s="127"/>
      <c r="AG109" s="126"/>
      <c r="AH109" s="126"/>
    </row>
    <row r="110" spans="1:34" s="134" customFormat="1" ht="20.25" customHeight="1">
      <c r="A110" s="128"/>
      <c r="B110" s="223" t="str">
        <f>E66</f>
        <v>6</v>
      </c>
      <c r="C110" s="220"/>
      <c r="D110" s="170">
        <f t="shared" si="1"/>
        <v>-0.13855600816380331</v>
      </c>
      <c r="E110" s="170">
        <f t="shared" si="1"/>
        <v>-4.6041787064943218E-4</v>
      </c>
      <c r="F110" s="170">
        <f t="shared" si="1"/>
        <v>0.1397050027764779</v>
      </c>
      <c r="G110" s="170">
        <f t="shared" si="1"/>
        <v>-0.14090144697207685</v>
      </c>
      <c r="H110" s="170">
        <f t="shared" si="1"/>
        <v>1.0155653344859354</v>
      </c>
      <c r="I110" s="170">
        <f t="shared" si="1"/>
        <v>0.18632618116701694</v>
      </c>
      <c r="J110" s="221">
        <f t="shared" si="1"/>
        <v>8.9094436197495686E-2</v>
      </c>
      <c r="K110" s="222"/>
      <c r="Z110" s="127"/>
      <c r="AA110" s="127"/>
      <c r="AB110" s="127"/>
      <c r="AC110" s="127"/>
      <c r="AD110" s="127"/>
      <c r="AE110" s="127"/>
      <c r="AF110" s="127"/>
      <c r="AG110" s="126"/>
      <c r="AH110" s="126"/>
    </row>
    <row r="111" spans="1:34" s="134" customFormat="1" ht="20.25" customHeight="1" thickBot="1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Z111" s="127"/>
      <c r="AA111" s="127"/>
      <c r="AB111" s="127"/>
      <c r="AC111" s="127"/>
      <c r="AD111" s="127"/>
      <c r="AE111" s="127"/>
      <c r="AF111" s="127"/>
      <c r="AG111" s="126"/>
      <c r="AH111" s="126"/>
    </row>
    <row r="112" spans="1:34" s="134" customFormat="1" ht="17.25" thickTop="1">
      <c r="A112" s="128"/>
      <c r="B112" s="224" t="s">
        <v>51</v>
      </c>
      <c r="C112" s="224"/>
      <c r="D112" s="224"/>
      <c r="E112" s="224"/>
      <c r="F112" s="225" t="s">
        <v>74</v>
      </c>
      <c r="G112" s="226"/>
      <c r="H112" s="224"/>
      <c r="I112" s="224"/>
      <c r="J112" s="128"/>
      <c r="K112" s="128"/>
      <c r="Z112" s="127"/>
      <c r="AA112" s="127"/>
      <c r="AB112" s="127"/>
      <c r="AC112" s="127"/>
      <c r="AD112" s="127"/>
      <c r="AE112" s="127"/>
      <c r="AF112" s="127"/>
      <c r="AG112" s="126"/>
      <c r="AH112" s="126"/>
    </row>
    <row r="113" spans="1:34" s="134" customFormat="1">
      <c r="A113" s="128"/>
      <c r="B113" s="227" t="s">
        <v>33</v>
      </c>
      <c r="C113" s="227" t="s">
        <v>52</v>
      </c>
      <c r="D113" s="227"/>
      <c r="E113" s="227"/>
      <c r="F113" s="228" t="s">
        <v>75</v>
      </c>
      <c r="G113" s="229"/>
      <c r="H113" s="230" t="s">
        <v>78</v>
      </c>
      <c r="I113" s="230"/>
      <c r="J113" s="128"/>
      <c r="K113" s="128"/>
      <c r="Z113" s="127"/>
      <c r="AA113" s="127"/>
      <c r="AB113" s="127"/>
      <c r="AC113" s="127"/>
      <c r="AD113" s="127"/>
      <c r="AE113" s="127"/>
      <c r="AF113" s="127"/>
      <c r="AG113" s="126"/>
      <c r="AH113" s="126"/>
    </row>
    <row r="114" spans="1:34" s="134" customFormat="1">
      <c r="A114" s="128"/>
      <c r="B114" s="227" t="s">
        <v>34</v>
      </c>
      <c r="C114" s="227" t="s">
        <v>53</v>
      </c>
      <c r="D114" s="227"/>
      <c r="E114" s="227"/>
      <c r="F114" s="228" t="s">
        <v>76</v>
      </c>
      <c r="G114" s="229"/>
      <c r="H114" s="230" t="s">
        <v>79</v>
      </c>
      <c r="I114" s="230"/>
      <c r="J114" s="128"/>
      <c r="K114" s="128"/>
      <c r="Z114" s="127"/>
      <c r="AA114" s="127"/>
      <c r="AB114" s="127"/>
      <c r="AC114" s="127"/>
      <c r="AD114" s="127"/>
      <c r="AE114" s="127"/>
      <c r="AF114" s="127"/>
      <c r="AG114" s="126"/>
      <c r="AH114" s="126"/>
    </row>
    <row r="115" spans="1:34" s="134" customFormat="1">
      <c r="A115" s="128"/>
      <c r="B115" s="227" t="s">
        <v>4</v>
      </c>
      <c r="C115" s="227" t="s">
        <v>54</v>
      </c>
      <c r="D115" s="227"/>
      <c r="E115" s="227"/>
      <c r="F115" s="228" t="s">
        <v>77</v>
      </c>
      <c r="G115" s="229"/>
      <c r="H115" s="230" t="s">
        <v>80</v>
      </c>
      <c r="I115" s="230"/>
      <c r="J115" s="128"/>
      <c r="K115" s="128"/>
      <c r="Z115" s="127"/>
      <c r="AA115" s="127"/>
      <c r="AB115" s="127"/>
      <c r="AC115" s="127"/>
      <c r="AD115" s="127"/>
      <c r="AE115" s="127"/>
      <c r="AF115" s="127"/>
      <c r="AG115" s="126"/>
      <c r="AH115" s="126"/>
    </row>
    <row r="116" spans="1:34" s="134" customFormat="1">
      <c r="A116" s="128"/>
      <c r="B116" s="227" t="s">
        <v>5</v>
      </c>
      <c r="C116" s="227" t="s">
        <v>55</v>
      </c>
      <c r="D116" s="227"/>
      <c r="E116" s="227"/>
      <c r="F116" s="228" t="s">
        <v>84</v>
      </c>
      <c r="G116" s="229"/>
      <c r="H116" s="230" t="s">
        <v>81</v>
      </c>
      <c r="I116" s="230"/>
      <c r="J116" s="128"/>
      <c r="K116" s="128"/>
      <c r="Z116" s="127"/>
      <c r="AA116" s="127"/>
      <c r="AB116" s="127"/>
      <c r="AC116" s="127"/>
      <c r="AD116" s="127"/>
      <c r="AE116" s="127"/>
      <c r="AF116" s="127"/>
      <c r="AG116" s="126"/>
      <c r="AH116" s="126"/>
    </row>
    <row r="117" spans="1:34" s="134" customFormat="1">
      <c r="A117" s="128"/>
      <c r="B117" s="227" t="s">
        <v>56</v>
      </c>
      <c r="C117" s="227" t="s">
        <v>57</v>
      </c>
      <c r="D117" s="227"/>
      <c r="E117" s="227"/>
      <c r="F117" s="228" t="s">
        <v>85</v>
      </c>
      <c r="G117" s="229"/>
      <c r="H117" s="230" t="s">
        <v>82</v>
      </c>
      <c r="I117" s="230"/>
      <c r="J117" s="128"/>
      <c r="K117" s="128"/>
      <c r="Z117" s="127"/>
      <c r="AA117" s="127"/>
      <c r="AB117" s="127"/>
      <c r="AC117" s="127"/>
      <c r="AD117" s="127"/>
      <c r="AE117" s="127"/>
      <c r="AF117" s="127"/>
      <c r="AG117" s="126"/>
      <c r="AH117" s="126"/>
    </row>
    <row r="118" spans="1:34" s="134" customFormat="1" ht="17.25" thickBot="1">
      <c r="A118" s="128"/>
      <c r="B118" s="231" t="s">
        <v>58</v>
      </c>
      <c r="C118" s="231" t="s">
        <v>59</v>
      </c>
      <c r="D118" s="231"/>
      <c r="E118" s="231"/>
      <c r="F118" s="232" t="s">
        <v>86</v>
      </c>
      <c r="G118" s="233"/>
      <c r="H118" s="234" t="s">
        <v>83</v>
      </c>
      <c r="I118" s="234"/>
      <c r="J118" s="128"/>
      <c r="K118" s="128"/>
      <c r="Z118" s="127"/>
      <c r="AA118" s="127"/>
      <c r="AB118" s="127"/>
      <c r="AC118" s="127"/>
      <c r="AD118" s="127"/>
      <c r="AE118" s="127"/>
      <c r="AF118" s="127"/>
      <c r="AG118" s="126"/>
      <c r="AH118" s="126"/>
    </row>
    <row r="119" spans="1:34" s="134" customFormat="1" ht="17.25" thickTop="1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Z119" s="127"/>
      <c r="AA119" s="127"/>
      <c r="AB119" s="127"/>
      <c r="AC119" s="127"/>
      <c r="AD119" s="127"/>
      <c r="AE119" s="127"/>
      <c r="AF119" s="127"/>
      <c r="AG119" s="126"/>
      <c r="AH119" s="126"/>
    </row>
    <row r="120" spans="1:34" s="134" customFormat="1" ht="6.75" customHeight="1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Z120" s="127"/>
      <c r="AA120" s="127"/>
      <c r="AB120" s="127"/>
      <c r="AC120" s="127"/>
      <c r="AD120" s="127"/>
      <c r="AE120" s="127"/>
      <c r="AF120" s="127"/>
      <c r="AG120" s="126"/>
      <c r="AH120" s="126"/>
    </row>
  </sheetData>
  <mergeCells count="3">
    <mergeCell ref="C4:D4"/>
    <mergeCell ref="C5:D5"/>
    <mergeCell ref="O9:P9"/>
  </mergeCells>
  <phoneticPr fontId="3" type="noConversion"/>
  <conditionalFormatting sqref="B77:K106">
    <cfRule type="expression" dxfId="69" priority="6">
      <formula>$B77&lt;&gt;$B78</formula>
    </cfRule>
  </conditionalFormatting>
  <conditionalFormatting sqref="C67:K67">
    <cfRule type="containsText" dxfId="66" priority="12" operator="containsText" text="F">
      <formula>NOT(ISERROR(SEARCH("F",C67)))</formula>
    </cfRule>
    <cfRule type="containsText" dxfId="65" priority="13" operator="containsText" text="D">
      <formula>NOT(ISERROR(SEARCH("D",C67)))</formula>
    </cfRule>
    <cfRule type="containsText" dxfId="64" priority="14" operator="containsText" text="S">
      <formula>NOT(ISERROR(SEARCH("S",C67)))</formula>
    </cfRule>
    <cfRule type="containsText" dxfId="63" priority="15" operator="containsText" text="A">
      <formula>NOT(ISERROR(SEARCH("A",C67)))</formula>
    </cfRule>
  </conditionalFormatting>
  <conditionalFormatting sqref="D54:K54 D56:K57 D58:D63 D64:K65 D74:K74 D107:K107 K108:K110">
    <cfRule type="containsText" dxfId="62" priority="29" operator="containsText" text="악화">
      <formula>NOT(ISERROR(SEARCH("악화",D54)))</formula>
    </cfRule>
  </conditionalFormatting>
  <conditionalFormatting sqref="D54:K54 D56:K57 D64:K65 D74:K74 D107:K107 K108:K110 D58:D63">
    <cfRule type="containsText" dxfId="61" priority="28" operator="containsText" text="개선">
      <formula>NOT(ISERROR(SEARCH("개선",D54)))</formula>
    </cfRule>
  </conditionalFormatting>
  <conditionalFormatting sqref="G4:G5">
    <cfRule type="containsText" dxfId="60" priority="18" operator="containsText" text="S">
      <formula>NOT(ISERROR(SEARCH("S",G4)))</formula>
    </cfRule>
    <cfRule type="containsText" dxfId="59" priority="19" operator="containsText" text="A">
      <formula>NOT(ISERROR(SEARCH("A",G4)))</formula>
    </cfRule>
  </conditionalFormatting>
  <conditionalFormatting sqref="G5">
    <cfRule type="containsText" dxfId="58" priority="16" operator="containsText" text="F">
      <formula>NOT(ISERROR(SEARCH("F",G5)))</formula>
    </cfRule>
    <cfRule type="containsText" dxfId="57" priority="17" operator="containsText" text="D">
      <formula>NOT(ISERROR(SEARCH("D",G5)))</formula>
    </cfRule>
  </conditionalFormatting>
  <conditionalFormatting sqref="K1:K21 J22">
    <cfRule type="containsText" dxfId="56" priority="1" operator="containsText" text="D">
      <formula>NOT(ISERROR(SEARCH("D",J1)))</formula>
    </cfRule>
    <cfRule type="containsText" dxfId="55" priority="2" operator="containsText" text="F">
      <formula>NOT(ISERROR(SEARCH("F",J1)))</formula>
    </cfRule>
    <cfRule type="containsText" dxfId="54" priority="3" operator="containsText" text="S">
      <formula>NOT(ISERROR(SEARCH("S",J1)))</formula>
    </cfRule>
    <cfRule type="containsText" dxfId="53" priority="4" operator="containsText" text="A">
      <formula>NOT(ISERROR(SEARCH("A",J1)))</formula>
    </cfRule>
  </conditionalFormatting>
  <conditionalFormatting sqref="K24:K28 K30:K66">
    <cfRule type="containsText" dxfId="52" priority="20" operator="containsText" text="D">
      <formula>NOT(ISERROR(SEARCH("D",K24)))</formula>
    </cfRule>
    <cfRule type="containsText" dxfId="51" priority="21" operator="containsText" text="F">
      <formula>NOT(ISERROR(SEARCH("F",K24)))</formula>
    </cfRule>
    <cfRule type="containsText" dxfId="50" priority="22" operator="containsText" text="S">
      <formula>NOT(ISERROR(SEARCH("S",K24)))</formula>
    </cfRule>
    <cfRule type="containsText" dxfId="49" priority="23" operator="containsText" text="A">
      <formula>NOT(ISERROR(SEARCH("A",K24)))</formula>
    </cfRule>
  </conditionalFormatting>
  <conditionalFormatting sqref="K68:K1048576">
    <cfRule type="containsText" dxfId="48" priority="7" operator="containsText" text="D">
      <formula>NOT(ISERROR(SEARCH("D",K68)))</formula>
    </cfRule>
    <cfRule type="containsText" dxfId="47" priority="8" operator="containsText" text="F">
      <formula>NOT(ISERROR(SEARCH("F",K68)))</formula>
    </cfRule>
    <cfRule type="containsText" dxfId="46" priority="9" operator="containsText" text="S">
      <formula>NOT(ISERROR(SEARCH("S",K68)))</formula>
    </cfRule>
    <cfRule type="containsText" dxfId="45" priority="10" operator="containsText" text="A">
      <formula>NOT(ISERROR(SEARCH("A",K68)))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C6E89C0D-94F7-4FFE-8AEF-1B17D90C1ED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4" id="{EE77043F-A054-4FA1-A727-559A99D5141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33" id="{B152E01E-6705-4880-8AA7-DF920B438D1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D108:J110</xm:sqref>
        </x14:conditionalFormatting>
        <x14:conditionalFormatting xmlns:xm="http://schemas.microsoft.com/office/excel/2006/main">
          <x14:cfRule type="iconSet" priority="5" id="{C113CACD-1D53-4623-BE36-D762BD66C2D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7" id="{8D81A3D0-1EE3-46A7-9042-691A2F5CFFA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45" customWidth="1"/>
    <col min="6" max="6" width="10.28515625" style="4" customWidth="1"/>
    <col min="7" max="7" width="9.140625" style="4"/>
    <col min="8" max="8" width="9.7109375" style="4" customWidth="1"/>
    <col min="9" max="9" width="10" style="111" bestFit="1" customWidth="1"/>
    <col min="10" max="20" width="9.28515625" style="11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43"/>
      <c r="F1" s="48"/>
      <c r="G1" s="1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7"/>
    </row>
    <row r="2" spans="1:66" ht="50.25" customHeight="1">
      <c r="A2" s="8" t="s">
        <v>47</v>
      </c>
      <c r="B2" s="8"/>
      <c r="C2" s="8"/>
      <c r="D2" s="8"/>
      <c r="E2" s="44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"/>
    </row>
    <row r="3" spans="1:66" s="14" customFormat="1" ht="21.75" customHeight="1">
      <c r="A3" s="30" t="s">
        <v>150</v>
      </c>
      <c r="B3" s="30"/>
      <c r="C3" s="16"/>
      <c r="D3" s="16"/>
      <c r="E3" s="44"/>
      <c r="F3" s="4"/>
      <c r="G3" s="4"/>
      <c r="H3" s="4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8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8" t="s">
        <v>38</v>
      </c>
      <c r="B4" s="78" t="s">
        <v>136</v>
      </c>
      <c r="C4" s="78" t="s">
        <v>1</v>
      </c>
      <c r="D4" s="78" t="s">
        <v>10</v>
      </c>
      <c r="E4" s="79" t="s">
        <v>135</v>
      </c>
      <c r="F4" s="65" t="s">
        <v>45</v>
      </c>
      <c r="G4" s="89" t="s">
        <v>140</v>
      </c>
      <c r="H4" s="65" t="s">
        <v>63</v>
      </c>
      <c r="I4" s="65" t="s">
        <v>3</v>
      </c>
      <c r="J4" s="64" t="s">
        <v>11</v>
      </c>
      <c r="K4" s="64" t="s">
        <v>12</v>
      </c>
      <c r="L4" s="64" t="s">
        <v>13</v>
      </c>
      <c r="M4" s="64" t="s">
        <v>15</v>
      </c>
      <c r="N4" s="120" t="s">
        <v>6</v>
      </c>
      <c r="O4" s="120" t="s">
        <v>7</v>
      </c>
      <c r="P4" s="120" t="s">
        <v>26</v>
      </c>
      <c r="Q4" s="120" t="s">
        <v>14</v>
      </c>
      <c r="R4" s="120" t="s">
        <v>46</v>
      </c>
      <c r="S4" s="90" t="s">
        <v>43</v>
      </c>
      <c r="T4" s="9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8" t="s">
        <v>39</v>
      </c>
      <c r="AQ4" s="38" t="s">
        <v>27</v>
      </c>
      <c r="AR4" s="38" t="s">
        <v>40</v>
      </c>
      <c r="AS4" s="38" t="s">
        <v>41</v>
      </c>
      <c r="AT4" s="38" t="s">
        <v>6</v>
      </c>
      <c r="AU4" s="38" t="s">
        <v>7</v>
      </c>
      <c r="AV4" s="38" t="s">
        <v>28</v>
      </c>
      <c r="AW4" s="38" t="s">
        <v>18</v>
      </c>
      <c r="AX4" s="39" t="s">
        <v>60</v>
      </c>
      <c r="AY4" s="38" t="s">
        <v>87</v>
      </c>
      <c r="AZ4" s="38" t="s">
        <v>65</v>
      </c>
      <c r="BA4" s="38" t="s">
        <v>120</v>
      </c>
      <c r="BB4" t="s">
        <v>128</v>
      </c>
      <c r="BC4" t="s">
        <v>129</v>
      </c>
      <c r="BD4" t="s">
        <v>110</v>
      </c>
      <c r="BE4" t="s">
        <v>130</v>
      </c>
      <c r="BF4" t="s">
        <v>131</v>
      </c>
      <c r="BG4" t="s">
        <v>87</v>
      </c>
      <c r="BH4" t="s">
        <v>130</v>
      </c>
      <c r="BI4" t="s">
        <v>131</v>
      </c>
      <c r="BJ4" t="s">
        <v>87</v>
      </c>
      <c r="BL4" t="s">
        <v>132</v>
      </c>
      <c r="BM4" t="s">
        <v>133</v>
      </c>
      <c r="BN4" t="s">
        <v>134</v>
      </c>
    </row>
    <row r="5" spans="1:66">
      <c r="A5" s="83" t="str">
        <f>W5</f>
        <v>원진운수</v>
      </c>
      <c r="B5" s="83" t="str">
        <f>V5</f>
        <v>22</v>
      </c>
      <c r="C5" s="84" t="str">
        <f>Y5</f>
        <v>70바3606</v>
      </c>
      <c r="D5" s="72" t="str">
        <f>Z5</f>
        <v>대형</v>
      </c>
      <c r="E5" s="68" t="str">
        <f>AZ5</f>
        <v>D</v>
      </c>
      <c r="F5" s="91">
        <f>G5/H5</f>
        <v>0.81846153846153846</v>
      </c>
      <c r="G5" s="92">
        <f>AE5</f>
        <v>2.1280000000000001</v>
      </c>
      <c r="H5" s="93">
        <f>AF5</f>
        <v>2.6</v>
      </c>
      <c r="I5" s="94">
        <f>AC5</f>
        <v>6251.2240000000002</v>
      </c>
      <c r="J5" s="95">
        <f>AI5/AH5</f>
        <v>5.2745303256574753E-3</v>
      </c>
      <c r="K5" s="95">
        <f>AJ5/AH5</f>
        <v>0.37782844609554295</v>
      </c>
      <c r="L5" s="95">
        <f>AK5/AC5</f>
        <v>0.13773302636411686</v>
      </c>
      <c r="M5" s="96">
        <f>AG5</f>
        <v>9.843</v>
      </c>
      <c r="N5" s="97">
        <f>IF(AW5=0,AT5,"속도계이상")</f>
        <v>0.17599999999999999</v>
      </c>
      <c r="O5" s="97">
        <f>IF(AW5=0,AU5,"속도계이상")</f>
        <v>2.5750000000000002</v>
      </c>
      <c r="P5" s="98">
        <f>AQ5/60</f>
        <v>0</v>
      </c>
      <c r="Q5" s="99">
        <f>AN5</f>
        <v>59</v>
      </c>
      <c r="R5" s="100">
        <f>AC5/(AH5-AI5-AJ5)</f>
        <v>23.897705734249907</v>
      </c>
      <c r="S5" s="85">
        <f>IF(AW5=0,AL5,"속도계이상")</f>
        <v>11</v>
      </c>
      <c r="T5" s="85">
        <f>IF(AW5=0,AM5,"속도계이상")</f>
        <v>161</v>
      </c>
      <c r="U5" t="s">
        <v>114</v>
      </c>
      <c r="V5" s="5" t="s">
        <v>116</v>
      </c>
      <c r="W5" t="s">
        <v>114</v>
      </c>
      <c r="X5" s="5" t="s">
        <v>116</v>
      </c>
      <c r="Y5" t="s">
        <v>187</v>
      </c>
      <c r="Z5" t="s">
        <v>185</v>
      </c>
      <c r="AA5" t="s">
        <v>48</v>
      </c>
      <c r="AB5">
        <v>527</v>
      </c>
      <c r="AC5" s="1">
        <v>6251.2240000000002</v>
      </c>
      <c r="AD5" s="1">
        <v>2937.0740000000001</v>
      </c>
      <c r="AE5" s="21">
        <v>2.1280000000000001</v>
      </c>
      <c r="AF5">
        <v>2.6</v>
      </c>
      <c r="AG5">
        <v>9.843</v>
      </c>
      <c r="AH5">
        <v>424.02960300000001</v>
      </c>
      <c r="AI5">
        <v>2.2365569999999999</v>
      </c>
      <c r="AJ5">
        <v>160.21044599999999</v>
      </c>
      <c r="AK5">
        <v>861</v>
      </c>
      <c r="AL5">
        <v>11</v>
      </c>
      <c r="AM5">
        <v>161</v>
      </c>
      <c r="AN5">
        <v>59</v>
      </c>
      <c r="AO5">
        <v>14.742423</v>
      </c>
      <c r="AP5">
        <v>0</v>
      </c>
      <c r="AQ5">
        <v>0</v>
      </c>
      <c r="AR5">
        <v>1</v>
      </c>
      <c r="AS5">
        <v>626</v>
      </c>
      <c r="AT5">
        <v>0.17599999999999999</v>
      </c>
      <c r="AU5">
        <v>2.5750000000000002</v>
      </c>
      <c r="AV5">
        <v>53146</v>
      </c>
      <c r="AW5">
        <v>0</v>
      </c>
      <c r="AX5" s="22">
        <v>0.5</v>
      </c>
      <c r="AY5">
        <v>0.81846153846153846</v>
      </c>
      <c r="AZ5" t="s">
        <v>66</v>
      </c>
      <c r="BA5" t="s">
        <v>186</v>
      </c>
      <c r="BB5">
        <v>5</v>
      </c>
      <c r="BC5" t="s">
        <v>540</v>
      </c>
      <c r="BD5">
        <v>14</v>
      </c>
      <c r="BE5">
        <v>88647.195999999996</v>
      </c>
      <c r="BF5">
        <v>7.0518011646978671E-2</v>
      </c>
      <c r="BG5">
        <v>5.7716280301834851E-2</v>
      </c>
      <c r="BH5">
        <v>212990.62099999998</v>
      </c>
      <c r="BI5">
        <v>2.9349761837635099E-2</v>
      </c>
      <c r="BJ5">
        <v>2.4021651227110571E-2</v>
      </c>
      <c r="BK5">
        <v>1</v>
      </c>
      <c r="BL5" t="s">
        <v>68</v>
      </c>
      <c r="BM5">
        <v>1</v>
      </c>
      <c r="BN5" t="s">
        <v>433</v>
      </c>
    </row>
    <row r="6" spans="1:66">
      <c r="A6" s="80" t="str">
        <f t="shared" ref="A6:A7" si="0">W6</f>
        <v>원진운수</v>
      </c>
      <c r="B6" s="80" t="str">
        <f t="shared" ref="B6:B7" si="1">V6</f>
        <v>22</v>
      </c>
      <c r="C6" s="81" t="str">
        <f t="shared" ref="C6:C7" si="2">Y6</f>
        <v>70바3608</v>
      </c>
      <c r="D6" s="55" t="str">
        <f t="shared" ref="D6:D7" si="3">Z6</f>
        <v>대형</v>
      </c>
      <c r="E6" s="51" t="str">
        <f>AZ6</f>
        <v>F</v>
      </c>
      <c r="F6" s="101">
        <f>G6/H6</f>
        <v>0.75807692307692309</v>
      </c>
      <c r="G6" s="102">
        <f>AE6</f>
        <v>1.9710000000000001</v>
      </c>
      <c r="H6" s="103">
        <f>AF6</f>
        <v>2.6</v>
      </c>
      <c r="I6" s="104">
        <f t="shared" ref="I6:I7" si="4">AC6</f>
        <v>5036.1080000000002</v>
      </c>
      <c r="J6" s="105">
        <f t="shared" ref="J6:J7" si="5">AI6/AH6</f>
        <v>5.7192050219605772E-3</v>
      </c>
      <c r="K6" s="105">
        <f t="shared" ref="K6:K7" si="6">AJ6/AH6</f>
        <v>0.38818020342817128</v>
      </c>
      <c r="L6" s="105">
        <f t="shared" ref="L6:L7" si="7">AK6/AC6</f>
        <v>0.17434097918471964</v>
      </c>
      <c r="M6" s="106">
        <f t="shared" ref="M6:M7" si="8">AG6</f>
        <v>11.875</v>
      </c>
      <c r="N6" s="107">
        <f t="shared" ref="N6:N7" si="9">IF(AW6=0,AT6,"속도계이상")</f>
        <v>0.159</v>
      </c>
      <c r="O6" s="107">
        <f t="shared" ref="O6:O7" si="10">IF(AW6=0,AU6,"속도계이상")</f>
        <v>1.589</v>
      </c>
      <c r="P6" s="108">
        <f t="shared" ref="P6:P7" si="11">AQ6/60</f>
        <v>0</v>
      </c>
      <c r="Q6" s="109">
        <f t="shared" ref="Q6:Q7" si="12">AN6</f>
        <v>61</v>
      </c>
      <c r="R6" s="110">
        <f t="shared" ref="R6:R7" si="13">AC6/(AH6-AI6-AJ6)</f>
        <v>23.847614548608103</v>
      </c>
      <c r="S6" s="82">
        <f t="shared" ref="S6:S7" si="14">IF(AW6=0,AL6,"속도계이상")</f>
        <v>8</v>
      </c>
      <c r="T6" s="82">
        <f t="shared" ref="T6:T7" si="15">IF(AW6=0,AM6,"속도계이상")</f>
        <v>80</v>
      </c>
      <c r="U6" t="s">
        <v>114</v>
      </c>
      <c r="V6" s="5" t="s">
        <v>116</v>
      </c>
      <c r="W6" t="s">
        <v>114</v>
      </c>
      <c r="X6" s="5" t="s">
        <v>116</v>
      </c>
      <c r="Y6" t="s">
        <v>188</v>
      </c>
      <c r="Z6" t="s">
        <v>185</v>
      </c>
      <c r="AA6" t="s">
        <v>48</v>
      </c>
      <c r="AB6">
        <v>527</v>
      </c>
      <c r="AC6" s="1">
        <v>5036.1080000000002</v>
      </c>
      <c r="AD6" s="1">
        <v>2555.0830000000001</v>
      </c>
      <c r="AE6" s="21">
        <v>1.9710000000000001</v>
      </c>
      <c r="AF6">
        <v>2.6</v>
      </c>
      <c r="AG6">
        <v>11.875</v>
      </c>
      <c r="AH6">
        <v>348.421851</v>
      </c>
      <c r="AI6">
        <v>1.992696</v>
      </c>
      <c r="AJ6">
        <v>135.25046499999999</v>
      </c>
      <c r="AK6">
        <v>878</v>
      </c>
      <c r="AL6">
        <v>8</v>
      </c>
      <c r="AM6">
        <v>80</v>
      </c>
      <c r="AN6">
        <v>61</v>
      </c>
      <c r="AO6">
        <v>14.454053</v>
      </c>
      <c r="AP6">
        <v>0</v>
      </c>
      <c r="AQ6">
        <v>0</v>
      </c>
      <c r="AR6">
        <v>0</v>
      </c>
      <c r="AS6">
        <v>0</v>
      </c>
      <c r="AT6">
        <v>0.159</v>
      </c>
      <c r="AU6">
        <v>1.589</v>
      </c>
      <c r="AV6">
        <v>44542</v>
      </c>
      <c r="AW6">
        <v>0</v>
      </c>
      <c r="AX6" s="22">
        <v>0.52</v>
      </c>
      <c r="AY6">
        <v>0.75807692307692309</v>
      </c>
      <c r="AZ6" t="s">
        <v>68</v>
      </c>
      <c r="BA6" t="s">
        <v>186</v>
      </c>
      <c r="BB6">
        <v>5</v>
      </c>
      <c r="BC6" t="s">
        <v>189</v>
      </c>
      <c r="BD6">
        <v>10</v>
      </c>
      <c r="BE6">
        <v>88647.195999999996</v>
      </c>
      <c r="BF6">
        <v>5.6810685811201522E-2</v>
      </c>
      <c r="BG6">
        <v>4.3066869897645466E-2</v>
      </c>
      <c r="BH6">
        <v>212990.62099999998</v>
      </c>
      <c r="BI6">
        <v>2.364474067616339E-2</v>
      </c>
      <c r="BJ6">
        <v>1.7924532258737708E-2</v>
      </c>
      <c r="BK6">
        <v>1</v>
      </c>
      <c r="BL6" t="s">
        <v>68</v>
      </c>
      <c r="BM6">
        <v>0</v>
      </c>
      <c r="BN6" t="s">
        <v>366</v>
      </c>
    </row>
    <row r="7" spans="1:66">
      <c r="A7" s="83" t="str">
        <f t="shared" si="0"/>
        <v>원진운수</v>
      </c>
      <c r="B7" s="83" t="str">
        <f t="shared" si="1"/>
        <v>22</v>
      </c>
      <c r="C7" s="84" t="str">
        <f t="shared" si="2"/>
        <v>70바3611</v>
      </c>
      <c r="D7" s="72" t="str">
        <f t="shared" si="3"/>
        <v>대형</v>
      </c>
      <c r="E7" s="68" t="str">
        <f t="shared" ref="E7:E37" si="16">AZ7</f>
        <v>F</v>
      </c>
      <c r="F7" s="91">
        <f t="shared" ref="F7:F37" si="17">G7/H7</f>
        <v>0.76730769230769236</v>
      </c>
      <c r="G7" s="92">
        <f t="shared" ref="G7:G37" si="18">AE7</f>
        <v>1.9950000000000001</v>
      </c>
      <c r="H7" s="93">
        <f t="shared" ref="H7:H37" si="19">AF7</f>
        <v>2.6</v>
      </c>
      <c r="I7" s="94">
        <f t="shared" si="4"/>
        <v>6376.65</v>
      </c>
      <c r="J7" s="95">
        <f t="shared" si="5"/>
        <v>4.4363224818602786E-3</v>
      </c>
      <c r="K7" s="95">
        <f t="shared" si="6"/>
        <v>0.37171947000788264</v>
      </c>
      <c r="L7" s="95">
        <f t="shared" si="7"/>
        <v>0.21296448762281137</v>
      </c>
      <c r="M7" s="96">
        <f t="shared" si="8"/>
        <v>10.153</v>
      </c>
      <c r="N7" s="97">
        <f t="shared" si="9"/>
        <v>4.7E-2</v>
      </c>
      <c r="O7" s="97">
        <f t="shared" si="10"/>
        <v>2.2269999999999999</v>
      </c>
      <c r="P7" s="98">
        <f t="shared" si="11"/>
        <v>0</v>
      </c>
      <c r="Q7" s="99">
        <f t="shared" si="12"/>
        <v>58</v>
      </c>
      <c r="R7" s="100">
        <f t="shared" si="13"/>
        <v>23.763313706138909</v>
      </c>
      <c r="S7" s="85">
        <f t="shared" si="14"/>
        <v>3</v>
      </c>
      <c r="T7" s="85">
        <f t="shared" si="15"/>
        <v>142</v>
      </c>
      <c r="U7" t="s">
        <v>114</v>
      </c>
      <c r="V7" t="s">
        <v>116</v>
      </c>
      <c r="W7" s="4" t="s">
        <v>114</v>
      </c>
      <c r="X7" s="4" t="s">
        <v>116</v>
      </c>
      <c r="Y7" s="4" t="s">
        <v>367</v>
      </c>
      <c r="Z7" s="4" t="s">
        <v>185</v>
      </c>
      <c r="AA7" s="4" t="s">
        <v>48</v>
      </c>
      <c r="AB7" s="4">
        <v>527</v>
      </c>
      <c r="AC7" s="4">
        <v>6376.65</v>
      </c>
      <c r="AD7" s="4">
        <v>3196.4879999999998</v>
      </c>
      <c r="AE7" s="4">
        <v>1.9950000000000001</v>
      </c>
      <c r="AF7" s="4">
        <v>2.6</v>
      </c>
      <c r="AG7" s="4">
        <v>10.153</v>
      </c>
      <c r="AH7" s="4">
        <v>430.13960500000002</v>
      </c>
      <c r="AI7" s="4">
        <v>1.9082380000000001</v>
      </c>
      <c r="AJ7" s="4">
        <v>159.891266</v>
      </c>
      <c r="AK7" s="4">
        <v>1358</v>
      </c>
      <c r="AL7" s="4">
        <v>3</v>
      </c>
      <c r="AM7" s="4">
        <v>142</v>
      </c>
      <c r="AN7" s="4">
        <v>58</v>
      </c>
      <c r="AO7" s="4">
        <v>14.824605</v>
      </c>
      <c r="AP7" s="4">
        <v>0</v>
      </c>
      <c r="AQ7" s="4">
        <v>0</v>
      </c>
      <c r="AR7" s="4">
        <v>0</v>
      </c>
      <c r="AS7" s="4">
        <v>0</v>
      </c>
      <c r="AT7" s="4">
        <v>4.7E-2</v>
      </c>
      <c r="AU7" s="4">
        <v>2.2269999999999999</v>
      </c>
      <c r="AV7" s="4">
        <v>52727</v>
      </c>
      <c r="AW7" s="4">
        <v>0</v>
      </c>
      <c r="AX7" s="23">
        <v>0.48</v>
      </c>
      <c r="AY7">
        <v>0.76730769230769236</v>
      </c>
      <c r="AZ7" t="s">
        <v>68</v>
      </c>
      <c r="BA7" t="s">
        <v>186</v>
      </c>
      <c r="BB7">
        <v>3</v>
      </c>
      <c r="BC7" t="s">
        <v>370</v>
      </c>
      <c r="BD7">
        <v>11</v>
      </c>
      <c r="BE7">
        <v>88647.195999999996</v>
      </c>
      <c r="BF7">
        <v>7.1932901295603299E-2</v>
      </c>
      <c r="BG7">
        <v>5.5194668494126381E-2</v>
      </c>
      <c r="BH7">
        <v>212990.62099999998</v>
      </c>
      <c r="BI7">
        <v>2.9938642227819036E-2</v>
      </c>
      <c r="BJ7">
        <v>2.2972150478653454E-2</v>
      </c>
      <c r="BK7">
        <v>1</v>
      </c>
      <c r="BL7" t="s">
        <v>68</v>
      </c>
      <c r="BM7">
        <v>0</v>
      </c>
      <c r="BN7" t="s">
        <v>366</v>
      </c>
    </row>
    <row r="8" spans="1:66">
      <c r="A8" s="80" t="str">
        <f t="shared" ref="A8:A37" si="20">W8</f>
        <v>원진운수</v>
      </c>
      <c r="B8" s="80" t="str">
        <f t="shared" ref="B8:B37" si="21">V8</f>
        <v>22</v>
      </c>
      <c r="C8" s="81" t="str">
        <f t="shared" ref="C8:C37" si="22">Y8</f>
        <v>70바3618</v>
      </c>
      <c r="D8" s="55" t="str">
        <f t="shared" ref="D8:D37" si="23">Z8</f>
        <v>대형</v>
      </c>
      <c r="E8" s="51" t="str">
        <f t="shared" si="16"/>
        <v>F</v>
      </c>
      <c r="F8" s="101">
        <f t="shared" si="17"/>
        <v>0.76576923076923076</v>
      </c>
      <c r="G8" s="102">
        <f t="shared" si="18"/>
        <v>1.9910000000000001</v>
      </c>
      <c r="H8" s="103">
        <f t="shared" si="19"/>
        <v>2.6</v>
      </c>
      <c r="I8" s="104">
        <f t="shared" ref="I8:I37" si="24">AC8</f>
        <v>6606.9930000000004</v>
      </c>
      <c r="J8" s="105">
        <f t="shared" ref="J8:J37" si="25">AI8/AH8</f>
        <v>6.1791593560711761E-3</v>
      </c>
      <c r="K8" s="105">
        <f t="shared" ref="K8:K37" si="26">AJ8/AH8</f>
        <v>0.37903859119594091</v>
      </c>
      <c r="L8" s="105">
        <f t="shared" ref="L8:L37" si="27">AK8/AC8</f>
        <v>0.18465283677461136</v>
      </c>
      <c r="M8" s="106">
        <f t="shared" ref="M8:M37" si="28">AG8</f>
        <v>10.975</v>
      </c>
      <c r="N8" s="107">
        <f t="shared" ref="N8:N37" si="29">IF(AW8=0,AT8,"속도계이상")</f>
        <v>0.13600000000000001</v>
      </c>
      <c r="O8" s="107">
        <f t="shared" ref="O8:O37" si="30">IF(AW8=0,AU8,"속도계이상")</f>
        <v>2.8450000000000002</v>
      </c>
      <c r="P8" s="108">
        <f t="shared" ref="P8:P37" si="31">AQ8/60</f>
        <v>0</v>
      </c>
      <c r="Q8" s="109">
        <f t="shared" ref="Q8:Q37" si="32">AN8</f>
        <v>63</v>
      </c>
      <c r="R8" s="110">
        <f t="shared" ref="R8:R37" si="33">AC8/(AH8-AI8-AJ8)</f>
        <v>23.862025153187087</v>
      </c>
      <c r="S8" s="82">
        <f t="shared" ref="S8:S37" si="34">IF(AW8=0,AL8,"속도계이상")</f>
        <v>9</v>
      </c>
      <c r="T8" s="82">
        <f t="shared" ref="T8:T37" si="35">IF(AW8=0,AM8,"속도계이상")</f>
        <v>188</v>
      </c>
      <c r="U8" t="s">
        <v>114</v>
      </c>
      <c r="V8" s="5" t="s">
        <v>116</v>
      </c>
      <c r="W8" t="s">
        <v>114</v>
      </c>
      <c r="X8" s="5" t="s">
        <v>116</v>
      </c>
      <c r="Y8" t="s">
        <v>190</v>
      </c>
      <c r="Z8" t="s">
        <v>185</v>
      </c>
      <c r="AA8" t="s">
        <v>48</v>
      </c>
      <c r="AB8">
        <v>527</v>
      </c>
      <c r="AC8" s="1">
        <v>6606.9930000000004</v>
      </c>
      <c r="AD8" s="1">
        <v>3318.1770000000001</v>
      </c>
      <c r="AE8" s="21">
        <v>1.9910000000000001</v>
      </c>
      <c r="AF8">
        <v>2.6</v>
      </c>
      <c r="AG8">
        <v>10.975</v>
      </c>
      <c r="AH8">
        <v>450.37598800000001</v>
      </c>
      <c r="AI8">
        <v>2.7829449999999998</v>
      </c>
      <c r="AJ8">
        <v>170.70988</v>
      </c>
      <c r="AK8">
        <v>1220</v>
      </c>
      <c r="AL8">
        <v>9</v>
      </c>
      <c r="AM8">
        <v>188</v>
      </c>
      <c r="AN8">
        <v>63</v>
      </c>
      <c r="AO8">
        <v>14.669949000000001</v>
      </c>
      <c r="AP8">
        <v>0</v>
      </c>
      <c r="AQ8">
        <v>0</v>
      </c>
      <c r="AR8">
        <v>0</v>
      </c>
      <c r="AS8">
        <v>0</v>
      </c>
      <c r="AT8">
        <v>0.13600000000000001</v>
      </c>
      <c r="AU8">
        <v>2.8450000000000002</v>
      </c>
      <c r="AV8">
        <v>52278</v>
      </c>
      <c r="AW8">
        <v>0</v>
      </c>
      <c r="AX8" s="22">
        <v>0.5</v>
      </c>
      <c r="AY8">
        <v>0.76576923076923076</v>
      </c>
      <c r="AZ8" t="s">
        <v>68</v>
      </c>
      <c r="BA8" t="s">
        <v>186</v>
      </c>
      <c r="BB8">
        <v>4</v>
      </c>
      <c r="BC8" t="s">
        <v>193</v>
      </c>
      <c r="BD8">
        <v>13</v>
      </c>
      <c r="BE8">
        <v>88647.195999999996</v>
      </c>
      <c r="BF8">
        <v>7.4531325277338731E-2</v>
      </c>
      <c r="BG8">
        <v>5.7073795625839002E-2</v>
      </c>
      <c r="BH8">
        <v>212990.62099999998</v>
      </c>
      <c r="BI8">
        <v>3.1020112383258421E-2</v>
      </c>
      <c r="BJ8">
        <v>2.3754247598102889E-2</v>
      </c>
      <c r="BK8">
        <v>1</v>
      </c>
      <c r="BL8" t="s">
        <v>68</v>
      </c>
      <c r="BM8">
        <v>0</v>
      </c>
      <c r="BN8" t="s">
        <v>366</v>
      </c>
    </row>
    <row r="9" spans="1:66">
      <c r="A9" s="83" t="str">
        <f t="shared" si="20"/>
        <v>원진운수</v>
      </c>
      <c r="B9" s="83" t="str">
        <f t="shared" si="21"/>
        <v>22</v>
      </c>
      <c r="C9" s="84" t="str">
        <f t="shared" si="22"/>
        <v>70바4301</v>
      </c>
      <c r="D9" s="72" t="str">
        <f t="shared" si="23"/>
        <v>대형</v>
      </c>
      <c r="E9" s="68" t="str">
        <f t="shared" si="16"/>
        <v>D</v>
      </c>
      <c r="F9" s="91">
        <f t="shared" si="17"/>
        <v>0.80959999999999999</v>
      </c>
      <c r="G9" s="92">
        <f t="shared" si="18"/>
        <v>2.024</v>
      </c>
      <c r="H9" s="93">
        <f t="shared" si="19"/>
        <v>2.5</v>
      </c>
      <c r="I9" s="94">
        <f t="shared" si="24"/>
        <v>5721.41</v>
      </c>
      <c r="J9" s="95">
        <f t="shared" si="25"/>
        <v>5.4698571604129701E-3</v>
      </c>
      <c r="K9" s="95">
        <f t="shared" si="26"/>
        <v>0.38564547985892295</v>
      </c>
      <c r="L9" s="95">
        <f t="shared" si="27"/>
        <v>0.192085517381205</v>
      </c>
      <c r="M9" s="96">
        <f t="shared" si="28"/>
        <v>10.217000000000001</v>
      </c>
      <c r="N9" s="97">
        <f t="shared" si="29"/>
        <v>7.0000000000000007E-2</v>
      </c>
      <c r="O9" s="97">
        <f t="shared" si="30"/>
        <v>4.4390000000000001</v>
      </c>
      <c r="P9" s="98">
        <f t="shared" si="31"/>
        <v>0</v>
      </c>
      <c r="Q9" s="99">
        <f t="shared" si="32"/>
        <v>61</v>
      </c>
      <c r="R9" s="100">
        <f t="shared" si="33"/>
        <v>24.200951961947236</v>
      </c>
      <c r="S9" s="85">
        <f t="shared" si="34"/>
        <v>4</v>
      </c>
      <c r="T9" s="85">
        <f t="shared" si="35"/>
        <v>254</v>
      </c>
      <c r="U9" t="s">
        <v>114</v>
      </c>
      <c r="V9" s="5" t="s">
        <v>116</v>
      </c>
      <c r="W9" t="s">
        <v>114</v>
      </c>
      <c r="X9" s="5" t="s">
        <v>116</v>
      </c>
      <c r="Y9" t="s">
        <v>191</v>
      </c>
      <c r="Z9" t="s">
        <v>185</v>
      </c>
      <c r="AA9" t="s">
        <v>48</v>
      </c>
      <c r="AB9">
        <v>527</v>
      </c>
      <c r="AC9" s="1">
        <v>5721.41</v>
      </c>
      <c r="AD9" s="1">
        <v>2826.7890000000002</v>
      </c>
      <c r="AE9" s="21">
        <v>2.024</v>
      </c>
      <c r="AF9">
        <v>2.5</v>
      </c>
      <c r="AG9">
        <v>10.217000000000001</v>
      </c>
      <c r="AH9">
        <v>388.27156500000001</v>
      </c>
      <c r="AI9">
        <v>2.1237900000000001</v>
      </c>
      <c r="AJ9">
        <v>149.735174</v>
      </c>
      <c r="AK9">
        <v>1099</v>
      </c>
      <c r="AL9">
        <v>4</v>
      </c>
      <c r="AM9">
        <v>254</v>
      </c>
      <c r="AN9">
        <v>61</v>
      </c>
      <c r="AO9">
        <v>14.735588</v>
      </c>
      <c r="AP9">
        <v>0</v>
      </c>
      <c r="AQ9">
        <v>0</v>
      </c>
      <c r="AR9">
        <v>1</v>
      </c>
      <c r="AS9">
        <v>808</v>
      </c>
      <c r="AT9">
        <v>7.0000000000000007E-2</v>
      </c>
      <c r="AU9">
        <v>4.4390000000000001</v>
      </c>
      <c r="AV9">
        <v>47046</v>
      </c>
      <c r="AW9">
        <v>0</v>
      </c>
      <c r="AX9" s="22">
        <v>0.48</v>
      </c>
      <c r="AY9">
        <v>0.80959999999999999</v>
      </c>
      <c r="AZ9" t="s">
        <v>66</v>
      </c>
      <c r="BA9" t="s">
        <v>186</v>
      </c>
      <c r="BB9">
        <v>7</v>
      </c>
      <c r="BC9" t="s">
        <v>541</v>
      </c>
      <c r="BD9">
        <v>12</v>
      </c>
      <c r="BE9">
        <v>88647.195999999996</v>
      </c>
      <c r="BF9">
        <v>6.4541353344103519E-2</v>
      </c>
      <c r="BG9">
        <v>5.2252679667386205E-2</v>
      </c>
      <c r="BH9">
        <v>212990.62099999998</v>
      </c>
      <c r="BI9">
        <v>2.6862262634559857E-2</v>
      </c>
      <c r="BJ9">
        <v>2.1747687828939662E-2</v>
      </c>
      <c r="BK9">
        <v>1</v>
      </c>
      <c r="BL9" t="s">
        <v>68</v>
      </c>
      <c r="BM9">
        <v>1</v>
      </c>
      <c r="BN9" t="s">
        <v>433</v>
      </c>
    </row>
    <row r="10" spans="1:66">
      <c r="A10" s="80" t="str">
        <f t="shared" si="20"/>
        <v>원진운수</v>
      </c>
      <c r="B10" s="80" t="str">
        <f t="shared" si="21"/>
        <v>22</v>
      </c>
      <c r="C10" s="81" t="str">
        <f t="shared" si="22"/>
        <v>70바4311</v>
      </c>
      <c r="D10" s="55" t="str">
        <f t="shared" si="23"/>
        <v>대형</v>
      </c>
      <c r="E10" s="51" t="str">
        <f t="shared" si="16"/>
        <v>F</v>
      </c>
      <c r="F10" s="101">
        <f t="shared" si="17"/>
        <v>0.79200000000000004</v>
      </c>
      <c r="G10" s="102">
        <f t="shared" si="18"/>
        <v>1.98</v>
      </c>
      <c r="H10" s="103">
        <f t="shared" si="19"/>
        <v>2.5</v>
      </c>
      <c r="I10" s="104">
        <f t="shared" si="24"/>
        <v>6255.2150000000001</v>
      </c>
      <c r="J10" s="105">
        <f t="shared" si="25"/>
        <v>4.1784166049739285E-3</v>
      </c>
      <c r="K10" s="105">
        <f t="shared" si="26"/>
        <v>0.36963022311234695</v>
      </c>
      <c r="L10" s="105">
        <f t="shared" si="27"/>
        <v>0.15251274336693463</v>
      </c>
      <c r="M10" s="106">
        <f t="shared" si="28"/>
        <v>10.009</v>
      </c>
      <c r="N10" s="107">
        <f t="shared" si="29"/>
        <v>0.128</v>
      </c>
      <c r="O10" s="107">
        <f t="shared" si="30"/>
        <v>1.87</v>
      </c>
      <c r="P10" s="108">
        <f t="shared" si="31"/>
        <v>0</v>
      </c>
      <c r="Q10" s="109">
        <f t="shared" si="32"/>
        <v>66</v>
      </c>
      <c r="R10" s="110">
        <f t="shared" si="33"/>
        <v>23.38472621028799</v>
      </c>
      <c r="S10" s="82">
        <f t="shared" si="34"/>
        <v>8</v>
      </c>
      <c r="T10" s="82">
        <f t="shared" si="35"/>
        <v>117</v>
      </c>
      <c r="U10" t="s">
        <v>114</v>
      </c>
      <c r="V10" t="s">
        <v>116</v>
      </c>
      <c r="W10" s="4" t="s">
        <v>114</v>
      </c>
      <c r="X10" s="4" t="s">
        <v>116</v>
      </c>
      <c r="Y10" s="4" t="s">
        <v>192</v>
      </c>
      <c r="Z10" s="4" t="s">
        <v>185</v>
      </c>
      <c r="AA10" s="4" t="s">
        <v>48</v>
      </c>
      <c r="AB10" s="4">
        <v>527</v>
      </c>
      <c r="AC10" s="4">
        <v>6255.2150000000001</v>
      </c>
      <c r="AD10" s="4">
        <v>3159.6779999999999</v>
      </c>
      <c r="AE10" s="4">
        <v>1.98</v>
      </c>
      <c r="AF10" s="4">
        <v>2.5</v>
      </c>
      <c r="AG10" s="4">
        <v>10.009</v>
      </c>
      <c r="AH10" s="4">
        <v>427.172101</v>
      </c>
      <c r="AI10" s="4">
        <v>1.7849029999999999</v>
      </c>
      <c r="AJ10" s="4">
        <v>157.89571900000001</v>
      </c>
      <c r="AK10" s="4">
        <v>954</v>
      </c>
      <c r="AL10" s="4">
        <v>8</v>
      </c>
      <c r="AM10" s="4">
        <v>117</v>
      </c>
      <c r="AN10" s="4">
        <v>66</v>
      </c>
      <c r="AO10" s="4">
        <v>14.643312999999999</v>
      </c>
      <c r="AP10" s="4">
        <v>0</v>
      </c>
      <c r="AQ10" s="4">
        <v>0</v>
      </c>
      <c r="AR10" s="4">
        <v>0</v>
      </c>
      <c r="AS10" s="4">
        <v>0</v>
      </c>
      <c r="AT10" s="4">
        <v>0.128</v>
      </c>
      <c r="AU10" s="4">
        <v>1.87</v>
      </c>
      <c r="AV10" s="4">
        <v>54742</v>
      </c>
      <c r="AW10" s="4">
        <v>0</v>
      </c>
      <c r="AX10" s="23">
        <v>0.48</v>
      </c>
      <c r="AY10">
        <v>0.79200000000000004</v>
      </c>
      <c r="AZ10" t="s">
        <v>68</v>
      </c>
      <c r="BA10" t="s">
        <v>186</v>
      </c>
      <c r="BB10">
        <v>1</v>
      </c>
      <c r="BC10" t="s">
        <v>204</v>
      </c>
      <c r="BD10">
        <v>11</v>
      </c>
      <c r="BE10">
        <v>88647.195999999996</v>
      </c>
      <c r="BF10">
        <v>7.0563032811551088E-2</v>
      </c>
      <c r="BG10">
        <v>5.5885921986748466E-2</v>
      </c>
      <c r="BH10">
        <v>212990.62099999998</v>
      </c>
      <c r="BI10">
        <v>2.9368499751921004E-2</v>
      </c>
      <c r="BJ10">
        <v>2.3259851803521435E-2</v>
      </c>
      <c r="BK10">
        <v>1</v>
      </c>
      <c r="BL10" t="s">
        <v>68</v>
      </c>
      <c r="BM10">
        <v>0</v>
      </c>
      <c r="BN10" t="s">
        <v>366</v>
      </c>
    </row>
    <row r="11" spans="1:66">
      <c r="A11" s="83" t="str">
        <f t="shared" si="20"/>
        <v>원진운수</v>
      </c>
      <c r="B11" s="83" t="str">
        <f t="shared" si="21"/>
        <v>22</v>
      </c>
      <c r="C11" s="84" t="str">
        <f t="shared" si="22"/>
        <v>70바4323</v>
      </c>
      <c r="D11" s="72" t="str">
        <f t="shared" si="23"/>
        <v>대형</v>
      </c>
      <c r="E11" s="68" t="str">
        <f t="shared" si="16"/>
        <v>D</v>
      </c>
      <c r="F11" s="91">
        <f t="shared" si="17"/>
        <v>0.83840000000000003</v>
      </c>
      <c r="G11" s="92">
        <f t="shared" si="18"/>
        <v>2.0960000000000001</v>
      </c>
      <c r="H11" s="93">
        <f t="shared" si="19"/>
        <v>2.5</v>
      </c>
      <c r="I11" s="94">
        <f t="shared" si="24"/>
        <v>6357.3919999999998</v>
      </c>
      <c r="J11" s="95">
        <f t="shared" si="25"/>
        <v>4.5220936589771641E-3</v>
      </c>
      <c r="K11" s="95">
        <f t="shared" si="26"/>
        <v>0.35835827837775036</v>
      </c>
      <c r="L11" s="95">
        <f t="shared" si="27"/>
        <v>0.23327175672036585</v>
      </c>
      <c r="M11" s="96">
        <f t="shared" si="28"/>
        <v>8.51</v>
      </c>
      <c r="N11" s="97">
        <f t="shared" si="29"/>
        <v>0.22</v>
      </c>
      <c r="O11" s="97">
        <f t="shared" si="30"/>
        <v>1.7929999999999999</v>
      </c>
      <c r="P11" s="98">
        <f t="shared" si="31"/>
        <v>0</v>
      </c>
      <c r="Q11" s="99">
        <f t="shared" si="32"/>
        <v>60</v>
      </c>
      <c r="R11" s="100">
        <f t="shared" si="33"/>
        <v>23.052626608499644</v>
      </c>
      <c r="S11" s="85">
        <f t="shared" si="34"/>
        <v>14</v>
      </c>
      <c r="T11" s="85">
        <f t="shared" si="35"/>
        <v>114</v>
      </c>
      <c r="U11" t="s">
        <v>114</v>
      </c>
      <c r="V11" s="5" t="s">
        <v>116</v>
      </c>
      <c r="W11" t="s">
        <v>114</v>
      </c>
      <c r="X11" s="5" t="s">
        <v>116</v>
      </c>
      <c r="Y11" t="s">
        <v>194</v>
      </c>
      <c r="Z11" t="s">
        <v>185</v>
      </c>
      <c r="AA11" t="s">
        <v>48</v>
      </c>
      <c r="AB11">
        <v>527</v>
      </c>
      <c r="AC11" s="1">
        <v>6357.3919999999998</v>
      </c>
      <c r="AD11" s="1">
        <v>3033.5239999999999</v>
      </c>
      <c r="AE11" s="21">
        <v>2.0960000000000001</v>
      </c>
      <c r="AF11">
        <v>2.5</v>
      </c>
      <c r="AG11">
        <v>8.51</v>
      </c>
      <c r="AH11">
        <v>432.850168</v>
      </c>
      <c r="AI11">
        <v>1.957389</v>
      </c>
      <c r="AJ11">
        <v>155.115441</v>
      </c>
      <c r="AK11">
        <v>1483</v>
      </c>
      <c r="AL11">
        <v>14</v>
      </c>
      <c r="AM11">
        <v>114</v>
      </c>
      <c r="AN11">
        <v>60</v>
      </c>
      <c r="AO11">
        <v>14.687279999999999</v>
      </c>
      <c r="AP11">
        <v>0</v>
      </c>
      <c r="AQ11">
        <v>0</v>
      </c>
      <c r="AR11">
        <v>0</v>
      </c>
      <c r="AS11">
        <v>0</v>
      </c>
      <c r="AT11">
        <v>0.22</v>
      </c>
      <c r="AU11">
        <v>1.7929999999999999</v>
      </c>
      <c r="AV11">
        <v>54715</v>
      </c>
      <c r="AW11">
        <v>0</v>
      </c>
      <c r="AX11" s="22">
        <v>0.47</v>
      </c>
      <c r="AY11">
        <v>0.83840000000000003</v>
      </c>
      <c r="AZ11" t="s">
        <v>66</v>
      </c>
      <c r="BA11" t="s">
        <v>186</v>
      </c>
      <c r="BB11">
        <v>2</v>
      </c>
      <c r="BC11" t="s">
        <v>542</v>
      </c>
      <c r="BD11">
        <v>14</v>
      </c>
      <c r="BE11">
        <v>88647.195999999996</v>
      </c>
      <c r="BF11">
        <v>7.1715658101582813E-2</v>
      </c>
      <c r="BG11">
        <v>6.012640775236703E-2</v>
      </c>
      <c r="BH11">
        <v>212990.62099999998</v>
      </c>
      <c r="BI11">
        <v>2.9848225100954095E-2</v>
      </c>
      <c r="BJ11">
        <v>2.5024751924639915E-2</v>
      </c>
      <c r="BK11">
        <v>1</v>
      </c>
      <c r="BL11" t="s">
        <v>68</v>
      </c>
      <c r="BM11">
        <v>1</v>
      </c>
      <c r="BN11" t="s">
        <v>433</v>
      </c>
    </row>
    <row r="12" spans="1:66" s="2" customFormat="1">
      <c r="A12" s="80" t="str">
        <f t="shared" si="20"/>
        <v>원진운수</v>
      </c>
      <c r="B12" s="80" t="str">
        <f t="shared" si="21"/>
        <v>22</v>
      </c>
      <c r="C12" s="81" t="str">
        <f t="shared" si="22"/>
        <v>70바4324</v>
      </c>
      <c r="D12" s="55" t="str">
        <f t="shared" si="23"/>
        <v>대형</v>
      </c>
      <c r="E12" s="51" t="str">
        <f t="shared" si="16"/>
        <v>D</v>
      </c>
      <c r="F12" s="101">
        <f t="shared" si="17"/>
        <v>0.84769230769230774</v>
      </c>
      <c r="G12" s="102">
        <f t="shared" si="18"/>
        <v>2.2040000000000002</v>
      </c>
      <c r="H12" s="103">
        <f t="shared" si="19"/>
        <v>2.6</v>
      </c>
      <c r="I12" s="104">
        <f t="shared" si="24"/>
        <v>6195.1130000000003</v>
      </c>
      <c r="J12" s="105">
        <f t="shared" si="25"/>
        <v>5.0925430311647363E-3</v>
      </c>
      <c r="K12" s="105">
        <f t="shared" si="26"/>
        <v>0.36726308788187484</v>
      </c>
      <c r="L12" s="105">
        <f t="shared" si="27"/>
        <v>0.18563018947354148</v>
      </c>
      <c r="M12" s="106">
        <f t="shared" si="28"/>
        <v>9.9440000000000008</v>
      </c>
      <c r="N12" s="107">
        <f t="shared" si="29"/>
        <v>0.21</v>
      </c>
      <c r="O12" s="107">
        <f t="shared" si="30"/>
        <v>2.2440000000000002</v>
      </c>
      <c r="P12" s="108">
        <f t="shared" si="31"/>
        <v>0</v>
      </c>
      <c r="Q12" s="109">
        <f t="shared" si="32"/>
        <v>62</v>
      </c>
      <c r="R12" s="110">
        <f t="shared" si="33"/>
        <v>23.049929407297636</v>
      </c>
      <c r="S12" s="82">
        <f t="shared" si="34"/>
        <v>13</v>
      </c>
      <c r="T12" s="82">
        <f t="shared" si="35"/>
        <v>139</v>
      </c>
      <c r="U12" t="s">
        <v>114</v>
      </c>
      <c r="V12" s="5" t="s">
        <v>116</v>
      </c>
      <c r="W12" t="s">
        <v>114</v>
      </c>
      <c r="X12" s="5" t="s">
        <v>116</v>
      </c>
      <c r="Y12" t="s">
        <v>543</v>
      </c>
      <c r="Z12" t="s">
        <v>185</v>
      </c>
      <c r="AA12" t="s">
        <v>48</v>
      </c>
      <c r="AB12">
        <v>527</v>
      </c>
      <c r="AC12" s="1">
        <v>6195.1130000000003</v>
      </c>
      <c r="AD12" s="1">
        <v>2811.2150000000001</v>
      </c>
      <c r="AE12" s="21">
        <v>2.2040000000000002</v>
      </c>
      <c r="AF12">
        <v>2.6</v>
      </c>
      <c r="AG12">
        <v>9.9440000000000008</v>
      </c>
      <c r="AH12">
        <v>428.21906200000001</v>
      </c>
      <c r="AI12">
        <v>2.1807240000000001</v>
      </c>
      <c r="AJ12">
        <v>157.26905500000001</v>
      </c>
      <c r="AK12">
        <v>1150</v>
      </c>
      <c r="AL12">
        <v>13</v>
      </c>
      <c r="AM12">
        <v>139</v>
      </c>
      <c r="AN12">
        <v>62</v>
      </c>
      <c r="AO12">
        <v>14.467158</v>
      </c>
      <c r="AP12">
        <v>0</v>
      </c>
      <c r="AQ12">
        <v>0</v>
      </c>
      <c r="AR12">
        <v>0</v>
      </c>
      <c r="AS12">
        <v>0</v>
      </c>
      <c r="AT12">
        <v>0.21</v>
      </c>
      <c r="AU12">
        <v>2.2440000000000002</v>
      </c>
      <c r="AV12">
        <v>0</v>
      </c>
      <c r="AW12">
        <v>0</v>
      </c>
      <c r="AX12" s="22">
        <v>0.54</v>
      </c>
      <c r="AY12" s="2">
        <v>0.84769230769230774</v>
      </c>
      <c r="AZ12" s="2" t="s">
        <v>66</v>
      </c>
      <c r="BA12" s="2" t="s">
        <v>186</v>
      </c>
      <c r="BB12" s="2">
        <v>1</v>
      </c>
      <c r="BC12" s="2" t="s">
        <v>200</v>
      </c>
      <c r="BD12" s="2">
        <v>1</v>
      </c>
      <c r="BE12" s="2">
        <v>88647.195999999996</v>
      </c>
      <c r="BF12" s="2">
        <v>6.9885041823545102E-2</v>
      </c>
      <c r="BG12" s="2">
        <v>5.9241012376574392E-2</v>
      </c>
      <c r="BH12" s="2">
        <v>212990.62099999998</v>
      </c>
      <c r="BI12" s="2">
        <v>2.9086318312579598E-2</v>
      </c>
      <c r="BJ12" s="2">
        <v>2.4656248292663628E-2</v>
      </c>
      <c r="BK12" s="2">
        <v>1</v>
      </c>
      <c r="BL12" s="2" t="s">
        <v>66</v>
      </c>
      <c r="BM12" s="2">
        <v>0</v>
      </c>
      <c r="BN12" s="2" t="s">
        <v>366</v>
      </c>
    </row>
    <row r="13" spans="1:66">
      <c r="A13" s="83" t="str">
        <f t="shared" si="20"/>
        <v>원진운수</v>
      </c>
      <c r="B13" s="83" t="str">
        <f t="shared" si="21"/>
        <v>22</v>
      </c>
      <c r="C13" s="84" t="str">
        <f t="shared" si="22"/>
        <v>70바4325</v>
      </c>
      <c r="D13" s="72" t="str">
        <f t="shared" si="23"/>
        <v>대형</v>
      </c>
      <c r="E13" s="68" t="str">
        <f t="shared" si="16"/>
        <v>D</v>
      </c>
      <c r="F13" s="91">
        <f t="shared" si="17"/>
        <v>0.81961538461538452</v>
      </c>
      <c r="G13" s="92">
        <f t="shared" si="18"/>
        <v>2.1309999999999998</v>
      </c>
      <c r="H13" s="93">
        <f t="shared" si="19"/>
        <v>2.6</v>
      </c>
      <c r="I13" s="94">
        <f t="shared" si="24"/>
        <v>6326.0709999999999</v>
      </c>
      <c r="J13" s="95">
        <f t="shared" si="25"/>
        <v>5.4721061074601337E-3</v>
      </c>
      <c r="K13" s="95">
        <f t="shared" si="26"/>
        <v>0.36378438333997898</v>
      </c>
      <c r="L13" s="95">
        <f t="shared" si="27"/>
        <v>0.10938859206607071</v>
      </c>
      <c r="M13" s="96">
        <f t="shared" si="28"/>
        <v>9.7110000000000003</v>
      </c>
      <c r="N13" s="97">
        <f t="shared" si="29"/>
        <v>0.3</v>
      </c>
      <c r="O13" s="97">
        <f t="shared" si="30"/>
        <v>2.766</v>
      </c>
      <c r="P13" s="98">
        <f t="shared" si="31"/>
        <v>0</v>
      </c>
      <c r="Q13" s="99">
        <f t="shared" si="32"/>
        <v>63</v>
      </c>
      <c r="R13" s="100">
        <f t="shared" si="33"/>
        <v>22.823967071309369</v>
      </c>
      <c r="S13" s="85">
        <f t="shared" si="34"/>
        <v>19</v>
      </c>
      <c r="T13" s="85">
        <f t="shared" si="35"/>
        <v>175</v>
      </c>
      <c r="U13" t="s">
        <v>114</v>
      </c>
      <c r="V13" t="s">
        <v>116</v>
      </c>
      <c r="W13" s="4" t="s">
        <v>114</v>
      </c>
      <c r="X13" s="4" t="s">
        <v>116</v>
      </c>
      <c r="Y13" s="4" t="s">
        <v>195</v>
      </c>
      <c r="Z13" s="4" t="s">
        <v>185</v>
      </c>
      <c r="AA13" s="4" t="s">
        <v>48</v>
      </c>
      <c r="AB13" s="4">
        <v>527</v>
      </c>
      <c r="AC13" s="4">
        <v>6326.0709999999999</v>
      </c>
      <c r="AD13" s="4">
        <v>2969.2660000000001</v>
      </c>
      <c r="AE13" s="4">
        <v>2.1309999999999998</v>
      </c>
      <c r="AF13" s="4">
        <v>2.6</v>
      </c>
      <c r="AG13" s="4">
        <v>9.7110000000000003</v>
      </c>
      <c r="AH13" s="4">
        <v>439.43044099999997</v>
      </c>
      <c r="AI13" s="4">
        <v>2.4046099999999999</v>
      </c>
      <c r="AJ13" s="4">
        <v>159.85793200000001</v>
      </c>
      <c r="AK13" s="4">
        <v>692</v>
      </c>
      <c r="AL13" s="4">
        <v>19</v>
      </c>
      <c r="AM13" s="4">
        <v>175</v>
      </c>
      <c r="AN13" s="4">
        <v>63</v>
      </c>
      <c r="AO13" s="4">
        <v>14.396069000000001</v>
      </c>
      <c r="AP13" s="4">
        <v>0</v>
      </c>
      <c r="AQ13" s="4">
        <v>0</v>
      </c>
      <c r="AR13" s="4">
        <v>0</v>
      </c>
      <c r="AS13" s="4">
        <v>0</v>
      </c>
      <c r="AT13" s="4">
        <v>0.3</v>
      </c>
      <c r="AU13" s="4">
        <v>2.766</v>
      </c>
      <c r="AV13" s="4">
        <v>0</v>
      </c>
      <c r="AW13" s="4">
        <v>0</v>
      </c>
      <c r="AX13" s="23">
        <v>0.52</v>
      </c>
      <c r="AY13">
        <v>0.81961538461538452</v>
      </c>
      <c r="AZ13" t="s">
        <v>66</v>
      </c>
      <c r="BA13" t="s">
        <v>186</v>
      </c>
      <c r="BB13">
        <v>4</v>
      </c>
      <c r="BC13" t="s">
        <v>544</v>
      </c>
      <c r="BD13">
        <v>1</v>
      </c>
      <c r="BE13">
        <v>88647.195999999996</v>
      </c>
      <c r="BF13">
        <v>7.1362336153305964E-2</v>
      </c>
      <c r="BG13">
        <v>5.848966859334423E-2</v>
      </c>
      <c r="BH13">
        <v>212990.62099999998</v>
      </c>
      <c r="BI13">
        <v>2.9701171677413912E-2</v>
      </c>
      <c r="BJ13">
        <v>2.4343537247911169E-2</v>
      </c>
      <c r="BK13">
        <v>1</v>
      </c>
      <c r="BL13" t="s">
        <v>68</v>
      </c>
      <c r="BM13">
        <v>1</v>
      </c>
      <c r="BN13" t="s">
        <v>433</v>
      </c>
    </row>
    <row r="14" spans="1:66">
      <c r="A14" s="80" t="str">
        <f t="shared" si="20"/>
        <v>원진운수</v>
      </c>
      <c r="B14" s="80" t="str">
        <f t="shared" si="21"/>
        <v>22</v>
      </c>
      <c r="C14" s="81" t="str">
        <f t="shared" si="22"/>
        <v>70바4327</v>
      </c>
      <c r="D14" s="55" t="str">
        <f t="shared" si="23"/>
        <v>대형</v>
      </c>
      <c r="E14" s="51" t="str">
        <f t="shared" si="16"/>
        <v>D</v>
      </c>
      <c r="F14" s="101">
        <f t="shared" si="17"/>
        <v>0.82730769230769219</v>
      </c>
      <c r="G14" s="102">
        <f t="shared" si="18"/>
        <v>2.1509999999999998</v>
      </c>
      <c r="H14" s="103">
        <f t="shared" si="19"/>
        <v>2.6</v>
      </c>
      <c r="I14" s="104">
        <f t="shared" si="24"/>
        <v>5918.8950000000004</v>
      </c>
      <c r="J14" s="105">
        <f t="shared" si="25"/>
        <v>5.2358304648213276E-3</v>
      </c>
      <c r="K14" s="105">
        <f t="shared" si="26"/>
        <v>0.37320925440615138</v>
      </c>
      <c r="L14" s="105">
        <f t="shared" si="27"/>
        <v>0.20561270304676801</v>
      </c>
      <c r="M14" s="106">
        <f t="shared" si="28"/>
        <v>9.9600000000000009</v>
      </c>
      <c r="N14" s="107">
        <f t="shared" si="29"/>
        <v>5.0999999999999997E-2</v>
      </c>
      <c r="O14" s="107">
        <f t="shared" si="30"/>
        <v>2.5680000000000001</v>
      </c>
      <c r="P14" s="108">
        <f t="shared" si="31"/>
        <v>0</v>
      </c>
      <c r="Q14" s="109">
        <f t="shared" si="32"/>
        <v>59</v>
      </c>
      <c r="R14" s="110">
        <f t="shared" si="33"/>
        <v>23.387924987749869</v>
      </c>
      <c r="S14" s="82">
        <f t="shared" si="34"/>
        <v>3</v>
      </c>
      <c r="T14" s="82">
        <f t="shared" si="35"/>
        <v>152</v>
      </c>
      <c r="U14" t="s">
        <v>114</v>
      </c>
      <c r="V14" s="5" t="s">
        <v>116</v>
      </c>
      <c r="W14" t="s">
        <v>114</v>
      </c>
      <c r="X14" s="5" t="s">
        <v>116</v>
      </c>
      <c r="Y14" t="s">
        <v>197</v>
      </c>
      <c r="Z14" t="s">
        <v>185</v>
      </c>
      <c r="AA14" t="s">
        <v>48</v>
      </c>
      <c r="AB14">
        <v>527</v>
      </c>
      <c r="AC14" s="1">
        <v>5918.8950000000004</v>
      </c>
      <c r="AD14" s="1">
        <v>2751.422</v>
      </c>
      <c r="AE14" s="21">
        <v>2.1509999999999998</v>
      </c>
      <c r="AF14">
        <v>2.6</v>
      </c>
      <c r="AG14">
        <v>9.9600000000000009</v>
      </c>
      <c r="AH14">
        <v>407.164062</v>
      </c>
      <c r="AI14">
        <v>2.1318419999999998</v>
      </c>
      <c r="AJ14">
        <v>151.95739599999999</v>
      </c>
      <c r="AK14">
        <v>1217</v>
      </c>
      <c r="AL14">
        <v>3</v>
      </c>
      <c r="AM14">
        <v>152</v>
      </c>
      <c r="AN14">
        <v>59</v>
      </c>
      <c r="AO14">
        <v>14.536879000000001</v>
      </c>
      <c r="AP14">
        <v>0</v>
      </c>
      <c r="AQ14">
        <v>0</v>
      </c>
      <c r="AR14">
        <v>0</v>
      </c>
      <c r="AS14">
        <v>0</v>
      </c>
      <c r="AT14">
        <v>5.0999999999999997E-2</v>
      </c>
      <c r="AU14">
        <v>2.5680000000000001</v>
      </c>
      <c r="AV14">
        <v>49625</v>
      </c>
      <c r="AW14">
        <v>0</v>
      </c>
      <c r="AX14" s="22">
        <v>0.52</v>
      </c>
      <c r="AY14">
        <v>0.82730769230769219</v>
      </c>
      <c r="AZ14" t="s">
        <v>66</v>
      </c>
      <c r="BA14" t="s">
        <v>186</v>
      </c>
      <c r="BB14">
        <v>3</v>
      </c>
      <c r="BC14" t="s">
        <v>545</v>
      </c>
      <c r="BD14">
        <v>10</v>
      </c>
      <c r="BE14">
        <v>88647.195999999996</v>
      </c>
      <c r="BF14">
        <v>6.6769116983688925E-2</v>
      </c>
      <c r="BG14">
        <v>5.5238604089198021E-2</v>
      </c>
      <c r="BH14">
        <v>212990.62099999998</v>
      </c>
      <c r="BI14">
        <v>2.7789463086264257E-2</v>
      </c>
      <c r="BJ14">
        <v>2.2990436576367079E-2</v>
      </c>
      <c r="BK14">
        <v>1</v>
      </c>
      <c r="BL14" t="s">
        <v>68</v>
      </c>
      <c r="BM14">
        <v>1</v>
      </c>
      <c r="BN14" t="s">
        <v>433</v>
      </c>
    </row>
    <row r="15" spans="1:66">
      <c r="A15" s="83" t="str">
        <f t="shared" si="20"/>
        <v>원진운수</v>
      </c>
      <c r="B15" s="83" t="str">
        <f t="shared" si="21"/>
        <v>22</v>
      </c>
      <c r="C15" s="84" t="str">
        <f t="shared" si="22"/>
        <v>70바4330</v>
      </c>
      <c r="D15" s="72" t="str">
        <f t="shared" si="23"/>
        <v>중형</v>
      </c>
      <c r="E15" s="68" t="str">
        <f t="shared" si="16"/>
        <v>F</v>
      </c>
      <c r="F15" s="91">
        <f t="shared" si="17"/>
        <v>0.73968749999999994</v>
      </c>
      <c r="G15" s="92">
        <f t="shared" si="18"/>
        <v>2.367</v>
      </c>
      <c r="H15" s="93">
        <f t="shared" si="19"/>
        <v>3.2</v>
      </c>
      <c r="I15" s="94">
        <f t="shared" si="24"/>
        <v>3214.4839999999999</v>
      </c>
      <c r="J15" s="95">
        <f t="shared" si="25"/>
        <v>6.1372807044134696E-3</v>
      </c>
      <c r="K15" s="95">
        <f t="shared" si="26"/>
        <v>0.38411440073659919</v>
      </c>
      <c r="L15" s="95">
        <f t="shared" si="27"/>
        <v>0.16985618842713171</v>
      </c>
      <c r="M15" s="96">
        <f t="shared" si="28"/>
        <v>10.93</v>
      </c>
      <c r="N15" s="97">
        <f t="shared" si="29"/>
        <v>9.2999999999999999E-2</v>
      </c>
      <c r="O15" s="97">
        <f t="shared" si="30"/>
        <v>3.5459999999999998</v>
      </c>
      <c r="P15" s="98">
        <f t="shared" si="31"/>
        <v>0</v>
      </c>
      <c r="Q15" s="99">
        <f t="shared" si="32"/>
        <v>66</v>
      </c>
      <c r="R15" s="100">
        <f t="shared" si="33"/>
        <v>23.194142148639539</v>
      </c>
      <c r="S15" s="85">
        <f t="shared" si="34"/>
        <v>3</v>
      </c>
      <c r="T15" s="85">
        <f t="shared" si="35"/>
        <v>114</v>
      </c>
      <c r="U15" t="s">
        <v>114</v>
      </c>
      <c r="V15" s="5" t="s">
        <v>116</v>
      </c>
      <c r="W15" t="s">
        <v>114</v>
      </c>
      <c r="X15" s="5" t="s">
        <v>116</v>
      </c>
      <c r="Y15" t="s">
        <v>198</v>
      </c>
      <c r="Z15" t="s">
        <v>199</v>
      </c>
      <c r="AA15" t="s">
        <v>48</v>
      </c>
      <c r="AB15">
        <v>527</v>
      </c>
      <c r="AC15" s="1">
        <v>3214.4839999999999</v>
      </c>
      <c r="AD15" s="1">
        <v>1358.0239999999999</v>
      </c>
      <c r="AE15" s="21">
        <v>2.367</v>
      </c>
      <c r="AF15">
        <v>3.2</v>
      </c>
      <c r="AG15">
        <v>10.93</v>
      </c>
      <c r="AH15">
        <v>227.291054</v>
      </c>
      <c r="AI15">
        <v>1.394949</v>
      </c>
      <c r="AJ15">
        <v>87.305767000000003</v>
      </c>
      <c r="AK15">
        <v>546</v>
      </c>
      <c r="AL15">
        <v>3</v>
      </c>
      <c r="AM15">
        <v>114</v>
      </c>
      <c r="AN15">
        <v>66</v>
      </c>
      <c r="AO15">
        <v>14.142588999999999</v>
      </c>
      <c r="AP15">
        <v>0</v>
      </c>
      <c r="AQ15">
        <v>0</v>
      </c>
      <c r="AR15">
        <v>0</v>
      </c>
      <c r="AS15">
        <v>0</v>
      </c>
      <c r="AT15">
        <v>9.2999999999999999E-2</v>
      </c>
      <c r="AU15">
        <v>3.5459999999999998</v>
      </c>
      <c r="AV15">
        <v>24115</v>
      </c>
      <c r="AW15">
        <v>0</v>
      </c>
      <c r="AX15" s="22">
        <v>0.61</v>
      </c>
      <c r="AY15">
        <v>0.73968749999999994</v>
      </c>
      <c r="AZ15" t="s">
        <v>68</v>
      </c>
      <c r="BA15" t="s">
        <v>186</v>
      </c>
      <c r="BB15">
        <v>6</v>
      </c>
      <c r="BC15" t="s">
        <v>196</v>
      </c>
      <c r="BD15">
        <v>18</v>
      </c>
      <c r="BE15">
        <v>88647.195999999996</v>
      </c>
      <c r="BF15">
        <v>3.626154176382522E-2</v>
      </c>
      <c r="BG15">
        <v>2.6822209173429465E-2</v>
      </c>
      <c r="BH15">
        <v>212990.62099999998</v>
      </c>
      <c r="BI15">
        <v>1.509213872849359E-2</v>
      </c>
      <c r="BJ15">
        <v>1.1163466365732601E-2</v>
      </c>
      <c r="BK15">
        <v>1</v>
      </c>
      <c r="BL15" t="s">
        <v>68</v>
      </c>
      <c r="BM15">
        <v>0</v>
      </c>
      <c r="BN15" t="s">
        <v>366</v>
      </c>
    </row>
    <row r="16" spans="1:66">
      <c r="A16" s="80" t="str">
        <f t="shared" si="20"/>
        <v>원진운수</v>
      </c>
      <c r="B16" s="80" t="str">
        <f t="shared" si="21"/>
        <v>22</v>
      </c>
      <c r="C16" s="81" t="str">
        <f t="shared" si="22"/>
        <v>70바4345</v>
      </c>
      <c r="D16" s="55" t="str">
        <f t="shared" si="23"/>
        <v>대형</v>
      </c>
      <c r="E16" s="51" t="str">
        <f t="shared" si="16"/>
        <v>D</v>
      </c>
      <c r="F16" s="101">
        <f t="shared" si="17"/>
        <v>0.81192307692307697</v>
      </c>
      <c r="G16" s="102">
        <f t="shared" si="18"/>
        <v>2.1110000000000002</v>
      </c>
      <c r="H16" s="103">
        <f t="shared" si="19"/>
        <v>2.6</v>
      </c>
      <c r="I16" s="104">
        <f t="shared" si="24"/>
        <v>5973.8760000000002</v>
      </c>
      <c r="J16" s="105">
        <f t="shared" si="25"/>
        <v>4.8129089022773634E-3</v>
      </c>
      <c r="K16" s="105">
        <f t="shared" si="26"/>
        <v>0.38189111617305571</v>
      </c>
      <c r="L16" s="105">
        <f t="shared" si="27"/>
        <v>0.13793389752314911</v>
      </c>
      <c r="M16" s="106">
        <f t="shared" si="28"/>
        <v>10.708</v>
      </c>
      <c r="N16" s="107">
        <f t="shared" si="29"/>
        <v>0.11700000000000001</v>
      </c>
      <c r="O16" s="107">
        <f t="shared" si="30"/>
        <v>2.98</v>
      </c>
      <c r="P16" s="108">
        <f t="shared" si="31"/>
        <v>0</v>
      </c>
      <c r="Q16" s="109">
        <f t="shared" si="32"/>
        <v>63</v>
      </c>
      <c r="R16" s="110">
        <f t="shared" si="33"/>
        <v>23.957329914676251</v>
      </c>
      <c r="S16" s="82">
        <f t="shared" si="34"/>
        <v>7</v>
      </c>
      <c r="T16" s="82">
        <f t="shared" si="35"/>
        <v>178</v>
      </c>
      <c r="U16" t="s">
        <v>114</v>
      </c>
      <c r="V16" t="s">
        <v>116</v>
      </c>
      <c r="W16" s="4" t="s">
        <v>114</v>
      </c>
      <c r="X16" s="4" t="s">
        <v>116</v>
      </c>
      <c r="Y16" s="4" t="s">
        <v>202</v>
      </c>
      <c r="Z16" s="4" t="s">
        <v>185</v>
      </c>
      <c r="AA16" s="4" t="s">
        <v>48</v>
      </c>
      <c r="AB16" s="4">
        <v>527</v>
      </c>
      <c r="AC16" s="4">
        <v>5973.8760000000002</v>
      </c>
      <c r="AD16" s="4">
        <v>2830.5149999999999</v>
      </c>
      <c r="AE16" s="4">
        <v>2.1110000000000002</v>
      </c>
      <c r="AF16" s="4">
        <v>2.6</v>
      </c>
      <c r="AG16" s="4">
        <v>10.708</v>
      </c>
      <c r="AH16" s="4">
        <v>406.58155799999997</v>
      </c>
      <c r="AI16" s="4">
        <v>1.9568399999999999</v>
      </c>
      <c r="AJ16" s="4">
        <v>155.26988499999999</v>
      </c>
      <c r="AK16" s="4">
        <v>824</v>
      </c>
      <c r="AL16" s="4">
        <v>7</v>
      </c>
      <c r="AM16" s="4">
        <v>178</v>
      </c>
      <c r="AN16" s="4">
        <v>63</v>
      </c>
      <c r="AO16" s="4">
        <v>14.692933999999999</v>
      </c>
      <c r="AP16" s="4">
        <v>0</v>
      </c>
      <c r="AQ16" s="4">
        <v>0</v>
      </c>
      <c r="AR16" s="4">
        <v>0</v>
      </c>
      <c r="AS16" s="4">
        <v>0</v>
      </c>
      <c r="AT16" s="4">
        <v>0.11700000000000001</v>
      </c>
      <c r="AU16" s="4">
        <v>2.98</v>
      </c>
      <c r="AV16" s="4">
        <v>52254</v>
      </c>
      <c r="AW16" s="4">
        <v>0</v>
      </c>
      <c r="AX16" s="23">
        <v>0.52</v>
      </c>
      <c r="AY16">
        <v>0.81192307692307697</v>
      </c>
      <c r="AZ16" t="s">
        <v>66</v>
      </c>
      <c r="BA16" t="s">
        <v>186</v>
      </c>
      <c r="BB16">
        <v>6</v>
      </c>
      <c r="BC16" t="s">
        <v>546</v>
      </c>
      <c r="BD16">
        <v>13</v>
      </c>
      <c r="BE16">
        <v>88647.195999999996</v>
      </c>
      <c r="BF16">
        <v>6.7389339647020541E-2</v>
      </c>
      <c r="BG16">
        <v>5.471495999802322E-2</v>
      </c>
      <c r="BH16">
        <v>212990.62099999998</v>
      </c>
      <c r="BI16">
        <v>2.8047601213388642E-2</v>
      </c>
      <c r="BJ16">
        <v>2.2772494677485933E-2</v>
      </c>
      <c r="BK16">
        <v>1</v>
      </c>
      <c r="BL16" t="s">
        <v>68</v>
      </c>
      <c r="BM16">
        <v>1</v>
      </c>
      <c r="BN16" t="s">
        <v>433</v>
      </c>
    </row>
    <row r="17" spans="1:66">
      <c r="A17" s="83" t="str">
        <f t="shared" si="20"/>
        <v>원진운수</v>
      </c>
      <c r="B17" s="83" t="str">
        <f t="shared" si="21"/>
        <v>22</v>
      </c>
      <c r="C17" s="84" t="str">
        <f t="shared" si="22"/>
        <v>70바4356</v>
      </c>
      <c r="D17" s="72" t="str">
        <f t="shared" si="23"/>
        <v>대형</v>
      </c>
      <c r="E17" s="68" t="str">
        <f t="shared" si="16"/>
        <v>C</v>
      </c>
      <c r="F17" s="91">
        <f t="shared" si="17"/>
        <v>0.87884615384615383</v>
      </c>
      <c r="G17" s="92">
        <f t="shared" si="18"/>
        <v>2.2850000000000001</v>
      </c>
      <c r="H17" s="93">
        <f t="shared" si="19"/>
        <v>2.6</v>
      </c>
      <c r="I17" s="94">
        <f t="shared" si="24"/>
        <v>5750.9269999999997</v>
      </c>
      <c r="J17" s="95">
        <f t="shared" si="25"/>
        <v>5.7492206670359822E-3</v>
      </c>
      <c r="K17" s="95">
        <f t="shared" si="26"/>
        <v>0.35458216868814546</v>
      </c>
      <c r="L17" s="95">
        <f t="shared" si="27"/>
        <v>0.14032520322375855</v>
      </c>
      <c r="M17" s="96">
        <f t="shared" si="28"/>
        <v>8.5619999999999994</v>
      </c>
      <c r="N17" s="97">
        <f t="shared" si="29"/>
        <v>5.1999999999999998E-2</v>
      </c>
      <c r="O17" s="97">
        <f t="shared" si="30"/>
        <v>2.7469999999999999</v>
      </c>
      <c r="P17" s="98">
        <f t="shared" si="31"/>
        <v>0</v>
      </c>
      <c r="Q17" s="99">
        <f t="shared" si="32"/>
        <v>69</v>
      </c>
      <c r="R17" s="100">
        <f t="shared" si="33"/>
        <v>22.796252527573024</v>
      </c>
      <c r="S17" s="85">
        <f t="shared" si="34"/>
        <v>3</v>
      </c>
      <c r="T17" s="85">
        <f t="shared" si="35"/>
        <v>158</v>
      </c>
      <c r="U17" t="s">
        <v>114</v>
      </c>
      <c r="V17" s="5" t="s">
        <v>116</v>
      </c>
      <c r="W17" t="s">
        <v>114</v>
      </c>
      <c r="X17" s="5" t="s">
        <v>116</v>
      </c>
      <c r="Y17" t="s">
        <v>203</v>
      </c>
      <c r="Z17" t="s">
        <v>185</v>
      </c>
      <c r="AA17" t="s">
        <v>48</v>
      </c>
      <c r="AB17">
        <v>527</v>
      </c>
      <c r="AC17" s="1">
        <v>5750.9269999999997</v>
      </c>
      <c r="AD17" s="1">
        <v>2516.3589999999999</v>
      </c>
      <c r="AE17" s="21">
        <v>2.2850000000000001</v>
      </c>
      <c r="AF17">
        <v>2.6</v>
      </c>
      <c r="AG17">
        <v>8.5619999999999994</v>
      </c>
      <c r="AH17">
        <v>394.38406199999997</v>
      </c>
      <c r="AI17">
        <v>2.267401</v>
      </c>
      <c r="AJ17">
        <v>139.841556</v>
      </c>
      <c r="AK17">
        <v>807</v>
      </c>
      <c r="AL17">
        <v>3</v>
      </c>
      <c r="AM17">
        <v>158</v>
      </c>
      <c r="AN17">
        <v>69</v>
      </c>
      <c r="AO17">
        <v>14.582046999999999</v>
      </c>
      <c r="AP17">
        <v>7.3</v>
      </c>
      <c r="AQ17">
        <v>0</v>
      </c>
      <c r="AR17">
        <v>0</v>
      </c>
      <c r="AS17">
        <v>0</v>
      </c>
      <c r="AT17">
        <v>5.1999999999999998E-2</v>
      </c>
      <c r="AU17">
        <v>2.7469999999999999</v>
      </c>
      <c r="AV17">
        <v>48637</v>
      </c>
      <c r="AW17">
        <v>0</v>
      </c>
      <c r="AX17" s="22">
        <v>0.52</v>
      </c>
      <c r="AY17">
        <v>0.87884615384615383</v>
      </c>
      <c r="AZ17" t="s">
        <v>67</v>
      </c>
      <c r="BA17" t="s">
        <v>186</v>
      </c>
      <c r="BB17">
        <v>1</v>
      </c>
      <c r="BC17" t="s">
        <v>434</v>
      </c>
      <c r="BD17">
        <v>12</v>
      </c>
      <c r="BE17">
        <v>88647.195999999996</v>
      </c>
      <c r="BF17">
        <v>6.4874324958907895E-2</v>
      </c>
      <c r="BG17">
        <v>5.7014550973501742E-2</v>
      </c>
      <c r="BH17">
        <v>212990.62099999998</v>
      </c>
      <c r="BI17">
        <v>2.7000846201579928E-2</v>
      </c>
      <c r="BJ17">
        <v>2.3729589834850053E-2</v>
      </c>
      <c r="BK17">
        <v>1</v>
      </c>
      <c r="BL17" t="s">
        <v>68</v>
      </c>
      <c r="BM17">
        <v>2</v>
      </c>
      <c r="BN17" t="s">
        <v>433</v>
      </c>
    </row>
    <row r="18" spans="1:66">
      <c r="A18" s="80" t="str">
        <f t="shared" si="20"/>
        <v>원진운수</v>
      </c>
      <c r="B18" s="80" t="str">
        <f t="shared" si="21"/>
        <v>22</v>
      </c>
      <c r="C18" s="81" t="str">
        <f t="shared" si="22"/>
        <v>71바6008</v>
      </c>
      <c r="D18" s="55" t="str">
        <f t="shared" si="23"/>
        <v>대형</v>
      </c>
      <c r="E18" s="51" t="str">
        <f t="shared" si="16"/>
        <v>B</v>
      </c>
      <c r="F18" s="101">
        <f t="shared" si="17"/>
        <v>0.90280000000000005</v>
      </c>
      <c r="G18" s="102">
        <f t="shared" si="18"/>
        <v>2.2570000000000001</v>
      </c>
      <c r="H18" s="103">
        <f t="shared" si="19"/>
        <v>2.5</v>
      </c>
      <c r="I18" s="104">
        <f t="shared" si="24"/>
        <v>6248.74</v>
      </c>
      <c r="J18" s="105">
        <f t="shared" si="25"/>
        <v>4.884143421786941E-3</v>
      </c>
      <c r="K18" s="105">
        <f t="shared" si="26"/>
        <v>0.36488978281686096</v>
      </c>
      <c r="L18" s="105">
        <f t="shared" si="27"/>
        <v>0.10834184171528981</v>
      </c>
      <c r="M18" s="106">
        <f t="shared" si="28"/>
        <v>8.6649999999999991</v>
      </c>
      <c r="N18" s="107">
        <f t="shared" si="29"/>
        <v>3.2000000000000001E-2</v>
      </c>
      <c r="O18" s="107">
        <f t="shared" si="30"/>
        <v>3.3130000000000002</v>
      </c>
      <c r="P18" s="108">
        <f t="shared" si="31"/>
        <v>0</v>
      </c>
      <c r="Q18" s="109">
        <f t="shared" si="32"/>
        <v>70</v>
      </c>
      <c r="R18" s="110">
        <f t="shared" si="33"/>
        <v>23.110352619813181</v>
      </c>
      <c r="S18" s="82">
        <f t="shared" si="34"/>
        <v>2</v>
      </c>
      <c r="T18" s="82">
        <f t="shared" si="35"/>
        <v>207</v>
      </c>
      <c r="U18" t="s">
        <v>114</v>
      </c>
      <c r="V18" s="5" t="s">
        <v>116</v>
      </c>
      <c r="W18" t="s">
        <v>114</v>
      </c>
      <c r="X18" s="5" t="s">
        <v>116</v>
      </c>
      <c r="Y18" t="s">
        <v>205</v>
      </c>
      <c r="Z18" t="s">
        <v>185</v>
      </c>
      <c r="AA18" t="s">
        <v>48</v>
      </c>
      <c r="AB18">
        <v>527</v>
      </c>
      <c r="AC18" s="1">
        <v>6248.74</v>
      </c>
      <c r="AD18" s="1">
        <v>2768.5549999999998</v>
      </c>
      <c r="AE18" s="21">
        <v>2.2570000000000001</v>
      </c>
      <c r="AF18">
        <v>2.5</v>
      </c>
      <c r="AG18">
        <v>8.6649999999999991</v>
      </c>
      <c r="AH18">
        <v>429.03183200000001</v>
      </c>
      <c r="AI18">
        <v>2.095453</v>
      </c>
      <c r="AJ18">
        <v>156.54933199999999</v>
      </c>
      <c r="AK18">
        <v>677</v>
      </c>
      <c r="AL18">
        <v>2</v>
      </c>
      <c r="AM18">
        <v>207</v>
      </c>
      <c r="AN18">
        <v>70</v>
      </c>
      <c r="AO18">
        <v>14.564746</v>
      </c>
      <c r="AP18">
        <v>16.2</v>
      </c>
      <c r="AQ18">
        <v>0</v>
      </c>
      <c r="AR18">
        <v>0</v>
      </c>
      <c r="AS18">
        <v>0</v>
      </c>
      <c r="AT18">
        <v>3.2000000000000001E-2</v>
      </c>
      <c r="AU18">
        <v>3.3130000000000002</v>
      </c>
      <c r="AV18">
        <v>54056</v>
      </c>
      <c r="AW18">
        <v>0</v>
      </c>
      <c r="AX18" s="22">
        <v>0.51</v>
      </c>
      <c r="AY18">
        <v>0.90280000000000005</v>
      </c>
      <c r="AZ18" t="s">
        <v>424</v>
      </c>
      <c r="BA18" t="s">
        <v>186</v>
      </c>
      <c r="BB18">
        <v>1</v>
      </c>
      <c r="BC18" t="s">
        <v>547</v>
      </c>
      <c r="BD18">
        <v>11</v>
      </c>
      <c r="BE18">
        <v>88647.195999999996</v>
      </c>
      <c r="BF18">
        <v>7.0489990456099702E-2</v>
      </c>
      <c r="BG18">
        <v>6.3638363383766813E-2</v>
      </c>
      <c r="BH18">
        <v>212990.62099999998</v>
      </c>
      <c r="BI18">
        <v>2.9338099352271479E-2</v>
      </c>
      <c r="BJ18">
        <v>2.6486436095230693E-2</v>
      </c>
      <c r="BK18">
        <v>1</v>
      </c>
      <c r="BL18" t="s">
        <v>66</v>
      </c>
      <c r="BM18">
        <v>2</v>
      </c>
      <c r="BN18" t="s">
        <v>433</v>
      </c>
    </row>
    <row r="19" spans="1:66">
      <c r="A19" s="83" t="str">
        <f t="shared" si="20"/>
        <v>원진운수</v>
      </c>
      <c r="B19" s="83" t="str">
        <f t="shared" si="21"/>
        <v>22</v>
      </c>
      <c r="C19" s="84" t="str">
        <f t="shared" si="22"/>
        <v>72바1436</v>
      </c>
      <c r="D19" s="72" t="str">
        <f t="shared" si="23"/>
        <v>대형</v>
      </c>
      <c r="E19" s="68" t="str">
        <f t="shared" si="16"/>
        <v>F</v>
      </c>
      <c r="F19" s="91">
        <f t="shared" si="17"/>
        <v>0.78807692307692301</v>
      </c>
      <c r="G19" s="92">
        <f t="shared" si="18"/>
        <v>2.0489999999999999</v>
      </c>
      <c r="H19" s="93">
        <f t="shared" si="19"/>
        <v>2.6</v>
      </c>
      <c r="I19" s="94">
        <f t="shared" si="24"/>
        <v>6414.098</v>
      </c>
      <c r="J19" s="95">
        <f t="shared" si="25"/>
        <v>6.9778826380083982E-3</v>
      </c>
      <c r="K19" s="95">
        <f t="shared" si="26"/>
        <v>0.36641208944155312</v>
      </c>
      <c r="L19" s="95">
        <f t="shared" si="27"/>
        <v>0.19909268614230716</v>
      </c>
      <c r="M19" s="96">
        <f t="shared" si="28"/>
        <v>9.7319999999999993</v>
      </c>
      <c r="N19" s="97">
        <f t="shared" si="29"/>
        <v>0.125</v>
      </c>
      <c r="O19" s="97">
        <f t="shared" si="30"/>
        <v>1.84</v>
      </c>
      <c r="P19" s="98">
        <f t="shared" si="31"/>
        <v>0</v>
      </c>
      <c r="Q19" s="99">
        <f t="shared" si="32"/>
        <v>65</v>
      </c>
      <c r="R19" s="100">
        <f t="shared" si="33"/>
        <v>23.807663240099444</v>
      </c>
      <c r="S19" s="85">
        <f t="shared" si="34"/>
        <v>8</v>
      </c>
      <c r="T19" s="85">
        <f t="shared" si="35"/>
        <v>118</v>
      </c>
      <c r="U19" t="s">
        <v>114</v>
      </c>
      <c r="V19" t="s">
        <v>116</v>
      </c>
      <c r="W19" s="4" t="s">
        <v>114</v>
      </c>
      <c r="X19" s="4" t="s">
        <v>116</v>
      </c>
      <c r="Y19" s="4" t="s">
        <v>206</v>
      </c>
      <c r="Z19" s="4" t="s">
        <v>185</v>
      </c>
      <c r="AA19" s="4" t="s">
        <v>48</v>
      </c>
      <c r="AB19" s="4">
        <v>527</v>
      </c>
      <c r="AC19" s="4">
        <v>6414.098</v>
      </c>
      <c r="AD19" s="4">
        <v>3130.4969999999998</v>
      </c>
      <c r="AE19" s="4">
        <v>2.0489999999999999</v>
      </c>
      <c r="AF19" s="4">
        <v>2.6</v>
      </c>
      <c r="AG19" s="4">
        <v>9.7319999999999993</v>
      </c>
      <c r="AH19" s="4">
        <v>429.95349099999999</v>
      </c>
      <c r="AI19" s="4">
        <v>3.000165</v>
      </c>
      <c r="AJ19" s="4">
        <v>157.54015699999999</v>
      </c>
      <c r="AK19" s="4">
        <v>1277</v>
      </c>
      <c r="AL19" s="4">
        <v>8</v>
      </c>
      <c r="AM19" s="4">
        <v>118</v>
      </c>
      <c r="AN19" s="4">
        <v>65</v>
      </c>
      <c r="AO19" s="4">
        <v>14.91812</v>
      </c>
      <c r="AP19" s="4">
        <v>0</v>
      </c>
      <c r="AQ19" s="4">
        <v>0</v>
      </c>
      <c r="AR19" s="4">
        <v>0</v>
      </c>
      <c r="AS19" s="4">
        <v>0</v>
      </c>
      <c r="AT19" s="4">
        <v>0.125</v>
      </c>
      <c r="AU19" s="4">
        <v>1.84</v>
      </c>
      <c r="AV19" s="4">
        <v>55720</v>
      </c>
      <c r="AW19" s="4">
        <v>0</v>
      </c>
      <c r="AX19" s="23">
        <v>0.48</v>
      </c>
      <c r="AY19">
        <v>0.78807692307692301</v>
      </c>
      <c r="AZ19" t="s">
        <v>68</v>
      </c>
      <c r="BA19" t="s">
        <v>186</v>
      </c>
      <c r="BB19">
        <v>2</v>
      </c>
      <c r="BC19" t="s">
        <v>201</v>
      </c>
      <c r="BD19">
        <v>13</v>
      </c>
      <c r="BE19">
        <v>88647.195999999996</v>
      </c>
      <c r="BF19">
        <v>7.235533992524705E-2</v>
      </c>
      <c r="BG19">
        <v>5.7021573656473534E-2</v>
      </c>
      <c r="BH19">
        <v>212990.62099999998</v>
      </c>
      <c r="BI19">
        <v>3.011446217624766E-2</v>
      </c>
      <c r="BJ19">
        <v>2.3732512691973635E-2</v>
      </c>
      <c r="BK19">
        <v>1</v>
      </c>
      <c r="BL19" t="s">
        <v>68</v>
      </c>
      <c r="BM19">
        <v>0</v>
      </c>
      <c r="BN19" t="s">
        <v>366</v>
      </c>
    </row>
    <row r="20" spans="1:66">
      <c r="A20" s="80" t="str">
        <f t="shared" si="20"/>
        <v>원진운수</v>
      </c>
      <c r="B20" s="80" t="str">
        <f t="shared" si="21"/>
        <v>320</v>
      </c>
      <c r="C20" s="81" t="str">
        <f t="shared" si="22"/>
        <v>70바3613</v>
      </c>
      <c r="D20" s="55" t="str">
        <f t="shared" si="23"/>
        <v>대형</v>
      </c>
      <c r="E20" s="51" t="str">
        <f t="shared" si="16"/>
        <v>C</v>
      </c>
      <c r="F20" s="101">
        <f t="shared" si="17"/>
        <v>0.8703333333333334</v>
      </c>
      <c r="G20" s="102">
        <f t="shared" si="18"/>
        <v>2.6110000000000002</v>
      </c>
      <c r="H20" s="103">
        <f t="shared" si="19"/>
        <v>3</v>
      </c>
      <c r="I20" s="104">
        <f t="shared" si="24"/>
        <v>11633.955</v>
      </c>
      <c r="J20" s="105">
        <f t="shared" si="25"/>
        <v>7.8075339610163292E-3</v>
      </c>
      <c r="K20" s="105">
        <f t="shared" si="26"/>
        <v>0.2543592317357441</v>
      </c>
      <c r="L20" s="105">
        <f t="shared" si="27"/>
        <v>0.15489143631722832</v>
      </c>
      <c r="M20" s="106">
        <f t="shared" si="28"/>
        <v>16.805</v>
      </c>
      <c r="N20" s="107">
        <f t="shared" si="29"/>
        <v>2.5999999999999999E-2</v>
      </c>
      <c r="O20" s="107">
        <f t="shared" si="30"/>
        <v>3.12</v>
      </c>
      <c r="P20" s="108">
        <f t="shared" si="31"/>
        <v>1169.8416666666667</v>
      </c>
      <c r="Q20" s="109">
        <f t="shared" si="32"/>
        <v>103</v>
      </c>
      <c r="R20" s="110">
        <f t="shared" si="33"/>
        <v>41.440178804555288</v>
      </c>
      <c r="S20" s="82">
        <f t="shared" si="34"/>
        <v>3</v>
      </c>
      <c r="T20" s="82">
        <f t="shared" si="35"/>
        <v>363</v>
      </c>
      <c r="U20" t="s">
        <v>114</v>
      </c>
      <c r="V20" s="5" t="s">
        <v>115</v>
      </c>
      <c r="W20" t="s">
        <v>114</v>
      </c>
      <c r="X20" s="5" t="s">
        <v>115</v>
      </c>
      <c r="Y20" t="s">
        <v>207</v>
      </c>
      <c r="Z20" t="s">
        <v>185</v>
      </c>
      <c r="AA20" t="s">
        <v>48</v>
      </c>
      <c r="AB20">
        <v>527</v>
      </c>
      <c r="AC20" s="1">
        <v>11633.955</v>
      </c>
      <c r="AD20" s="1">
        <v>4455.6220000000003</v>
      </c>
      <c r="AE20" s="21">
        <v>2.6110000000000002</v>
      </c>
      <c r="AF20">
        <v>3</v>
      </c>
      <c r="AG20">
        <v>16.805</v>
      </c>
      <c r="AH20">
        <v>380.49376599999999</v>
      </c>
      <c r="AI20">
        <v>2.9707180000000002</v>
      </c>
      <c r="AJ20">
        <v>96.782101999999995</v>
      </c>
      <c r="AK20">
        <v>1802</v>
      </c>
      <c r="AL20">
        <v>3</v>
      </c>
      <c r="AM20">
        <v>363</v>
      </c>
      <c r="AN20">
        <v>103</v>
      </c>
      <c r="AO20">
        <v>30.575941</v>
      </c>
      <c r="AP20">
        <v>88132.7</v>
      </c>
      <c r="AQ20">
        <v>70190.5</v>
      </c>
      <c r="AR20">
        <v>0</v>
      </c>
      <c r="AS20">
        <v>0</v>
      </c>
      <c r="AT20">
        <v>2.5999999999999999E-2</v>
      </c>
      <c r="AU20">
        <v>3.12</v>
      </c>
      <c r="AV20">
        <v>113698</v>
      </c>
      <c r="AW20">
        <v>0</v>
      </c>
      <c r="AX20" s="22">
        <v>0.5</v>
      </c>
      <c r="AY20">
        <v>0.8703333333333334</v>
      </c>
      <c r="AZ20" t="s">
        <v>67</v>
      </c>
      <c r="BA20" t="s">
        <v>371</v>
      </c>
      <c r="BB20">
        <v>1</v>
      </c>
      <c r="BC20" t="s">
        <v>548</v>
      </c>
      <c r="BD20">
        <v>7</v>
      </c>
      <c r="BE20">
        <v>44298.088000000003</v>
      </c>
      <c r="BF20">
        <v>0.26262882948808081</v>
      </c>
      <c r="BG20">
        <v>0.22857462459779301</v>
      </c>
      <c r="BH20">
        <v>212990.62099999998</v>
      </c>
      <c r="BI20">
        <v>5.4621912201476705E-2</v>
      </c>
      <c r="BJ20">
        <v>4.7539270919351895E-2</v>
      </c>
      <c r="BK20">
        <v>1</v>
      </c>
      <c r="BL20" t="s">
        <v>66</v>
      </c>
      <c r="BM20">
        <v>1</v>
      </c>
      <c r="BN20" t="s">
        <v>433</v>
      </c>
    </row>
    <row r="21" spans="1:66">
      <c r="A21" s="83" t="str">
        <f t="shared" si="20"/>
        <v>원진운수</v>
      </c>
      <c r="B21" s="83" t="str">
        <f t="shared" si="21"/>
        <v>320</v>
      </c>
      <c r="C21" s="84" t="str">
        <f t="shared" si="22"/>
        <v>70바4343</v>
      </c>
      <c r="D21" s="72" t="str">
        <f t="shared" si="23"/>
        <v>대형</v>
      </c>
      <c r="E21" s="68" t="str">
        <f t="shared" si="16"/>
        <v>D</v>
      </c>
      <c r="F21" s="91">
        <f t="shared" si="17"/>
        <v>0.81300000000000006</v>
      </c>
      <c r="G21" s="92">
        <f t="shared" si="18"/>
        <v>2.4390000000000001</v>
      </c>
      <c r="H21" s="93">
        <f t="shared" si="19"/>
        <v>3</v>
      </c>
      <c r="I21" s="94">
        <f t="shared" si="24"/>
        <v>11396.76</v>
      </c>
      <c r="J21" s="95">
        <f t="shared" si="25"/>
        <v>5.4264303720610091E-3</v>
      </c>
      <c r="K21" s="95">
        <f t="shared" si="26"/>
        <v>0.25371046196035024</v>
      </c>
      <c r="L21" s="95">
        <f t="shared" si="27"/>
        <v>0.11810374176520344</v>
      </c>
      <c r="M21" s="96">
        <f t="shared" si="28"/>
        <v>18.565999999999999</v>
      </c>
      <c r="N21" s="97">
        <f t="shared" si="29"/>
        <v>1.7999999999999999E-2</v>
      </c>
      <c r="O21" s="97">
        <f t="shared" si="30"/>
        <v>3.3690000000000002</v>
      </c>
      <c r="P21" s="98">
        <f t="shared" si="31"/>
        <v>861.15333333333331</v>
      </c>
      <c r="Q21" s="99">
        <f t="shared" si="32"/>
        <v>107</v>
      </c>
      <c r="R21" s="100">
        <f t="shared" si="33"/>
        <v>41.567152357296514</v>
      </c>
      <c r="S21" s="85">
        <f t="shared" si="34"/>
        <v>2</v>
      </c>
      <c r="T21" s="85">
        <f t="shared" si="35"/>
        <v>384</v>
      </c>
      <c r="U21" t="s">
        <v>114</v>
      </c>
      <c r="V21" s="5" t="s">
        <v>115</v>
      </c>
      <c r="W21" t="s">
        <v>114</v>
      </c>
      <c r="X21" s="5" t="s">
        <v>115</v>
      </c>
      <c r="Y21" t="s">
        <v>208</v>
      </c>
      <c r="Z21" t="s">
        <v>185</v>
      </c>
      <c r="AA21" t="s">
        <v>48</v>
      </c>
      <c r="AB21">
        <v>527</v>
      </c>
      <c r="AC21" s="1">
        <v>11396.76</v>
      </c>
      <c r="AD21" s="1">
        <v>4673.0969999999998</v>
      </c>
      <c r="AE21" s="21">
        <v>2.4390000000000001</v>
      </c>
      <c r="AF21">
        <v>3</v>
      </c>
      <c r="AG21">
        <v>18.565999999999999</v>
      </c>
      <c r="AH21">
        <v>370.07790799999998</v>
      </c>
      <c r="AI21">
        <v>2.0082019999999998</v>
      </c>
      <c r="AJ21">
        <v>93.892636999999993</v>
      </c>
      <c r="AK21">
        <v>1346</v>
      </c>
      <c r="AL21">
        <v>2</v>
      </c>
      <c r="AM21">
        <v>384</v>
      </c>
      <c r="AN21">
        <v>107</v>
      </c>
      <c r="AO21">
        <v>30.795569</v>
      </c>
      <c r="AP21">
        <v>71529</v>
      </c>
      <c r="AQ21">
        <v>51669.2</v>
      </c>
      <c r="AR21">
        <v>0</v>
      </c>
      <c r="AS21">
        <v>0</v>
      </c>
      <c r="AT21">
        <v>1.7999999999999999E-2</v>
      </c>
      <c r="AU21">
        <v>3.3690000000000002</v>
      </c>
      <c r="AV21">
        <v>109399</v>
      </c>
      <c r="AW21">
        <v>0</v>
      </c>
      <c r="AX21" s="22">
        <v>0.5</v>
      </c>
      <c r="AY21">
        <v>0.81300000000000006</v>
      </c>
      <c r="AZ21" t="s">
        <v>66</v>
      </c>
      <c r="BA21" t="s">
        <v>371</v>
      </c>
      <c r="BB21">
        <v>2</v>
      </c>
      <c r="BC21" t="s">
        <v>374</v>
      </c>
      <c r="BD21">
        <v>10</v>
      </c>
      <c r="BE21">
        <v>44298.088000000003</v>
      </c>
      <c r="BF21">
        <v>0.25727430944649349</v>
      </c>
      <c r="BG21">
        <v>0.20916401357999923</v>
      </c>
      <c r="BH21">
        <v>212990.62099999998</v>
      </c>
      <c r="BI21">
        <v>5.3508271615396626E-2</v>
      </c>
      <c r="BJ21">
        <v>4.3502224823317462E-2</v>
      </c>
      <c r="BK21">
        <v>1</v>
      </c>
      <c r="BL21" t="s">
        <v>68</v>
      </c>
      <c r="BM21">
        <v>1</v>
      </c>
      <c r="BN21" t="s">
        <v>433</v>
      </c>
    </row>
    <row r="22" spans="1:66">
      <c r="A22" s="80" t="str">
        <f t="shared" si="20"/>
        <v>원진운수</v>
      </c>
      <c r="B22" s="80" t="str">
        <f t="shared" si="21"/>
        <v>320</v>
      </c>
      <c r="C22" s="81" t="str">
        <f t="shared" si="22"/>
        <v>70바4344</v>
      </c>
      <c r="D22" s="55" t="str">
        <f t="shared" si="23"/>
        <v>대형</v>
      </c>
      <c r="E22" s="51" t="str">
        <f t="shared" si="16"/>
        <v>D</v>
      </c>
      <c r="F22" s="101">
        <f t="shared" si="17"/>
        <v>0.84233333333333338</v>
      </c>
      <c r="G22" s="102">
        <f t="shared" si="18"/>
        <v>2.5270000000000001</v>
      </c>
      <c r="H22" s="103">
        <f t="shared" si="19"/>
        <v>3</v>
      </c>
      <c r="I22" s="104">
        <f t="shared" si="24"/>
        <v>9816.42</v>
      </c>
      <c r="J22" s="105">
        <f t="shared" si="25"/>
        <v>5.9528173754420715E-3</v>
      </c>
      <c r="K22" s="105">
        <f t="shared" si="26"/>
        <v>0.25887972510291118</v>
      </c>
      <c r="L22" s="105">
        <f t="shared" si="27"/>
        <v>0.11623382047630398</v>
      </c>
      <c r="M22" s="106">
        <f t="shared" si="28"/>
        <v>18.234999999999999</v>
      </c>
      <c r="N22" s="107">
        <f t="shared" si="29"/>
        <v>3.1E-2</v>
      </c>
      <c r="O22" s="107">
        <f t="shared" si="30"/>
        <v>6.3259999999999996</v>
      </c>
      <c r="P22" s="108">
        <f t="shared" si="31"/>
        <v>729.28666666666663</v>
      </c>
      <c r="Q22" s="109">
        <f t="shared" si="32"/>
        <v>107</v>
      </c>
      <c r="R22" s="110">
        <f t="shared" si="33"/>
        <v>42.508035498025933</v>
      </c>
      <c r="S22" s="82">
        <f t="shared" si="34"/>
        <v>3</v>
      </c>
      <c r="T22" s="82">
        <f t="shared" si="35"/>
        <v>621</v>
      </c>
      <c r="U22" t="s">
        <v>114</v>
      </c>
      <c r="V22" t="s">
        <v>115</v>
      </c>
      <c r="W22" s="4" t="s">
        <v>114</v>
      </c>
      <c r="X22" s="4" t="s">
        <v>115</v>
      </c>
      <c r="Y22" s="4" t="s">
        <v>209</v>
      </c>
      <c r="Z22" s="4" t="s">
        <v>185</v>
      </c>
      <c r="AA22" s="4" t="s">
        <v>48</v>
      </c>
      <c r="AB22" s="4">
        <v>527</v>
      </c>
      <c r="AC22" s="4">
        <v>9816.42</v>
      </c>
      <c r="AD22" s="4">
        <v>3885.09</v>
      </c>
      <c r="AE22" s="4">
        <v>2.5270000000000001</v>
      </c>
      <c r="AF22" s="4">
        <v>3</v>
      </c>
      <c r="AG22" s="4">
        <v>18.234999999999999</v>
      </c>
      <c r="AH22" s="4">
        <v>314.12016899999998</v>
      </c>
      <c r="AI22" s="4">
        <v>1.8698999999999999</v>
      </c>
      <c r="AJ22" s="4">
        <v>81.319343000000003</v>
      </c>
      <c r="AK22" s="4">
        <v>1141</v>
      </c>
      <c r="AL22" s="4">
        <v>3</v>
      </c>
      <c r="AM22" s="4">
        <v>621</v>
      </c>
      <c r="AN22" s="4">
        <v>107</v>
      </c>
      <c r="AO22" s="4">
        <v>31.250523999999999</v>
      </c>
      <c r="AP22" s="4">
        <v>64469.599999999999</v>
      </c>
      <c r="AQ22" s="4">
        <v>43757.2</v>
      </c>
      <c r="AR22" s="4">
        <v>0</v>
      </c>
      <c r="AS22" s="4">
        <v>0</v>
      </c>
      <c r="AT22" s="4">
        <v>3.1E-2</v>
      </c>
      <c r="AU22" s="4">
        <v>6.3259999999999996</v>
      </c>
      <c r="AV22" s="4">
        <v>95291</v>
      </c>
      <c r="AW22" s="4">
        <v>0</v>
      </c>
      <c r="AX22" s="23">
        <v>0.5</v>
      </c>
      <c r="AY22">
        <v>0.84233333333333338</v>
      </c>
      <c r="AZ22" t="s">
        <v>66</v>
      </c>
      <c r="BA22" t="s">
        <v>371</v>
      </c>
      <c r="BB22">
        <v>1</v>
      </c>
      <c r="BC22" t="s">
        <v>372</v>
      </c>
      <c r="BD22">
        <v>6</v>
      </c>
      <c r="BE22">
        <v>44298.088000000003</v>
      </c>
      <c r="BF22">
        <v>0.22159918053348035</v>
      </c>
      <c r="BG22">
        <v>0.18666037640270161</v>
      </c>
      <c r="BH22">
        <v>212990.62099999998</v>
      </c>
      <c r="BI22">
        <v>4.6088508282249668E-2</v>
      </c>
      <c r="BJ22">
        <v>3.8821886809748303E-2</v>
      </c>
      <c r="BK22">
        <v>1</v>
      </c>
      <c r="BL22" t="s">
        <v>68</v>
      </c>
      <c r="BM22">
        <v>1</v>
      </c>
      <c r="BN22" t="s">
        <v>433</v>
      </c>
    </row>
    <row r="23" spans="1:66">
      <c r="A23" s="83" t="str">
        <f t="shared" si="20"/>
        <v>원진운수</v>
      </c>
      <c r="B23" s="83" t="str">
        <f t="shared" si="21"/>
        <v>320</v>
      </c>
      <c r="C23" s="84" t="str">
        <f t="shared" si="22"/>
        <v>73아1448</v>
      </c>
      <c r="D23" s="72" t="str">
        <f t="shared" si="23"/>
        <v>대형</v>
      </c>
      <c r="E23" s="68" t="str">
        <f t="shared" si="16"/>
        <v>F</v>
      </c>
      <c r="F23" s="91">
        <f t="shared" si="17"/>
        <v>0.79700000000000004</v>
      </c>
      <c r="G23" s="92">
        <f t="shared" si="18"/>
        <v>2.391</v>
      </c>
      <c r="H23" s="93">
        <f t="shared" si="19"/>
        <v>3</v>
      </c>
      <c r="I23" s="94">
        <f t="shared" si="24"/>
        <v>11450.953</v>
      </c>
      <c r="J23" s="95">
        <f t="shared" si="25"/>
        <v>6.2026956522055641E-3</v>
      </c>
      <c r="K23" s="95">
        <f t="shared" si="26"/>
        <v>0.27661279059002553</v>
      </c>
      <c r="L23" s="95">
        <f t="shared" si="27"/>
        <v>0.19133778647069813</v>
      </c>
      <c r="M23" s="96">
        <f t="shared" si="28"/>
        <v>20.210999999999999</v>
      </c>
      <c r="N23" s="97">
        <f t="shared" si="29"/>
        <v>1.7000000000000001E-2</v>
      </c>
      <c r="O23" s="97">
        <f t="shared" si="30"/>
        <v>4.5759999999999996</v>
      </c>
      <c r="P23" s="98">
        <f t="shared" si="31"/>
        <v>1117.2566666666667</v>
      </c>
      <c r="Q23" s="99">
        <f t="shared" si="32"/>
        <v>109</v>
      </c>
      <c r="R23" s="100">
        <f t="shared" si="33"/>
        <v>43.370418065162596</v>
      </c>
      <c r="S23" s="85">
        <f t="shared" si="34"/>
        <v>2</v>
      </c>
      <c r="T23" s="85">
        <f t="shared" si="35"/>
        <v>524</v>
      </c>
      <c r="U23" t="s">
        <v>114</v>
      </c>
      <c r="V23" s="5" t="s">
        <v>115</v>
      </c>
      <c r="W23" t="s">
        <v>114</v>
      </c>
      <c r="X23" s="5" t="s">
        <v>115</v>
      </c>
      <c r="Y23" t="s">
        <v>210</v>
      </c>
      <c r="Z23" t="s">
        <v>185</v>
      </c>
      <c r="AA23" t="s">
        <v>48</v>
      </c>
      <c r="AB23">
        <v>527</v>
      </c>
      <c r="AC23" s="1">
        <v>11450.953</v>
      </c>
      <c r="AD23" s="1">
        <v>4789.1120000000001</v>
      </c>
      <c r="AE23" s="21">
        <v>2.391</v>
      </c>
      <c r="AF23">
        <v>3</v>
      </c>
      <c r="AG23">
        <v>20.210999999999999</v>
      </c>
      <c r="AH23">
        <v>368.143486</v>
      </c>
      <c r="AI23">
        <v>2.2834819999999998</v>
      </c>
      <c r="AJ23">
        <v>101.833197</v>
      </c>
      <c r="AK23">
        <v>2191</v>
      </c>
      <c r="AL23">
        <v>2</v>
      </c>
      <c r="AM23">
        <v>524</v>
      </c>
      <c r="AN23">
        <v>109</v>
      </c>
      <c r="AO23">
        <v>31.104592</v>
      </c>
      <c r="AP23">
        <v>81287.399999999994</v>
      </c>
      <c r="AQ23">
        <v>67035.399999999994</v>
      </c>
      <c r="AR23">
        <v>0</v>
      </c>
      <c r="AS23">
        <v>0</v>
      </c>
      <c r="AT23">
        <v>1.7000000000000001E-2</v>
      </c>
      <c r="AU23">
        <v>4.5759999999999996</v>
      </c>
      <c r="AV23">
        <v>110662</v>
      </c>
      <c r="AW23">
        <v>0</v>
      </c>
      <c r="AX23" s="22">
        <v>0.5</v>
      </c>
      <c r="AY23">
        <v>0.79700000000000004</v>
      </c>
      <c r="AZ23" t="s">
        <v>68</v>
      </c>
      <c r="BA23" t="s">
        <v>371</v>
      </c>
      <c r="BB23">
        <v>1</v>
      </c>
      <c r="BC23" t="s">
        <v>373</v>
      </c>
      <c r="BD23">
        <v>7</v>
      </c>
      <c r="BE23">
        <v>44298.088000000003</v>
      </c>
      <c r="BF23">
        <v>0.25849768053194527</v>
      </c>
      <c r="BG23">
        <v>0.20602265138396039</v>
      </c>
      <c r="BH23">
        <v>212990.62099999998</v>
      </c>
      <c r="BI23">
        <v>5.3762710049096482E-2</v>
      </c>
      <c r="BJ23">
        <v>4.2848879909129896E-2</v>
      </c>
      <c r="BK23">
        <v>1</v>
      </c>
      <c r="BL23" t="s">
        <v>68</v>
      </c>
      <c r="BM23">
        <v>0</v>
      </c>
      <c r="BN23" t="s">
        <v>366</v>
      </c>
    </row>
    <row r="24" spans="1:66">
      <c r="A24" s="80" t="str">
        <f t="shared" si="20"/>
        <v>원진운수</v>
      </c>
      <c r="B24" s="80" t="str">
        <f t="shared" si="21"/>
        <v>6</v>
      </c>
      <c r="C24" s="81" t="str">
        <f t="shared" si="22"/>
        <v>70바3609</v>
      </c>
      <c r="D24" s="55" t="str">
        <f t="shared" si="23"/>
        <v>대형</v>
      </c>
      <c r="E24" s="51" t="str">
        <f t="shared" si="16"/>
        <v>F</v>
      </c>
      <c r="F24" s="101">
        <f t="shared" si="17"/>
        <v>0.76133333333333331</v>
      </c>
      <c r="G24" s="102">
        <f t="shared" si="18"/>
        <v>2.2839999999999998</v>
      </c>
      <c r="H24" s="103">
        <f t="shared" si="19"/>
        <v>3</v>
      </c>
      <c r="I24" s="104">
        <f t="shared" si="24"/>
        <v>5987.6980000000003</v>
      </c>
      <c r="J24" s="105">
        <f t="shared" si="25"/>
        <v>4.4874964338536532E-3</v>
      </c>
      <c r="K24" s="105">
        <f t="shared" si="26"/>
        <v>0.36183068769541021</v>
      </c>
      <c r="L24" s="105">
        <f t="shared" si="27"/>
        <v>0.15899265460616083</v>
      </c>
      <c r="M24" s="106">
        <f t="shared" si="28"/>
        <v>10.079000000000001</v>
      </c>
      <c r="N24" s="107">
        <f t="shared" si="29"/>
        <v>0</v>
      </c>
      <c r="O24" s="107">
        <f t="shared" si="30"/>
        <v>4.8099999999999996</v>
      </c>
      <c r="P24" s="108">
        <f t="shared" si="31"/>
        <v>0</v>
      </c>
      <c r="Q24" s="109">
        <f t="shared" si="32"/>
        <v>59</v>
      </c>
      <c r="R24" s="110">
        <f t="shared" si="33"/>
        <v>25.009172371917785</v>
      </c>
      <c r="S24" s="82">
        <f t="shared" si="34"/>
        <v>0</v>
      </c>
      <c r="T24" s="82">
        <f t="shared" si="35"/>
        <v>288</v>
      </c>
      <c r="U24" t="s">
        <v>114</v>
      </c>
      <c r="V24" s="5" t="s">
        <v>117</v>
      </c>
      <c r="W24" t="s">
        <v>114</v>
      </c>
      <c r="X24" s="5" t="s">
        <v>117</v>
      </c>
      <c r="Y24" t="s">
        <v>211</v>
      </c>
      <c r="Z24" t="s">
        <v>185</v>
      </c>
      <c r="AA24" t="s">
        <v>48</v>
      </c>
      <c r="AB24">
        <v>527</v>
      </c>
      <c r="AC24" s="1">
        <v>5987.6980000000003</v>
      </c>
      <c r="AD24" s="1">
        <v>2621.0770000000002</v>
      </c>
      <c r="AE24" s="21">
        <v>2.2839999999999998</v>
      </c>
      <c r="AF24">
        <v>3</v>
      </c>
      <c r="AG24">
        <v>10.079000000000001</v>
      </c>
      <c r="AH24">
        <v>377.82380999999998</v>
      </c>
      <c r="AI24">
        <v>1.6954830000000001</v>
      </c>
      <c r="AJ24">
        <v>136.708249</v>
      </c>
      <c r="AK24">
        <v>952</v>
      </c>
      <c r="AL24">
        <v>0</v>
      </c>
      <c r="AM24">
        <v>288</v>
      </c>
      <c r="AN24">
        <v>59</v>
      </c>
      <c r="AO24">
        <v>15.847856999999999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4.8099999999999996</v>
      </c>
      <c r="AV24">
        <v>51439</v>
      </c>
      <c r="AW24">
        <v>0</v>
      </c>
      <c r="AX24" s="22">
        <v>0.52</v>
      </c>
      <c r="AY24">
        <v>0.76133333333333331</v>
      </c>
      <c r="AZ24" t="s">
        <v>68</v>
      </c>
      <c r="BA24" t="s">
        <v>375</v>
      </c>
      <c r="BB24">
        <v>8</v>
      </c>
      <c r="BC24" t="s">
        <v>386</v>
      </c>
      <c r="BD24">
        <v>11</v>
      </c>
      <c r="BE24">
        <v>80045.337000000014</v>
      </c>
      <c r="BF24">
        <v>7.4803832732942319E-2</v>
      </c>
      <c r="BG24">
        <v>5.6950651320680085E-2</v>
      </c>
      <c r="BH24">
        <v>212990.62099999998</v>
      </c>
      <c r="BI24">
        <v>2.811249608967524E-2</v>
      </c>
      <c r="BJ24">
        <v>2.1402980356272749E-2</v>
      </c>
      <c r="BK24">
        <v>1</v>
      </c>
      <c r="BL24" t="s">
        <v>68</v>
      </c>
      <c r="BM24">
        <v>0</v>
      </c>
      <c r="BN24" t="s">
        <v>366</v>
      </c>
    </row>
    <row r="25" spans="1:66">
      <c r="A25" s="83" t="str">
        <f t="shared" si="20"/>
        <v>원진운수</v>
      </c>
      <c r="B25" s="83" t="str">
        <f t="shared" si="21"/>
        <v>6</v>
      </c>
      <c r="C25" s="84" t="str">
        <f t="shared" si="22"/>
        <v>70바3610</v>
      </c>
      <c r="D25" s="72" t="str">
        <f t="shared" si="23"/>
        <v>대형</v>
      </c>
      <c r="E25" s="68" t="str">
        <f t="shared" si="16"/>
        <v>F</v>
      </c>
      <c r="F25" s="91">
        <f t="shared" si="17"/>
        <v>0.77633333333333343</v>
      </c>
      <c r="G25" s="92">
        <f t="shared" si="18"/>
        <v>2.3290000000000002</v>
      </c>
      <c r="H25" s="93">
        <f t="shared" si="19"/>
        <v>3</v>
      </c>
      <c r="I25" s="94">
        <f t="shared" si="24"/>
        <v>6193.0379999999996</v>
      </c>
      <c r="J25" s="95">
        <f t="shared" si="25"/>
        <v>5.4434235726845302E-3</v>
      </c>
      <c r="K25" s="95">
        <f t="shared" si="26"/>
        <v>0.35252182734798188</v>
      </c>
      <c r="L25" s="95">
        <f t="shared" si="27"/>
        <v>0.19861011671493056</v>
      </c>
      <c r="M25" s="96">
        <f t="shared" si="28"/>
        <v>10.714</v>
      </c>
      <c r="N25" s="97">
        <f t="shared" si="29"/>
        <v>6.5000000000000002E-2</v>
      </c>
      <c r="O25" s="97">
        <f t="shared" si="30"/>
        <v>1.5660000000000001</v>
      </c>
      <c r="P25" s="98">
        <f t="shared" si="31"/>
        <v>0</v>
      </c>
      <c r="Q25" s="99">
        <f t="shared" si="32"/>
        <v>59</v>
      </c>
      <c r="R25" s="100">
        <f t="shared" si="33"/>
        <v>24.555943498488663</v>
      </c>
      <c r="S25" s="85">
        <f t="shared" si="34"/>
        <v>4</v>
      </c>
      <c r="T25" s="85">
        <f t="shared" si="35"/>
        <v>97</v>
      </c>
      <c r="U25" t="s">
        <v>114</v>
      </c>
      <c r="V25" t="s">
        <v>117</v>
      </c>
      <c r="W25" s="4" t="s">
        <v>114</v>
      </c>
      <c r="X25" s="4" t="s">
        <v>117</v>
      </c>
      <c r="Y25" s="4" t="s">
        <v>212</v>
      </c>
      <c r="Z25" s="4" t="s">
        <v>185</v>
      </c>
      <c r="AA25" s="4" t="s">
        <v>48</v>
      </c>
      <c r="AB25" s="4">
        <v>527</v>
      </c>
      <c r="AC25" s="4">
        <v>6193.0379999999996</v>
      </c>
      <c r="AD25" s="4">
        <v>2659.0169999999998</v>
      </c>
      <c r="AE25" s="4">
        <v>2.3290000000000002</v>
      </c>
      <c r="AF25" s="4">
        <v>3</v>
      </c>
      <c r="AG25" s="4">
        <v>10.714</v>
      </c>
      <c r="AH25" s="4">
        <v>392.815472</v>
      </c>
      <c r="AI25" s="4">
        <v>2.138261</v>
      </c>
      <c r="AJ25" s="4">
        <v>138.47602800000001</v>
      </c>
      <c r="AK25" s="4">
        <v>1230</v>
      </c>
      <c r="AL25" s="4">
        <v>4</v>
      </c>
      <c r="AM25" s="4">
        <v>97</v>
      </c>
      <c r="AN25" s="4">
        <v>59</v>
      </c>
      <c r="AO25" s="4">
        <v>15.765769000000001</v>
      </c>
      <c r="AP25" s="4">
        <v>0</v>
      </c>
      <c r="AQ25" s="4">
        <v>0</v>
      </c>
      <c r="AR25" s="4">
        <v>0</v>
      </c>
      <c r="AS25" s="4">
        <v>0</v>
      </c>
      <c r="AT25" s="4">
        <v>6.5000000000000002E-2</v>
      </c>
      <c r="AU25" s="4">
        <v>1.5660000000000001</v>
      </c>
      <c r="AV25" s="4">
        <v>44199</v>
      </c>
      <c r="AW25" s="4">
        <v>0</v>
      </c>
      <c r="AX25" s="23">
        <v>0.56000000000000005</v>
      </c>
      <c r="AY25">
        <v>0.77633333333333343</v>
      </c>
      <c r="AZ25" t="s">
        <v>68</v>
      </c>
      <c r="BA25" t="s">
        <v>375</v>
      </c>
      <c r="BB25">
        <v>5</v>
      </c>
      <c r="BC25" t="s">
        <v>378</v>
      </c>
      <c r="BD25">
        <v>8</v>
      </c>
      <c r="BE25">
        <v>80045.337000000014</v>
      </c>
      <c r="BF25">
        <v>7.7369128947511315E-2</v>
      </c>
      <c r="BG25">
        <v>6.006423377291796E-2</v>
      </c>
      <c r="BH25">
        <v>212990.62099999998</v>
      </c>
      <c r="BI25">
        <v>2.9076576099564495E-2</v>
      </c>
      <c r="BJ25">
        <v>2.257311524529524E-2</v>
      </c>
      <c r="BK25">
        <v>1</v>
      </c>
      <c r="BL25" t="s">
        <v>68</v>
      </c>
      <c r="BM25">
        <v>0</v>
      </c>
      <c r="BN25" t="s">
        <v>366</v>
      </c>
    </row>
    <row r="26" spans="1:66">
      <c r="A26" s="80" t="str">
        <f t="shared" si="20"/>
        <v>원진운수</v>
      </c>
      <c r="B26" s="80" t="str">
        <f t="shared" si="21"/>
        <v>6</v>
      </c>
      <c r="C26" s="81" t="str">
        <f t="shared" si="22"/>
        <v>70바3612</v>
      </c>
      <c r="D26" s="55" t="str">
        <f t="shared" si="23"/>
        <v>대형</v>
      </c>
      <c r="E26" s="51" t="str">
        <f t="shared" si="16"/>
        <v>F</v>
      </c>
      <c r="F26" s="101">
        <f t="shared" si="17"/>
        <v>0.79300000000000004</v>
      </c>
      <c r="G26" s="102">
        <f t="shared" si="18"/>
        <v>2.379</v>
      </c>
      <c r="H26" s="103">
        <f t="shared" si="19"/>
        <v>3</v>
      </c>
      <c r="I26" s="104">
        <f t="shared" si="24"/>
        <v>5920.7529999999997</v>
      </c>
      <c r="J26" s="105">
        <f t="shared" si="25"/>
        <v>5.0085736074043288E-3</v>
      </c>
      <c r="K26" s="105">
        <f t="shared" si="26"/>
        <v>0.36314368688055482</v>
      </c>
      <c r="L26" s="105">
        <f t="shared" si="27"/>
        <v>0.13123330765529317</v>
      </c>
      <c r="M26" s="106">
        <f t="shared" si="28"/>
        <v>9.4290000000000003</v>
      </c>
      <c r="N26" s="107">
        <f t="shared" si="29"/>
        <v>3.4000000000000002E-2</v>
      </c>
      <c r="O26" s="107">
        <f t="shared" si="30"/>
        <v>1.8580000000000001</v>
      </c>
      <c r="P26" s="108">
        <f t="shared" si="31"/>
        <v>0</v>
      </c>
      <c r="Q26" s="109">
        <f t="shared" si="32"/>
        <v>63</v>
      </c>
      <c r="R26" s="110">
        <f t="shared" si="33"/>
        <v>25.050453849937071</v>
      </c>
      <c r="S26" s="82">
        <f t="shared" si="34"/>
        <v>2</v>
      </c>
      <c r="T26" s="82">
        <f t="shared" si="35"/>
        <v>110</v>
      </c>
      <c r="U26" t="s">
        <v>114</v>
      </c>
      <c r="V26" s="5" t="s">
        <v>117</v>
      </c>
      <c r="W26" t="s">
        <v>114</v>
      </c>
      <c r="X26" s="5" t="s">
        <v>117</v>
      </c>
      <c r="Y26" t="s">
        <v>213</v>
      </c>
      <c r="Z26" t="s">
        <v>185</v>
      </c>
      <c r="AA26" t="s">
        <v>48</v>
      </c>
      <c r="AB26">
        <v>527</v>
      </c>
      <c r="AC26" s="1">
        <v>5920.7529999999997</v>
      </c>
      <c r="AD26" s="1">
        <v>2489.0880000000002</v>
      </c>
      <c r="AE26" s="21">
        <v>2.379</v>
      </c>
      <c r="AF26">
        <v>3</v>
      </c>
      <c r="AG26">
        <v>9.4290000000000003</v>
      </c>
      <c r="AH26">
        <v>374.06657999999999</v>
      </c>
      <c r="AI26">
        <v>1.87354</v>
      </c>
      <c r="AJ26">
        <v>135.83991700000001</v>
      </c>
      <c r="AK26">
        <v>777</v>
      </c>
      <c r="AL26">
        <v>2</v>
      </c>
      <c r="AM26">
        <v>110</v>
      </c>
      <c r="AN26">
        <v>63</v>
      </c>
      <c r="AO26">
        <v>15.828072000000001</v>
      </c>
      <c r="AP26">
        <v>0</v>
      </c>
      <c r="AQ26">
        <v>0</v>
      </c>
      <c r="AR26">
        <v>0</v>
      </c>
      <c r="AS26">
        <v>0</v>
      </c>
      <c r="AT26">
        <v>3.4000000000000002E-2</v>
      </c>
      <c r="AU26">
        <v>1.8580000000000001</v>
      </c>
      <c r="AV26">
        <v>52821</v>
      </c>
      <c r="AW26">
        <v>0</v>
      </c>
      <c r="AX26" s="22">
        <v>0.52</v>
      </c>
      <c r="AY26">
        <v>0.79300000000000004</v>
      </c>
      <c r="AZ26" t="s">
        <v>68</v>
      </c>
      <c r="BA26" t="s">
        <v>375</v>
      </c>
      <c r="BB26">
        <v>2</v>
      </c>
      <c r="BC26" t="s">
        <v>380</v>
      </c>
      <c r="BD26">
        <v>14</v>
      </c>
      <c r="BE26">
        <v>80045.337000000014</v>
      </c>
      <c r="BF26">
        <v>7.3967494196445174E-2</v>
      </c>
      <c r="BG26">
        <v>5.8656222897781024E-2</v>
      </c>
      <c r="BH26">
        <v>212990.62099999998</v>
      </c>
      <c r="BI26">
        <v>2.7798186475074881E-2</v>
      </c>
      <c r="BJ26">
        <v>2.2043961874734383E-2</v>
      </c>
      <c r="BK26">
        <v>1</v>
      </c>
      <c r="BL26" t="s">
        <v>68</v>
      </c>
      <c r="BM26">
        <v>0</v>
      </c>
      <c r="BN26" t="s">
        <v>366</v>
      </c>
    </row>
    <row r="27" spans="1:66">
      <c r="A27" s="83" t="str">
        <f t="shared" si="20"/>
        <v>원진운수</v>
      </c>
      <c r="B27" s="83" t="str">
        <f t="shared" si="21"/>
        <v>6</v>
      </c>
      <c r="C27" s="84" t="str">
        <f t="shared" si="22"/>
        <v>70바3614</v>
      </c>
      <c r="D27" s="72" t="str">
        <f t="shared" si="23"/>
        <v>대형</v>
      </c>
      <c r="E27" s="68" t="str">
        <f t="shared" si="16"/>
        <v>F</v>
      </c>
      <c r="F27" s="91">
        <f t="shared" si="17"/>
        <v>0.76333333333333331</v>
      </c>
      <c r="G27" s="92">
        <f t="shared" si="18"/>
        <v>2.29</v>
      </c>
      <c r="H27" s="93">
        <f t="shared" si="19"/>
        <v>3</v>
      </c>
      <c r="I27" s="94">
        <f t="shared" si="24"/>
        <v>4425.0839999999998</v>
      </c>
      <c r="J27" s="95">
        <f t="shared" si="25"/>
        <v>6.335195735902242E-3</v>
      </c>
      <c r="K27" s="95">
        <f t="shared" si="26"/>
        <v>0.35093143816200462</v>
      </c>
      <c r="L27" s="95">
        <f t="shared" si="27"/>
        <v>0.19231273349839234</v>
      </c>
      <c r="M27" s="96">
        <f t="shared" si="28"/>
        <v>9.0730000000000004</v>
      </c>
      <c r="N27" s="97">
        <f t="shared" si="29"/>
        <v>0</v>
      </c>
      <c r="O27" s="97">
        <f t="shared" si="30"/>
        <v>1.3109999999999999</v>
      </c>
      <c r="P27" s="98">
        <f t="shared" si="31"/>
        <v>0</v>
      </c>
      <c r="Q27" s="99">
        <f t="shared" si="32"/>
        <v>62</v>
      </c>
      <c r="R27" s="100">
        <f t="shared" si="33"/>
        <v>24.05386567718606</v>
      </c>
      <c r="S27" s="85">
        <f t="shared" si="34"/>
        <v>0</v>
      </c>
      <c r="T27" s="85">
        <f t="shared" si="35"/>
        <v>58</v>
      </c>
      <c r="U27" t="s">
        <v>114</v>
      </c>
      <c r="V27" t="s">
        <v>117</v>
      </c>
      <c r="W27" t="s">
        <v>114</v>
      </c>
      <c r="X27" s="4" t="s">
        <v>117</v>
      </c>
      <c r="Y27" s="4" t="s">
        <v>214</v>
      </c>
      <c r="Z27" s="4" t="s">
        <v>185</v>
      </c>
      <c r="AA27" s="4" t="s">
        <v>48</v>
      </c>
      <c r="AB27" s="4">
        <v>527</v>
      </c>
      <c r="AC27" s="4">
        <v>4425.0839999999998</v>
      </c>
      <c r="AD27" s="4">
        <v>1932.502</v>
      </c>
      <c r="AE27" s="4">
        <v>2.29</v>
      </c>
      <c r="AF27" s="4">
        <v>3</v>
      </c>
      <c r="AG27" s="4">
        <v>9.0730000000000004</v>
      </c>
      <c r="AH27" s="4">
        <v>286.22383200000002</v>
      </c>
      <c r="AI27" s="4">
        <v>1.8132839999999999</v>
      </c>
      <c r="AJ27" s="4">
        <v>100.444941</v>
      </c>
      <c r="AK27" s="4">
        <v>851</v>
      </c>
      <c r="AL27" s="4">
        <v>0</v>
      </c>
      <c r="AM27" s="4">
        <v>58</v>
      </c>
      <c r="AN27" s="4">
        <v>62</v>
      </c>
      <c r="AO27" s="4">
        <v>15.460222</v>
      </c>
      <c r="AP27" s="4">
        <v>0</v>
      </c>
      <c r="AQ27" s="4">
        <v>0</v>
      </c>
      <c r="AR27" s="4">
        <v>1</v>
      </c>
      <c r="AS27" s="4">
        <v>75</v>
      </c>
      <c r="AT27" s="4">
        <v>0</v>
      </c>
      <c r="AU27" s="4">
        <v>1.3109999999999999</v>
      </c>
      <c r="AV27" s="4">
        <v>38681</v>
      </c>
      <c r="AW27" s="4">
        <v>0</v>
      </c>
      <c r="AX27" s="23">
        <v>0.51</v>
      </c>
      <c r="AY27">
        <v>0.76333333333333331</v>
      </c>
      <c r="AZ27" t="s">
        <v>68</v>
      </c>
      <c r="BA27" t="s">
        <v>375</v>
      </c>
      <c r="BB27">
        <v>7</v>
      </c>
      <c r="BC27" t="s">
        <v>376</v>
      </c>
      <c r="BD27">
        <v>6</v>
      </c>
      <c r="BE27">
        <v>80045.337000000014</v>
      </c>
      <c r="BF27">
        <v>5.5282220874402703E-2</v>
      </c>
      <c r="BG27">
        <v>4.2198761934127395E-2</v>
      </c>
      <c r="BH27">
        <v>212990.62099999998</v>
      </c>
      <c r="BI27">
        <v>2.0775957078410508E-2</v>
      </c>
      <c r="BJ27">
        <v>1.5858980569853354E-2</v>
      </c>
      <c r="BK27">
        <v>1</v>
      </c>
      <c r="BL27" t="s">
        <v>68</v>
      </c>
      <c r="BM27">
        <v>0</v>
      </c>
      <c r="BN27" t="s">
        <v>366</v>
      </c>
    </row>
    <row r="28" spans="1:66">
      <c r="A28" s="80" t="str">
        <f t="shared" si="20"/>
        <v>원진운수</v>
      </c>
      <c r="B28" s="80" t="str">
        <f t="shared" si="21"/>
        <v>6</v>
      </c>
      <c r="C28" s="81" t="str">
        <f t="shared" si="22"/>
        <v>70바3616</v>
      </c>
      <c r="D28" s="55" t="str">
        <f t="shared" si="23"/>
        <v>대형</v>
      </c>
      <c r="E28" s="51" t="str">
        <f t="shared" si="16"/>
        <v>F</v>
      </c>
      <c r="F28" s="101">
        <f t="shared" si="17"/>
        <v>0.78033333333333343</v>
      </c>
      <c r="G28" s="102">
        <f t="shared" si="18"/>
        <v>2.3410000000000002</v>
      </c>
      <c r="H28" s="103">
        <f t="shared" si="19"/>
        <v>3</v>
      </c>
      <c r="I28" s="104">
        <f t="shared" si="24"/>
        <v>6031.8209999999999</v>
      </c>
      <c r="J28" s="105">
        <f t="shared" si="25"/>
        <v>3.1992184354459399E-3</v>
      </c>
      <c r="K28" s="105">
        <f t="shared" si="26"/>
        <v>0.35470098788081272</v>
      </c>
      <c r="L28" s="105">
        <f t="shared" si="27"/>
        <v>0.18286351667265988</v>
      </c>
      <c r="M28" s="106">
        <f t="shared" si="28"/>
        <v>8.77</v>
      </c>
      <c r="N28" s="107">
        <f t="shared" si="29"/>
        <v>0.05</v>
      </c>
      <c r="O28" s="107">
        <f t="shared" si="30"/>
        <v>0.51400000000000001</v>
      </c>
      <c r="P28" s="108">
        <f t="shared" si="31"/>
        <v>0</v>
      </c>
      <c r="Q28" s="109">
        <f t="shared" si="32"/>
        <v>59</v>
      </c>
      <c r="R28" s="110">
        <f t="shared" si="33"/>
        <v>24.607255808288386</v>
      </c>
      <c r="S28" s="82">
        <f t="shared" si="34"/>
        <v>3</v>
      </c>
      <c r="T28" s="82">
        <f t="shared" si="35"/>
        <v>31</v>
      </c>
      <c r="U28" t="s">
        <v>114</v>
      </c>
      <c r="V28" t="s">
        <v>117</v>
      </c>
      <c r="W28" s="4" t="s">
        <v>114</v>
      </c>
      <c r="X28" s="4" t="s">
        <v>117</v>
      </c>
      <c r="Y28" s="4" t="s">
        <v>215</v>
      </c>
      <c r="Z28" s="4" t="s">
        <v>185</v>
      </c>
      <c r="AA28" s="4" t="s">
        <v>48</v>
      </c>
      <c r="AB28" s="4">
        <v>527</v>
      </c>
      <c r="AC28" s="4">
        <v>6031.8209999999999</v>
      </c>
      <c r="AD28" s="4">
        <v>2576.9839999999999</v>
      </c>
      <c r="AE28" s="4">
        <v>2.3410000000000002</v>
      </c>
      <c r="AF28" s="4">
        <v>3</v>
      </c>
      <c r="AG28" s="4">
        <v>8.77</v>
      </c>
      <c r="AH28" s="4">
        <v>381.75323900000001</v>
      </c>
      <c r="AI28" s="4">
        <v>1.221312</v>
      </c>
      <c r="AJ28" s="4">
        <v>135.40825100000001</v>
      </c>
      <c r="AK28" s="4">
        <v>1103</v>
      </c>
      <c r="AL28" s="4">
        <v>3</v>
      </c>
      <c r="AM28" s="4">
        <v>31</v>
      </c>
      <c r="AN28" s="4">
        <v>59</v>
      </c>
      <c r="AO28" s="4">
        <v>15.800312999999999</v>
      </c>
      <c r="AP28" s="4">
        <v>0</v>
      </c>
      <c r="AQ28" s="4">
        <v>0</v>
      </c>
      <c r="AR28" s="4">
        <v>0</v>
      </c>
      <c r="AS28" s="4">
        <v>0</v>
      </c>
      <c r="AT28" s="4">
        <v>0.05</v>
      </c>
      <c r="AU28" s="4">
        <v>0.51400000000000001</v>
      </c>
      <c r="AV28" s="4">
        <v>51367</v>
      </c>
      <c r="AW28" s="4">
        <v>0</v>
      </c>
      <c r="AX28" s="23">
        <v>0.5</v>
      </c>
      <c r="AY28">
        <v>0.78033333333333343</v>
      </c>
      <c r="AZ28" t="s">
        <v>68</v>
      </c>
      <c r="BA28" t="s">
        <v>375</v>
      </c>
      <c r="BB28">
        <v>3</v>
      </c>
      <c r="BC28" t="s">
        <v>379</v>
      </c>
      <c r="BD28">
        <v>12</v>
      </c>
      <c r="BE28">
        <v>80045.337000000014</v>
      </c>
      <c r="BF28">
        <v>7.5355057846779996E-2</v>
      </c>
      <c r="BG28">
        <v>5.8802063473103995E-2</v>
      </c>
      <c r="BH28">
        <v>212990.62099999998</v>
      </c>
      <c r="BI28">
        <v>2.8319655446236762E-2</v>
      </c>
      <c r="BJ28">
        <v>2.2098771133213423E-2</v>
      </c>
      <c r="BK28">
        <v>1</v>
      </c>
      <c r="BL28" t="s">
        <v>68</v>
      </c>
      <c r="BM28">
        <v>0</v>
      </c>
      <c r="BN28" t="s">
        <v>366</v>
      </c>
    </row>
    <row r="29" spans="1:66">
      <c r="A29" s="83" t="str">
        <f t="shared" si="20"/>
        <v>원진운수</v>
      </c>
      <c r="B29" s="83" t="str">
        <f t="shared" si="21"/>
        <v>6</v>
      </c>
      <c r="C29" s="84" t="str">
        <f t="shared" si="22"/>
        <v>70바4307</v>
      </c>
      <c r="D29" s="72" t="str">
        <f t="shared" si="23"/>
        <v>대형</v>
      </c>
      <c r="E29" s="68" t="str">
        <f t="shared" si="16"/>
        <v>D</v>
      </c>
      <c r="F29" s="91">
        <f t="shared" si="17"/>
        <v>0.8382142857142858</v>
      </c>
      <c r="G29" s="92">
        <f t="shared" si="18"/>
        <v>2.347</v>
      </c>
      <c r="H29" s="93">
        <f t="shared" si="19"/>
        <v>2.8</v>
      </c>
      <c r="I29" s="94">
        <f t="shared" si="24"/>
        <v>6143.1840000000002</v>
      </c>
      <c r="J29" s="95">
        <f t="shared" si="25"/>
        <v>3.3051626676153241E-3</v>
      </c>
      <c r="K29" s="95">
        <f t="shared" si="26"/>
        <v>0.35252728180539467</v>
      </c>
      <c r="L29" s="95">
        <f t="shared" si="27"/>
        <v>0.16538654873433711</v>
      </c>
      <c r="M29" s="96">
        <f t="shared" si="28"/>
        <v>10.589</v>
      </c>
      <c r="N29" s="97">
        <f t="shared" si="29"/>
        <v>4.9000000000000002E-2</v>
      </c>
      <c r="O29" s="97">
        <f t="shared" si="30"/>
        <v>2.165</v>
      </c>
      <c r="P29" s="98">
        <f t="shared" si="31"/>
        <v>0</v>
      </c>
      <c r="Q29" s="99">
        <f t="shared" si="32"/>
        <v>58</v>
      </c>
      <c r="R29" s="100">
        <f t="shared" si="33"/>
        <v>24.13921576862305</v>
      </c>
      <c r="S29" s="85">
        <f t="shared" si="34"/>
        <v>3</v>
      </c>
      <c r="T29" s="85">
        <f t="shared" si="35"/>
        <v>133</v>
      </c>
      <c r="U29" t="s">
        <v>114</v>
      </c>
      <c r="V29" s="5" t="s">
        <v>117</v>
      </c>
      <c r="W29" t="s">
        <v>114</v>
      </c>
      <c r="X29" s="5" t="s">
        <v>117</v>
      </c>
      <c r="Y29" t="s">
        <v>216</v>
      </c>
      <c r="Z29" t="s">
        <v>185</v>
      </c>
      <c r="AA29" t="s">
        <v>48</v>
      </c>
      <c r="AB29">
        <v>527</v>
      </c>
      <c r="AC29" s="1">
        <v>6143.1840000000002</v>
      </c>
      <c r="AD29" s="1">
        <v>2617.5830000000001</v>
      </c>
      <c r="AE29" s="21">
        <v>2.347</v>
      </c>
      <c r="AF29">
        <v>2.8</v>
      </c>
      <c r="AG29">
        <v>10.589</v>
      </c>
      <c r="AH29">
        <v>395.06769600000001</v>
      </c>
      <c r="AI29">
        <v>1.305763</v>
      </c>
      <c r="AJ29">
        <v>139.272141</v>
      </c>
      <c r="AK29">
        <v>1016</v>
      </c>
      <c r="AL29">
        <v>3</v>
      </c>
      <c r="AM29">
        <v>133</v>
      </c>
      <c r="AN29">
        <v>58</v>
      </c>
      <c r="AO29">
        <v>15.549699</v>
      </c>
      <c r="AP29">
        <v>0</v>
      </c>
      <c r="AQ29">
        <v>0</v>
      </c>
      <c r="AR29">
        <v>0</v>
      </c>
      <c r="AS29">
        <v>0</v>
      </c>
      <c r="AT29">
        <v>4.9000000000000002E-2</v>
      </c>
      <c r="AU29">
        <v>2.165</v>
      </c>
      <c r="AV29">
        <v>49239</v>
      </c>
      <c r="AW29">
        <v>0</v>
      </c>
      <c r="AX29" s="22">
        <v>0.56999999999999995</v>
      </c>
      <c r="AY29">
        <v>0.8382142857142858</v>
      </c>
      <c r="AZ29" t="s">
        <v>66</v>
      </c>
      <c r="BA29" t="s">
        <v>375</v>
      </c>
      <c r="BB29">
        <v>2</v>
      </c>
      <c r="BC29" t="s">
        <v>436</v>
      </c>
      <c r="BD29">
        <v>12</v>
      </c>
      <c r="BE29">
        <v>80045.337000000014</v>
      </c>
      <c r="BF29">
        <v>7.6746306908546086E-2</v>
      </c>
      <c r="BG29">
        <v>6.4329850826556317E-2</v>
      </c>
      <c r="BH29">
        <v>212990.62099999998</v>
      </c>
      <c r="BI29">
        <v>2.8842509454911635E-2</v>
      </c>
      <c r="BJ29">
        <v>2.4176203460956291E-2</v>
      </c>
      <c r="BK29">
        <v>1</v>
      </c>
      <c r="BL29" t="s">
        <v>68</v>
      </c>
      <c r="BM29">
        <v>1</v>
      </c>
      <c r="BN29" t="s">
        <v>433</v>
      </c>
    </row>
    <row r="30" spans="1:66">
      <c r="A30" s="80" t="str">
        <f t="shared" si="20"/>
        <v>원진운수</v>
      </c>
      <c r="B30" s="80" t="str">
        <f t="shared" si="21"/>
        <v>6</v>
      </c>
      <c r="C30" s="81" t="str">
        <f t="shared" si="22"/>
        <v>70바4309</v>
      </c>
      <c r="D30" s="55" t="str">
        <f t="shared" si="23"/>
        <v>대형</v>
      </c>
      <c r="E30" s="51" t="str">
        <f t="shared" si="16"/>
        <v>C</v>
      </c>
      <c r="F30" s="101">
        <f t="shared" si="17"/>
        <v>0.85285714285714287</v>
      </c>
      <c r="G30" s="102">
        <f t="shared" si="18"/>
        <v>2.3879999999999999</v>
      </c>
      <c r="H30" s="103">
        <f t="shared" si="19"/>
        <v>2.8</v>
      </c>
      <c r="I30" s="104">
        <f t="shared" si="24"/>
        <v>6381.7280000000001</v>
      </c>
      <c r="J30" s="105">
        <f t="shared" si="25"/>
        <v>3.0711690904003681E-3</v>
      </c>
      <c r="K30" s="105">
        <f t="shared" si="26"/>
        <v>0.35664087554694107</v>
      </c>
      <c r="L30" s="105">
        <f t="shared" si="27"/>
        <v>0.13272267323207759</v>
      </c>
      <c r="M30" s="106">
        <f t="shared" si="28"/>
        <v>10.225</v>
      </c>
      <c r="N30" s="107">
        <f t="shared" si="29"/>
        <v>3.1E-2</v>
      </c>
      <c r="O30" s="107">
        <f t="shared" si="30"/>
        <v>1.63</v>
      </c>
      <c r="P30" s="108">
        <f t="shared" si="31"/>
        <v>0</v>
      </c>
      <c r="Q30" s="109">
        <f t="shared" si="32"/>
        <v>59</v>
      </c>
      <c r="R30" s="110">
        <f t="shared" si="33"/>
        <v>24.478906842493217</v>
      </c>
      <c r="S30" s="82">
        <f t="shared" si="34"/>
        <v>2</v>
      </c>
      <c r="T30" s="82">
        <f t="shared" si="35"/>
        <v>104</v>
      </c>
      <c r="U30" t="s">
        <v>114</v>
      </c>
      <c r="V30" t="s">
        <v>117</v>
      </c>
      <c r="W30" t="s">
        <v>114</v>
      </c>
      <c r="X30" s="4" t="s">
        <v>117</v>
      </c>
      <c r="Y30" s="4" t="s">
        <v>217</v>
      </c>
      <c r="Z30" s="4" t="s">
        <v>185</v>
      </c>
      <c r="AA30" s="4" t="s">
        <v>48</v>
      </c>
      <c r="AB30" s="4">
        <v>527</v>
      </c>
      <c r="AC30" s="4">
        <v>6381.7280000000001</v>
      </c>
      <c r="AD30" s="4">
        <v>2672.8449999999998</v>
      </c>
      <c r="AE30" s="4">
        <v>2.3879999999999999</v>
      </c>
      <c r="AF30" s="4">
        <v>2.8</v>
      </c>
      <c r="AG30" s="4">
        <v>10.225</v>
      </c>
      <c r="AH30" s="4">
        <v>407.16546799999998</v>
      </c>
      <c r="AI30" s="4">
        <v>1.2504740000000001</v>
      </c>
      <c r="AJ30" s="4">
        <v>145.211849</v>
      </c>
      <c r="AK30" s="4">
        <v>847</v>
      </c>
      <c r="AL30" s="4">
        <v>2</v>
      </c>
      <c r="AM30" s="4">
        <v>104</v>
      </c>
      <c r="AN30" s="4">
        <v>59</v>
      </c>
      <c r="AO30" s="4">
        <v>15.673549</v>
      </c>
      <c r="AP30" s="4">
        <v>0</v>
      </c>
      <c r="AQ30" s="4">
        <v>0</v>
      </c>
      <c r="AR30" s="4">
        <v>0</v>
      </c>
      <c r="AS30" s="4">
        <v>0</v>
      </c>
      <c r="AT30" s="4">
        <v>3.1E-2</v>
      </c>
      <c r="AU30" s="4">
        <v>1.63</v>
      </c>
      <c r="AV30" s="4">
        <v>52090</v>
      </c>
      <c r="AW30" s="4">
        <v>0</v>
      </c>
      <c r="AX30" s="23">
        <v>0.56000000000000005</v>
      </c>
      <c r="AY30">
        <v>0.85285714285714287</v>
      </c>
      <c r="AZ30" t="s">
        <v>67</v>
      </c>
      <c r="BA30" t="s">
        <v>375</v>
      </c>
      <c r="BB30">
        <v>1</v>
      </c>
      <c r="BC30" t="s">
        <v>549</v>
      </c>
      <c r="BD30">
        <v>15</v>
      </c>
      <c r="BE30">
        <v>80045.337000000014</v>
      </c>
      <c r="BF30">
        <v>7.9726418042315186E-2</v>
      </c>
      <c r="BG30">
        <v>6.799524510180309E-2</v>
      </c>
      <c r="BH30">
        <v>212990.62099999998</v>
      </c>
      <c r="BI30">
        <v>2.9962483653212132E-2</v>
      </c>
      <c r="BJ30">
        <v>2.5553718201382348E-2</v>
      </c>
      <c r="BK30">
        <v>1</v>
      </c>
      <c r="BL30" t="s">
        <v>68</v>
      </c>
      <c r="BM30">
        <v>2</v>
      </c>
      <c r="BN30" t="s">
        <v>433</v>
      </c>
    </row>
    <row r="31" spans="1:66">
      <c r="A31" s="83" t="str">
        <f t="shared" si="20"/>
        <v>원진운수</v>
      </c>
      <c r="B31" s="83" t="str">
        <f t="shared" si="21"/>
        <v>6</v>
      </c>
      <c r="C31" s="84" t="str">
        <f t="shared" si="22"/>
        <v>70바4310</v>
      </c>
      <c r="D31" s="72" t="str">
        <f t="shared" si="23"/>
        <v>대형</v>
      </c>
      <c r="E31" s="68" t="str">
        <f t="shared" si="16"/>
        <v>D</v>
      </c>
      <c r="F31" s="91">
        <f t="shared" si="17"/>
        <v>0.83857142857142852</v>
      </c>
      <c r="G31" s="92">
        <f t="shared" si="18"/>
        <v>2.3479999999999999</v>
      </c>
      <c r="H31" s="93">
        <f t="shared" si="19"/>
        <v>2.8</v>
      </c>
      <c r="I31" s="94">
        <f t="shared" si="24"/>
        <v>6542.1170000000002</v>
      </c>
      <c r="J31" s="95">
        <f t="shared" si="25"/>
        <v>4.6117957007149194E-3</v>
      </c>
      <c r="K31" s="95">
        <f t="shared" si="26"/>
        <v>0.35766583510526789</v>
      </c>
      <c r="L31" s="95">
        <f t="shared" si="27"/>
        <v>0.14215581898030866</v>
      </c>
      <c r="M31" s="96">
        <f t="shared" si="28"/>
        <v>10.787000000000001</v>
      </c>
      <c r="N31" s="97">
        <f t="shared" si="29"/>
        <v>1.4999999999999999E-2</v>
      </c>
      <c r="O31" s="97">
        <f t="shared" si="30"/>
        <v>2.4</v>
      </c>
      <c r="P31" s="98">
        <f t="shared" si="31"/>
        <v>0</v>
      </c>
      <c r="Q31" s="99">
        <f t="shared" si="32"/>
        <v>60</v>
      </c>
      <c r="R31" s="100">
        <f t="shared" si="33"/>
        <v>24.426471060057438</v>
      </c>
      <c r="S31" s="85">
        <f t="shared" si="34"/>
        <v>1</v>
      </c>
      <c r="T31" s="85">
        <f t="shared" si="35"/>
        <v>157</v>
      </c>
      <c r="U31" t="s">
        <v>114</v>
      </c>
      <c r="V31" t="s">
        <v>117</v>
      </c>
      <c r="W31" s="4" t="s">
        <v>114</v>
      </c>
      <c r="X31" s="4" t="s">
        <v>117</v>
      </c>
      <c r="Y31" s="4" t="s">
        <v>218</v>
      </c>
      <c r="Z31" s="4" t="s">
        <v>185</v>
      </c>
      <c r="AA31" s="4" t="s">
        <v>48</v>
      </c>
      <c r="AB31" s="4">
        <v>527</v>
      </c>
      <c r="AC31" s="4">
        <v>6542.1170000000002</v>
      </c>
      <c r="AD31" s="4">
        <v>2786.0430000000001</v>
      </c>
      <c r="AE31" s="4">
        <v>2.3479999999999999</v>
      </c>
      <c r="AF31" s="4">
        <v>2.8</v>
      </c>
      <c r="AG31" s="4">
        <v>10.787000000000001</v>
      </c>
      <c r="AH31" s="4">
        <v>419.97740700000003</v>
      </c>
      <c r="AI31" s="4">
        <v>1.93685</v>
      </c>
      <c r="AJ31" s="4">
        <v>150.21156999999999</v>
      </c>
      <c r="AK31" s="4">
        <v>930</v>
      </c>
      <c r="AL31" s="4">
        <v>1</v>
      </c>
      <c r="AM31" s="4">
        <v>157</v>
      </c>
      <c r="AN31" s="4">
        <v>60</v>
      </c>
      <c r="AO31" s="4">
        <v>15.577306</v>
      </c>
      <c r="AP31" s="4">
        <v>0</v>
      </c>
      <c r="AQ31" s="4">
        <v>0</v>
      </c>
      <c r="AR31" s="4">
        <v>0</v>
      </c>
      <c r="AS31" s="4">
        <v>0</v>
      </c>
      <c r="AT31" s="4">
        <v>1.4999999999999999E-2</v>
      </c>
      <c r="AU31" s="4">
        <v>2.4</v>
      </c>
      <c r="AV31" s="4">
        <v>59781</v>
      </c>
      <c r="AW31" s="4">
        <v>0</v>
      </c>
      <c r="AX31" s="4">
        <v>0.56999999999999995</v>
      </c>
      <c r="AY31">
        <v>0.83857142857142852</v>
      </c>
      <c r="AZ31" t="s">
        <v>66</v>
      </c>
      <c r="BA31" t="s">
        <v>375</v>
      </c>
      <c r="BB31">
        <v>1</v>
      </c>
      <c r="BC31" t="s">
        <v>435</v>
      </c>
      <c r="BD31">
        <v>11</v>
      </c>
      <c r="BE31">
        <v>80045.337000000014</v>
      </c>
      <c r="BF31">
        <v>8.1730145005198734E-2</v>
      </c>
      <c r="BG31">
        <v>6.8536564454359503E-2</v>
      </c>
      <c r="BH31">
        <v>212990.62099999998</v>
      </c>
      <c r="BI31">
        <v>3.0715516811418663E-2</v>
      </c>
      <c r="BJ31">
        <v>2.5757154811861079E-2</v>
      </c>
      <c r="BK31">
        <v>1</v>
      </c>
      <c r="BL31" t="s">
        <v>68</v>
      </c>
      <c r="BM31">
        <v>1</v>
      </c>
      <c r="BN31" t="s">
        <v>433</v>
      </c>
    </row>
    <row r="32" spans="1:66">
      <c r="A32" s="80" t="str">
        <f t="shared" si="20"/>
        <v>원진운수</v>
      </c>
      <c r="B32" s="80" t="str">
        <f t="shared" si="21"/>
        <v>6</v>
      </c>
      <c r="C32" s="81" t="str">
        <f t="shared" si="22"/>
        <v>70바4312</v>
      </c>
      <c r="D32" s="55" t="str">
        <f t="shared" si="23"/>
        <v>대형</v>
      </c>
      <c r="E32" s="51" t="str">
        <f t="shared" si="16"/>
        <v>D</v>
      </c>
      <c r="F32" s="101">
        <f t="shared" si="17"/>
        <v>0.81750000000000012</v>
      </c>
      <c r="G32" s="102">
        <f t="shared" si="18"/>
        <v>2.2890000000000001</v>
      </c>
      <c r="H32" s="103">
        <f t="shared" si="19"/>
        <v>2.8</v>
      </c>
      <c r="I32" s="104">
        <f t="shared" si="24"/>
        <v>6354.4970000000003</v>
      </c>
      <c r="J32" s="105">
        <f t="shared" si="25"/>
        <v>3.5795686577275204E-3</v>
      </c>
      <c r="K32" s="105">
        <f t="shared" si="26"/>
        <v>0.35934306598651317</v>
      </c>
      <c r="L32" s="105">
        <f t="shared" si="27"/>
        <v>0.14855621145151221</v>
      </c>
      <c r="M32" s="106">
        <f t="shared" si="28"/>
        <v>9.9239999999999995</v>
      </c>
      <c r="N32" s="107">
        <f t="shared" si="29"/>
        <v>4.7E-2</v>
      </c>
      <c r="O32" s="107">
        <f t="shared" si="30"/>
        <v>1.369</v>
      </c>
      <c r="P32" s="108">
        <f t="shared" si="31"/>
        <v>0</v>
      </c>
      <c r="Q32" s="109">
        <f t="shared" si="32"/>
        <v>60</v>
      </c>
      <c r="R32" s="110">
        <f t="shared" si="33"/>
        <v>24.829332399754691</v>
      </c>
      <c r="S32" s="82">
        <f t="shared" si="34"/>
        <v>3</v>
      </c>
      <c r="T32" s="82">
        <f t="shared" si="35"/>
        <v>87</v>
      </c>
      <c r="U32" t="s">
        <v>114</v>
      </c>
      <c r="V32" s="5" t="s">
        <v>117</v>
      </c>
      <c r="W32" t="s">
        <v>114</v>
      </c>
      <c r="X32" s="5" t="s">
        <v>117</v>
      </c>
      <c r="Y32" t="s">
        <v>219</v>
      </c>
      <c r="Z32" t="s">
        <v>185</v>
      </c>
      <c r="AA32" t="s">
        <v>48</v>
      </c>
      <c r="AB32">
        <v>527</v>
      </c>
      <c r="AC32" s="1">
        <v>6354.4970000000003</v>
      </c>
      <c r="AD32" s="1">
        <v>2776.4490000000001</v>
      </c>
      <c r="AE32" s="21">
        <v>2.2890000000000001</v>
      </c>
      <c r="AF32">
        <v>2.8</v>
      </c>
      <c r="AG32">
        <v>9.9239999999999995</v>
      </c>
      <c r="AH32">
        <v>401.72046899999998</v>
      </c>
      <c r="AI32">
        <v>1.437986</v>
      </c>
      <c r="AJ32">
        <v>144.35546500000001</v>
      </c>
      <c r="AK32">
        <v>944</v>
      </c>
      <c r="AL32">
        <v>3</v>
      </c>
      <c r="AM32">
        <v>87</v>
      </c>
      <c r="AN32">
        <v>60</v>
      </c>
      <c r="AO32">
        <v>15.818205000000001</v>
      </c>
      <c r="AP32">
        <v>0</v>
      </c>
      <c r="AQ32">
        <v>0</v>
      </c>
      <c r="AR32">
        <v>0</v>
      </c>
      <c r="AS32">
        <v>0</v>
      </c>
      <c r="AT32">
        <v>4.7E-2</v>
      </c>
      <c r="AU32">
        <v>1.369</v>
      </c>
      <c r="AV32">
        <v>56417</v>
      </c>
      <c r="AW32">
        <v>0</v>
      </c>
      <c r="AX32">
        <v>0.52</v>
      </c>
      <c r="AY32">
        <v>0.81750000000000012</v>
      </c>
      <c r="AZ32" t="s">
        <v>66</v>
      </c>
      <c r="BA32" t="s">
        <v>375</v>
      </c>
      <c r="BB32">
        <v>4</v>
      </c>
      <c r="BC32" t="s">
        <v>550</v>
      </c>
      <c r="BD32">
        <v>13</v>
      </c>
      <c r="BE32">
        <v>80045.337000000014</v>
      </c>
      <c r="BF32">
        <v>7.9386223334908301E-2</v>
      </c>
      <c r="BG32">
        <v>6.4898237576287543E-2</v>
      </c>
      <c r="BH32">
        <v>212990.62099999998</v>
      </c>
      <c r="BI32">
        <v>2.9834632953157129E-2</v>
      </c>
      <c r="BJ32">
        <v>2.4389812439205957E-2</v>
      </c>
      <c r="BK32">
        <v>1</v>
      </c>
      <c r="BL32" t="s">
        <v>68</v>
      </c>
      <c r="BM32">
        <v>1</v>
      </c>
      <c r="BN32" t="s">
        <v>433</v>
      </c>
    </row>
    <row r="33" spans="1:66">
      <c r="A33" s="83" t="str">
        <f t="shared" si="20"/>
        <v>원진운수</v>
      </c>
      <c r="B33" s="83" t="str">
        <f t="shared" si="21"/>
        <v>6</v>
      </c>
      <c r="C33" s="84" t="str">
        <f t="shared" si="22"/>
        <v>70바4313</v>
      </c>
      <c r="D33" s="72" t="str">
        <f t="shared" si="23"/>
        <v>대형</v>
      </c>
      <c r="E33" s="68" t="str">
        <f t="shared" si="16"/>
        <v>F</v>
      </c>
      <c r="F33" s="91">
        <f t="shared" si="17"/>
        <v>0.77821428571428575</v>
      </c>
      <c r="G33" s="92">
        <f t="shared" si="18"/>
        <v>2.1789999999999998</v>
      </c>
      <c r="H33" s="93">
        <f t="shared" si="19"/>
        <v>2.8</v>
      </c>
      <c r="I33" s="94">
        <f t="shared" si="24"/>
        <v>5217.442</v>
      </c>
      <c r="J33" s="95">
        <f t="shared" si="25"/>
        <v>3.3644364751297187E-3</v>
      </c>
      <c r="K33" s="95">
        <f t="shared" si="26"/>
        <v>0.36624543628890299</v>
      </c>
      <c r="L33" s="95">
        <f t="shared" si="27"/>
        <v>9.4874078140207402E-2</v>
      </c>
      <c r="M33" s="96">
        <f t="shared" si="28"/>
        <v>10.423</v>
      </c>
      <c r="N33" s="97">
        <f t="shared" si="29"/>
        <v>1.9E-2</v>
      </c>
      <c r="O33" s="97">
        <f t="shared" si="30"/>
        <v>2.1850000000000001</v>
      </c>
      <c r="P33" s="98">
        <f t="shared" si="31"/>
        <v>0</v>
      </c>
      <c r="Q33" s="99">
        <f t="shared" si="32"/>
        <v>59</v>
      </c>
      <c r="R33" s="100">
        <f t="shared" si="33"/>
        <v>24.808235556575038</v>
      </c>
      <c r="S33" s="85">
        <f t="shared" si="34"/>
        <v>1</v>
      </c>
      <c r="T33" s="85">
        <f t="shared" si="35"/>
        <v>114</v>
      </c>
      <c r="U33" t="s">
        <v>114</v>
      </c>
      <c r="V33" t="s">
        <v>117</v>
      </c>
      <c r="W33" t="s">
        <v>114</v>
      </c>
      <c r="X33" s="4" t="s">
        <v>117</v>
      </c>
      <c r="Y33" s="4" t="s">
        <v>220</v>
      </c>
      <c r="Z33" s="4" t="s">
        <v>185</v>
      </c>
      <c r="AA33" s="4" t="s">
        <v>48</v>
      </c>
      <c r="AB33" s="4">
        <v>527</v>
      </c>
      <c r="AC33" s="4">
        <v>5217.442</v>
      </c>
      <c r="AD33" s="4">
        <v>2394.8879999999999</v>
      </c>
      <c r="AE33" s="4">
        <v>2.1789999999999998</v>
      </c>
      <c r="AF33" s="4">
        <v>2.8</v>
      </c>
      <c r="AG33" s="4">
        <v>10.423</v>
      </c>
      <c r="AH33" s="4">
        <v>333.62020899999999</v>
      </c>
      <c r="AI33" s="4">
        <v>1.122444</v>
      </c>
      <c r="AJ33" s="4">
        <v>122.186879</v>
      </c>
      <c r="AK33" s="4">
        <v>495</v>
      </c>
      <c r="AL33" s="4">
        <v>1</v>
      </c>
      <c r="AM33" s="4">
        <v>114</v>
      </c>
      <c r="AN33" s="4">
        <v>59</v>
      </c>
      <c r="AO33" s="4">
        <v>15.638866</v>
      </c>
      <c r="AP33" s="4">
        <v>0</v>
      </c>
      <c r="AQ33" s="4">
        <v>0</v>
      </c>
      <c r="AR33" s="4">
        <v>0</v>
      </c>
      <c r="AS33" s="4">
        <v>0</v>
      </c>
      <c r="AT33" s="4">
        <v>1.9E-2</v>
      </c>
      <c r="AU33" s="4">
        <v>2.1850000000000001</v>
      </c>
      <c r="AV33" s="4">
        <v>44822</v>
      </c>
      <c r="AW33" s="4">
        <v>0</v>
      </c>
      <c r="AX33" s="4">
        <v>0.51</v>
      </c>
      <c r="AY33">
        <v>0.77821428571428575</v>
      </c>
      <c r="AZ33" t="s">
        <v>68</v>
      </c>
      <c r="BA33" t="s">
        <v>375</v>
      </c>
      <c r="BB33">
        <v>4</v>
      </c>
      <c r="BC33" t="s">
        <v>381</v>
      </c>
      <c r="BD33">
        <v>13</v>
      </c>
      <c r="BE33">
        <v>80045.337000000014</v>
      </c>
      <c r="BF33">
        <v>6.5181086063764077E-2</v>
      </c>
      <c r="BG33">
        <v>5.0724852333193543E-2</v>
      </c>
      <c r="BH33">
        <v>212990.62099999998</v>
      </c>
      <c r="BI33">
        <v>2.4496111497792197E-2</v>
      </c>
      <c r="BJ33">
        <v>1.9063223912031857E-2</v>
      </c>
      <c r="BK33">
        <v>1</v>
      </c>
      <c r="BL33" t="s">
        <v>68</v>
      </c>
      <c r="BM33">
        <v>0</v>
      </c>
      <c r="BN33" t="s">
        <v>366</v>
      </c>
    </row>
    <row r="34" spans="1:66">
      <c r="A34" s="80" t="str">
        <f t="shared" si="20"/>
        <v>원진운수</v>
      </c>
      <c r="B34" s="80" t="str">
        <f t="shared" si="21"/>
        <v>6</v>
      </c>
      <c r="C34" s="81" t="str">
        <f t="shared" si="22"/>
        <v>70바4347</v>
      </c>
      <c r="D34" s="55" t="str">
        <f t="shared" si="23"/>
        <v>대형</v>
      </c>
      <c r="E34" s="51" t="str">
        <f t="shared" si="16"/>
        <v>D</v>
      </c>
      <c r="F34" s="101">
        <f t="shared" si="17"/>
        <v>0.82500000000000007</v>
      </c>
      <c r="G34" s="102">
        <f t="shared" si="18"/>
        <v>2.31</v>
      </c>
      <c r="H34" s="103">
        <f t="shared" si="19"/>
        <v>2.8</v>
      </c>
      <c r="I34" s="104">
        <f t="shared" si="24"/>
        <v>6018.1059999999998</v>
      </c>
      <c r="J34" s="105">
        <f t="shared" si="25"/>
        <v>5.7557731871453631E-3</v>
      </c>
      <c r="K34" s="105">
        <f t="shared" si="26"/>
        <v>0.35430103580281425</v>
      </c>
      <c r="L34" s="105">
        <f t="shared" si="27"/>
        <v>0.15569682554611036</v>
      </c>
      <c r="M34" s="106">
        <f t="shared" si="28"/>
        <v>10.028</v>
      </c>
      <c r="N34" s="107">
        <f t="shared" si="29"/>
        <v>1.7000000000000001E-2</v>
      </c>
      <c r="O34" s="107">
        <f t="shared" si="30"/>
        <v>1.446</v>
      </c>
      <c r="P34" s="108">
        <f t="shared" si="31"/>
        <v>0</v>
      </c>
      <c r="Q34" s="109">
        <f t="shared" si="32"/>
        <v>60</v>
      </c>
      <c r="R34" s="110">
        <f t="shared" si="33"/>
        <v>23.833946488893005</v>
      </c>
      <c r="S34" s="82">
        <f t="shared" si="34"/>
        <v>1</v>
      </c>
      <c r="T34" s="82">
        <f t="shared" si="35"/>
        <v>87</v>
      </c>
      <c r="U34" t="s">
        <v>114</v>
      </c>
      <c r="V34" t="s">
        <v>117</v>
      </c>
      <c r="W34" s="4" t="s">
        <v>114</v>
      </c>
      <c r="X34" s="4" t="s">
        <v>117</v>
      </c>
      <c r="Y34" s="4" t="s">
        <v>221</v>
      </c>
      <c r="Z34" s="4" t="s">
        <v>185</v>
      </c>
      <c r="AA34" s="4" t="s">
        <v>48</v>
      </c>
      <c r="AB34" s="4">
        <v>527</v>
      </c>
      <c r="AC34" s="4">
        <v>6018.1059999999998</v>
      </c>
      <c r="AD34" s="4">
        <v>2605.5149999999999</v>
      </c>
      <c r="AE34" s="4">
        <v>2.31</v>
      </c>
      <c r="AF34" s="4">
        <v>2.8</v>
      </c>
      <c r="AG34" s="4">
        <v>10.028</v>
      </c>
      <c r="AH34" s="4">
        <v>394.56853599999999</v>
      </c>
      <c r="AI34" s="4">
        <v>2.2710469999999998</v>
      </c>
      <c r="AJ34" s="4">
        <v>139.796041</v>
      </c>
      <c r="AK34" s="4">
        <v>937</v>
      </c>
      <c r="AL34" s="4">
        <v>1</v>
      </c>
      <c r="AM34" s="4">
        <v>87</v>
      </c>
      <c r="AN34" s="4">
        <v>60</v>
      </c>
      <c r="AO34" s="4">
        <v>15.252371</v>
      </c>
      <c r="AP34" s="4">
        <v>0</v>
      </c>
      <c r="AQ34" s="4">
        <v>0</v>
      </c>
      <c r="AR34" s="4">
        <v>0</v>
      </c>
      <c r="AS34" s="4">
        <v>0</v>
      </c>
      <c r="AT34" s="4">
        <v>1.7000000000000001E-2</v>
      </c>
      <c r="AU34" s="4">
        <v>1.446</v>
      </c>
      <c r="AV34" s="4">
        <v>54967</v>
      </c>
      <c r="AW34" s="4">
        <v>0</v>
      </c>
      <c r="AX34" s="4">
        <v>0.55000000000000004</v>
      </c>
      <c r="AY34">
        <v>0.82500000000000007</v>
      </c>
      <c r="AZ34" t="s">
        <v>66</v>
      </c>
      <c r="BA34" t="s">
        <v>375</v>
      </c>
      <c r="BB34">
        <v>3</v>
      </c>
      <c r="BC34" t="s">
        <v>551</v>
      </c>
      <c r="BD34">
        <v>12</v>
      </c>
      <c r="BE34">
        <v>80045.337000000014</v>
      </c>
      <c r="BF34">
        <v>7.5183717447525999E-2</v>
      </c>
      <c r="BG34">
        <v>6.2026566894208955E-2</v>
      </c>
      <c r="BH34">
        <v>212990.62099999998</v>
      </c>
      <c r="BI34">
        <v>2.8255262939488778E-2</v>
      </c>
      <c r="BJ34">
        <v>2.3310591925078245E-2</v>
      </c>
      <c r="BK34">
        <v>1</v>
      </c>
      <c r="BL34" t="s">
        <v>68</v>
      </c>
      <c r="BM34">
        <v>1</v>
      </c>
      <c r="BN34" t="s">
        <v>433</v>
      </c>
    </row>
    <row r="35" spans="1:66">
      <c r="A35" s="83" t="str">
        <f t="shared" si="20"/>
        <v>원진운수</v>
      </c>
      <c r="B35" s="83" t="str">
        <f t="shared" si="21"/>
        <v>6</v>
      </c>
      <c r="C35" s="84" t="str">
        <f t="shared" si="22"/>
        <v>72바1378</v>
      </c>
      <c r="D35" s="72" t="str">
        <f t="shared" si="23"/>
        <v>대형</v>
      </c>
      <c r="E35" s="68" t="str">
        <f t="shared" si="16"/>
        <v>F</v>
      </c>
      <c r="F35" s="91">
        <f t="shared" si="17"/>
        <v>0.77100000000000002</v>
      </c>
      <c r="G35" s="92">
        <f t="shared" si="18"/>
        <v>2.3130000000000002</v>
      </c>
      <c r="H35" s="93">
        <f t="shared" si="19"/>
        <v>3</v>
      </c>
      <c r="I35" s="94">
        <f t="shared" si="24"/>
        <v>1245.2940000000001</v>
      </c>
      <c r="J35" s="95">
        <f t="shared" si="25"/>
        <v>9.9711730264916594E-3</v>
      </c>
      <c r="K35" s="95">
        <f t="shared" si="26"/>
        <v>0.35183258177575427</v>
      </c>
      <c r="L35" s="95">
        <f t="shared" si="27"/>
        <v>0.17264999269248868</v>
      </c>
      <c r="M35" s="96">
        <f t="shared" si="28"/>
        <v>11.92</v>
      </c>
      <c r="N35" s="97">
        <f t="shared" si="29"/>
        <v>0</v>
      </c>
      <c r="O35" s="97">
        <f t="shared" si="30"/>
        <v>0.64200000000000002</v>
      </c>
      <c r="P35" s="98">
        <f t="shared" si="31"/>
        <v>46.169999999999995</v>
      </c>
      <c r="Q35" s="99">
        <f t="shared" si="32"/>
        <v>107</v>
      </c>
      <c r="R35" s="100">
        <f t="shared" si="33"/>
        <v>27.013036211786176</v>
      </c>
      <c r="S35" s="85">
        <f t="shared" si="34"/>
        <v>0</v>
      </c>
      <c r="T35" s="85">
        <f t="shared" si="35"/>
        <v>8</v>
      </c>
      <c r="U35" t="s">
        <v>114</v>
      </c>
      <c r="V35" t="s">
        <v>117</v>
      </c>
      <c r="W35" t="s">
        <v>114</v>
      </c>
      <c r="X35" s="4" t="s">
        <v>117</v>
      </c>
      <c r="Y35" s="4" t="s">
        <v>222</v>
      </c>
      <c r="Z35" s="4" t="s">
        <v>185</v>
      </c>
      <c r="AA35" s="4" t="s">
        <v>48</v>
      </c>
      <c r="AB35" s="4">
        <v>527</v>
      </c>
      <c r="AC35" s="4">
        <v>1245.2940000000001</v>
      </c>
      <c r="AD35" s="4">
        <v>538.32399999999996</v>
      </c>
      <c r="AE35" s="4">
        <v>2.3130000000000002</v>
      </c>
      <c r="AF35" s="4">
        <v>3</v>
      </c>
      <c r="AG35" s="4">
        <v>11.92</v>
      </c>
      <c r="AH35" s="4">
        <v>72.234430000000003</v>
      </c>
      <c r="AI35" s="4">
        <v>0.72026199999999996</v>
      </c>
      <c r="AJ35" s="4">
        <v>25.414425999999999</v>
      </c>
      <c r="AK35" s="4">
        <v>215</v>
      </c>
      <c r="AL35" s="4">
        <v>0</v>
      </c>
      <c r="AM35" s="4">
        <v>8</v>
      </c>
      <c r="AN35" s="4">
        <v>107</v>
      </c>
      <c r="AO35" s="4">
        <v>17.239618</v>
      </c>
      <c r="AP35" s="4">
        <v>3387.8</v>
      </c>
      <c r="AQ35" s="4">
        <v>2770.2</v>
      </c>
      <c r="AR35" s="4">
        <v>0</v>
      </c>
      <c r="AS35" s="4">
        <v>0</v>
      </c>
      <c r="AT35" s="4">
        <v>0</v>
      </c>
      <c r="AU35" s="4">
        <v>0.64200000000000002</v>
      </c>
      <c r="AV35" s="4">
        <v>11231</v>
      </c>
      <c r="AW35" s="4">
        <v>0</v>
      </c>
      <c r="AX35" s="4">
        <v>0.54</v>
      </c>
      <c r="AY35">
        <v>0.77100000000000002</v>
      </c>
      <c r="AZ35" t="s">
        <v>68</v>
      </c>
      <c r="BA35" t="s">
        <v>375</v>
      </c>
      <c r="BB35">
        <v>6</v>
      </c>
      <c r="BC35" t="s">
        <v>382</v>
      </c>
      <c r="BD35">
        <v>8</v>
      </c>
      <c r="BE35">
        <v>80045.337000000014</v>
      </c>
      <c r="BF35">
        <v>1.5557358450499119E-2</v>
      </c>
      <c r="BG35">
        <v>1.1994723365334822E-2</v>
      </c>
      <c r="BH35">
        <v>212990.62099999998</v>
      </c>
      <c r="BI35">
        <v>5.8467081515293584E-3</v>
      </c>
      <c r="BJ35">
        <v>4.5078119848291354E-3</v>
      </c>
      <c r="BK35">
        <v>1</v>
      </c>
      <c r="BL35" t="s">
        <v>66</v>
      </c>
      <c r="BM35">
        <v>-1</v>
      </c>
      <c r="BN35" t="s">
        <v>552</v>
      </c>
    </row>
    <row r="36" spans="1:66">
      <c r="A36" s="80" t="str">
        <f t="shared" si="20"/>
        <v>원진운수</v>
      </c>
      <c r="B36" s="80" t="str">
        <f t="shared" si="21"/>
        <v>6</v>
      </c>
      <c r="C36" s="81" t="str">
        <f t="shared" si="22"/>
        <v>72바1379</v>
      </c>
      <c r="D36" s="55" t="str">
        <f t="shared" si="23"/>
        <v>대형</v>
      </c>
      <c r="E36" s="51" t="str">
        <f t="shared" si="16"/>
        <v>F</v>
      </c>
      <c r="F36" s="101">
        <f t="shared" si="17"/>
        <v>0.69566666666666677</v>
      </c>
      <c r="G36" s="102">
        <f t="shared" si="18"/>
        <v>2.0870000000000002</v>
      </c>
      <c r="H36" s="103">
        <f t="shared" si="19"/>
        <v>3</v>
      </c>
      <c r="I36" s="104">
        <f t="shared" si="24"/>
        <v>4942.0609999999997</v>
      </c>
      <c r="J36" s="105">
        <f t="shared" si="25"/>
        <v>6.4104413583876384E-3</v>
      </c>
      <c r="K36" s="105">
        <f t="shared" si="26"/>
        <v>0.36744270245299693</v>
      </c>
      <c r="L36" s="105">
        <f t="shared" si="27"/>
        <v>0.13516627981726653</v>
      </c>
      <c r="M36" s="106">
        <f t="shared" si="28"/>
        <v>9.2799999999999994</v>
      </c>
      <c r="N36" s="107">
        <f t="shared" si="29"/>
        <v>0.02</v>
      </c>
      <c r="O36" s="107">
        <f t="shared" si="30"/>
        <v>1.4970000000000001</v>
      </c>
      <c r="P36" s="108">
        <f t="shared" si="31"/>
        <v>0</v>
      </c>
      <c r="Q36" s="109">
        <f t="shared" si="32"/>
        <v>60</v>
      </c>
      <c r="R36" s="110">
        <f t="shared" si="33"/>
        <v>25.162736154417335</v>
      </c>
      <c r="S36" s="82">
        <f t="shared" si="34"/>
        <v>1</v>
      </c>
      <c r="T36" s="82">
        <f t="shared" si="35"/>
        <v>74</v>
      </c>
      <c r="U36" t="s">
        <v>114</v>
      </c>
      <c r="V36" s="5" t="s">
        <v>117</v>
      </c>
      <c r="W36" t="s">
        <v>114</v>
      </c>
      <c r="X36" s="5" t="s">
        <v>117</v>
      </c>
      <c r="Y36" t="s">
        <v>223</v>
      </c>
      <c r="Z36" t="s">
        <v>185</v>
      </c>
      <c r="AA36" t="s">
        <v>48</v>
      </c>
      <c r="AB36">
        <v>527</v>
      </c>
      <c r="AC36" s="1">
        <v>4942.0609999999997</v>
      </c>
      <c r="AD36" s="1">
        <v>2368.2330000000002</v>
      </c>
      <c r="AE36" s="21">
        <v>2.0870000000000002</v>
      </c>
      <c r="AF36">
        <v>3</v>
      </c>
      <c r="AG36">
        <v>9.2799999999999994</v>
      </c>
      <c r="AH36">
        <v>313.67075799999998</v>
      </c>
      <c r="AI36">
        <v>2.0107680000000001</v>
      </c>
      <c r="AJ36">
        <v>115.25603099999999</v>
      </c>
      <c r="AK36">
        <v>668</v>
      </c>
      <c r="AL36">
        <v>1</v>
      </c>
      <c r="AM36">
        <v>74</v>
      </c>
      <c r="AN36">
        <v>60</v>
      </c>
      <c r="AO36">
        <v>15.755568</v>
      </c>
      <c r="AP36">
        <v>0</v>
      </c>
      <c r="AQ36">
        <v>0</v>
      </c>
      <c r="AR36">
        <v>0</v>
      </c>
      <c r="AS36">
        <v>0</v>
      </c>
      <c r="AT36">
        <v>0.02</v>
      </c>
      <c r="AU36">
        <v>1.4970000000000001</v>
      </c>
      <c r="AV36">
        <v>47035</v>
      </c>
      <c r="AW36">
        <v>0</v>
      </c>
      <c r="AX36">
        <v>0.45</v>
      </c>
      <c r="AY36">
        <v>0.69566666666666677</v>
      </c>
      <c r="AZ36" t="s">
        <v>68</v>
      </c>
      <c r="BA36" t="s">
        <v>375</v>
      </c>
      <c r="BB36">
        <v>10</v>
      </c>
      <c r="BC36" t="s">
        <v>383</v>
      </c>
      <c r="BD36">
        <v>9</v>
      </c>
      <c r="BE36">
        <v>80045.337000000014</v>
      </c>
      <c r="BF36">
        <v>6.1740773232049719E-2</v>
      </c>
      <c r="BG36">
        <v>4.2950997911762594E-2</v>
      </c>
      <c r="BH36">
        <v>212990.62099999998</v>
      </c>
      <c r="BI36">
        <v>2.3203186021979814E-2</v>
      </c>
      <c r="BJ36">
        <v>1.6141683075957293E-2</v>
      </c>
      <c r="BK36">
        <v>1</v>
      </c>
      <c r="BL36" t="s">
        <v>385</v>
      </c>
      <c r="BM36">
        <v>1</v>
      </c>
      <c r="BN36" t="s">
        <v>433</v>
      </c>
    </row>
    <row r="37" spans="1:66">
      <c r="A37" s="83" t="str">
        <f t="shared" si="20"/>
        <v>원진운수</v>
      </c>
      <c r="B37" s="83" t="str">
        <f t="shared" si="21"/>
        <v>6</v>
      </c>
      <c r="C37" s="84" t="str">
        <f t="shared" si="22"/>
        <v>72바1380</v>
      </c>
      <c r="D37" s="72" t="str">
        <f t="shared" si="23"/>
        <v>대형</v>
      </c>
      <c r="E37" s="68" t="str">
        <f t="shared" si="16"/>
        <v>F</v>
      </c>
      <c r="F37" s="91">
        <f t="shared" si="17"/>
        <v>0.7446666666666667</v>
      </c>
      <c r="G37" s="92">
        <f t="shared" si="18"/>
        <v>2.234</v>
      </c>
      <c r="H37" s="93">
        <f t="shared" si="19"/>
        <v>3</v>
      </c>
      <c r="I37" s="94">
        <f t="shared" si="24"/>
        <v>6516.38</v>
      </c>
      <c r="J37" s="95">
        <f t="shared" si="25"/>
        <v>4.4428717026957576E-3</v>
      </c>
      <c r="K37" s="95">
        <f t="shared" si="26"/>
        <v>0.35430282787300915</v>
      </c>
      <c r="L37" s="95">
        <f t="shared" si="27"/>
        <v>0.21023942741215215</v>
      </c>
      <c r="M37" s="96">
        <f t="shared" si="28"/>
        <v>8.7560000000000002</v>
      </c>
      <c r="N37" s="97">
        <f t="shared" si="29"/>
        <v>1.4999999999999999E-2</v>
      </c>
      <c r="O37" s="97">
        <f t="shared" si="30"/>
        <v>2.363</v>
      </c>
      <c r="P37" s="98">
        <f t="shared" si="31"/>
        <v>0</v>
      </c>
      <c r="Q37" s="99">
        <f t="shared" si="32"/>
        <v>60</v>
      </c>
      <c r="R37" s="100">
        <f t="shared" si="33"/>
        <v>24.442094832738352</v>
      </c>
      <c r="S37" s="85">
        <f t="shared" si="34"/>
        <v>1</v>
      </c>
      <c r="T37" s="85">
        <f t="shared" si="35"/>
        <v>154</v>
      </c>
      <c r="U37" t="s">
        <v>114</v>
      </c>
      <c r="V37" t="s">
        <v>117</v>
      </c>
      <c r="W37" s="4" t="s">
        <v>114</v>
      </c>
      <c r="X37" s="4" t="s">
        <v>117</v>
      </c>
      <c r="Y37" s="4" t="s">
        <v>224</v>
      </c>
      <c r="Z37" s="4" t="s">
        <v>185</v>
      </c>
      <c r="AA37" s="4" t="s">
        <v>48</v>
      </c>
      <c r="AB37" s="4">
        <v>527</v>
      </c>
      <c r="AC37" s="4">
        <v>6516.38</v>
      </c>
      <c r="AD37" s="4">
        <v>2917.038</v>
      </c>
      <c r="AE37" s="4">
        <v>2.234</v>
      </c>
      <c r="AF37" s="4">
        <v>3</v>
      </c>
      <c r="AG37" s="4">
        <v>8.7560000000000002</v>
      </c>
      <c r="AH37" s="4">
        <v>415.75519700000001</v>
      </c>
      <c r="AI37" s="4">
        <v>1.8471470000000001</v>
      </c>
      <c r="AJ37" s="4">
        <v>147.30324200000001</v>
      </c>
      <c r="AK37" s="4">
        <v>1370</v>
      </c>
      <c r="AL37" s="4">
        <v>1</v>
      </c>
      <c r="AM37" s="4">
        <v>154</v>
      </c>
      <c r="AN37" s="4">
        <v>60</v>
      </c>
      <c r="AO37" s="4">
        <v>15.673598</v>
      </c>
      <c r="AP37" s="4">
        <v>0</v>
      </c>
      <c r="AQ37" s="4">
        <v>0</v>
      </c>
      <c r="AR37" s="4">
        <v>0</v>
      </c>
      <c r="AS37" s="4">
        <v>0</v>
      </c>
      <c r="AT37" s="4">
        <v>1.4999999999999999E-2</v>
      </c>
      <c r="AU37" s="4">
        <v>2.363</v>
      </c>
      <c r="AV37" s="4">
        <v>59268</v>
      </c>
      <c r="AW37" s="4">
        <v>0</v>
      </c>
      <c r="AX37" s="4">
        <v>0.48</v>
      </c>
      <c r="AY37">
        <v>0.7446666666666667</v>
      </c>
      <c r="AZ37" t="s">
        <v>68</v>
      </c>
      <c r="BA37" t="s">
        <v>375</v>
      </c>
      <c r="BB37">
        <v>9</v>
      </c>
      <c r="BC37" t="s">
        <v>377</v>
      </c>
      <c r="BD37">
        <v>13</v>
      </c>
      <c r="BE37">
        <v>80045.337000000014</v>
      </c>
      <c r="BF37">
        <v>8.1408614720430234E-2</v>
      </c>
      <c r="BG37">
        <v>6.0622281761813716E-2</v>
      </c>
      <c r="BH37">
        <v>212990.62099999998</v>
      </c>
      <c r="BI37">
        <v>3.0594680504734528E-2</v>
      </c>
      <c r="BJ37">
        <v>2.2782838749192312E-2</v>
      </c>
      <c r="BK37">
        <v>1</v>
      </c>
      <c r="BL37" t="s">
        <v>68</v>
      </c>
      <c r="BM37">
        <v>0</v>
      </c>
      <c r="BN37" t="s">
        <v>366</v>
      </c>
    </row>
    <row r="38" spans="1:66">
      <c r="A38" s="80" t="str">
        <f t="shared" ref="A38" si="36">W38</f>
        <v>원진운수</v>
      </c>
      <c r="B38" s="80" t="str">
        <f t="shared" ref="B38" si="37">V38</f>
        <v>6</v>
      </c>
      <c r="C38" s="81" t="str">
        <f t="shared" ref="C38" si="38">Y38</f>
        <v>72바1435</v>
      </c>
      <c r="D38" s="55" t="str">
        <f t="shared" ref="D38" si="39">Z38</f>
        <v>대형</v>
      </c>
      <c r="E38" s="51" t="str">
        <f t="shared" ref="E38" si="40">AZ38</f>
        <v>F</v>
      </c>
      <c r="F38" s="101">
        <f t="shared" ref="F38" si="41">G38/H38</f>
        <v>0.79533333333333334</v>
      </c>
      <c r="G38" s="102">
        <f t="shared" ref="G38" si="42">AE38</f>
        <v>2.3860000000000001</v>
      </c>
      <c r="H38" s="103">
        <f t="shared" ref="H38" si="43">AF38</f>
        <v>3</v>
      </c>
      <c r="I38" s="104">
        <f t="shared" ref="I38" si="44">AC38</f>
        <v>2126.134</v>
      </c>
      <c r="J38" s="105">
        <f t="shared" ref="J38" si="45">AI38/AH38</f>
        <v>7.3724519868406226E-3</v>
      </c>
      <c r="K38" s="105">
        <f t="shared" ref="K38" si="46">AJ38/AH38</f>
        <v>0.35984922957588994</v>
      </c>
      <c r="L38" s="105">
        <f t="shared" ref="L38" si="47">AK38/AC38</f>
        <v>0.17872815165930275</v>
      </c>
      <c r="M38" s="106">
        <f t="shared" ref="M38" si="48">AG38</f>
        <v>9.43</v>
      </c>
      <c r="N38" s="107">
        <f t="shared" ref="N38" si="49">IF(AW38=0,AT38,"속도계이상")</f>
        <v>0</v>
      </c>
      <c r="O38" s="107">
        <f t="shared" ref="O38" si="50">IF(AW38=0,AU38,"속도계이상")</f>
        <v>3.3860000000000001</v>
      </c>
      <c r="P38" s="108">
        <f t="shared" ref="P38" si="51">AQ38/60</f>
        <v>11.004999999999999</v>
      </c>
      <c r="Q38" s="109">
        <f t="shared" ref="Q38" si="52">AN38</f>
        <v>104</v>
      </c>
      <c r="R38" s="110">
        <f t="shared" ref="R38" si="53">AC38/(AH38-AI38-AJ38)</f>
        <v>24.200558307888866</v>
      </c>
      <c r="S38" s="82">
        <f t="shared" ref="S38" si="54">IF(AW38=0,AL38,"속도계이상")</f>
        <v>0</v>
      </c>
      <c r="T38" s="82">
        <f t="shared" ref="T38" si="55">IF(AW38=0,AM38,"속도계이상")</f>
        <v>72</v>
      </c>
      <c r="U38" t="s">
        <v>114</v>
      </c>
      <c r="V38" t="s">
        <v>117</v>
      </c>
      <c r="W38" t="s">
        <v>114</v>
      </c>
      <c r="X38" s="4" t="s">
        <v>117</v>
      </c>
      <c r="Y38" s="4" t="s">
        <v>225</v>
      </c>
      <c r="Z38" s="4" t="s">
        <v>185</v>
      </c>
      <c r="AA38" s="4" t="s">
        <v>48</v>
      </c>
      <c r="AB38" s="4">
        <v>527</v>
      </c>
      <c r="AC38" s="4">
        <v>2126.134</v>
      </c>
      <c r="AD38" s="4">
        <v>890.94299999999998</v>
      </c>
      <c r="AE38" s="4">
        <v>2.3860000000000001</v>
      </c>
      <c r="AF38" s="4">
        <v>3</v>
      </c>
      <c r="AG38" s="4">
        <v>9.43</v>
      </c>
      <c r="AH38" s="4">
        <v>138.839697</v>
      </c>
      <c r="AI38" s="4">
        <v>1.0235890000000001</v>
      </c>
      <c r="AJ38" s="4">
        <v>49.961357999999997</v>
      </c>
      <c r="AK38" s="4">
        <v>380</v>
      </c>
      <c r="AL38" s="4">
        <v>0</v>
      </c>
      <c r="AM38" s="4">
        <v>72</v>
      </c>
      <c r="AN38" s="4">
        <v>104</v>
      </c>
      <c r="AO38" s="4">
        <v>15.313587999999999</v>
      </c>
      <c r="AP38" s="4">
        <v>1114.7</v>
      </c>
      <c r="AQ38" s="4">
        <v>660.3</v>
      </c>
      <c r="AR38" s="4">
        <v>0</v>
      </c>
      <c r="AS38" s="4">
        <v>0</v>
      </c>
      <c r="AT38" s="4">
        <v>0</v>
      </c>
      <c r="AU38" s="4">
        <v>3.3860000000000001</v>
      </c>
      <c r="AV38" s="4">
        <v>18954</v>
      </c>
      <c r="AW38" s="4">
        <v>0</v>
      </c>
      <c r="AX38" s="4">
        <v>0.54</v>
      </c>
      <c r="AY38">
        <v>0.79533333333333334</v>
      </c>
      <c r="AZ38" t="s">
        <v>68</v>
      </c>
      <c r="BA38" t="s">
        <v>375</v>
      </c>
      <c r="BB38">
        <v>1</v>
      </c>
      <c r="BC38" t="s">
        <v>384</v>
      </c>
      <c r="BD38">
        <v>14</v>
      </c>
      <c r="BE38">
        <v>80045.337000000014</v>
      </c>
      <c r="BF38">
        <v>2.6561622196680859E-2</v>
      </c>
      <c r="BG38">
        <v>2.1125343520426842E-2</v>
      </c>
      <c r="BH38">
        <v>212990.62099999998</v>
      </c>
      <c r="BI38">
        <v>9.9822893140444919E-3</v>
      </c>
      <c r="BJ38">
        <v>7.9392474344367192E-3</v>
      </c>
      <c r="BK38">
        <v>1</v>
      </c>
      <c r="BL38" t="s">
        <v>68</v>
      </c>
      <c r="BM38">
        <v>0</v>
      </c>
      <c r="BN38" t="s">
        <v>366</v>
      </c>
    </row>
  </sheetData>
  <sortState xmlns:xlrd2="http://schemas.microsoft.com/office/spreadsheetml/2017/richdata2" ref="U5:AX37">
    <sortCondition ref="Y5:Y37"/>
    <sortCondition ref="U5:U37"/>
  </sortState>
  <phoneticPr fontId="3" type="noConversion"/>
  <conditionalFormatting sqref="E1 E2:H3 E4 E5:H1048576">
    <cfRule type="containsText" dxfId="44" priority="1" operator="containsText" text="F">
      <formula>NOT(ISERROR(SEARCH("F",E1)))</formula>
    </cfRule>
    <cfRule type="containsText" dxfId="43" priority="2" operator="containsText" text="D">
      <formula>NOT(ISERROR(SEARCH("D",E1)))</formula>
    </cfRule>
    <cfRule type="containsText" dxfId="42" priority="3" operator="containsText" text="C">
      <formula>NOT(ISERROR(SEARCH("C",E1)))</formula>
    </cfRule>
    <cfRule type="containsText" dxfId="41" priority="4" operator="containsText" text="B">
      <formula>NOT(ISERROR(SEARCH("B",E1)))</formula>
    </cfRule>
    <cfRule type="containsText" dxfId="40" priority="5" operator="containsText" text="A">
      <formula>NOT(ISERROR(SEARCH("A",E1)))</formula>
    </cfRule>
    <cfRule type="containsText" dxfId="3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42" customWidth="1"/>
    <col min="4" max="4" width="10.140625" style="4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12"/>
      <c r="R1" s="112"/>
    </row>
    <row r="2" spans="1:68" ht="45" customHeight="1">
      <c r="A2" s="8" t="s">
        <v>32</v>
      </c>
      <c r="B2" s="26"/>
      <c r="C2" s="40"/>
      <c r="D2" s="47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13"/>
      <c r="R2" s="113"/>
      <c r="S2" s="8"/>
      <c r="T2" s="8"/>
      <c r="U2" s="8"/>
      <c r="V2" s="8"/>
      <c r="W2" s="8"/>
      <c r="X2" s="8"/>
      <c r="Y2" s="8"/>
    </row>
    <row r="3" spans="1:68" ht="30.75" customHeight="1">
      <c r="A3" s="20" t="s">
        <v>151</v>
      </c>
      <c r="B3" s="27"/>
      <c r="E3" s="9"/>
      <c r="F3" s="6"/>
      <c r="G3" s="9"/>
      <c r="H3" s="9"/>
      <c r="X3" s="9"/>
      <c r="Y3" s="9"/>
    </row>
    <row r="4" spans="1:68" ht="27">
      <c r="A4" s="61" t="s">
        <v>38</v>
      </c>
      <c r="B4" s="62" t="s">
        <v>49</v>
      </c>
      <c r="C4" s="63" t="s">
        <v>135</v>
      </c>
      <c r="D4" s="63" t="s">
        <v>152</v>
      </c>
      <c r="E4" s="64" t="s">
        <v>141</v>
      </c>
      <c r="F4" s="62" t="s">
        <v>145</v>
      </c>
      <c r="G4" s="64" t="s">
        <v>143</v>
      </c>
      <c r="H4" s="64" t="s">
        <v>147</v>
      </c>
      <c r="I4" s="65" t="s">
        <v>149</v>
      </c>
      <c r="J4" s="64" t="s">
        <v>11</v>
      </c>
      <c r="K4" s="64" t="s">
        <v>12</v>
      </c>
      <c r="L4" s="64" t="s">
        <v>13</v>
      </c>
      <c r="M4" s="64" t="s">
        <v>70</v>
      </c>
      <c r="N4" s="64" t="s">
        <v>6</v>
      </c>
      <c r="O4" s="64" t="s">
        <v>7</v>
      </c>
      <c r="P4" s="64" t="s">
        <v>173</v>
      </c>
      <c r="Q4" s="115" t="s">
        <v>43</v>
      </c>
      <c r="R4" s="115" t="s">
        <v>44</v>
      </c>
      <c r="S4" s="10"/>
      <c r="T4" s="10" t="s">
        <v>42</v>
      </c>
      <c r="U4" s="10" t="s">
        <v>154</v>
      </c>
      <c r="V4" s="10" t="s">
        <v>155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181</v>
      </c>
      <c r="AN4" s="10" t="s">
        <v>182</v>
      </c>
      <c r="AO4" t="s">
        <v>183</v>
      </c>
      <c r="AP4" t="s">
        <v>37</v>
      </c>
      <c r="AQ4" t="s">
        <v>31</v>
      </c>
      <c r="AR4" t="s">
        <v>0</v>
      </c>
      <c r="AS4" t="s">
        <v>9</v>
      </c>
      <c r="AT4" t="s">
        <v>137</v>
      </c>
      <c r="AU4" t="s">
        <v>30</v>
      </c>
      <c r="AV4" t="s">
        <v>138</v>
      </c>
      <c r="AW4" t="s">
        <v>146</v>
      </c>
      <c r="AX4" t="s">
        <v>156</v>
      </c>
      <c r="AY4" t="s">
        <v>157</v>
      </c>
      <c r="AZ4" t="s">
        <v>158</v>
      </c>
      <c r="BA4" t="s">
        <v>159</v>
      </c>
      <c r="BB4" t="s">
        <v>160</v>
      </c>
      <c r="BC4" t="s">
        <v>65</v>
      </c>
      <c r="BF4" t="s">
        <v>0</v>
      </c>
      <c r="BG4" t="s">
        <v>165</v>
      </c>
      <c r="BH4" t="s">
        <v>71</v>
      </c>
      <c r="BI4" t="s">
        <v>161</v>
      </c>
      <c r="BJ4" t="s">
        <v>162</v>
      </c>
      <c r="BK4" t="s">
        <v>166</v>
      </c>
      <c r="BL4" t="s">
        <v>167</v>
      </c>
      <c r="BM4" t="s">
        <v>163</v>
      </c>
      <c r="BN4" t="s">
        <v>65</v>
      </c>
      <c r="BO4" t="s">
        <v>164</v>
      </c>
      <c r="BP4" t="s">
        <v>168</v>
      </c>
    </row>
    <row r="5" spans="1:68" ht="16.5">
      <c r="A5" s="66" t="str">
        <f>BF5</f>
        <v>원진운수</v>
      </c>
      <c r="B5" s="67" t="str">
        <f>IF(BH5="null", E5, BH5)</f>
        <v>강창식</v>
      </c>
      <c r="C5" s="68" t="str">
        <f>BN5</f>
        <v>C</v>
      </c>
      <c r="D5" s="69">
        <f>BM5</f>
        <v>0.88384105340066732</v>
      </c>
      <c r="E5" s="70">
        <f>U5</f>
        <v>3027</v>
      </c>
      <c r="F5" s="71" t="str">
        <f>BG5</f>
        <v>6</v>
      </c>
      <c r="G5" s="72" t="str">
        <f>BK5</f>
        <v>70바4313</v>
      </c>
      <c r="H5" s="73">
        <f>BJ5</f>
        <v>10</v>
      </c>
      <c r="I5" s="74">
        <f>BP5</f>
        <v>2469.0230000000006</v>
      </c>
      <c r="J5" s="75">
        <f>AB5/AA5</f>
        <v>2.6815083775958873E-3</v>
      </c>
      <c r="K5" s="75">
        <f>AC5/AA5</f>
        <v>0.36342674341982018</v>
      </c>
      <c r="L5" s="75">
        <f>AD5/I5</f>
        <v>2.0655943666786414E-2</v>
      </c>
      <c r="M5" s="76">
        <f>Z5</f>
        <v>8.2119999999999997</v>
      </c>
      <c r="N5" s="77">
        <f>AE5*100/W5</f>
        <v>4.0501850327032185E-2</v>
      </c>
      <c r="O5" s="77">
        <f>AF5*100/W5</f>
        <v>2.7541258222381888</v>
      </c>
      <c r="P5" s="116">
        <f>AK5</f>
        <v>0</v>
      </c>
      <c r="Q5" s="117">
        <f>AE5</f>
        <v>1</v>
      </c>
      <c r="R5" s="117">
        <f>AF5</f>
        <v>68</v>
      </c>
      <c r="T5">
        <v>527</v>
      </c>
      <c r="U5">
        <v>3027</v>
      </c>
      <c r="V5" t="s">
        <v>387</v>
      </c>
      <c r="W5">
        <v>2469.0230000000001</v>
      </c>
      <c r="X5">
        <v>964.61300000000006</v>
      </c>
      <c r="Y5">
        <v>2.56</v>
      </c>
      <c r="Z5">
        <v>8.2119999999999997</v>
      </c>
      <c r="AA5">
        <v>158.06551400000001</v>
      </c>
      <c r="AB5">
        <v>0.42385400000000001</v>
      </c>
      <c r="AC5">
        <v>57.445234999999997</v>
      </c>
      <c r="AD5" s="1">
        <v>51</v>
      </c>
      <c r="AE5">
        <v>1</v>
      </c>
      <c r="AF5">
        <v>68</v>
      </c>
      <c r="AG5">
        <v>58</v>
      </c>
      <c r="AH5">
        <v>15.62025</v>
      </c>
      <c r="AI5">
        <v>0</v>
      </c>
      <c r="AJ5">
        <v>0</v>
      </c>
      <c r="AK5">
        <v>0</v>
      </c>
      <c r="AL5">
        <v>0</v>
      </c>
      <c r="AM5" t="s">
        <v>388</v>
      </c>
      <c r="AN5" t="s">
        <v>446</v>
      </c>
      <c r="AO5">
        <v>430.13200000000001</v>
      </c>
      <c r="AR5" t="s">
        <v>114</v>
      </c>
      <c r="AS5" t="s">
        <v>117</v>
      </c>
      <c r="AT5" t="s">
        <v>220</v>
      </c>
      <c r="AU5" t="s">
        <v>387</v>
      </c>
      <c r="AV5" t="s">
        <v>48</v>
      </c>
      <c r="AW5">
        <v>10</v>
      </c>
      <c r="BB5">
        <v>0.88384105340066732</v>
      </c>
      <c r="BC5" t="s">
        <v>67</v>
      </c>
      <c r="BF5" t="s">
        <v>114</v>
      </c>
      <c r="BG5" t="s">
        <v>117</v>
      </c>
      <c r="BH5" t="s">
        <v>387</v>
      </c>
      <c r="BI5">
        <v>3027</v>
      </c>
      <c r="BJ5">
        <v>10</v>
      </c>
      <c r="BK5" t="s">
        <v>220</v>
      </c>
      <c r="BL5" t="s">
        <v>211</v>
      </c>
      <c r="BM5">
        <v>0.88384105340066732</v>
      </c>
      <c r="BN5" t="s">
        <v>67</v>
      </c>
      <c r="BO5" t="s">
        <v>170</v>
      </c>
      <c r="BP5">
        <v>2469.0230000000006</v>
      </c>
    </row>
    <row r="6" spans="1:68" ht="16.5">
      <c r="A6" s="49" t="str">
        <f t="shared" ref="A6:A7" si="0">BF6</f>
        <v>원진운수</v>
      </c>
      <c r="B6" s="50" t="str">
        <f t="shared" ref="B6:B69" si="1">IF(BH6="null", E6, BH6)</f>
        <v>경영진</v>
      </c>
      <c r="C6" s="51" t="str">
        <f t="shared" ref="C6:C7" si="2">BN6</f>
        <v>F</v>
      </c>
      <c r="D6" s="52">
        <f t="shared" ref="D6:D7" si="3">BM6</f>
        <v>0.78747773281786082</v>
      </c>
      <c r="E6" s="53">
        <f t="shared" ref="E6:E7" si="4">U6</f>
        <v>8822</v>
      </c>
      <c r="F6" s="54" t="str">
        <f t="shared" ref="F6:F7" si="5">BG6</f>
        <v>22</v>
      </c>
      <c r="G6" s="55" t="str">
        <f t="shared" ref="G6:G7" si="6">BK6</f>
        <v>70바3606</v>
      </c>
      <c r="H6" s="56">
        <f t="shared" ref="H6:H7" si="7">BJ6</f>
        <v>2</v>
      </c>
      <c r="I6" s="57">
        <f t="shared" ref="I6:I7" si="8">BP6</f>
        <v>1840.1790000000001</v>
      </c>
      <c r="J6" s="58">
        <f t="shared" ref="J6:J7" si="9">AB6/AA6</f>
        <v>6.0745764831538719E-3</v>
      </c>
      <c r="K6" s="58">
        <f t="shared" ref="K6:K7" si="10">AC6/AA6</f>
        <v>0.38859846590755154</v>
      </c>
      <c r="L6" s="58">
        <f t="shared" ref="L6:L7" si="11">AD6/I6</f>
        <v>0.13150894559714027</v>
      </c>
      <c r="M6" s="59">
        <f t="shared" ref="M6:M7" si="12">Z6</f>
        <v>11.036</v>
      </c>
      <c r="N6" s="60">
        <f t="shared" ref="N6:N7" si="13">AE6*100/W6</f>
        <v>0.21737015801180209</v>
      </c>
      <c r="O6" s="60">
        <f t="shared" ref="O6" si="14">AF6*100/W6</f>
        <v>2.1737015801180211</v>
      </c>
      <c r="P6" s="118">
        <f t="shared" ref="P6:P7" si="15">AK6</f>
        <v>0</v>
      </c>
      <c r="Q6" s="119">
        <f t="shared" ref="Q6:Q7" si="16">AE6</f>
        <v>4</v>
      </c>
      <c r="R6" s="119">
        <f t="shared" ref="R6:R7" si="17">AF6</f>
        <v>40</v>
      </c>
      <c r="T6">
        <v>527</v>
      </c>
      <c r="U6">
        <v>8822</v>
      </c>
      <c r="V6" t="s">
        <v>226</v>
      </c>
      <c r="W6">
        <v>1840.1790000000001</v>
      </c>
      <c r="X6">
        <v>875.505</v>
      </c>
      <c r="Y6">
        <v>2.1019999999999999</v>
      </c>
      <c r="Z6">
        <v>11.036</v>
      </c>
      <c r="AA6">
        <v>123.459965</v>
      </c>
      <c r="AB6">
        <v>0.74996700000000005</v>
      </c>
      <c r="AC6">
        <v>47.976353000000003</v>
      </c>
      <c r="AD6" s="1">
        <v>242</v>
      </c>
      <c r="AE6">
        <v>4</v>
      </c>
      <c r="AF6">
        <v>40</v>
      </c>
      <c r="AG6">
        <v>56</v>
      </c>
      <c r="AH6">
        <v>14.905066</v>
      </c>
      <c r="AI6">
        <v>0</v>
      </c>
      <c r="AJ6">
        <v>0</v>
      </c>
      <c r="AK6">
        <v>0</v>
      </c>
      <c r="AL6">
        <v>0</v>
      </c>
      <c r="AM6" t="s">
        <v>227</v>
      </c>
      <c r="AN6" t="s">
        <v>447</v>
      </c>
      <c r="AO6">
        <v>1595.346</v>
      </c>
      <c r="AR6" t="s">
        <v>114</v>
      </c>
      <c r="AS6" t="s">
        <v>116</v>
      </c>
      <c r="AT6" t="s">
        <v>187</v>
      </c>
      <c r="AU6" t="s">
        <v>226</v>
      </c>
      <c r="AV6" t="s">
        <v>48</v>
      </c>
      <c r="AW6">
        <v>2</v>
      </c>
      <c r="BB6">
        <v>0.78747773281786082</v>
      </c>
      <c r="BC6" t="s">
        <v>68</v>
      </c>
      <c r="BF6" t="s">
        <v>114</v>
      </c>
      <c r="BG6" t="s">
        <v>116</v>
      </c>
      <c r="BH6" t="s">
        <v>226</v>
      </c>
      <c r="BI6">
        <v>8822</v>
      </c>
      <c r="BJ6">
        <v>2</v>
      </c>
      <c r="BK6" t="s">
        <v>187</v>
      </c>
      <c r="BL6" t="s">
        <v>198</v>
      </c>
      <c r="BM6">
        <v>0.78747773281786082</v>
      </c>
      <c r="BN6" t="s">
        <v>68</v>
      </c>
      <c r="BO6" t="s">
        <v>180</v>
      </c>
      <c r="BP6">
        <v>1840.1790000000001</v>
      </c>
    </row>
    <row r="7" spans="1:68" ht="16.5">
      <c r="A7" s="66" t="str">
        <f t="shared" si="0"/>
        <v>원진운수</v>
      </c>
      <c r="B7" s="67" t="str">
        <f t="shared" si="1"/>
        <v>권경식</v>
      </c>
      <c r="C7" s="68" t="str">
        <f t="shared" si="2"/>
        <v>D</v>
      </c>
      <c r="D7" s="69">
        <f t="shared" si="3"/>
        <v>0.83719999999999994</v>
      </c>
      <c r="E7" s="70">
        <f t="shared" si="4"/>
        <v>9655</v>
      </c>
      <c r="F7" s="71" t="str">
        <f t="shared" si="5"/>
        <v>22</v>
      </c>
      <c r="G7" s="72" t="str">
        <f t="shared" si="6"/>
        <v>70바4323</v>
      </c>
      <c r="H7" s="73">
        <f t="shared" si="7"/>
        <v>1</v>
      </c>
      <c r="I7" s="74">
        <f t="shared" si="8"/>
        <v>2179.5450000000001</v>
      </c>
      <c r="J7" s="75">
        <f t="shared" si="9"/>
        <v>3.5346179823187523E-3</v>
      </c>
      <c r="K7" s="75">
        <f t="shared" si="10"/>
        <v>0.33228011090669657</v>
      </c>
      <c r="L7" s="75">
        <f t="shared" si="11"/>
        <v>0.24775813300482438</v>
      </c>
      <c r="M7" s="76">
        <f t="shared" si="12"/>
        <v>7.806</v>
      </c>
      <c r="N7" s="77">
        <f t="shared" si="13"/>
        <v>0.22940567870817075</v>
      </c>
      <c r="O7" s="77">
        <v>70</v>
      </c>
      <c r="P7" s="116">
        <f t="shared" si="15"/>
        <v>0</v>
      </c>
      <c r="Q7" s="117">
        <f t="shared" si="16"/>
        <v>5</v>
      </c>
      <c r="R7" s="117">
        <f t="shared" si="17"/>
        <v>46</v>
      </c>
      <c r="T7">
        <v>527</v>
      </c>
      <c r="U7">
        <v>9655</v>
      </c>
      <c r="V7" t="s">
        <v>228</v>
      </c>
      <c r="W7">
        <v>2179.5450000000001</v>
      </c>
      <c r="X7">
        <v>1041.298</v>
      </c>
      <c r="Y7">
        <v>2.093</v>
      </c>
      <c r="Z7">
        <v>7.806</v>
      </c>
      <c r="AA7">
        <v>149.30496099999999</v>
      </c>
      <c r="AB7">
        <v>0.52773599999999998</v>
      </c>
      <c r="AC7">
        <v>49.611069000000001</v>
      </c>
      <c r="AD7" s="1">
        <v>540</v>
      </c>
      <c r="AE7">
        <v>5</v>
      </c>
      <c r="AF7">
        <v>46</v>
      </c>
      <c r="AG7">
        <v>58</v>
      </c>
      <c r="AH7">
        <v>14.597939999999999</v>
      </c>
      <c r="AI7">
        <v>0</v>
      </c>
      <c r="AJ7">
        <v>0</v>
      </c>
      <c r="AK7">
        <v>0</v>
      </c>
      <c r="AL7">
        <v>0</v>
      </c>
      <c r="AM7" t="s">
        <v>229</v>
      </c>
      <c r="AN7" t="s">
        <v>448</v>
      </c>
      <c r="AO7">
        <v>2179.5450000000001</v>
      </c>
      <c r="AR7" t="s">
        <v>114</v>
      </c>
      <c r="AS7" t="s">
        <v>116</v>
      </c>
      <c r="AT7" t="s">
        <v>194</v>
      </c>
      <c r="AU7" t="s">
        <v>228</v>
      </c>
      <c r="AV7" t="s">
        <v>48</v>
      </c>
      <c r="AW7">
        <v>1</v>
      </c>
      <c r="BB7">
        <v>0.83719999999999994</v>
      </c>
      <c r="BC7" t="s">
        <v>66</v>
      </c>
      <c r="BF7" t="s">
        <v>114</v>
      </c>
      <c r="BG7" t="s">
        <v>116</v>
      </c>
      <c r="BH7" t="s">
        <v>228</v>
      </c>
      <c r="BI7">
        <v>9655</v>
      </c>
      <c r="BJ7">
        <v>1</v>
      </c>
      <c r="BK7" t="s">
        <v>194</v>
      </c>
      <c r="BL7" t="s">
        <v>169</v>
      </c>
      <c r="BM7">
        <v>0.83719999999999994</v>
      </c>
      <c r="BN7" t="s">
        <v>66</v>
      </c>
      <c r="BO7" t="s">
        <v>171</v>
      </c>
      <c r="BP7">
        <v>2179.5450000000001</v>
      </c>
    </row>
    <row r="8" spans="1:68" ht="16.5">
      <c r="A8" s="49" t="str">
        <f t="shared" ref="A8:A71" si="18">BF8</f>
        <v>원진운수</v>
      </c>
      <c r="B8" s="50" t="str">
        <f t="shared" si="1"/>
        <v>권영오</v>
      </c>
      <c r="C8" s="51" t="str">
        <f t="shared" ref="C8:C71" si="19">BN8</f>
        <v>D</v>
      </c>
      <c r="D8" s="52">
        <f t="shared" ref="D8:D71" si="20">BM8</f>
        <v>0.81253526714583335</v>
      </c>
      <c r="E8" s="53">
        <f t="shared" ref="E8:E71" si="21">U8</f>
        <v>784</v>
      </c>
      <c r="F8" s="54" t="str">
        <f t="shared" ref="F8:F71" si="22">BG8</f>
        <v>320</v>
      </c>
      <c r="G8" s="55" t="str">
        <f t="shared" ref="G8:G71" si="23">BK8</f>
        <v>70바4343</v>
      </c>
      <c r="H8" s="56">
        <f t="shared" ref="H8:H71" si="24">BJ8</f>
        <v>2</v>
      </c>
      <c r="I8" s="57">
        <f t="shared" ref="I8:I71" si="25">BP8</f>
        <v>657.11299999999994</v>
      </c>
      <c r="J8" s="58">
        <f t="shared" ref="J8:J71" si="26">AB8/AA8</f>
        <v>6.5540912457128855E-3</v>
      </c>
      <c r="K8" s="58">
        <f t="shared" ref="K8:K71" si="27">AC8/AA8</f>
        <v>0.26404637288136823</v>
      </c>
      <c r="L8" s="58">
        <f t="shared" ref="L8:L71" si="28">AD8/I8</f>
        <v>0.14152816943204594</v>
      </c>
      <c r="M8" s="59">
        <f t="shared" ref="M8:M71" si="29">Z8</f>
        <v>18.199000000000002</v>
      </c>
      <c r="N8" s="60">
        <f t="shared" ref="N8:N71" si="30">AE8*100/W8</f>
        <v>0</v>
      </c>
      <c r="O8" s="60">
        <f t="shared" ref="O8:O71" si="31">AF8*100/W8</f>
        <v>1.6739891008091454</v>
      </c>
      <c r="P8" s="118">
        <f t="shared" ref="P8:P71" si="32">AK8</f>
        <v>0</v>
      </c>
      <c r="Q8" s="119">
        <f t="shared" ref="Q8:Q71" si="33">AE8</f>
        <v>0</v>
      </c>
      <c r="R8" s="119">
        <f t="shared" ref="R8:R71" si="34">AF8</f>
        <v>11</v>
      </c>
      <c r="T8">
        <v>527</v>
      </c>
      <c r="U8">
        <v>784</v>
      </c>
      <c r="V8" t="s">
        <v>230</v>
      </c>
      <c r="W8">
        <v>657.11300000000006</v>
      </c>
      <c r="X8">
        <v>269.58600000000001</v>
      </c>
      <c r="Y8">
        <v>2.4369999999999998</v>
      </c>
      <c r="Z8">
        <v>18.199000000000002</v>
      </c>
      <c r="AA8">
        <v>21.995269</v>
      </c>
      <c r="AB8">
        <v>0.14415900000000001</v>
      </c>
      <c r="AC8">
        <v>5.8077709999999998</v>
      </c>
      <c r="AD8" s="1">
        <v>93</v>
      </c>
      <c r="AE8">
        <v>0</v>
      </c>
      <c r="AF8">
        <v>11</v>
      </c>
      <c r="AG8">
        <v>101</v>
      </c>
      <c r="AH8">
        <v>29.875197</v>
      </c>
      <c r="AI8">
        <v>4895.7</v>
      </c>
      <c r="AJ8">
        <v>4055.3</v>
      </c>
      <c r="AK8">
        <v>0</v>
      </c>
      <c r="AL8">
        <v>0</v>
      </c>
      <c r="AM8" t="s">
        <v>231</v>
      </c>
      <c r="AN8" t="s">
        <v>449</v>
      </c>
      <c r="AO8">
        <v>458.07299999999998</v>
      </c>
      <c r="AR8" t="s">
        <v>114</v>
      </c>
      <c r="AS8" t="s">
        <v>115</v>
      </c>
      <c r="AT8" t="s">
        <v>208</v>
      </c>
      <c r="AU8" t="s">
        <v>230</v>
      </c>
      <c r="AV8" t="s">
        <v>48</v>
      </c>
      <c r="AW8">
        <v>2</v>
      </c>
      <c r="BB8">
        <v>0.81253526714583335</v>
      </c>
      <c r="BC8" t="s">
        <v>66</v>
      </c>
      <c r="BF8" t="s">
        <v>114</v>
      </c>
      <c r="BG8" t="s">
        <v>115</v>
      </c>
      <c r="BH8" t="s">
        <v>230</v>
      </c>
      <c r="BI8">
        <v>784</v>
      </c>
      <c r="BJ8">
        <v>2</v>
      </c>
      <c r="BK8" t="s">
        <v>208</v>
      </c>
      <c r="BL8" t="s">
        <v>207</v>
      </c>
      <c r="BM8">
        <v>0.81253526714583335</v>
      </c>
      <c r="BN8" t="s">
        <v>66</v>
      </c>
      <c r="BO8" t="s">
        <v>171</v>
      </c>
      <c r="BP8">
        <v>657.11299999999994</v>
      </c>
    </row>
    <row r="9" spans="1:68" ht="16.5">
      <c r="A9" s="66" t="str">
        <f t="shared" si="18"/>
        <v>원진운수</v>
      </c>
      <c r="B9" s="67" t="str">
        <f t="shared" si="1"/>
        <v>권오형</v>
      </c>
      <c r="C9" s="68" t="str">
        <f t="shared" si="19"/>
        <v>F</v>
      </c>
      <c r="D9" s="69">
        <f t="shared" si="20"/>
        <v>0.7846153846153846</v>
      </c>
      <c r="E9" s="70">
        <f t="shared" si="21"/>
        <v>5050</v>
      </c>
      <c r="F9" s="71" t="str">
        <f t="shared" si="22"/>
        <v>22</v>
      </c>
      <c r="G9" s="72" t="str">
        <f t="shared" si="23"/>
        <v>70바4327</v>
      </c>
      <c r="H9" s="73">
        <f t="shared" si="24"/>
        <v>1</v>
      </c>
      <c r="I9" s="74">
        <f t="shared" si="25"/>
        <v>2059.386</v>
      </c>
      <c r="J9" s="75">
        <f t="shared" si="26"/>
        <v>5.7650896579043865E-3</v>
      </c>
      <c r="K9" s="75">
        <f t="shared" si="27"/>
        <v>0.35810445065939805</v>
      </c>
      <c r="L9" s="75">
        <f t="shared" si="28"/>
        <v>0.25347360815310971</v>
      </c>
      <c r="M9" s="76">
        <f t="shared" si="29"/>
        <v>10.602</v>
      </c>
      <c r="N9" s="77">
        <f t="shared" si="30"/>
        <v>0</v>
      </c>
      <c r="O9" s="77">
        <f t="shared" si="31"/>
        <v>4.1274438109222844</v>
      </c>
      <c r="P9" s="116">
        <f t="shared" si="32"/>
        <v>0</v>
      </c>
      <c r="Q9" s="117">
        <f t="shared" si="33"/>
        <v>0</v>
      </c>
      <c r="R9" s="117">
        <f t="shared" si="34"/>
        <v>85</v>
      </c>
      <c r="T9">
        <v>527</v>
      </c>
      <c r="U9">
        <v>5050</v>
      </c>
      <c r="V9" t="s">
        <v>232</v>
      </c>
      <c r="W9">
        <v>2059.386</v>
      </c>
      <c r="X9">
        <v>1009.4109999999999</v>
      </c>
      <c r="Y9">
        <v>2.04</v>
      </c>
      <c r="Z9">
        <v>10.602</v>
      </c>
      <c r="AA9">
        <v>140.638576</v>
      </c>
      <c r="AB9">
        <v>0.81079400000000001</v>
      </c>
      <c r="AC9">
        <v>50.363300000000002</v>
      </c>
      <c r="AD9" s="1">
        <v>522</v>
      </c>
      <c r="AE9">
        <v>0</v>
      </c>
      <c r="AF9">
        <v>85</v>
      </c>
      <c r="AG9">
        <v>59</v>
      </c>
      <c r="AH9">
        <v>14.643109000000001</v>
      </c>
      <c r="AI9">
        <v>0</v>
      </c>
      <c r="AJ9">
        <v>0</v>
      </c>
      <c r="AK9">
        <v>0</v>
      </c>
      <c r="AL9">
        <v>0</v>
      </c>
      <c r="AM9" t="s">
        <v>233</v>
      </c>
      <c r="AN9" t="s">
        <v>450</v>
      </c>
      <c r="AO9">
        <v>2059.386</v>
      </c>
      <c r="AR9" t="s">
        <v>114</v>
      </c>
      <c r="AS9" t="s">
        <v>116</v>
      </c>
      <c r="AT9" t="s">
        <v>197</v>
      </c>
      <c r="AU9" t="s">
        <v>232</v>
      </c>
      <c r="AV9" t="s">
        <v>48</v>
      </c>
      <c r="AW9">
        <v>1</v>
      </c>
      <c r="BB9">
        <v>0.7846153846153846</v>
      </c>
      <c r="BC9" t="s">
        <v>68</v>
      </c>
      <c r="BF9" t="s">
        <v>114</v>
      </c>
      <c r="BG9" t="s">
        <v>116</v>
      </c>
      <c r="BH9" t="s">
        <v>232</v>
      </c>
      <c r="BI9">
        <v>5050</v>
      </c>
      <c r="BJ9">
        <v>1</v>
      </c>
      <c r="BK9" t="s">
        <v>197</v>
      </c>
      <c r="BL9" t="s">
        <v>169</v>
      </c>
      <c r="BM9">
        <v>0.7846153846153846</v>
      </c>
      <c r="BN9" t="s">
        <v>68</v>
      </c>
      <c r="BO9" t="s">
        <v>180</v>
      </c>
      <c r="BP9">
        <v>2059.386</v>
      </c>
    </row>
    <row r="10" spans="1:68" ht="16.5">
      <c r="A10" s="49" t="str">
        <f t="shared" si="18"/>
        <v>원진운수</v>
      </c>
      <c r="B10" s="50" t="str">
        <f t="shared" si="1"/>
        <v>김경수</v>
      </c>
      <c r="C10" s="51" t="str">
        <f t="shared" si="19"/>
        <v>F</v>
      </c>
      <c r="D10" s="52">
        <f t="shared" si="20"/>
        <v>0.79384615384615387</v>
      </c>
      <c r="E10" s="53">
        <f t="shared" si="21"/>
        <v>2151</v>
      </c>
      <c r="F10" s="54" t="str">
        <f t="shared" si="22"/>
        <v>22</v>
      </c>
      <c r="G10" s="55" t="str">
        <f t="shared" si="23"/>
        <v>72바1436</v>
      </c>
      <c r="H10" s="56">
        <f t="shared" si="24"/>
        <v>1</v>
      </c>
      <c r="I10" s="57">
        <f t="shared" si="25"/>
        <v>2091.047</v>
      </c>
      <c r="J10" s="58">
        <f t="shared" si="26"/>
        <v>9.6509690805042982E-3</v>
      </c>
      <c r="K10" s="58">
        <f t="shared" si="27"/>
        <v>0.37085458308953867</v>
      </c>
      <c r="L10" s="58">
        <f t="shared" si="28"/>
        <v>0.23050653572110047</v>
      </c>
      <c r="M10" s="59">
        <f t="shared" si="29"/>
        <v>9.25</v>
      </c>
      <c r="N10" s="60">
        <f t="shared" si="30"/>
        <v>0.14346879816666006</v>
      </c>
      <c r="O10" s="60">
        <f t="shared" si="31"/>
        <v>2.1042090397776807</v>
      </c>
      <c r="P10" s="118">
        <f t="shared" si="32"/>
        <v>0</v>
      </c>
      <c r="Q10" s="119">
        <f t="shared" si="33"/>
        <v>3</v>
      </c>
      <c r="R10" s="119">
        <f t="shared" si="34"/>
        <v>44</v>
      </c>
      <c r="T10">
        <v>527</v>
      </c>
      <c r="U10">
        <v>2151</v>
      </c>
      <c r="V10" t="s">
        <v>234</v>
      </c>
      <c r="W10">
        <v>2091.047</v>
      </c>
      <c r="X10">
        <v>1013.274</v>
      </c>
      <c r="Y10">
        <v>2.0640000000000001</v>
      </c>
      <c r="Z10">
        <v>9.25</v>
      </c>
      <c r="AA10">
        <v>144.94440800000001</v>
      </c>
      <c r="AB10">
        <v>1.398854</v>
      </c>
      <c r="AC10">
        <v>53.753298000000001</v>
      </c>
      <c r="AD10" s="1">
        <v>482</v>
      </c>
      <c r="AE10">
        <v>3</v>
      </c>
      <c r="AF10">
        <v>44</v>
      </c>
      <c r="AG10">
        <v>59</v>
      </c>
      <c r="AH10">
        <v>14.426544</v>
      </c>
      <c r="AI10">
        <v>0</v>
      </c>
      <c r="AJ10">
        <v>0</v>
      </c>
      <c r="AK10">
        <v>0</v>
      </c>
      <c r="AL10">
        <v>0</v>
      </c>
      <c r="AM10" t="s">
        <v>235</v>
      </c>
      <c r="AN10" t="s">
        <v>451</v>
      </c>
      <c r="AO10">
        <v>2091.047</v>
      </c>
      <c r="AR10" t="s">
        <v>114</v>
      </c>
      <c r="AS10" t="s">
        <v>116</v>
      </c>
      <c r="AT10" t="s">
        <v>206</v>
      </c>
      <c r="AU10" t="s">
        <v>234</v>
      </c>
      <c r="AV10" t="s">
        <v>48</v>
      </c>
      <c r="AW10">
        <v>1</v>
      </c>
      <c r="BB10">
        <v>0.79384615384615387</v>
      </c>
      <c r="BC10" t="s">
        <v>68</v>
      </c>
      <c r="BF10" t="s">
        <v>114</v>
      </c>
      <c r="BG10" t="s">
        <v>116</v>
      </c>
      <c r="BH10" t="s">
        <v>234</v>
      </c>
      <c r="BI10">
        <v>2151</v>
      </c>
      <c r="BJ10">
        <v>1</v>
      </c>
      <c r="BK10" t="s">
        <v>206</v>
      </c>
      <c r="BL10" t="s">
        <v>169</v>
      </c>
      <c r="BM10">
        <v>0.79384615384615387</v>
      </c>
      <c r="BN10" t="s">
        <v>68</v>
      </c>
      <c r="BO10" t="s">
        <v>180</v>
      </c>
      <c r="BP10">
        <v>2091.047</v>
      </c>
    </row>
    <row r="11" spans="1:68" ht="16.5">
      <c r="A11" s="66" t="str">
        <f t="shared" si="18"/>
        <v>원진운수</v>
      </c>
      <c r="B11" s="67" t="str">
        <f t="shared" si="1"/>
        <v>김기만</v>
      </c>
      <c r="C11" s="68" t="str">
        <f t="shared" si="19"/>
        <v>D</v>
      </c>
      <c r="D11" s="69">
        <f t="shared" si="20"/>
        <v>0.84350487671078456</v>
      </c>
      <c r="E11" s="70">
        <f t="shared" si="21"/>
        <v>2344</v>
      </c>
      <c r="F11" s="71" t="str">
        <f t="shared" si="22"/>
        <v>22</v>
      </c>
      <c r="G11" s="72" t="str">
        <f t="shared" si="23"/>
        <v>70바4356</v>
      </c>
      <c r="H11" s="73">
        <f t="shared" si="24"/>
        <v>9</v>
      </c>
      <c r="I11" s="74">
        <f t="shared" si="25"/>
        <v>2079.6409999999996</v>
      </c>
      <c r="J11" s="75">
        <f t="shared" si="26"/>
        <v>7.0743455095127698E-3</v>
      </c>
      <c r="K11" s="75">
        <f t="shared" si="27"/>
        <v>0.36595496358842233</v>
      </c>
      <c r="L11" s="75">
        <f t="shared" si="28"/>
        <v>0.20965156966995749</v>
      </c>
      <c r="M11" s="76">
        <f t="shared" si="29"/>
        <v>9.4960000000000004</v>
      </c>
      <c r="N11" s="77">
        <f t="shared" si="30"/>
        <v>0.14425566720409916</v>
      </c>
      <c r="O11" s="77">
        <f t="shared" si="31"/>
        <v>0.52893744641503027</v>
      </c>
      <c r="P11" s="116">
        <f t="shared" si="32"/>
        <v>0</v>
      </c>
      <c r="Q11" s="117">
        <f t="shared" si="33"/>
        <v>3</v>
      </c>
      <c r="R11" s="117">
        <f t="shared" si="34"/>
        <v>11</v>
      </c>
      <c r="T11">
        <v>527</v>
      </c>
      <c r="U11">
        <v>2344</v>
      </c>
      <c r="V11" t="s">
        <v>236</v>
      </c>
      <c r="W11">
        <v>2079.6410000000001</v>
      </c>
      <c r="X11">
        <v>956.43299999999999</v>
      </c>
      <c r="Y11">
        <v>2.1739999999999999</v>
      </c>
      <c r="Z11">
        <v>9.4960000000000004</v>
      </c>
      <c r="AA11">
        <v>138.79884699999999</v>
      </c>
      <c r="AB11">
        <v>0.98191099999999998</v>
      </c>
      <c r="AC11">
        <v>50.794127000000003</v>
      </c>
      <c r="AD11" s="1">
        <v>436</v>
      </c>
      <c r="AE11">
        <v>3</v>
      </c>
      <c r="AF11">
        <v>11</v>
      </c>
      <c r="AG11">
        <v>57</v>
      </c>
      <c r="AH11">
        <v>14.983128000000001</v>
      </c>
      <c r="AI11">
        <v>0</v>
      </c>
      <c r="AJ11">
        <v>0</v>
      </c>
      <c r="AK11">
        <v>0</v>
      </c>
      <c r="AL11">
        <v>0</v>
      </c>
      <c r="AM11" t="s">
        <v>237</v>
      </c>
      <c r="AN11" t="s">
        <v>452</v>
      </c>
      <c r="AO11">
        <v>422.74099999999999</v>
      </c>
      <c r="AR11" t="s">
        <v>114</v>
      </c>
      <c r="AS11" t="s">
        <v>116</v>
      </c>
      <c r="AT11" t="s">
        <v>203</v>
      </c>
      <c r="AU11" t="s">
        <v>236</v>
      </c>
      <c r="AV11" t="s">
        <v>48</v>
      </c>
      <c r="AW11">
        <v>9</v>
      </c>
      <c r="BB11">
        <v>0.84350487671078456</v>
      </c>
      <c r="BC11" t="s">
        <v>66</v>
      </c>
      <c r="BF11" t="s">
        <v>114</v>
      </c>
      <c r="BG11" t="s">
        <v>116</v>
      </c>
      <c r="BH11" t="s">
        <v>236</v>
      </c>
      <c r="BI11">
        <v>2344</v>
      </c>
      <c r="BJ11">
        <v>9</v>
      </c>
      <c r="BK11" t="s">
        <v>203</v>
      </c>
      <c r="BL11" t="s">
        <v>202</v>
      </c>
      <c r="BM11">
        <v>0.84350487671078456</v>
      </c>
      <c r="BN11" t="s">
        <v>66</v>
      </c>
      <c r="BO11" t="s">
        <v>171</v>
      </c>
      <c r="BP11">
        <v>2079.6409999999996</v>
      </c>
    </row>
    <row r="12" spans="1:68" ht="16.5">
      <c r="A12" s="49" t="str">
        <f t="shared" si="18"/>
        <v>원진운수</v>
      </c>
      <c r="B12" s="50" t="str">
        <f t="shared" si="1"/>
        <v>김도영</v>
      </c>
      <c r="C12" s="51" t="str">
        <f t="shared" si="19"/>
        <v>F</v>
      </c>
      <c r="D12" s="52">
        <f t="shared" si="20"/>
        <v>0.72386024060819187</v>
      </c>
      <c r="E12" s="53">
        <f t="shared" si="21"/>
        <v>9290</v>
      </c>
      <c r="F12" s="54" t="str">
        <f t="shared" si="22"/>
        <v>6</v>
      </c>
      <c r="G12" s="55" t="str">
        <f t="shared" si="23"/>
        <v>70바4312</v>
      </c>
      <c r="H12" s="56">
        <f t="shared" si="24"/>
        <v>7</v>
      </c>
      <c r="I12" s="57">
        <f t="shared" si="25"/>
        <v>1612.7049999999999</v>
      </c>
      <c r="J12" s="58">
        <f t="shared" si="26"/>
        <v>4.4583652157814645E-3</v>
      </c>
      <c r="K12" s="58">
        <f t="shared" si="27"/>
        <v>0.3647431012562336</v>
      </c>
      <c r="L12" s="58">
        <f t="shared" si="28"/>
        <v>6.1387544529222647E-2</v>
      </c>
      <c r="M12" s="59">
        <f t="shared" si="29"/>
        <v>12.263999999999999</v>
      </c>
      <c r="N12" s="60">
        <f t="shared" si="30"/>
        <v>6.0143936468757028E-2</v>
      </c>
      <c r="O12" s="60">
        <f t="shared" si="31"/>
        <v>3.0071968234378512</v>
      </c>
      <c r="P12" s="118">
        <f t="shared" si="32"/>
        <v>0</v>
      </c>
      <c r="Q12" s="119">
        <f t="shared" si="33"/>
        <v>1</v>
      </c>
      <c r="R12" s="119">
        <f t="shared" si="34"/>
        <v>50</v>
      </c>
      <c r="T12">
        <v>527</v>
      </c>
      <c r="U12">
        <v>9290</v>
      </c>
      <c r="V12" t="s">
        <v>238</v>
      </c>
      <c r="W12">
        <v>1662.6780000000001</v>
      </c>
      <c r="X12">
        <v>804.25599999999997</v>
      </c>
      <c r="Y12">
        <v>2.0670000000000002</v>
      </c>
      <c r="Z12">
        <v>12.263999999999999</v>
      </c>
      <c r="AA12">
        <v>103.234701</v>
      </c>
      <c r="AB12">
        <v>0.460258</v>
      </c>
      <c r="AC12">
        <v>37.654145</v>
      </c>
      <c r="AD12" s="1">
        <v>99</v>
      </c>
      <c r="AE12">
        <v>1</v>
      </c>
      <c r="AF12">
        <v>50</v>
      </c>
      <c r="AG12">
        <v>59</v>
      </c>
      <c r="AH12">
        <v>16.105805</v>
      </c>
      <c r="AI12">
        <v>0</v>
      </c>
      <c r="AJ12">
        <v>0</v>
      </c>
      <c r="AK12">
        <v>0</v>
      </c>
      <c r="AL12">
        <v>0</v>
      </c>
      <c r="AM12" t="s">
        <v>239</v>
      </c>
      <c r="AN12" t="s">
        <v>453</v>
      </c>
      <c r="AO12">
        <v>474.63799999999998</v>
      </c>
      <c r="AR12" t="s">
        <v>114</v>
      </c>
      <c r="AS12" t="s">
        <v>117</v>
      </c>
      <c r="AT12" t="s">
        <v>219</v>
      </c>
      <c r="AU12" t="s">
        <v>238</v>
      </c>
      <c r="AV12" t="s">
        <v>48</v>
      </c>
      <c r="AW12">
        <v>7</v>
      </c>
      <c r="BB12">
        <v>0.72386024060819187</v>
      </c>
      <c r="BC12" t="s">
        <v>68</v>
      </c>
      <c r="BF12" t="s">
        <v>114</v>
      </c>
      <c r="BG12" t="s">
        <v>117</v>
      </c>
      <c r="BH12" t="s">
        <v>238</v>
      </c>
      <c r="BI12">
        <v>9290</v>
      </c>
      <c r="BJ12">
        <v>7</v>
      </c>
      <c r="BK12" t="s">
        <v>219</v>
      </c>
      <c r="BL12" t="s">
        <v>211</v>
      </c>
      <c r="BM12">
        <v>0.72386024060819187</v>
      </c>
      <c r="BN12" t="s">
        <v>68</v>
      </c>
      <c r="BO12" t="s">
        <v>180</v>
      </c>
      <c r="BP12">
        <v>1612.7049999999999</v>
      </c>
    </row>
    <row r="13" spans="1:68" ht="16.5">
      <c r="A13" s="66" t="str">
        <f t="shared" si="18"/>
        <v>원진운수</v>
      </c>
      <c r="B13" s="67" t="str">
        <f t="shared" si="1"/>
        <v>김동균</v>
      </c>
      <c r="C13" s="68" t="str">
        <f t="shared" si="19"/>
        <v>F</v>
      </c>
      <c r="D13" s="69">
        <f t="shared" si="20"/>
        <v>0.67200000000000004</v>
      </c>
      <c r="E13" s="70">
        <f t="shared" si="21"/>
        <v>9777</v>
      </c>
      <c r="F13" s="71" t="str">
        <f t="shared" si="22"/>
        <v>6</v>
      </c>
      <c r="G13" s="72" t="str">
        <f t="shared" si="23"/>
        <v>72바1379</v>
      </c>
      <c r="H13" s="73">
        <f t="shared" si="24"/>
        <v>1</v>
      </c>
      <c r="I13" s="74">
        <f t="shared" si="25"/>
        <v>1743.932</v>
      </c>
      <c r="J13" s="75">
        <f t="shared" si="26"/>
        <v>5.8985941404060454E-3</v>
      </c>
      <c r="K13" s="75">
        <f t="shared" si="27"/>
        <v>0.36521078811002433</v>
      </c>
      <c r="L13" s="75">
        <f t="shared" si="28"/>
        <v>8.0278359477319067E-2</v>
      </c>
      <c r="M13" s="76">
        <f t="shared" si="29"/>
        <v>9.8719999999999999</v>
      </c>
      <c r="N13" s="77">
        <f t="shared" si="30"/>
        <v>0</v>
      </c>
      <c r="O13" s="77">
        <f t="shared" si="31"/>
        <v>3.3258177497746471</v>
      </c>
      <c r="P13" s="116">
        <f t="shared" si="32"/>
        <v>0</v>
      </c>
      <c r="Q13" s="117">
        <f t="shared" si="33"/>
        <v>0</v>
      </c>
      <c r="R13" s="117">
        <f t="shared" si="34"/>
        <v>58</v>
      </c>
      <c r="T13">
        <v>527</v>
      </c>
      <c r="U13">
        <v>9777</v>
      </c>
      <c r="V13" t="s">
        <v>415</v>
      </c>
      <c r="W13">
        <v>1743.932</v>
      </c>
      <c r="X13">
        <v>865.17399999999998</v>
      </c>
      <c r="Y13">
        <v>2.016</v>
      </c>
      <c r="Z13">
        <v>9.8719999999999999</v>
      </c>
      <c r="AA13">
        <v>110.096912</v>
      </c>
      <c r="AB13">
        <v>0.64941700000000002</v>
      </c>
      <c r="AC13">
        <v>40.208579999999998</v>
      </c>
      <c r="AD13" s="1">
        <v>140</v>
      </c>
      <c r="AE13">
        <v>0</v>
      </c>
      <c r="AF13">
        <v>58</v>
      </c>
      <c r="AG13">
        <v>58</v>
      </c>
      <c r="AH13">
        <v>15.839971</v>
      </c>
      <c r="AI13">
        <v>0</v>
      </c>
      <c r="AJ13">
        <v>0</v>
      </c>
      <c r="AK13">
        <v>0</v>
      </c>
      <c r="AL13">
        <v>0</v>
      </c>
      <c r="AM13" t="s">
        <v>423</v>
      </c>
      <c r="AN13" t="s">
        <v>454</v>
      </c>
      <c r="AO13">
        <v>1743.932</v>
      </c>
      <c r="AR13" t="s">
        <v>114</v>
      </c>
      <c r="AS13" t="s">
        <v>117</v>
      </c>
      <c r="AT13" t="s">
        <v>223</v>
      </c>
      <c r="AU13" t="s">
        <v>415</v>
      </c>
      <c r="AV13" t="s">
        <v>48</v>
      </c>
      <c r="AW13">
        <v>1</v>
      </c>
      <c r="BB13">
        <v>0.67200000000000004</v>
      </c>
      <c r="BC13" t="s">
        <v>68</v>
      </c>
      <c r="BF13" t="s">
        <v>114</v>
      </c>
      <c r="BG13" t="s">
        <v>117</v>
      </c>
      <c r="BH13" t="s">
        <v>415</v>
      </c>
      <c r="BI13">
        <v>9777</v>
      </c>
      <c r="BJ13">
        <v>1</v>
      </c>
      <c r="BK13" t="s">
        <v>223</v>
      </c>
      <c r="BL13" t="s">
        <v>169</v>
      </c>
      <c r="BM13">
        <v>0.67200000000000004</v>
      </c>
      <c r="BN13" t="s">
        <v>68</v>
      </c>
      <c r="BO13" t="s">
        <v>180</v>
      </c>
      <c r="BP13">
        <v>1743.932</v>
      </c>
    </row>
    <row r="14" spans="1:68" ht="16.5">
      <c r="A14" s="49" t="str">
        <f t="shared" si="18"/>
        <v>원진운수</v>
      </c>
      <c r="B14" s="50" t="str">
        <f t="shared" si="1"/>
        <v>김성진</v>
      </c>
      <c r="C14" s="51" t="str">
        <f t="shared" si="19"/>
        <v>F</v>
      </c>
      <c r="D14" s="52">
        <f t="shared" si="20"/>
        <v>0.77101643805055498</v>
      </c>
      <c r="E14" s="53">
        <f t="shared" si="21"/>
        <v>5138</v>
      </c>
      <c r="F14" s="54" t="str">
        <f t="shared" si="22"/>
        <v>6</v>
      </c>
      <c r="G14" s="55" t="str">
        <f t="shared" si="23"/>
        <v>70바4310</v>
      </c>
      <c r="H14" s="56">
        <f t="shared" si="24"/>
        <v>7</v>
      </c>
      <c r="I14" s="57">
        <f t="shared" si="25"/>
        <v>1781.433</v>
      </c>
      <c r="J14" s="58">
        <f t="shared" si="26"/>
        <v>3.4479656272218971E-3</v>
      </c>
      <c r="K14" s="58">
        <f t="shared" si="27"/>
        <v>0.35822883555495755</v>
      </c>
      <c r="L14" s="58">
        <f t="shared" si="28"/>
        <v>6.8484192220532578E-2</v>
      </c>
      <c r="M14" s="59">
        <f t="shared" si="29"/>
        <v>10.907</v>
      </c>
      <c r="N14" s="60">
        <f t="shared" si="30"/>
        <v>0.11226916757464356</v>
      </c>
      <c r="O14" s="60">
        <f t="shared" si="31"/>
        <v>3.5364787786012721</v>
      </c>
      <c r="P14" s="118">
        <f t="shared" si="32"/>
        <v>0</v>
      </c>
      <c r="Q14" s="119">
        <f t="shared" si="33"/>
        <v>2</v>
      </c>
      <c r="R14" s="119">
        <f t="shared" si="34"/>
        <v>63</v>
      </c>
      <c r="T14">
        <v>527</v>
      </c>
      <c r="U14">
        <v>5138</v>
      </c>
      <c r="V14" t="s">
        <v>240</v>
      </c>
      <c r="W14">
        <v>1781.433</v>
      </c>
      <c r="X14">
        <v>793.67600000000004</v>
      </c>
      <c r="Y14">
        <v>2.2450000000000001</v>
      </c>
      <c r="Z14">
        <v>10.907</v>
      </c>
      <c r="AA14">
        <v>109.63885399999999</v>
      </c>
      <c r="AB14">
        <v>0.37803100000000001</v>
      </c>
      <c r="AC14">
        <v>39.275798999999999</v>
      </c>
      <c r="AD14" s="1">
        <v>122</v>
      </c>
      <c r="AE14">
        <v>2</v>
      </c>
      <c r="AF14">
        <v>63</v>
      </c>
      <c r="AG14">
        <v>60</v>
      </c>
      <c r="AH14">
        <v>16.248190000000001</v>
      </c>
      <c r="AI14">
        <v>0</v>
      </c>
      <c r="AJ14">
        <v>0</v>
      </c>
      <c r="AK14">
        <v>0</v>
      </c>
      <c r="AL14">
        <v>0</v>
      </c>
      <c r="AM14" t="s">
        <v>241</v>
      </c>
      <c r="AN14" t="s">
        <v>455</v>
      </c>
      <c r="AO14">
        <v>578.14499999999998</v>
      </c>
      <c r="AR14" t="s">
        <v>114</v>
      </c>
      <c r="AS14" t="s">
        <v>117</v>
      </c>
      <c r="AT14" t="s">
        <v>218</v>
      </c>
      <c r="AU14" t="s">
        <v>240</v>
      </c>
      <c r="AV14" t="s">
        <v>48</v>
      </c>
      <c r="AW14">
        <v>7</v>
      </c>
      <c r="BB14">
        <v>0.77101643805055498</v>
      </c>
      <c r="BC14" t="s">
        <v>68</v>
      </c>
      <c r="BF14" t="s">
        <v>114</v>
      </c>
      <c r="BG14" t="s">
        <v>117</v>
      </c>
      <c r="BH14" t="s">
        <v>240</v>
      </c>
      <c r="BI14">
        <v>5138</v>
      </c>
      <c r="BJ14">
        <v>7</v>
      </c>
      <c r="BK14" t="s">
        <v>218</v>
      </c>
      <c r="BL14" t="s">
        <v>213</v>
      </c>
      <c r="BM14">
        <v>0.77101643805055498</v>
      </c>
      <c r="BN14" t="s">
        <v>68</v>
      </c>
      <c r="BO14" t="s">
        <v>180</v>
      </c>
      <c r="BP14">
        <v>1781.433</v>
      </c>
    </row>
    <row r="15" spans="1:68" ht="16.5">
      <c r="A15" s="66" t="str">
        <f t="shared" si="18"/>
        <v>원진운수</v>
      </c>
      <c r="B15" s="67" t="str">
        <f t="shared" si="1"/>
        <v>김수현</v>
      </c>
      <c r="C15" s="68" t="str">
        <f t="shared" si="19"/>
        <v>F</v>
      </c>
      <c r="D15" s="69">
        <f t="shared" si="20"/>
        <v>0.7204852885010975</v>
      </c>
      <c r="E15" s="70">
        <f t="shared" si="21"/>
        <v>9146</v>
      </c>
      <c r="F15" s="71" t="str">
        <f t="shared" si="22"/>
        <v>6</v>
      </c>
      <c r="G15" s="72" t="str">
        <f t="shared" si="23"/>
        <v>70바3609</v>
      </c>
      <c r="H15" s="73">
        <f t="shared" si="24"/>
        <v>2</v>
      </c>
      <c r="I15" s="74">
        <f t="shared" si="25"/>
        <v>2125.1969999999997</v>
      </c>
      <c r="J15" s="75">
        <f t="shared" si="26"/>
        <v>4.4442356666180927E-3</v>
      </c>
      <c r="K15" s="75">
        <f t="shared" si="27"/>
        <v>0.38202449072893846</v>
      </c>
      <c r="L15" s="75">
        <f t="shared" si="28"/>
        <v>0.19527601441184045</v>
      </c>
      <c r="M15" s="76">
        <f t="shared" si="29"/>
        <v>11.628</v>
      </c>
      <c r="N15" s="77">
        <f t="shared" si="30"/>
        <v>0</v>
      </c>
      <c r="O15" s="77">
        <f t="shared" si="31"/>
        <v>8.8273183434433715</v>
      </c>
      <c r="P15" s="116">
        <f t="shared" si="32"/>
        <v>0</v>
      </c>
      <c r="Q15" s="117">
        <f t="shared" si="33"/>
        <v>0</v>
      </c>
      <c r="R15" s="117">
        <f t="shared" si="34"/>
        <v>192</v>
      </c>
      <c r="T15">
        <v>527</v>
      </c>
      <c r="U15">
        <v>9146</v>
      </c>
      <c r="V15" t="s">
        <v>242</v>
      </c>
      <c r="W15">
        <v>2175.0659999999998</v>
      </c>
      <c r="X15">
        <v>1006.528</v>
      </c>
      <c r="Y15">
        <v>2.161</v>
      </c>
      <c r="Z15">
        <v>11.628</v>
      </c>
      <c r="AA15">
        <v>137.62636499999999</v>
      </c>
      <c r="AB15">
        <v>0.61164399999999997</v>
      </c>
      <c r="AC15">
        <v>52.576642</v>
      </c>
      <c r="AD15" s="1">
        <v>415</v>
      </c>
      <c r="AE15">
        <v>0</v>
      </c>
      <c r="AF15">
        <v>192</v>
      </c>
      <c r="AG15">
        <v>59</v>
      </c>
      <c r="AH15">
        <v>15.804137000000001</v>
      </c>
      <c r="AI15">
        <v>0</v>
      </c>
      <c r="AJ15">
        <v>0</v>
      </c>
      <c r="AK15">
        <v>0</v>
      </c>
      <c r="AL15">
        <v>0</v>
      </c>
      <c r="AM15" t="s">
        <v>243</v>
      </c>
      <c r="AN15" t="s">
        <v>456</v>
      </c>
      <c r="AO15">
        <v>2074.7109999999998</v>
      </c>
      <c r="AR15" t="s">
        <v>114</v>
      </c>
      <c r="AS15" t="s">
        <v>117</v>
      </c>
      <c r="AT15" t="s">
        <v>211</v>
      </c>
      <c r="AU15" t="s">
        <v>242</v>
      </c>
      <c r="AV15" t="s">
        <v>48</v>
      </c>
      <c r="AW15">
        <v>2</v>
      </c>
      <c r="BB15">
        <v>0.7204852885010975</v>
      </c>
      <c r="BC15" t="s">
        <v>68</v>
      </c>
      <c r="BF15" t="s">
        <v>114</v>
      </c>
      <c r="BG15" t="s">
        <v>117</v>
      </c>
      <c r="BH15" t="s">
        <v>242</v>
      </c>
      <c r="BI15">
        <v>9146</v>
      </c>
      <c r="BJ15">
        <v>2</v>
      </c>
      <c r="BK15" t="s">
        <v>211</v>
      </c>
      <c r="BL15" t="s">
        <v>222</v>
      </c>
      <c r="BM15">
        <v>0.7204852885010975</v>
      </c>
      <c r="BN15" t="s">
        <v>68</v>
      </c>
      <c r="BO15" t="s">
        <v>180</v>
      </c>
      <c r="BP15">
        <v>2125.1969999999997</v>
      </c>
    </row>
    <row r="16" spans="1:68" ht="16.5">
      <c r="A16" s="49" t="str">
        <f t="shared" si="18"/>
        <v>원진운수</v>
      </c>
      <c r="B16" s="50" t="str">
        <f t="shared" si="1"/>
        <v>김승국</v>
      </c>
      <c r="C16" s="51" t="str">
        <f t="shared" si="19"/>
        <v>B</v>
      </c>
      <c r="D16" s="52">
        <f t="shared" si="20"/>
        <v>0.90239999999999987</v>
      </c>
      <c r="E16" s="53">
        <f t="shared" si="21"/>
        <v>975</v>
      </c>
      <c r="F16" s="54" t="str">
        <f t="shared" si="22"/>
        <v>22</v>
      </c>
      <c r="G16" s="55" t="str">
        <f t="shared" si="23"/>
        <v>71바6008</v>
      </c>
      <c r="H16" s="56">
        <f t="shared" si="24"/>
        <v>1</v>
      </c>
      <c r="I16" s="57">
        <f t="shared" si="25"/>
        <v>2145.7379999999998</v>
      </c>
      <c r="J16" s="58">
        <f t="shared" si="26"/>
        <v>3.6234008324228743E-3</v>
      </c>
      <c r="K16" s="58">
        <f t="shared" si="27"/>
        <v>0.34730185491254029</v>
      </c>
      <c r="L16" s="58">
        <f t="shared" si="28"/>
        <v>7.2702259082888965E-2</v>
      </c>
      <c r="M16" s="59">
        <f t="shared" si="29"/>
        <v>7.8920000000000003</v>
      </c>
      <c r="N16" s="60">
        <f t="shared" si="30"/>
        <v>0</v>
      </c>
      <c r="O16" s="60">
        <f t="shared" si="31"/>
        <v>1.6777444403743609</v>
      </c>
      <c r="P16" s="118">
        <f t="shared" si="32"/>
        <v>0</v>
      </c>
      <c r="Q16" s="119">
        <f t="shared" si="33"/>
        <v>0</v>
      </c>
      <c r="R16" s="119">
        <f t="shared" si="34"/>
        <v>36</v>
      </c>
      <c r="T16">
        <v>527</v>
      </c>
      <c r="U16">
        <v>975</v>
      </c>
      <c r="V16" t="s">
        <v>244</v>
      </c>
      <c r="W16">
        <v>2145.7379999999998</v>
      </c>
      <c r="X16">
        <v>951.17700000000002</v>
      </c>
      <c r="Y16">
        <v>2.2559999999999998</v>
      </c>
      <c r="Z16">
        <v>7.8920000000000003</v>
      </c>
      <c r="AA16">
        <v>150.554969</v>
      </c>
      <c r="AB16">
        <v>0.54552100000000003</v>
      </c>
      <c r="AC16">
        <v>52.288020000000003</v>
      </c>
      <c r="AD16" s="1">
        <v>156</v>
      </c>
      <c r="AE16">
        <v>0</v>
      </c>
      <c r="AF16">
        <v>36</v>
      </c>
      <c r="AG16">
        <v>58</v>
      </c>
      <c r="AH16">
        <v>14.252189</v>
      </c>
      <c r="AI16">
        <v>0</v>
      </c>
      <c r="AJ16">
        <v>0</v>
      </c>
      <c r="AK16">
        <v>0</v>
      </c>
      <c r="AL16">
        <v>0</v>
      </c>
      <c r="AM16" t="s">
        <v>245</v>
      </c>
      <c r="AN16" t="s">
        <v>457</v>
      </c>
      <c r="AO16">
        <v>2145.7379999999998</v>
      </c>
      <c r="AR16" t="s">
        <v>114</v>
      </c>
      <c r="AS16" t="s">
        <v>116</v>
      </c>
      <c r="AT16" t="s">
        <v>205</v>
      </c>
      <c r="AU16" t="s">
        <v>244</v>
      </c>
      <c r="AV16" t="s">
        <v>48</v>
      </c>
      <c r="AW16">
        <v>1</v>
      </c>
      <c r="BB16">
        <v>0.90239999999999987</v>
      </c>
      <c r="BC16" t="s">
        <v>424</v>
      </c>
      <c r="BF16" t="s">
        <v>114</v>
      </c>
      <c r="BG16" t="s">
        <v>116</v>
      </c>
      <c r="BH16" t="s">
        <v>244</v>
      </c>
      <c r="BI16">
        <v>975</v>
      </c>
      <c r="BJ16">
        <v>1</v>
      </c>
      <c r="BK16" t="s">
        <v>205</v>
      </c>
      <c r="BL16" t="s">
        <v>169</v>
      </c>
      <c r="BM16">
        <v>0.90239999999999987</v>
      </c>
      <c r="BN16" t="s">
        <v>424</v>
      </c>
      <c r="BO16" t="s">
        <v>425</v>
      </c>
      <c r="BP16">
        <v>2145.7379999999998</v>
      </c>
    </row>
    <row r="17" spans="1:68" ht="16.5">
      <c r="A17" s="66" t="str">
        <f t="shared" si="18"/>
        <v>원진운수</v>
      </c>
      <c r="B17" s="67" t="str">
        <f t="shared" si="1"/>
        <v>김용민</v>
      </c>
      <c r="C17" s="68" t="str">
        <f t="shared" si="19"/>
        <v>D</v>
      </c>
      <c r="D17" s="69">
        <f t="shared" si="20"/>
        <v>0.82429288667576339</v>
      </c>
      <c r="E17" s="70">
        <f t="shared" si="21"/>
        <v>9648</v>
      </c>
      <c r="F17" s="71" t="str">
        <f t="shared" si="22"/>
        <v>6</v>
      </c>
      <c r="G17" s="72" t="str">
        <f t="shared" si="23"/>
        <v>70바3616</v>
      </c>
      <c r="H17" s="73">
        <f t="shared" si="24"/>
        <v>2</v>
      </c>
      <c r="I17" s="74">
        <f t="shared" si="25"/>
        <v>2412.16</v>
      </c>
      <c r="J17" s="75">
        <f t="shared" si="26"/>
        <v>3.5783013298979309E-3</v>
      </c>
      <c r="K17" s="75">
        <f t="shared" si="27"/>
        <v>0.35154189443754225</v>
      </c>
      <c r="L17" s="75">
        <f t="shared" si="28"/>
        <v>0.19650437781905017</v>
      </c>
      <c r="M17" s="76">
        <f t="shared" si="29"/>
        <v>8.1829999999999998</v>
      </c>
      <c r="N17" s="77">
        <f t="shared" si="30"/>
        <v>4.1456619793048557E-2</v>
      </c>
      <c r="O17" s="77">
        <f t="shared" si="31"/>
        <v>0.29019633855133992</v>
      </c>
      <c r="P17" s="116">
        <f t="shared" si="32"/>
        <v>0</v>
      </c>
      <c r="Q17" s="117">
        <f t="shared" si="33"/>
        <v>1</v>
      </c>
      <c r="R17" s="117">
        <f t="shared" si="34"/>
        <v>7</v>
      </c>
      <c r="T17">
        <v>527</v>
      </c>
      <c r="U17">
        <v>9648</v>
      </c>
      <c r="V17" t="s">
        <v>246</v>
      </c>
      <c r="W17">
        <v>2412.16</v>
      </c>
      <c r="X17">
        <v>978.95600000000002</v>
      </c>
      <c r="Y17">
        <v>2.464</v>
      </c>
      <c r="Z17">
        <v>8.1829999999999998</v>
      </c>
      <c r="AA17">
        <v>150.27912699999999</v>
      </c>
      <c r="AB17">
        <v>0.537744</v>
      </c>
      <c r="AC17">
        <v>52.829408999999998</v>
      </c>
      <c r="AD17" s="1">
        <v>474</v>
      </c>
      <c r="AE17">
        <v>1</v>
      </c>
      <c r="AF17">
        <v>7</v>
      </c>
      <c r="AG17">
        <v>55</v>
      </c>
      <c r="AH17">
        <v>16.051196999999998</v>
      </c>
      <c r="AI17">
        <v>0</v>
      </c>
      <c r="AJ17">
        <v>0</v>
      </c>
      <c r="AK17">
        <v>0</v>
      </c>
      <c r="AL17">
        <v>0</v>
      </c>
      <c r="AM17" t="s">
        <v>247</v>
      </c>
      <c r="AN17" t="s">
        <v>458</v>
      </c>
      <c r="AO17">
        <v>2286.6579999999999</v>
      </c>
      <c r="AR17" t="s">
        <v>114</v>
      </c>
      <c r="AS17" t="s">
        <v>117</v>
      </c>
      <c r="AT17" t="s">
        <v>215</v>
      </c>
      <c r="AU17" t="s">
        <v>246</v>
      </c>
      <c r="AV17" t="s">
        <v>48</v>
      </c>
      <c r="AW17">
        <v>2</v>
      </c>
      <c r="BB17">
        <v>0.82429288667576339</v>
      </c>
      <c r="BC17" t="s">
        <v>66</v>
      </c>
      <c r="BF17" t="s">
        <v>114</v>
      </c>
      <c r="BG17" t="s">
        <v>117</v>
      </c>
      <c r="BH17" t="s">
        <v>246</v>
      </c>
      <c r="BI17">
        <v>9648</v>
      </c>
      <c r="BJ17">
        <v>2</v>
      </c>
      <c r="BK17" t="s">
        <v>215</v>
      </c>
      <c r="BL17" t="s">
        <v>219</v>
      </c>
      <c r="BM17">
        <v>0.82429288667576339</v>
      </c>
      <c r="BN17" t="s">
        <v>66</v>
      </c>
      <c r="BO17" t="s">
        <v>171</v>
      </c>
      <c r="BP17">
        <v>2412.16</v>
      </c>
    </row>
    <row r="18" spans="1:68" ht="16.5">
      <c r="A18" s="49" t="str">
        <f t="shared" si="18"/>
        <v>원진운수</v>
      </c>
      <c r="B18" s="50" t="str">
        <f t="shared" si="1"/>
        <v>김원오</v>
      </c>
      <c r="C18" s="51" t="str">
        <f t="shared" si="19"/>
        <v>D</v>
      </c>
      <c r="D18" s="52">
        <f t="shared" si="20"/>
        <v>0.83493058653146179</v>
      </c>
      <c r="E18" s="53">
        <f t="shared" si="21"/>
        <v>6737</v>
      </c>
      <c r="F18" s="54" t="str">
        <f t="shared" si="22"/>
        <v>320</v>
      </c>
      <c r="G18" s="55" t="str">
        <f t="shared" si="23"/>
        <v>73아1448</v>
      </c>
      <c r="H18" s="56">
        <f t="shared" si="24"/>
        <v>4</v>
      </c>
      <c r="I18" s="57">
        <f t="shared" si="25"/>
        <v>2591.62</v>
      </c>
      <c r="J18" s="58">
        <f t="shared" si="26"/>
        <v>4.7937938980446388E-3</v>
      </c>
      <c r="K18" s="58">
        <f t="shared" si="27"/>
        <v>0.25253520514540678</v>
      </c>
      <c r="L18" s="58">
        <f t="shared" si="28"/>
        <v>0.16128907787407104</v>
      </c>
      <c r="M18" s="59">
        <f t="shared" si="29"/>
        <v>17.84</v>
      </c>
      <c r="N18" s="60">
        <f t="shared" si="30"/>
        <v>0</v>
      </c>
      <c r="O18" s="60">
        <f t="shared" si="31"/>
        <v>8.6818283544655461</v>
      </c>
      <c r="P18" s="118">
        <f t="shared" si="32"/>
        <v>0</v>
      </c>
      <c r="Q18" s="119">
        <f t="shared" si="33"/>
        <v>0</v>
      </c>
      <c r="R18" s="119">
        <f t="shared" si="34"/>
        <v>225</v>
      </c>
      <c r="T18">
        <v>527</v>
      </c>
      <c r="U18">
        <v>6737</v>
      </c>
      <c r="V18" t="s">
        <v>248</v>
      </c>
      <c r="W18">
        <v>2591.62</v>
      </c>
      <c r="X18">
        <v>1036.1410000000001</v>
      </c>
      <c r="Y18">
        <v>2.5009999999999999</v>
      </c>
      <c r="Z18">
        <v>17.84</v>
      </c>
      <c r="AA18">
        <v>84.246634</v>
      </c>
      <c r="AB18">
        <v>0.40386100000000003</v>
      </c>
      <c r="AC18">
        <v>21.275241000000001</v>
      </c>
      <c r="AD18" s="1">
        <v>418</v>
      </c>
      <c r="AE18">
        <v>0</v>
      </c>
      <c r="AF18">
        <v>225</v>
      </c>
      <c r="AG18">
        <v>104</v>
      </c>
      <c r="AH18">
        <v>30.762297</v>
      </c>
      <c r="AI18">
        <v>14208.4</v>
      </c>
      <c r="AJ18">
        <v>8601.7000000000007</v>
      </c>
      <c r="AK18">
        <v>0</v>
      </c>
      <c r="AL18">
        <v>0</v>
      </c>
      <c r="AM18" t="s">
        <v>249</v>
      </c>
      <c r="AN18" t="s">
        <v>459</v>
      </c>
      <c r="AO18">
        <v>940.53099999999995</v>
      </c>
      <c r="AR18" t="s">
        <v>114</v>
      </c>
      <c r="AS18" t="s">
        <v>115</v>
      </c>
      <c r="AT18" t="s">
        <v>210</v>
      </c>
      <c r="AU18" t="s">
        <v>248</v>
      </c>
      <c r="AV18" t="s">
        <v>48</v>
      </c>
      <c r="AW18">
        <v>4</v>
      </c>
      <c r="BB18">
        <v>0.83493058653146179</v>
      </c>
      <c r="BC18" t="s">
        <v>66</v>
      </c>
      <c r="BF18" t="s">
        <v>114</v>
      </c>
      <c r="BG18" t="s">
        <v>115</v>
      </c>
      <c r="BH18" t="s">
        <v>248</v>
      </c>
      <c r="BI18">
        <v>6737</v>
      </c>
      <c r="BJ18">
        <v>4</v>
      </c>
      <c r="BK18" t="s">
        <v>210</v>
      </c>
      <c r="BL18" t="s">
        <v>208</v>
      </c>
      <c r="BM18">
        <v>0.83493058653146179</v>
      </c>
      <c r="BN18" t="s">
        <v>66</v>
      </c>
      <c r="BO18" t="s">
        <v>171</v>
      </c>
      <c r="BP18">
        <v>2591.62</v>
      </c>
    </row>
    <row r="19" spans="1:68" ht="16.5">
      <c r="A19" s="66" t="str">
        <f t="shared" si="18"/>
        <v>원진운수</v>
      </c>
      <c r="B19" s="67" t="str">
        <f t="shared" si="1"/>
        <v>김윤산</v>
      </c>
      <c r="C19" s="68" t="str">
        <f t="shared" si="19"/>
        <v>B</v>
      </c>
      <c r="D19" s="69">
        <f t="shared" si="20"/>
        <v>0.92810042843948359</v>
      </c>
      <c r="E19" s="70">
        <f t="shared" si="21"/>
        <v>2124</v>
      </c>
      <c r="F19" s="71" t="str">
        <f t="shared" si="22"/>
        <v>22</v>
      </c>
      <c r="G19" s="72" t="str">
        <f t="shared" si="23"/>
        <v>71바6008</v>
      </c>
      <c r="H19" s="73">
        <f t="shared" si="24"/>
        <v>2</v>
      </c>
      <c r="I19" s="74">
        <f t="shared" si="25"/>
        <v>2130.7559999999999</v>
      </c>
      <c r="J19" s="75">
        <f t="shared" si="26"/>
        <v>3.7485005308623902E-3</v>
      </c>
      <c r="K19" s="75">
        <f t="shared" si="27"/>
        <v>0.37105312566426729</v>
      </c>
      <c r="L19" s="75">
        <f t="shared" si="28"/>
        <v>0.11639061441103533</v>
      </c>
      <c r="M19" s="76">
        <f t="shared" si="29"/>
        <v>8.4160000000000004</v>
      </c>
      <c r="N19" s="77">
        <f t="shared" si="30"/>
        <v>4.6931699359288447E-2</v>
      </c>
      <c r="O19" s="77">
        <f t="shared" si="31"/>
        <v>4.270784641695248</v>
      </c>
      <c r="P19" s="116">
        <f t="shared" si="32"/>
        <v>0</v>
      </c>
      <c r="Q19" s="117">
        <f t="shared" si="33"/>
        <v>1</v>
      </c>
      <c r="R19" s="117">
        <f t="shared" si="34"/>
        <v>91</v>
      </c>
      <c r="T19">
        <v>527</v>
      </c>
      <c r="U19">
        <v>2124</v>
      </c>
      <c r="V19" t="s">
        <v>250</v>
      </c>
      <c r="W19">
        <v>2130.7559999999999</v>
      </c>
      <c r="X19">
        <v>901.63199999999995</v>
      </c>
      <c r="Y19">
        <v>2.363</v>
      </c>
      <c r="Z19">
        <v>8.4160000000000004</v>
      </c>
      <c r="AA19">
        <v>145.08467999999999</v>
      </c>
      <c r="AB19">
        <v>0.54384999999999994</v>
      </c>
      <c r="AC19">
        <v>53.834124000000003</v>
      </c>
      <c r="AD19" s="1">
        <v>248</v>
      </c>
      <c r="AE19">
        <v>1</v>
      </c>
      <c r="AF19">
        <v>91</v>
      </c>
      <c r="AG19">
        <v>59</v>
      </c>
      <c r="AH19">
        <v>14.686292</v>
      </c>
      <c r="AI19">
        <v>0</v>
      </c>
      <c r="AJ19">
        <v>0</v>
      </c>
      <c r="AK19">
        <v>0</v>
      </c>
      <c r="AL19">
        <v>0</v>
      </c>
      <c r="AM19" t="s">
        <v>251</v>
      </c>
      <c r="AN19" t="s">
        <v>460</v>
      </c>
      <c r="AO19">
        <v>1964.06</v>
      </c>
      <c r="AR19" t="s">
        <v>114</v>
      </c>
      <c r="AS19" t="s">
        <v>116</v>
      </c>
      <c r="AT19" t="s">
        <v>205</v>
      </c>
      <c r="AU19" t="s">
        <v>250</v>
      </c>
      <c r="AV19" t="s">
        <v>48</v>
      </c>
      <c r="AW19">
        <v>2</v>
      </c>
      <c r="BB19">
        <v>0.92810042843948359</v>
      </c>
      <c r="BC19" t="s">
        <v>424</v>
      </c>
      <c r="BF19" t="s">
        <v>114</v>
      </c>
      <c r="BG19" t="s">
        <v>116</v>
      </c>
      <c r="BH19" t="s">
        <v>250</v>
      </c>
      <c r="BI19">
        <v>2124</v>
      </c>
      <c r="BJ19">
        <v>2</v>
      </c>
      <c r="BK19" t="s">
        <v>205</v>
      </c>
      <c r="BL19" t="s">
        <v>198</v>
      </c>
      <c r="BM19">
        <v>0.92810042843948359</v>
      </c>
      <c r="BN19" t="s">
        <v>424</v>
      </c>
      <c r="BO19" t="s">
        <v>425</v>
      </c>
      <c r="BP19">
        <v>2130.7559999999999</v>
      </c>
    </row>
    <row r="20" spans="1:68" ht="16.5">
      <c r="A20" s="49" t="str">
        <f t="shared" si="18"/>
        <v>원진운수</v>
      </c>
      <c r="B20" s="50" t="str">
        <f t="shared" si="1"/>
        <v>김종인</v>
      </c>
      <c r="C20" s="51" t="str">
        <f t="shared" si="19"/>
        <v>F</v>
      </c>
      <c r="D20" s="52">
        <f t="shared" si="20"/>
        <v>0.73750000000000004</v>
      </c>
      <c r="E20" s="53">
        <f t="shared" si="21"/>
        <v>8632</v>
      </c>
      <c r="F20" s="54" t="str">
        <f t="shared" si="22"/>
        <v>6</v>
      </c>
      <c r="G20" s="55" t="str">
        <f t="shared" si="23"/>
        <v>70바4313</v>
      </c>
      <c r="H20" s="56">
        <f t="shared" si="24"/>
        <v>1</v>
      </c>
      <c r="I20" s="57">
        <f t="shared" si="25"/>
        <v>1582.914</v>
      </c>
      <c r="J20" s="58">
        <f t="shared" si="26"/>
        <v>3.901071752586163E-3</v>
      </c>
      <c r="K20" s="58">
        <f t="shared" si="27"/>
        <v>0.38450155979212425</v>
      </c>
      <c r="L20" s="58">
        <f t="shared" si="28"/>
        <v>0.11560956564917614</v>
      </c>
      <c r="M20" s="59">
        <f t="shared" si="29"/>
        <v>12.074</v>
      </c>
      <c r="N20" s="60">
        <f t="shared" si="30"/>
        <v>0</v>
      </c>
      <c r="O20" s="60">
        <f t="shared" si="31"/>
        <v>0.94761939056701749</v>
      </c>
      <c r="P20" s="118">
        <f t="shared" si="32"/>
        <v>0</v>
      </c>
      <c r="Q20" s="119">
        <f t="shared" si="33"/>
        <v>0</v>
      </c>
      <c r="R20" s="119">
        <f t="shared" si="34"/>
        <v>15</v>
      </c>
      <c r="T20">
        <v>527</v>
      </c>
      <c r="U20">
        <v>8632</v>
      </c>
      <c r="V20" t="s">
        <v>252</v>
      </c>
      <c r="W20">
        <v>1582.914</v>
      </c>
      <c r="X20">
        <v>766.38699999999994</v>
      </c>
      <c r="Y20">
        <v>2.0649999999999999</v>
      </c>
      <c r="Z20">
        <v>12.074</v>
      </c>
      <c r="AA20">
        <v>100.537756</v>
      </c>
      <c r="AB20">
        <v>0.39220500000000003</v>
      </c>
      <c r="AC20">
        <v>38.656923999999997</v>
      </c>
      <c r="AD20" s="1">
        <v>183</v>
      </c>
      <c r="AE20">
        <v>0</v>
      </c>
      <c r="AF20">
        <v>15</v>
      </c>
      <c r="AG20">
        <v>59</v>
      </c>
      <c r="AH20">
        <v>15.744472999999999</v>
      </c>
      <c r="AI20">
        <v>0</v>
      </c>
      <c r="AJ20">
        <v>0</v>
      </c>
      <c r="AK20">
        <v>0</v>
      </c>
      <c r="AL20">
        <v>0</v>
      </c>
      <c r="AM20" t="s">
        <v>253</v>
      </c>
      <c r="AN20" t="s">
        <v>461</v>
      </c>
      <c r="AO20">
        <v>1582.914</v>
      </c>
      <c r="AR20" t="s">
        <v>114</v>
      </c>
      <c r="AS20" t="s">
        <v>117</v>
      </c>
      <c r="AT20" t="s">
        <v>220</v>
      </c>
      <c r="AU20" t="s">
        <v>252</v>
      </c>
      <c r="AV20" t="s">
        <v>48</v>
      </c>
      <c r="AW20">
        <v>1</v>
      </c>
      <c r="BB20">
        <v>0.73750000000000004</v>
      </c>
      <c r="BC20" t="s">
        <v>68</v>
      </c>
      <c r="BF20" t="s">
        <v>114</v>
      </c>
      <c r="BG20" t="s">
        <v>117</v>
      </c>
      <c r="BH20" t="s">
        <v>252</v>
      </c>
      <c r="BI20">
        <v>8632</v>
      </c>
      <c r="BJ20">
        <v>1</v>
      </c>
      <c r="BK20" t="s">
        <v>220</v>
      </c>
      <c r="BL20" t="s">
        <v>169</v>
      </c>
      <c r="BM20">
        <v>0.73750000000000004</v>
      </c>
      <c r="BN20" t="s">
        <v>68</v>
      </c>
      <c r="BO20" t="s">
        <v>180</v>
      </c>
      <c r="BP20">
        <v>1582.914</v>
      </c>
    </row>
    <row r="21" spans="1:68" ht="16.5">
      <c r="A21" s="66" t="str">
        <f t="shared" si="18"/>
        <v>원진운수</v>
      </c>
      <c r="B21" s="67" t="str">
        <f t="shared" si="1"/>
        <v>김창현</v>
      </c>
      <c r="C21" s="68" t="str">
        <f t="shared" si="19"/>
        <v>D</v>
      </c>
      <c r="D21" s="69">
        <f t="shared" si="20"/>
        <v>0.80791147594178025</v>
      </c>
      <c r="E21" s="70">
        <f t="shared" si="21"/>
        <v>9568</v>
      </c>
      <c r="F21" s="71" t="str">
        <f t="shared" si="22"/>
        <v>22</v>
      </c>
      <c r="G21" s="72" t="str">
        <f t="shared" si="23"/>
        <v>70바4345</v>
      </c>
      <c r="H21" s="73">
        <f t="shared" si="24"/>
        <v>10</v>
      </c>
      <c r="I21" s="74">
        <f t="shared" si="25"/>
        <v>2152.1570000000002</v>
      </c>
      <c r="J21" s="75">
        <f t="shared" si="26"/>
        <v>6.3589021408233031E-3</v>
      </c>
      <c r="K21" s="75">
        <f t="shared" si="27"/>
        <v>0.36719173132549643</v>
      </c>
      <c r="L21" s="75">
        <f t="shared" si="28"/>
        <v>0.17099124273926111</v>
      </c>
      <c r="M21" s="76">
        <f t="shared" si="29"/>
        <v>9.7010000000000005</v>
      </c>
      <c r="N21" s="77">
        <f t="shared" si="30"/>
        <v>9.2930023227859301E-2</v>
      </c>
      <c r="O21" s="77">
        <f t="shared" si="31"/>
        <v>1.3939503484178895</v>
      </c>
      <c r="P21" s="116">
        <f t="shared" si="32"/>
        <v>0</v>
      </c>
      <c r="Q21" s="117">
        <f t="shared" si="33"/>
        <v>2</v>
      </c>
      <c r="R21" s="117">
        <f t="shared" si="34"/>
        <v>30</v>
      </c>
      <c r="T21">
        <v>527</v>
      </c>
      <c r="U21">
        <v>9568</v>
      </c>
      <c r="V21" t="s">
        <v>389</v>
      </c>
      <c r="W21">
        <v>2152.1570000000002</v>
      </c>
      <c r="X21">
        <v>1019.313</v>
      </c>
      <c r="Y21">
        <v>2.1110000000000002</v>
      </c>
      <c r="Z21">
        <v>9.7010000000000005</v>
      </c>
      <c r="AA21">
        <v>148.211905</v>
      </c>
      <c r="AB21">
        <v>0.942465</v>
      </c>
      <c r="AC21">
        <v>54.422186000000004</v>
      </c>
      <c r="AD21" s="1">
        <v>368</v>
      </c>
      <c r="AE21">
        <v>2</v>
      </c>
      <c r="AF21">
        <v>30</v>
      </c>
      <c r="AG21">
        <v>60</v>
      </c>
      <c r="AH21">
        <v>14.520810000000001</v>
      </c>
      <c r="AI21">
        <v>0</v>
      </c>
      <c r="AJ21">
        <v>0</v>
      </c>
      <c r="AK21">
        <v>0</v>
      </c>
      <c r="AL21">
        <v>0</v>
      </c>
      <c r="AM21" t="s">
        <v>390</v>
      </c>
      <c r="AN21" t="s">
        <v>462</v>
      </c>
      <c r="AO21">
        <v>482.01</v>
      </c>
      <c r="AR21" t="s">
        <v>114</v>
      </c>
      <c r="AS21" t="s">
        <v>116</v>
      </c>
      <c r="AT21" t="s">
        <v>202</v>
      </c>
      <c r="AU21" t="s">
        <v>389</v>
      </c>
      <c r="AV21" t="s">
        <v>48</v>
      </c>
      <c r="AW21">
        <v>10</v>
      </c>
      <c r="BB21">
        <v>0.80791147594178025</v>
      </c>
      <c r="BC21" t="s">
        <v>66</v>
      </c>
      <c r="BF21" t="s">
        <v>114</v>
      </c>
      <c r="BG21" t="s">
        <v>116</v>
      </c>
      <c r="BH21" t="s">
        <v>389</v>
      </c>
      <c r="BI21">
        <v>9568</v>
      </c>
      <c r="BJ21">
        <v>10</v>
      </c>
      <c r="BK21" t="s">
        <v>202</v>
      </c>
      <c r="BL21" t="s">
        <v>187</v>
      </c>
      <c r="BM21">
        <v>0.80791147594178025</v>
      </c>
      <c r="BN21" t="s">
        <v>66</v>
      </c>
      <c r="BO21" t="s">
        <v>171</v>
      </c>
      <c r="BP21">
        <v>2152.1570000000002</v>
      </c>
    </row>
    <row r="22" spans="1:68" ht="16.5">
      <c r="A22" s="49" t="str">
        <f t="shared" si="18"/>
        <v>원진운수</v>
      </c>
      <c r="B22" s="50" t="str">
        <f t="shared" si="1"/>
        <v>김태진</v>
      </c>
      <c r="C22" s="51" t="str">
        <f t="shared" si="19"/>
        <v>F</v>
      </c>
      <c r="D22" s="52">
        <f t="shared" si="20"/>
        <v>0.71803287000344707</v>
      </c>
      <c r="E22" s="53">
        <f t="shared" si="21"/>
        <v>7342</v>
      </c>
      <c r="F22" s="54" t="str">
        <f t="shared" si="22"/>
        <v>22</v>
      </c>
      <c r="G22" s="55" t="str">
        <f t="shared" si="23"/>
        <v>70바3611</v>
      </c>
      <c r="H22" s="56">
        <f t="shared" si="24"/>
        <v>2</v>
      </c>
      <c r="I22" s="57">
        <f t="shared" si="25"/>
        <v>2274.826</v>
      </c>
      <c r="J22" s="58">
        <f t="shared" si="26"/>
        <v>5.0962628253015526E-3</v>
      </c>
      <c r="K22" s="58">
        <f t="shared" si="27"/>
        <v>0.36335058905643114</v>
      </c>
      <c r="L22" s="58">
        <f t="shared" si="28"/>
        <v>0.26243765457226181</v>
      </c>
      <c r="M22" s="59">
        <f t="shared" si="29"/>
        <v>11.058999999999999</v>
      </c>
      <c r="N22" s="60">
        <f t="shared" si="30"/>
        <v>0</v>
      </c>
      <c r="O22" s="60">
        <f t="shared" si="31"/>
        <v>1.230863371528196</v>
      </c>
      <c r="P22" s="118">
        <f t="shared" si="32"/>
        <v>0</v>
      </c>
      <c r="Q22" s="119">
        <f t="shared" si="33"/>
        <v>0</v>
      </c>
      <c r="R22" s="119">
        <f t="shared" si="34"/>
        <v>28</v>
      </c>
      <c r="T22">
        <v>527</v>
      </c>
      <c r="U22">
        <v>7342</v>
      </c>
      <c r="V22" t="s">
        <v>254</v>
      </c>
      <c r="W22">
        <v>2274.826</v>
      </c>
      <c r="X22">
        <v>1218.7950000000001</v>
      </c>
      <c r="Y22">
        <v>1.8660000000000001</v>
      </c>
      <c r="Z22">
        <v>11.058999999999999</v>
      </c>
      <c r="AA22">
        <v>153.86412100000001</v>
      </c>
      <c r="AB22">
        <v>0.78413200000000005</v>
      </c>
      <c r="AC22">
        <v>55.906618999999999</v>
      </c>
      <c r="AD22" s="1">
        <v>597</v>
      </c>
      <c r="AE22">
        <v>0</v>
      </c>
      <c r="AF22">
        <v>28</v>
      </c>
      <c r="AG22">
        <v>57</v>
      </c>
      <c r="AH22">
        <v>14.784642</v>
      </c>
      <c r="AI22">
        <v>0</v>
      </c>
      <c r="AJ22">
        <v>0</v>
      </c>
      <c r="AK22">
        <v>0</v>
      </c>
      <c r="AL22">
        <v>0</v>
      </c>
      <c r="AM22" t="s">
        <v>255</v>
      </c>
      <c r="AN22" t="s">
        <v>463</v>
      </c>
      <c r="AO22">
        <v>2106.9699999999998</v>
      </c>
      <c r="AR22" t="s">
        <v>114</v>
      </c>
      <c r="AS22" t="s">
        <v>116</v>
      </c>
      <c r="AT22" t="s">
        <v>367</v>
      </c>
      <c r="AU22" t="s">
        <v>254</v>
      </c>
      <c r="AV22" t="s">
        <v>48</v>
      </c>
      <c r="AW22">
        <v>2</v>
      </c>
      <c r="BB22">
        <v>0.71803287000344707</v>
      </c>
      <c r="BC22" t="s">
        <v>68</v>
      </c>
      <c r="BF22" t="s">
        <v>114</v>
      </c>
      <c r="BG22" t="s">
        <v>116</v>
      </c>
      <c r="BH22" t="s">
        <v>254</v>
      </c>
      <c r="BI22">
        <v>7342</v>
      </c>
      <c r="BJ22">
        <v>2</v>
      </c>
      <c r="BK22" t="s">
        <v>367</v>
      </c>
      <c r="BL22" t="s">
        <v>206</v>
      </c>
      <c r="BM22">
        <v>0.71803287000344707</v>
      </c>
      <c r="BN22" t="s">
        <v>68</v>
      </c>
      <c r="BO22" t="s">
        <v>180</v>
      </c>
      <c r="BP22">
        <v>2274.826</v>
      </c>
    </row>
    <row r="23" spans="1:68" ht="16.5">
      <c r="A23" s="66" t="str">
        <f t="shared" si="18"/>
        <v>원진운수</v>
      </c>
      <c r="B23" s="67" t="str">
        <f t="shared" si="1"/>
        <v>김택진</v>
      </c>
      <c r="C23" s="68" t="str">
        <f t="shared" si="19"/>
        <v>D</v>
      </c>
      <c r="D23" s="69">
        <f t="shared" si="20"/>
        <v>0.84133333333333338</v>
      </c>
      <c r="E23" s="70">
        <f t="shared" si="21"/>
        <v>8206</v>
      </c>
      <c r="F23" s="71" t="str">
        <f t="shared" si="22"/>
        <v>320</v>
      </c>
      <c r="G23" s="72" t="str">
        <f t="shared" si="23"/>
        <v>70바4343</v>
      </c>
      <c r="H23" s="73">
        <f t="shared" si="24"/>
        <v>1</v>
      </c>
      <c r="I23" s="74">
        <f t="shared" si="25"/>
        <v>4329.9639999999999</v>
      </c>
      <c r="J23" s="75">
        <f t="shared" si="26"/>
        <v>4.9001442593167984E-3</v>
      </c>
      <c r="K23" s="75">
        <f t="shared" si="27"/>
        <v>0.2409441086480299</v>
      </c>
      <c r="L23" s="75">
        <f t="shared" si="28"/>
        <v>7.9446388006921081E-2</v>
      </c>
      <c r="M23" s="76">
        <f t="shared" si="29"/>
        <v>17.491</v>
      </c>
      <c r="N23" s="77">
        <f t="shared" si="30"/>
        <v>2.309488023457008E-2</v>
      </c>
      <c r="O23" s="77">
        <f t="shared" si="31"/>
        <v>1.4549774547779151</v>
      </c>
      <c r="P23" s="116">
        <f t="shared" si="32"/>
        <v>0</v>
      </c>
      <c r="Q23" s="117">
        <f t="shared" si="33"/>
        <v>1</v>
      </c>
      <c r="R23" s="117">
        <f t="shared" si="34"/>
        <v>63</v>
      </c>
      <c r="T23">
        <v>527</v>
      </c>
      <c r="U23">
        <v>8206</v>
      </c>
      <c r="V23" t="s">
        <v>256</v>
      </c>
      <c r="W23">
        <v>4329.9639999999999</v>
      </c>
      <c r="X23">
        <v>1715.47</v>
      </c>
      <c r="Y23">
        <v>2.524</v>
      </c>
      <c r="Z23">
        <v>17.491</v>
      </c>
      <c r="AA23">
        <v>139.32549</v>
      </c>
      <c r="AB23">
        <v>0.68271499999999996</v>
      </c>
      <c r="AC23">
        <v>33.569656000000002</v>
      </c>
      <c r="AD23" s="1">
        <v>344</v>
      </c>
      <c r="AE23">
        <v>1</v>
      </c>
      <c r="AF23">
        <v>63</v>
      </c>
      <c r="AG23">
        <v>99</v>
      </c>
      <c r="AH23">
        <v>31.078046000000001</v>
      </c>
      <c r="AI23">
        <v>25127.7</v>
      </c>
      <c r="AJ23">
        <v>17790</v>
      </c>
      <c r="AK23">
        <v>0</v>
      </c>
      <c r="AL23">
        <v>0</v>
      </c>
      <c r="AM23" t="s">
        <v>257</v>
      </c>
      <c r="AN23" t="s">
        <v>464</v>
      </c>
      <c r="AO23">
        <v>4329.9639999999999</v>
      </c>
      <c r="AR23" t="s">
        <v>114</v>
      </c>
      <c r="AS23" t="s">
        <v>115</v>
      </c>
      <c r="AT23" t="s">
        <v>208</v>
      </c>
      <c r="AU23" t="s">
        <v>256</v>
      </c>
      <c r="AV23" t="s">
        <v>48</v>
      </c>
      <c r="AW23">
        <v>1</v>
      </c>
      <c r="BB23">
        <v>0.84133333333333338</v>
      </c>
      <c r="BC23" t="s">
        <v>66</v>
      </c>
      <c r="BF23" t="s">
        <v>114</v>
      </c>
      <c r="BG23" t="s">
        <v>115</v>
      </c>
      <c r="BH23" t="s">
        <v>256</v>
      </c>
      <c r="BI23">
        <v>8206</v>
      </c>
      <c r="BJ23">
        <v>1</v>
      </c>
      <c r="BK23" t="s">
        <v>208</v>
      </c>
      <c r="BL23" t="s">
        <v>169</v>
      </c>
      <c r="BM23">
        <v>0.84133333333333338</v>
      </c>
      <c r="BN23" t="s">
        <v>66</v>
      </c>
      <c r="BO23" t="s">
        <v>171</v>
      </c>
      <c r="BP23">
        <v>4329.9639999999999</v>
      </c>
    </row>
    <row r="24" spans="1:68" ht="16.5">
      <c r="A24" s="49" t="str">
        <f t="shared" si="18"/>
        <v>원진운수</v>
      </c>
      <c r="B24" s="50" t="str">
        <f t="shared" si="1"/>
        <v>김표</v>
      </c>
      <c r="C24" s="51" t="str">
        <f t="shared" si="19"/>
        <v>F</v>
      </c>
      <c r="D24" s="52">
        <f t="shared" si="20"/>
        <v>0.79604703706708857</v>
      </c>
      <c r="E24" s="53">
        <f t="shared" si="21"/>
        <v>8889</v>
      </c>
      <c r="F24" s="54" t="str">
        <f t="shared" si="22"/>
        <v>320</v>
      </c>
      <c r="G24" s="55" t="str">
        <f t="shared" si="23"/>
        <v>73아1448</v>
      </c>
      <c r="H24" s="56">
        <f t="shared" si="24"/>
        <v>2</v>
      </c>
      <c r="I24" s="57">
        <f t="shared" si="25"/>
        <v>4239.6280000000006</v>
      </c>
      <c r="J24" s="58">
        <f t="shared" si="26"/>
        <v>5.7993083051120411E-3</v>
      </c>
      <c r="K24" s="58">
        <f t="shared" si="27"/>
        <v>0.28076932362496476</v>
      </c>
      <c r="L24" s="58">
        <f t="shared" si="28"/>
        <v>0.13774793448859191</v>
      </c>
      <c r="M24" s="59">
        <f t="shared" si="29"/>
        <v>19.788</v>
      </c>
      <c r="N24" s="60">
        <f t="shared" si="30"/>
        <v>0</v>
      </c>
      <c r="O24" s="60">
        <f t="shared" si="31"/>
        <v>3.1370676861271791</v>
      </c>
      <c r="P24" s="118">
        <f t="shared" si="32"/>
        <v>0</v>
      </c>
      <c r="Q24" s="119">
        <f t="shared" si="33"/>
        <v>0</v>
      </c>
      <c r="R24" s="119">
        <f t="shared" si="34"/>
        <v>133</v>
      </c>
      <c r="T24">
        <v>527</v>
      </c>
      <c r="U24">
        <v>8889</v>
      </c>
      <c r="V24" t="s">
        <v>258</v>
      </c>
      <c r="W24">
        <v>4239.6279999999997</v>
      </c>
      <c r="X24">
        <v>1775.539</v>
      </c>
      <c r="Y24">
        <v>2.3879999999999999</v>
      </c>
      <c r="Z24">
        <v>19.788</v>
      </c>
      <c r="AA24">
        <v>139.71217899999999</v>
      </c>
      <c r="AB24">
        <v>0.81023400000000001</v>
      </c>
      <c r="AC24">
        <v>39.226894000000001</v>
      </c>
      <c r="AD24" s="1">
        <v>584</v>
      </c>
      <c r="AE24">
        <v>0</v>
      </c>
      <c r="AF24">
        <v>133</v>
      </c>
      <c r="AG24">
        <v>109</v>
      </c>
      <c r="AH24">
        <v>30.345443</v>
      </c>
      <c r="AI24">
        <v>26795.8</v>
      </c>
      <c r="AJ24">
        <v>23504.5</v>
      </c>
      <c r="AK24">
        <v>0</v>
      </c>
      <c r="AL24">
        <v>0</v>
      </c>
      <c r="AM24" t="s">
        <v>259</v>
      </c>
      <c r="AN24" t="s">
        <v>465</v>
      </c>
      <c r="AO24">
        <v>4103.5290000000005</v>
      </c>
      <c r="AR24" t="s">
        <v>114</v>
      </c>
      <c r="AS24" t="s">
        <v>115</v>
      </c>
      <c r="AT24" t="s">
        <v>210</v>
      </c>
      <c r="AU24" t="s">
        <v>258</v>
      </c>
      <c r="AV24" t="s">
        <v>48</v>
      </c>
      <c r="AW24">
        <v>2</v>
      </c>
      <c r="BB24">
        <v>0.79604703706708857</v>
      </c>
      <c r="BC24" t="s">
        <v>68</v>
      </c>
      <c r="BF24" t="s">
        <v>114</v>
      </c>
      <c r="BG24" t="s">
        <v>115</v>
      </c>
      <c r="BH24" t="s">
        <v>258</v>
      </c>
      <c r="BI24">
        <v>8889</v>
      </c>
      <c r="BJ24">
        <v>2</v>
      </c>
      <c r="BK24" t="s">
        <v>210</v>
      </c>
      <c r="BL24" t="s">
        <v>222</v>
      </c>
      <c r="BM24">
        <v>0.79604703706708857</v>
      </c>
      <c r="BN24" t="s">
        <v>68</v>
      </c>
      <c r="BO24" t="s">
        <v>180</v>
      </c>
      <c r="BP24">
        <v>4239.6280000000006</v>
      </c>
    </row>
    <row r="25" spans="1:68" ht="16.5">
      <c r="A25" s="66" t="str">
        <f t="shared" si="18"/>
        <v>원진운수</v>
      </c>
      <c r="B25" s="67" t="str">
        <f t="shared" si="1"/>
        <v>김한진</v>
      </c>
      <c r="C25" s="68" t="str">
        <f t="shared" si="19"/>
        <v>A</v>
      </c>
      <c r="D25" s="69">
        <f t="shared" si="20"/>
        <v>0.97727136791378677</v>
      </c>
      <c r="E25" s="70">
        <f t="shared" si="21"/>
        <v>2136</v>
      </c>
      <c r="F25" s="71" t="str">
        <f t="shared" si="22"/>
        <v>22</v>
      </c>
      <c r="G25" s="72" t="str">
        <f t="shared" si="23"/>
        <v>70바4356</v>
      </c>
      <c r="H25" s="73">
        <f t="shared" si="24"/>
        <v>2</v>
      </c>
      <c r="I25" s="74">
        <f t="shared" si="25"/>
        <v>2465.2570000000001</v>
      </c>
      <c r="J25" s="75">
        <f t="shared" si="26"/>
        <v>6.2130496292143265E-3</v>
      </c>
      <c r="K25" s="75">
        <f t="shared" si="27"/>
        <v>0.32225250268808109</v>
      </c>
      <c r="L25" s="75">
        <f t="shared" si="28"/>
        <v>0.10992768705250608</v>
      </c>
      <c r="M25" s="76">
        <f t="shared" si="29"/>
        <v>6.28</v>
      </c>
      <c r="N25" s="77">
        <f t="shared" si="30"/>
        <v>4.056372215959634E-2</v>
      </c>
      <c r="O25" s="77">
        <f t="shared" si="31"/>
        <v>0.4867646659151561</v>
      </c>
      <c r="P25" s="116">
        <f t="shared" si="32"/>
        <v>0</v>
      </c>
      <c r="Q25" s="117">
        <f t="shared" si="33"/>
        <v>1</v>
      </c>
      <c r="R25" s="117">
        <f t="shared" si="34"/>
        <v>12</v>
      </c>
      <c r="T25">
        <v>527</v>
      </c>
      <c r="U25">
        <v>2136</v>
      </c>
      <c r="V25" t="s">
        <v>260</v>
      </c>
      <c r="W25">
        <v>2465.2570000000001</v>
      </c>
      <c r="X25">
        <v>961.40099999999995</v>
      </c>
      <c r="Y25">
        <v>2.5640000000000001</v>
      </c>
      <c r="Z25">
        <v>6.28</v>
      </c>
      <c r="AA25">
        <v>169.57356899999999</v>
      </c>
      <c r="AB25">
        <v>1.053569</v>
      </c>
      <c r="AC25">
        <v>54.645507000000002</v>
      </c>
      <c r="AD25" s="1">
        <v>271</v>
      </c>
      <c r="AE25">
        <v>1</v>
      </c>
      <c r="AF25">
        <v>12</v>
      </c>
      <c r="AG25">
        <v>58</v>
      </c>
      <c r="AH25">
        <v>14.537979</v>
      </c>
      <c r="AI25">
        <v>0</v>
      </c>
      <c r="AJ25">
        <v>0</v>
      </c>
      <c r="AK25">
        <v>0</v>
      </c>
      <c r="AL25">
        <v>0</v>
      </c>
      <c r="AM25" t="s">
        <v>261</v>
      </c>
      <c r="AN25" t="s">
        <v>466</v>
      </c>
      <c r="AO25">
        <v>2345.8980000000001</v>
      </c>
      <c r="AR25" t="s">
        <v>114</v>
      </c>
      <c r="AS25" t="s">
        <v>116</v>
      </c>
      <c r="AT25" t="s">
        <v>203</v>
      </c>
      <c r="AU25" t="s">
        <v>260</v>
      </c>
      <c r="AV25" t="s">
        <v>48</v>
      </c>
      <c r="AW25">
        <v>2</v>
      </c>
      <c r="BB25">
        <v>0.97727136791378677</v>
      </c>
      <c r="BC25" t="s">
        <v>467</v>
      </c>
      <c r="BF25" t="s">
        <v>114</v>
      </c>
      <c r="BG25" t="s">
        <v>116</v>
      </c>
      <c r="BH25" t="s">
        <v>260</v>
      </c>
      <c r="BI25">
        <v>2136</v>
      </c>
      <c r="BJ25">
        <v>2</v>
      </c>
      <c r="BK25" t="s">
        <v>203</v>
      </c>
      <c r="BL25" t="s">
        <v>198</v>
      </c>
      <c r="BM25">
        <v>0.97727136791378677</v>
      </c>
      <c r="BN25" t="s">
        <v>467</v>
      </c>
      <c r="BO25" t="s">
        <v>468</v>
      </c>
      <c r="BP25">
        <v>2465.2570000000001</v>
      </c>
    </row>
    <row r="26" spans="1:68" ht="16.5">
      <c r="A26" s="49" t="str">
        <f t="shared" si="18"/>
        <v>원진운수</v>
      </c>
      <c r="B26" s="50" t="str">
        <f t="shared" si="1"/>
        <v>김현진</v>
      </c>
      <c r="C26" s="51" t="str">
        <f t="shared" si="19"/>
        <v>F</v>
      </c>
      <c r="D26" s="52">
        <f t="shared" si="20"/>
        <v>0.75466072440315801</v>
      </c>
      <c r="E26" s="53">
        <f t="shared" si="21"/>
        <v>848</v>
      </c>
      <c r="F26" s="54" t="str">
        <f t="shared" si="22"/>
        <v>22</v>
      </c>
      <c r="G26" s="55" t="str">
        <f t="shared" si="23"/>
        <v>72바1436</v>
      </c>
      <c r="H26" s="56">
        <f t="shared" si="24"/>
        <v>11</v>
      </c>
      <c r="I26" s="57">
        <f t="shared" si="25"/>
        <v>2467.9929999999999</v>
      </c>
      <c r="J26" s="58">
        <f t="shared" si="26"/>
        <v>4.3312290359084574E-3</v>
      </c>
      <c r="K26" s="58">
        <f t="shared" si="27"/>
        <v>0.39854569764347408</v>
      </c>
      <c r="L26" s="58">
        <f t="shared" si="28"/>
        <v>0.13533263668089821</v>
      </c>
      <c r="M26" s="59">
        <f t="shared" si="29"/>
        <v>11.579000000000001</v>
      </c>
      <c r="N26" s="60">
        <f t="shared" si="30"/>
        <v>0.12155626049182473</v>
      </c>
      <c r="O26" s="60">
        <f t="shared" si="31"/>
        <v>5.6321067361212132</v>
      </c>
      <c r="P26" s="118">
        <f t="shared" si="32"/>
        <v>0</v>
      </c>
      <c r="Q26" s="119">
        <f t="shared" si="33"/>
        <v>3</v>
      </c>
      <c r="R26" s="119">
        <f t="shared" si="34"/>
        <v>139</v>
      </c>
      <c r="T26">
        <v>527</v>
      </c>
      <c r="U26">
        <v>848</v>
      </c>
      <c r="V26" t="s">
        <v>391</v>
      </c>
      <c r="W26">
        <v>2467.9929999999999</v>
      </c>
      <c r="X26">
        <v>1240.703</v>
      </c>
      <c r="Y26">
        <v>1.9890000000000001</v>
      </c>
      <c r="Z26">
        <v>11.579000000000001</v>
      </c>
      <c r="AA26">
        <v>170.19995800000001</v>
      </c>
      <c r="AB26">
        <v>0.73717500000000002</v>
      </c>
      <c r="AC26">
        <v>67.832460999999995</v>
      </c>
      <c r="AD26" s="1">
        <v>334</v>
      </c>
      <c r="AE26">
        <v>3</v>
      </c>
      <c r="AF26">
        <v>139</v>
      </c>
      <c r="AG26">
        <v>61</v>
      </c>
      <c r="AH26">
        <v>14.500548999999999</v>
      </c>
      <c r="AI26">
        <v>0</v>
      </c>
      <c r="AJ26">
        <v>0</v>
      </c>
      <c r="AK26">
        <v>0</v>
      </c>
      <c r="AL26">
        <v>0</v>
      </c>
      <c r="AM26" t="s">
        <v>392</v>
      </c>
      <c r="AN26" t="s">
        <v>469</v>
      </c>
      <c r="AO26">
        <v>450.50799999999998</v>
      </c>
      <c r="AR26" t="s">
        <v>114</v>
      </c>
      <c r="AS26" t="s">
        <v>116</v>
      </c>
      <c r="AT26" t="s">
        <v>206</v>
      </c>
      <c r="AU26" t="s">
        <v>391</v>
      </c>
      <c r="AV26" t="s">
        <v>48</v>
      </c>
      <c r="AW26">
        <v>11</v>
      </c>
      <c r="BB26">
        <v>0.75466072440315801</v>
      </c>
      <c r="BC26" t="s">
        <v>68</v>
      </c>
      <c r="BF26" t="s">
        <v>114</v>
      </c>
      <c r="BG26" t="s">
        <v>116</v>
      </c>
      <c r="BH26" t="s">
        <v>391</v>
      </c>
      <c r="BI26">
        <v>848</v>
      </c>
      <c r="BJ26">
        <v>11</v>
      </c>
      <c r="BK26" t="s">
        <v>206</v>
      </c>
      <c r="BL26" t="s">
        <v>190</v>
      </c>
      <c r="BM26">
        <v>0.75466072440315801</v>
      </c>
      <c r="BN26" t="s">
        <v>68</v>
      </c>
      <c r="BO26" t="s">
        <v>180</v>
      </c>
      <c r="BP26">
        <v>2467.9929999999999</v>
      </c>
    </row>
    <row r="27" spans="1:68" ht="16.5">
      <c r="A27" s="66" t="str">
        <f t="shared" si="18"/>
        <v>원진운수</v>
      </c>
      <c r="B27" s="67" t="str">
        <f t="shared" si="1"/>
        <v>박경훈</v>
      </c>
      <c r="C27" s="68" t="str">
        <f t="shared" si="19"/>
        <v>F</v>
      </c>
      <c r="D27" s="69">
        <f t="shared" si="20"/>
        <v>0.74899292488612002</v>
      </c>
      <c r="E27" s="70">
        <f t="shared" si="21"/>
        <v>8479</v>
      </c>
      <c r="F27" s="71" t="str">
        <f t="shared" si="22"/>
        <v>6</v>
      </c>
      <c r="G27" s="72" t="str">
        <f t="shared" si="23"/>
        <v>70바4310</v>
      </c>
      <c r="H27" s="73">
        <f t="shared" si="24"/>
        <v>12</v>
      </c>
      <c r="I27" s="74">
        <f t="shared" si="25"/>
        <v>2519.616</v>
      </c>
      <c r="J27" s="75">
        <f t="shared" si="26"/>
        <v>5.7259975835423612E-3</v>
      </c>
      <c r="K27" s="75">
        <f t="shared" si="27"/>
        <v>0.33951823971806083</v>
      </c>
      <c r="L27" s="75">
        <f t="shared" si="28"/>
        <v>0.15161040412507304</v>
      </c>
      <c r="M27" s="76">
        <f t="shared" si="29"/>
        <v>9.8889999999999993</v>
      </c>
      <c r="N27" s="77">
        <f t="shared" si="30"/>
        <v>0</v>
      </c>
      <c r="O27" s="77">
        <f t="shared" si="31"/>
        <v>1.1112804490843049</v>
      </c>
      <c r="P27" s="116">
        <f t="shared" si="32"/>
        <v>0</v>
      </c>
      <c r="Q27" s="117">
        <f t="shared" si="33"/>
        <v>0</v>
      </c>
      <c r="R27" s="117">
        <f t="shared" si="34"/>
        <v>28</v>
      </c>
      <c r="T27">
        <v>527</v>
      </c>
      <c r="U27">
        <v>8479</v>
      </c>
      <c r="V27" t="s">
        <v>262</v>
      </c>
      <c r="W27">
        <v>2519.616</v>
      </c>
      <c r="X27">
        <v>1179.0160000000001</v>
      </c>
      <c r="Y27">
        <v>2.137</v>
      </c>
      <c r="Z27">
        <v>9.8889999999999993</v>
      </c>
      <c r="AA27">
        <v>168.477193</v>
      </c>
      <c r="AB27">
        <v>0.9647</v>
      </c>
      <c r="AC27">
        <v>57.201079999999997</v>
      </c>
      <c r="AD27" s="1">
        <v>382</v>
      </c>
      <c r="AE27">
        <v>0</v>
      </c>
      <c r="AF27">
        <v>28</v>
      </c>
      <c r="AG27">
        <v>62</v>
      </c>
      <c r="AH27">
        <v>14.955234000000001</v>
      </c>
      <c r="AI27">
        <v>0</v>
      </c>
      <c r="AJ27">
        <v>0</v>
      </c>
      <c r="AK27">
        <v>0</v>
      </c>
      <c r="AL27">
        <v>0</v>
      </c>
      <c r="AM27" t="s">
        <v>263</v>
      </c>
      <c r="AN27" t="s">
        <v>470</v>
      </c>
      <c r="AO27">
        <v>441.56</v>
      </c>
      <c r="AR27" t="s">
        <v>114</v>
      </c>
      <c r="AS27" t="s">
        <v>117</v>
      </c>
      <c r="AT27" t="s">
        <v>218</v>
      </c>
      <c r="AU27" t="s">
        <v>262</v>
      </c>
      <c r="AV27" t="s">
        <v>48</v>
      </c>
      <c r="AW27">
        <v>12</v>
      </c>
      <c r="BB27">
        <v>0.74899292488612002</v>
      </c>
      <c r="BC27" t="s">
        <v>68</v>
      </c>
      <c r="BF27" t="s">
        <v>114</v>
      </c>
      <c r="BG27" t="s">
        <v>117</v>
      </c>
      <c r="BH27" t="s">
        <v>262</v>
      </c>
      <c r="BI27">
        <v>8479</v>
      </c>
      <c r="BJ27">
        <v>12</v>
      </c>
      <c r="BK27" t="s">
        <v>218</v>
      </c>
      <c r="BL27" t="s">
        <v>214</v>
      </c>
      <c r="BM27">
        <v>0.74899292488612002</v>
      </c>
      <c r="BN27" t="s">
        <v>68</v>
      </c>
      <c r="BO27" t="s">
        <v>180</v>
      </c>
      <c r="BP27">
        <v>2519.616</v>
      </c>
    </row>
    <row r="28" spans="1:68" ht="16.5">
      <c r="A28" s="49" t="str">
        <f t="shared" si="18"/>
        <v>원진운수</v>
      </c>
      <c r="B28" s="50" t="str">
        <f t="shared" si="1"/>
        <v>박동남</v>
      </c>
      <c r="C28" s="51" t="str">
        <f t="shared" si="19"/>
        <v>C</v>
      </c>
      <c r="D28" s="52">
        <f t="shared" si="20"/>
        <v>0.88714285714285723</v>
      </c>
      <c r="E28" s="53">
        <f t="shared" si="21"/>
        <v>6100</v>
      </c>
      <c r="F28" s="54" t="str">
        <f t="shared" si="22"/>
        <v>6</v>
      </c>
      <c r="G28" s="55" t="str">
        <f t="shared" si="23"/>
        <v>70바4309</v>
      </c>
      <c r="H28" s="56">
        <f t="shared" si="24"/>
        <v>1</v>
      </c>
      <c r="I28" s="57">
        <f t="shared" si="25"/>
        <v>1991.5930000000001</v>
      </c>
      <c r="J28" s="58">
        <f t="shared" si="26"/>
        <v>3.1062927239267897E-3</v>
      </c>
      <c r="K28" s="58">
        <f t="shared" si="27"/>
        <v>0.33146055429704591</v>
      </c>
      <c r="L28" s="58">
        <f t="shared" si="28"/>
        <v>6.1257495883948174E-2</v>
      </c>
      <c r="M28" s="59">
        <f t="shared" si="29"/>
        <v>9.0690000000000008</v>
      </c>
      <c r="N28" s="60">
        <f t="shared" si="30"/>
        <v>0</v>
      </c>
      <c r="O28" s="60">
        <f t="shared" si="31"/>
        <v>2.0084424879983009</v>
      </c>
      <c r="P28" s="118">
        <f t="shared" si="32"/>
        <v>0</v>
      </c>
      <c r="Q28" s="119">
        <f t="shared" si="33"/>
        <v>0</v>
      </c>
      <c r="R28" s="119">
        <f t="shared" si="34"/>
        <v>40</v>
      </c>
      <c r="T28">
        <v>527</v>
      </c>
      <c r="U28">
        <v>6100</v>
      </c>
      <c r="V28" t="s">
        <v>264</v>
      </c>
      <c r="W28">
        <v>1991.5930000000001</v>
      </c>
      <c r="X28">
        <v>801.84500000000003</v>
      </c>
      <c r="Y28">
        <v>2.484</v>
      </c>
      <c r="Z28">
        <v>9.0690000000000008</v>
      </c>
      <c r="AA28">
        <v>125.989414</v>
      </c>
      <c r="AB28">
        <v>0.39135999999999999</v>
      </c>
      <c r="AC28">
        <v>41.760520999999997</v>
      </c>
      <c r="AD28" s="1">
        <v>122</v>
      </c>
      <c r="AE28">
        <v>0</v>
      </c>
      <c r="AF28">
        <v>40</v>
      </c>
      <c r="AG28">
        <v>58</v>
      </c>
      <c r="AH28">
        <v>15.807620999999999</v>
      </c>
      <c r="AI28">
        <v>0</v>
      </c>
      <c r="AJ28">
        <v>0</v>
      </c>
      <c r="AK28">
        <v>0</v>
      </c>
      <c r="AL28">
        <v>0</v>
      </c>
      <c r="AM28" t="s">
        <v>265</v>
      </c>
      <c r="AN28" t="s">
        <v>471</v>
      </c>
      <c r="AO28">
        <v>1991.5930000000001</v>
      </c>
      <c r="AR28" t="s">
        <v>114</v>
      </c>
      <c r="AS28" t="s">
        <v>117</v>
      </c>
      <c r="AT28" t="s">
        <v>217</v>
      </c>
      <c r="AU28" t="s">
        <v>264</v>
      </c>
      <c r="AV28" t="s">
        <v>48</v>
      </c>
      <c r="AW28">
        <v>1</v>
      </c>
      <c r="BB28">
        <v>0.88714285714285723</v>
      </c>
      <c r="BC28" t="s">
        <v>67</v>
      </c>
      <c r="BF28" t="s">
        <v>114</v>
      </c>
      <c r="BG28" t="s">
        <v>117</v>
      </c>
      <c r="BH28" t="s">
        <v>264</v>
      </c>
      <c r="BI28">
        <v>6100</v>
      </c>
      <c r="BJ28">
        <v>1</v>
      </c>
      <c r="BK28" t="s">
        <v>217</v>
      </c>
      <c r="BL28" t="s">
        <v>169</v>
      </c>
      <c r="BM28">
        <v>0.88714285714285723</v>
      </c>
      <c r="BN28" t="s">
        <v>67</v>
      </c>
      <c r="BO28" t="s">
        <v>170</v>
      </c>
      <c r="BP28">
        <v>1991.5930000000001</v>
      </c>
    </row>
    <row r="29" spans="1:68" ht="16.5">
      <c r="A29" s="66" t="str">
        <f t="shared" si="18"/>
        <v>원진운수</v>
      </c>
      <c r="B29" s="67" t="str">
        <f t="shared" si="1"/>
        <v>박봉수</v>
      </c>
      <c r="C29" s="68" t="str">
        <f t="shared" si="19"/>
        <v>D</v>
      </c>
      <c r="D29" s="69">
        <f t="shared" si="20"/>
        <v>0.80733333333333335</v>
      </c>
      <c r="E29" s="70">
        <f t="shared" si="21"/>
        <v>9007</v>
      </c>
      <c r="F29" s="71" t="str">
        <f t="shared" si="22"/>
        <v>6</v>
      </c>
      <c r="G29" s="72" t="str">
        <f t="shared" si="23"/>
        <v>70바3612</v>
      </c>
      <c r="H29" s="73">
        <f t="shared" si="24"/>
        <v>1</v>
      </c>
      <c r="I29" s="74">
        <f t="shared" si="25"/>
        <v>1497.8869999999999</v>
      </c>
      <c r="J29" s="75">
        <f t="shared" si="26"/>
        <v>1.8087931480098563E-3</v>
      </c>
      <c r="K29" s="75">
        <f t="shared" si="27"/>
        <v>0.37629531890916573</v>
      </c>
      <c r="L29" s="75">
        <f t="shared" si="28"/>
        <v>0.1335214205076885</v>
      </c>
      <c r="M29" s="76">
        <f t="shared" si="29"/>
        <v>9.1920000000000002</v>
      </c>
      <c r="N29" s="77">
        <f t="shared" si="30"/>
        <v>0</v>
      </c>
      <c r="O29" s="77">
        <f t="shared" si="31"/>
        <v>0.7343678127922868</v>
      </c>
      <c r="P29" s="116">
        <f t="shared" si="32"/>
        <v>0</v>
      </c>
      <c r="Q29" s="117">
        <f t="shared" si="33"/>
        <v>0</v>
      </c>
      <c r="R29" s="117">
        <f t="shared" si="34"/>
        <v>11</v>
      </c>
      <c r="T29">
        <v>527</v>
      </c>
      <c r="U29">
        <v>9007</v>
      </c>
      <c r="V29" t="s">
        <v>266</v>
      </c>
      <c r="W29">
        <v>1497.8869999999999</v>
      </c>
      <c r="X29">
        <v>618.54600000000005</v>
      </c>
      <c r="Y29">
        <v>2.4220000000000002</v>
      </c>
      <c r="Z29">
        <v>9.1920000000000002</v>
      </c>
      <c r="AA29">
        <v>95.818584999999999</v>
      </c>
      <c r="AB29">
        <v>0.173316</v>
      </c>
      <c r="AC29">
        <v>36.056085000000003</v>
      </c>
      <c r="AD29" s="1">
        <v>200</v>
      </c>
      <c r="AE29">
        <v>0</v>
      </c>
      <c r="AF29">
        <v>11</v>
      </c>
      <c r="AG29">
        <v>57</v>
      </c>
      <c r="AH29">
        <v>15.632529999999999</v>
      </c>
      <c r="AI29">
        <v>0</v>
      </c>
      <c r="AJ29">
        <v>0</v>
      </c>
      <c r="AK29">
        <v>0</v>
      </c>
      <c r="AL29">
        <v>0</v>
      </c>
      <c r="AM29" t="s">
        <v>267</v>
      </c>
      <c r="AN29" t="s">
        <v>472</v>
      </c>
      <c r="AO29">
        <v>1497.8869999999999</v>
      </c>
      <c r="AR29" t="s">
        <v>114</v>
      </c>
      <c r="AS29" t="s">
        <v>117</v>
      </c>
      <c r="AT29" t="s">
        <v>213</v>
      </c>
      <c r="AU29" t="s">
        <v>266</v>
      </c>
      <c r="AV29" t="s">
        <v>48</v>
      </c>
      <c r="AW29">
        <v>1</v>
      </c>
      <c r="BB29">
        <v>0.80733333333333335</v>
      </c>
      <c r="BC29" t="s">
        <v>66</v>
      </c>
      <c r="BF29" t="s">
        <v>114</v>
      </c>
      <c r="BG29" t="s">
        <v>117</v>
      </c>
      <c r="BH29" t="s">
        <v>266</v>
      </c>
      <c r="BI29">
        <v>9007</v>
      </c>
      <c r="BJ29">
        <v>1</v>
      </c>
      <c r="BK29" t="s">
        <v>213</v>
      </c>
      <c r="BL29" t="s">
        <v>169</v>
      </c>
      <c r="BM29">
        <v>0.80733333333333335</v>
      </c>
      <c r="BN29" t="s">
        <v>66</v>
      </c>
      <c r="BO29" t="s">
        <v>171</v>
      </c>
      <c r="BP29">
        <v>1497.8869999999999</v>
      </c>
    </row>
    <row r="30" spans="1:68" ht="16.5">
      <c r="A30" s="49" t="str">
        <f t="shared" si="18"/>
        <v>원진운수</v>
      </c>
      <c r="B30" s="50" t="str">
        <f t="shared" si="1"/>
        <v>박성홍</v>
      </c>
      <c r="C30" s="51" t="str">
        <f t="shared" si="19"/>
        <v>D</v>
      </c>
      <c r="D30" s="52">
        <f t="shared" si="20"/>
        <v>0.81961538461538452</v>
      </c>
      <c r="E30" s="53">
        <f t="shared" si="21"/>
        <v>9567</v>
      </c>
      <c r="F30" s="54" t="str">
        <f t="shared" si="22"/>
        <v>22</v>
      </c>
      <c r="G30" s="55" t="str">
        <f t="shared" si="23"/>
        <v>70바4325</v>
      </c>
      <c r="H30" s="56">
        <f t="shared" si="24"/>
        <v>1</v>
      </c>
      <c r="I30" s="57">
        <f t="shared" si="25"/>
        <v>6326.0709999999999</v>
      </c>
      <c r="J30" s="58">
        <f t="shared" si="26"/>
        <v>5.4721061074601337E-3</v>
      </c>
      <c r="K30" s="58">
        <f t="shared" si="27"/>
        <v>0.36378438333997898</v>
      </c>
      <c r="L30" s="58">
        <f t="shared" si="28"/>
        <v>0.10938859206607071</v>
      </c>
      <c r="M30" s="59">
        <f t="shared" si="29"/>
        <v>9.7110000000000003</v>
      </c>
      <c r="N30" s="60">
        <f t="shared" si="30"/>
        <v>0.30034440018140801</v>
      </c>
      <c r="O30" s="60">
        <f t="shared" si="31"/>
        <v>2.7663300016708634</v>
      </c>
      <c r="P30" s="118">
        <f t="shared" si="32"/>
        <v>0</v>
      </c>
      <c r="Q30" s="119">
        <f t="shared" si="33"/>
        <v>19</v>
      </c>
      <c r="R30" s="119">
        <f t="shared" si="34"/>
        <v>175</v>
      </c>
      <c r="T30">
        <v>527</v>
      </c>
      <c r="U30">
        <v>9567</v>
      </c>
      <c r="V30" t="s">
        <v>268</v>
      </c>
      <c r="W30">
        <v>6326.0709999999999</v>
      </c>
      <c r="X30">
        <v>2969.2660000000001</v>
      </c>
      <c r="Y30">
        <v>2.1309999999999998</v>
      </c>
      <c r="Z30">
        <v>9.7110000000000003</v>
      </c>
      <c r="AA30">
        <v>439.43044099999997</v>
      </c>
      <c r="AB30">
        <v>2.4046099999999999</v>
      </c>
      <c r="AC30">
        <v>159.85793200000001</v>
      </c>
      <c r="AD30" s="1">
        <v>692</v>
      </c>
      <c r="AE30">
        <v>19</v>
      </c>
      <c r="AF30">
        <v>175</v>
      </c>
      <c r="AG30">
        <v>63</v>
      </c>
      <c r="AH30">
        <v>14.396069000000001</v>
      </c>
      <c r="AI30">
        <v>0</v>
      </c>
      <c r="AJ30">
        <v>0</v>
      </c>
      <c r="AK30">
        <v>0</v>
      </c>
      <c r="AL30">
        <v>0</v>
      </c>
      <c r="AM30" t="s">
        <v>269</v>
      </c>
      <c r="AN30" t="s">
        <v>473</v>
      </c>
      <c r="AO30">
        <v>6326.0709999999999</v>
      </c>
      <c r="AR30" t="s">
        <v>114</v>
      </c>
      <c r="AS30" t="s">
        <v>116</v>
      </c>
      <c r="AT30" t="s">
        <v>195</v>
      </c>
      <c r="AU30" t="s">
        <v>268</v>
      </c>
      <c r="AV30" t="s">
        <v>48</v>
      </c>
      <c r="AW30">
        <v>1</v>
      </c>
      <c r="BB30">
        <v>0.81961538461538452</v>
      </c>
      <c r="BC30" t="s">
        <v>66</v>
      </c>
      <c r="BF30" t="s">
        <v>114</v>
      </c>
      <c r="BG30" t="s">
        <v>116</v>
      </c>
      <c r="BH30" t="s">
        <v>268</v>
      </c>
      <c r="BI30">
        <v>9567</v>
      </c>
      <c r="BJ30">
        <v>1</v>
      </c>
      <c r="BK30" t="s">
        <v>195</v>
      </c>
      <c r="BL30" t="s">
        <v>169</v>
      </c>
      <c r="BM30">
        <v>0.81961538461538452</v>
      </c>
      <c r="BN30" t="s">
        <v>66</v>
      </c>
      <c r="BO30" t="s">
        <v>171</v>
      </c>
      <c r="BP30">
        <v>6326.0709999999999</v>
      </c>
    </row>
    <row r="31" spans="1:68" ht="16.5">
      <c r="A31" s="66" t="str">
        <f t="shared" si="18"/>
        <v>원진운수</v>
      </c>
      <c r="B31" s="67" t="str">
        <f t="shared" si="1"/>
        <v>박영국</v>
      </c>
      <c r="C31" s="68" t="str">
        <f t="shared" si="19"/>
        <v>B</v>
      </c>
      <c r="D31" s="69">
        <f t="shared" si="20"/>
        <v>0.91478187017604251</v>
      </c>
      <c r="E31" s="70">
        <f t="shared" si="21"/>
        <v>9178</v>
      </c>
      <c r="F31" s="71" t="str">
        <f t="shared" si="22"/>
        <v>320</v>
      </c>
      <c r="G31" s="72" t="str">
        <f t="shared" si="23"/>
        <v>70바4344</v>
      </c>
      <c r="H31" s="73">
        <f t="shared" si="24"/>
        <v>2</v>
      </c>
      <c r="I31" s="74">
        <f t="shared" si="25"/>
        <v>3700.4110000000001</v>
      </c>
      <c r="J31" s="75">
        <f t="shared" si="26"/>
        <v>3.4941753979636074E-3</v>
      </c>
      <c r="K31" s="75">
        <f t="shared" si="27"/>
        <v>0.24490090395305314</v>
      </c>
      <c r="L31" s="75">
        <f t="shared" si="28"/>
        <v>6.7830303174431159E-2</v>
      </c>
      <c r="M31" s="76">
        <f t="shared" si="29"/>
        <v>15.59</v>
      </c>
      <c r="N31" s="77">
        <f t="shared" si="30"/>
        <v>2.7024025169096081E-2</v>
      </c>
      <c r="O31" s="77">
        <f t="shared" si="31"/>
        <v>6.5668381160903477</v>
      </c>
      <c r="P31" s="116">
        <f t="shared" si="32"/>
        <v>0</v>
      </c>
      <c r="Q31" s="117">
        <f t="shared" si="33"/>
        <v>1</v>
      </c>
      <c r="R31" s="117">
        <f t="shared" si="34"/>
        <v>243</v>
      </c>
      <c r="T31">
        <v>527</v>
      </c>
      <c r="U31">
        <v>9178</v>
      </c>
      <c r="V31" t="s">
        <v>270</v>
      </c>
      <c r="W31">
        <v>3700.4110000000001</v>
      </c>
      <c r="X31">
        <v>1348.739</v>
      </c>
      <c r="Y31">
        <v>2.7440000000000002</v>
      </c>
      <c r="Z31">
        <v>15.59</v>
      </c>
      <c r="AA31">
        <v>119.31913900000001</v>
      </c>
      <c r="AB31">
        <v>0.41692200000000001</v>
      </c>
      <c r="AC31">
        <v>29.221364999999999</v>
      </c>
      <c r="AD31" s="1">
        <v>251</v>
      </c>
      <c r="AE31">
        <v>1</v>
      </c>
      <c r="AF31">
        <v>243</v>
      </c>
      <c r="AG31">
        <v>105</v>
      </c>
      <c r="AH31">
        <v>31.012719000000001</v>
      </c>
      <c r="AI31">
        <v>25022.5</v>
      </c>
      <c r="AJ31">
        <v>13657.7</v>
      </c>
      <c r="AK31">
        <v>0</v>
      </c>
      <c r="AL31">
        <v>0</v>
      </c>
      <c r="AM31" t="s">
        <v>271</v>
      </c>
      <c r="AN31" t="s">
        <v>474</v>
      </c>
      <c r="AO31">
        <v>3632.6680000000001</v>
      </c>
      <c r="AR31" t="s">
        <v>114</v>
      </c>
      <c r="AS31" t="s">
        <v>115</v>
      </c>
      <c r="AT31" t="s">
        <v>209</v>
      </c>
      <c r="AU31" t="s">
        <v>270</v>
      </c>
      <c r="AV31" t="s">
        <v>48</v>
      </c>
      <c r="AW31">
        <v>2</v>
      </c>
      <c r="BB31">
        <v>0.91478187017604251</v>
      </c>
      <c r="BC31" t="s">
        <v>424</v>
      </c>
      <c r="BF31" t="s">
        <v>114</v>
      </c>
      <c r="BG31" t="s">
        <v>115</v>
      </c>
      <c r="BH31" t="s">
        <v>270</v>
      </c>
      <c r="BI31">
        <v>9178</v>
      </c>
      <c r="BJ31">
        <v>2</v>
      </c>
      <c r="BK31" t="s">
        <v>209</v>
      </c>
      <c r="BL31" t="s">
        <v>225</v>
      </c>
      <c r="BM31">
        <v>0.91478187017604251</v>
      </c>
      <c r="BN31" t="s">
        <v>424</v>
      </c>
      <c r="BO31" t="s">
        <v>425</v>
      </c>
      <c r="BP31">
        <v>3700.4110000000001</v>
      </c>
    </row>
    <row r="32" spans="1:68" ht="16.5">
      <c r="A32" s="49" t="str">
        <f t="shared" si="18"/>
        <v>원진운수</v>
      </c>
      <c r="B32" s="50" t="str">
        <f t="shared" si="1"/>
        <v>박용덕</v>
      </c>
      <c r="C32" s="51" t="str">
        <f t="shared" si="19"/>
        <v>C</v>
      </c>
      <c r="D32" s="52">
        <f t="shared" si="20"/>
        <v>0.86</v>
      </c>
      <c r="E32" s="53">
        <f t="shared" si="21"/>
        <v>3761</v>
      </c>
      <c r="F32" s="54" t="str">
        <f t="shared" si="22"/>
        <v>6</v>
      </c>
      <c r="G32" s="55" t="str">
        <f t="shared" si="23"/>
        <v>70바4310</v>
      </c>
      <c r="H32" s="56">
        <f t="shared" si="24"/>
        <v>1</v>
      </c>
      <c r="I32" s="57">
        <f t="shared" si="25"/>
        <v>2118.86</v>
      </c>
      <c r="J32" s="58">
        <f t="shared" si="26"/>
        <v>5.54181280912575E-3</v>
      </c>
      <c r="K32" s="58">
        <f t="shared" si="27"/>
        <v>0.346786637894127</v>
      </c>
      <c r="L32" s="58">
        <f t="shared" si="28"/>
        <v>0.1330904354228217</v>
      </c>
      <c r="M32" s="59">
        <f t="shared" si="29"/>
        <v>9.9239999999999995</v>
      </c>
      <c r="N32" s="60">
        <f t="shared" si="30"/>
        <v>0</v>
      </c>
      <c r="O32" s="60">
        <f t="shared" si="31"/>
        <v>2.1709787338474462</v>
      </c>
      <c r="P32" s="118">
        <f t="shared" si="32"/>
        <v>0</v>
      </c>
      <c r="Q32" s="119">
        <f t="shared" si="33"/>
        <v>0</v>
      </c>
      <c r="R32" s="119">
        <f t="shared" si="34"/>
        <v>46</v>
      </c>
      <c r="T32">
        <v>527</v>
      </c>
      <c r="U32">
        <v>3761</v>
      </c>
      <c r="V32" t="s">
        <v>272</v>
      </c>
      <c r="W32">
        <v>2118.86</v>
      </c>
      <c r="X32">
        <v>880.01800000000003</v>
      </c>
      <c r="Y32">
        <v>2.4079999999999999</v>
      </c>
      <c r="Z32">
        <v>9.9239999999999995</v>
      </c>
      <c r="AA32">
        <v>137.28413900000001</v>
      </c>
      <c r="AB32">
        <v>0.76080300000000001</v>
      </c>
      <c r="AC32">
        <v>47.608305000000001</v>
      </c>
      <c r="AD32" s="1">
        <v>282</v>
      </c>
      <c r="AE32">
        <v>0</v>
      </c>
      <c r="AF32">
        <v>46</v>
      </c>
      <c r="AG32">
        <v>59</v>
      </c>
      <c r="AH32">
        <v>15.43412</v>
      </c>
      <c r="AI32">
        <v>0</v>
      </c>
      <c r="AJ32">
        <v>0</v>
      </c>
      <c r="AK32">
        <v>0</v>
      </c>
      <c r="AL32">
        <v>0</v>
      </c>
      <c r="AM32" t="s">
        <v>273</v>
      </c>
      <c r="AN32" t="s">
        <v>475</v>
      </c>
      <c r="AO32">
        <v>2118.86</v>
      </c>
      <c r="AR32" t="s">
        <v>114</v>
      </c>
      <c r="AS32" t="s">
        <v>117</v>
      </c>
      <c r="AT32" t="s">
        <v>218</v>
      </c>
      <c r="AU32" t="s">
        <v>272</v>
      </c>
      <c r="AV32" t="s">
        <v>48</v>
      </c>
      <c r="AW32">
        <v>1</v>
      </c>
      <c r="BB32">
        <v>0.86</v>
      </c>
      <c r="BC32" t="s">
        <v>67</v>
      </c>
      <c r="BF32" t="s">
        <v>114</v>
      </c>
      <c r="BG32" t="s">
        <v>117</v>
      </c>
      <c r="BH32" t="s">
        <v>272</v>
      </c>
      <c r="BI32">
        <v>3761</v>
      </c>
      <c r="BJ32">
        <v>1</v>
      </c>
      <c r="BK32" t="s">
        <v>218</v>
      </c>
      <c r="BL32" t="s">
        <v>169</v>
      </c>
      <c r="BM32">
        <v>0.86</v>
      </c>
      <c r="BN32" t="s">
        <v>67</v>
      </c>
      <c r="BO32" t="s">
        <v>170</v>
      </c>
      <c r="BP32">
        <v>2118.86</v>
      </c>
    </row>
    <row r="33" spans="1:68" ht="16.5">
      <c r="A33" s="66" t="str">
        <f t="shared" si="18"/>
        <v>원진운수</v>
      </c>
      <c r="B33" s="67" t="str">
        <f t="shared" si="1"/>
        <v>박지수</v>
      </c>
      <c r="C33" s="68" t="str">
        <f t="shared" si="19"/>
        <v>C</v>
      </c>
      <c r="D33" s="69">
        <f t="shared" si="20"/>
        <v>0.85423920960036037</v>
      </c>
      <c r="E33" s="70">
        <f t="shared" si="21"/>
        <v>2605</v>
      </c>
      <c r="F33" s="71" t="str">
        <f t="shared" si="22"/>
        <v>6</v>
      </c>
      <c r="G33" s="72" t="str">
        <f t="shared" si="23"/>
        <v>70바4307</v>
      </c>
      <c r="H33" s="73">
        <f t="shared" si="24"/>
        <v>2</v>
      </c>
      <c r="I33" s="74">
        <f t="shared" si="25"/>
        <v>1812.0550000000001</v>
      </c>
      <c r="J33" s="75">
        <f t="shared" si="26"/>
        <v>3.6151513237060347E-3</v>
      </c>
      <c r="K33" s="75">
        <f t="shared" si="27"/>
        <v>0.33157710534426427</v>
      </c>
      <c r="L33" s="75">
        <f t="shared" si="28"/>
        <v>0.14293164390705579</v>
      </c>
      <c r="M33" s="76">
        <f t="shared" si="29"/>
        <v>9.2449999999999992</v>
      </c>
      <c r="N33" s="77">
        <f t="shared" si="30"/>
        <v>5.5185962898477138E-2</v>
      </c>
      <c r="O33" s="77">
        <f t="shared" si="31"/>
        <v>0.33111577739086284</v>
      </c>
      <c r="P33" s="116">
        <f t="shared" si="32"/>
        <v>0</v>
      </c>
      <c r="Q33" s="117">
        <f t="shared" si="33"/>
        <v>1</v>
      </c>
      <c r="R33" s="117">
        <f t="shared" si="34"/>
        <v>6</v>
      </c>
      <c r="T33">
        <v>527</v>
      </c>
      <c r="U33">
        <v>2605</v>
      </c>
      <c r="V33" t="s">
        <v>274</v>
      </c>
      <c r="W33">
        <v>1812.0550000000001</v>
      </c>
      <c r="X33">
        <v>754.71699999999998</v>
      </c>
      <c r="Y33">
        <v>2.4009999999999998</v>
      </c>
      <c r="Z33">
        <v>9.2449999999999992</v>
      </c>
      <c r="AA33">
        <v>118.476645</v>
      </c>
      <c r="AB33">
        <v>0.428311</v>
      </c>
      <c r="AC33">
        <v>39.284143</v>
      </c>
      <c r="AD33" s="1">
        <v>259</v>
      </c>
      <c r="AE33">
        <v>1</v>
      </c>
      <c r="AF33">
        <v>6</v>
      </c>
      <c r="AG33">
        <v>55</v>
      </c>
      <c r="AH33">
        <v>15.294617000000001</v>
      </c>
      <c r="AI33">
        <v>0</v>
      </c>
      <c r="AJ33">
        <v>0</v>
      </c>
      <c r="AK33">
        <v>0</v>
      </c>
      <c r="AL33">
        <v>0</v>
      </c>
      <c r="AM33" t="s">
        <v>275</v>
      </c>
      <c r="AN33" t="s">
        <v>476</v>
      </c>
      <c r="AO33">
        <v>1712.28</v>
      </c>
      <c r="AR33" t="s">
        <v>114</v>
      </c>
      <c r="AS33" t="s">
        <v>117</v>
      </c>
      <c r="AT33" t="s">
        <v>216</v>
      </c>
      <c r="AU33" t="s">
        <v>274</v>
      </c>
      <c r="AV33" t="s">
        <v>48</v>
      </c>
      <c r="AW33">
        <v>2</v>
      </c>
      <c r="BB33">
        <v>0.85423920960036037</v>
      </c>
      <c r="BC33" t="s">
        <v>67</v>
      </c>
      <c r="BF33" t="s">
        <v>114</v>
      </c>
      <c r="BG33" t="s">
        <v>117</v>
      </c>
      <c r="BH33" t="s">
        <v>274</v>
      </c>
      <c r="BI33">
        <v>2605</v>
      </c>
      <c r="BJ33">
        <v>2</v>
      </c>
      <c r="BK33" t="s">
        <v>216</v>
      </c>
      <c r="BL33" t="s">
        <v>224</v>
      </c>
      <c r="BM33">
        <v>0.85423920960036037</v>
      </c>
      <c r="BN33" t="s">
        <v>67</v>
      </c>
      <c r="BO33" t="s">
        <v>170</v>
      </c>
      <c r="BP33">
        <v>1812.0550000000001</v>
      </c>
    </row>
    <row r="34" spans="1:68" ht="16.5">
      <c r="A34" s="49" t="str">
        <f t="shared" si="18"/>
        <v>원진운수</v>
      </c>
      <c r="B34" s="50" t="str">
        <f t="shared" si="1"/>
        <v>박훈</v>
      </c>
      <c r="C34" s="51" t="str">
        <f t="shared" si="19"/>
        <v>F</v>
      </c>
      <c r="D34" s="52">
        <f t="shared" si="20"/>
        <v>0.78399999999999992</v>
      </c>
      <c r="E34" s="53">
        <f t="shared" si="21"/>
        <v>2822</v>
      </c>
      <c r="F34" s="54" t="str">
        <f t="shared" si="22"/>
        <v>320</v>
      </c>
      <c r="G34" s="55" t="str">
        <f t="shared" si="23"/>
        <v>70바4343</v>
      </c>
      <c r="H34" s="56">
        <f t="shared" si="24"/>
        <v>1</v>
      </c>
      <c r="I34" s="57">
        <f t="shared" si="25"/>
        <v>657.16200000000003</v>
      </c>
      <c r="J34" s="58">
        <f t="shared" si="26"/>
        <v>6.3588599540803621E-3</v>
      </c>
      <c r="K34" s="58">
        <f t="shared" si="27"/>
        <v>0.29276426796779792</v>
      </c>
      <c r="L34" s="58">
        <f t="shared" si="28"/>
        <v>0.18869015554764274</v>
      </c>
      <c r="M34" s="59">
        <f t="shared" si="29"/>
        <v>19.847000000000001</v>
      </c>
      <c r="N34" s="60">
        <f t="shared" si="30"/>
        <v>0</v>
      </c>
      <c r="O34" s="60">
        <f t="shared" si="31"/>
        <v>1.6738642830839274</v>
      </c>
      <c r="P34" s="118">
        <f t="shared" si="32"/>
        <v>0</v>
      </c>
      <c r="Q34" s="119">
        <f t="shared" si="33"/>
        <v>0</v>
      </c>
      <c r="R34" s="119">
        <f t="shared" si="34"/>
        <v>11</v>
      </c>
      <c r="T34">
        <v>527</v>
      </c>
      <c r="U34">
        <v>2822</v>
      </c>
      <c r="V34" t="s">
        <v>445</v>
      </c>
      <c r="W34">
        <v>657.16200000000003</v>
      </c>
      <c r="X34">
        <v>279.39600000000002</v>
      </c>
      <c r="Y34">
        <v>2.3519999999999999</v>
      </c>
      <c r="Z34">
        <v>19.847000000000001</v>
      </c>
      <c r="AA34">
        <v>22.27805</v>
      </c>
      <c r="AB34">
        <v>0.14166300000000001</v>
      </c>
      <c r="AC34">
        <v>6.5222170000000004</v>
      </c>
      <c r="AD34" s="1">
        <v>124</v>
      </c>
      <c r="AE34">
        <v>0</v>
      </c>
      <c r="AF34">
        <v>11</v>
      </c>
      <c r="AG34">
        <v>101</v>
      </c>
      <c r="AH34">
        <v>29.498183000000001</v>
      </c>
      <c r="AI34">
        <v>5428.9</v>
      </c>
      <c r="AJ34">
        <v>4394</v>
      </c>
      <c r="AK34">
        <v>0</v>
      </c>
      <c r="AL34">
        <v>0</v>
      </c>
      <c r="AM34" t="s">
        <v>477</v>
      </c>
      <c r="AN34" t="s">
        <v>478</v>
      </c>
      <c r="AO34">
        <v>657.16200000000003</v>
      </c>
      <c r="AR34" t="s">
        <v>114</v>
      </c>
      <c r="AS34" t="s">
        <v>115</v>
      </c>
      <c r="AT34" t="s">
        <v>208</v>
      </c>
      <c r="AU34" t="s">
        <v>445</v>
      </c>
      <c r="AV34" t="s">
        <v>48</v>
      </c>
      <c r="AW34">
        <v>1</v>
      </c>
      <c r="BB34">
        <v>0.78399999999999992</v>
      </c>
      <c r="BC34" t="s">
        <v>68</v>
      </c>
      <c r="BF34" t="s">
        <v>114</v>
      </c>
      <c r="BG34" t="s">
        <v>115</v>
      </c>
      <c r="BH34" t="s">
        <v>445</v>
      </c>
      <c r="BI34">
        <v>2822</v>
      </c>
      <c r="BJ34">
        <v>1</v>
      </c>
      <c r="BK34" t="s">
        <v>208</v>
      </c>
      <c r="BL34" t="s">
        <v>169</v>
      </c>
      <c r="BM34">
        <v>0.78399999999999992</v>
      </c>
      <c r="BN34" t="s">
        <v>68</v>
      </c>
      <c r="BO34" t="s">
        <v>180</v>
      </c>
      <c r="BP34">
        <v>657.16200000000003</v>
      </c>
    </row>
    <row r="35" spans="1:68" ht="16.5">
      <c r="A35" s="66" t="str">
        <f t="shared" si="18"/>
        <v>원진운수</v>
      </c>
      <c r="B35" s="67" t="str">
        <f t="shared" si="1"/>
        <v>방경훈</v>
      </c>
      <c r="C35" s="68" t="str">
        <f t="shared" si="19"/>
        <v>D</v>
      </c>
      <c r="D35" s="69">
        <f t="shared" si="20"/>
        <v>0.84730769230769221</v>
      </c>
      <c r="E35" s="70">
        <f t="shared" si="21"/>
        <v>9554</v>
      </c>
      <c r="F35" s="71" t="str">
        <f t="shared" si="22"/>
        <v>22</v>
      </c>
      <c r="G35" s="72" t="str">
        <f t="shared" si="23"/>
        <v>70바4345</v>
      </c>
      <c r="H35" s="73">
        <f t="shared" si="24"/>
        <v>1</v>
      </c>
      <c r="I35" s="74">
        <f t="shared" si="25"/>
        <v>1030.7719999999999</v>
      </c>
      <c r="J35" s="75">
        <f t="shared" si="26"/>
        <v>4.975941273735315E-3</v>
      </c>
      <c r="K35" s="75">
        <f t="shared" si="27"/>
        <v>0.36667452647973353</v>
      </c>
      <c r="L35" s="75">
        <f t="shared" si="28"/>
        <v>0.23768592860496796</v>
      </c>
      <c r="M35" s="76">
        <f t="shared" si="29"/>
        <v>9.9019999999999992</v>
      </c>
      <c r="N35" s="77">
        <f t="shared" si="30"/>
        <v>9.7014664736721615E-2</v>
      </c>
      <c r="O35" s="77">
        <f t="shared" si="31"/>
        <v>2.1343226242078752</v>
      </c>
      <c r="P35" s="116">
        <f t="shared" si="32"/>
        <v>0</v>
      </c>
      <c r="Q35" s="117">
        <f t="shared" si="33"/>
        <v>1</v>
      </c>
      <c r="R35" s="117">
        <f t="shared" si="34"/>
        <v>22</v>
      </c>
      <c r="T35">
        <v>527</v>
      </c>
      <c r="U35">
        <v>9554</v>
      </c>
      <c r="V35" t="s">
        <v>276</v>
      </c>
      <c r="W35">
        <v>1030.7719999999999</v>
      </c>
      <c r="X35">
        <v>467.858</v>
      </c>
      <c r="Y35">
        <v>2.2029999999999998</v>
      </c>
      <c r="Z35">
        <v>9.9019999999999992</v>
      </c>
      <c r="AA35">
        <v>68.716646999999995</v>
      </c>
      <c r="AB35">
        <v>0.34193000000000001</v>
      </c>
      <c r="AC35">
        <v>25.196643999999999</v>
      </c>
      <c r="AD35" s="1">
        <v>245</v>
      </c>
      <c r="AE35">
        <v>1</v>
      </c>
      <c r="AF35">
        <v>22</v>
      </c>
      <c r="AG35">
        <v>59</v>
      </c>
      <c r="AH35">
        <v>15.000324000000001</v>
      </c>
      <c r="AI35">
        <v>0</v>
      </c>
      <c r="AJ35">
        <v>0</v>
      </c>
      <c r="AK35">
        <v>0</v>
      </c>
      <c r="AL35">
        <v>0</v>
      </c>
      <c r="AM35" t="s">
        <v>277</v>
      </c>
      <c r="AN35" t="s">
        <v>479</v>
      </c>
      <c r="AO35">
        <v>1030.7719999999999</v>
      </c>
      <c r="AR35" t="s">
        <v>114</v>
      </c>
      <c r="AS35" t="s">
        <v>116</v>
      </c>
      <c r="AT35" t="s">
        <v>202</v>
      </c>
      <c r="AU35" t="s">
        <v>276</v>
      </c>
      <c r="AV35" t="s">
        <v>48</v>
      </c>
      <c r="AW35">
        <v>1</v>
      </c>
      <c r="BB35">
        <v>0.84730769230769221</v>
      </c>
      <c r="BC35" t="s">
        <v>66</v>
      </c>
      <c r="BF35" t="s">
        <v>114</v>
      </c>
      <c r="BG35" t="s">
        <v>116</v>
      </c>
      <c r="BH35" t="s">
        <v>276</v>
      </c>
      <c r="BI35">
        <v>9554</v>
      </c>
      <c r="BJ35">
        <v>1</v>
      </c>
      <c r="BK35" t="s">
        <v>202</v>
      </c>
      <c r="BL35" t="s">
        <v>169</v>
      </c>
      <c r="BM35">
        <v>0.84730769230769221</v>
      </c>
      <c r="BN35" t="s">
        <v>66</v>
      </c>
      <c r="BO35" t="s">
        <v>171</v>
      </c>
      <c r="BP35">
        <v>1030.7719999999999</v>
      </c>
    </row>
    <row r="36" spans="1:68" ht="16.5">
      <c r="A36" s="49" t="str">
        <f t="shared" si="18"/>
        <v>원진운수</v>
      </c>
      <c r="B36" s="50" t="str">
        <f t="shared" si="1"/>
        <v>서동철</v>
      </c>
      <c r="C36" s="51" t="str">
        <f t="shared" si="19"/>
        <v>F</v>
      </c>
      <c r="D36" s="52">
        <f t="shared" si="20"/>
        <v>0.72233105064982983</v>
      </c>
      <c r="E36" s="53">
        <f t="shared" si="21"/>
        <v>8836</v>
      </c>
      <c r="F36" s="54" t="str">
        <f t="shared" si="22"/>
        <v>6</v>
      </c>
      <c r="G36" s="55" t="str">
        <f t="shared" si="23"/>
        <v>70바3614</v>
      </c>
      <c r="H36" s="56">
        <f t="shared" si="24"/>
        <v>4</v>
      </c>
      <c r="I36" s="57">
        <f t="shared" si="25"/>
        <v>2319.7530000000002</v>
      </c>
      <c r="J36" s="58">
        <f t="shared" si="26"/>
        <v>6.4593423160243203E-3</v>
      </c>
      <c r="K36" s="58">
        <f t="shared" si="27"/>
        <v>0.357720317786137</v>
      </c>
      <c r="L36" s="58">
        <f t="shared" si="28"/>
        <v>0.18838212516591205</v>
      </c>
      <c r="M36" s="59">
        <f t="shared" si="29"/>
        <v>10.962</v>
      </c>
      <c r="N36" s="60">
        <f t="shared" si="30"/>
        <v>0</v>
      </c>
      <c r="O36" s="60">
        <f t="shared" si="31"/>
        <v>1.6381054362253222</v>
      </c>
      <c r="P36" s="118">
        <f t="shared" si="32"/>
        <v>0</v>
      </c>
      <c r="Q36" s="119">
        <f t="shared" si="33"/>
        <v>0</v>
      </c>
      <c r="R36" s="119">
        <f t="shared" si="34"/>
        <v>38</v>
      </c>
      <c r="T36">
        <v>527</v>
      </c>
      <c r="U36">
        <v>8836</v>
      </c>
      <c r="V36" t="s">
        <v>278</v>
      </c>
      <c r="W36">
        <v>2319.7530000000002</v>
      </c>
      <c r="X36">
        <v>1078.4580000000001</v>
      </c>
      <c r="Y36">
        <v>2.1509999999999998</v>
      </c>
      <c r="Z36">
        <v>10.962</v>
      </c>
      <c r="AA36">
        <v>147.50108499999999</v>
      </c>
      <c r="AB36">
        <v>0.95276000000000005</v>
      </c>
      <c r="AC36">
        <v>52.764135000000003</v>
      </c>
      <c r="AD36" s="1">
        <v>437</v>
      </c>
      <c r="AE36">
        <v>0</v>
      </c>
      <c r="AF36">
        <v>38</v>
      </c>
      <c r="AG36">
        <v>59</v>
      </c>
      <c r="AH36">
        <v>15.727023000000001</v>
      </c>
      <c r="AI36">
        <v>0</v>
      </c>
      <c r="AJ36">
        <v>0</v>
      </c>
      <c r="AK36">
        <v>0</v>
      </c>
      <c r="AL36">
        <v>0</v>
      </c>
      <c r="AM36" t="s">
        <v>279</v>
      </c>
      <c r="AN36" t="s">
        <v>480</v>
      </c>
      <c r="AO36">
        <v>1654.056</v>
      </c>
      <c r="AR36" t="s">
        <v>114</v>
      </c>
      <c r="AS36" t="s">
        <v>117</v>
      </c>
      <c r="AT36" t="s">
        <v>214</v>
      </c>
      <c r="AU36" t="s">
        <v>278</v>
      </c>
      <c r="AV36" t="s">
        <v>48</v>
      </c>
      <c r="AW36">
        <v>4</v>
      </c>
      <c r="BB36">
        <v>0.72233105064982983</v>
      </c>
      <c r="BC36" t="s">
        <v>68</v>
      </c>
      <c r="BF36" t="s">
        <v>114</v>
      </c>
      <c r="BG36" t="s">
        <v>117</v>
      </c>
      <c r="BH36" t="s">
        <v>278</v>
      </c>
      <c r="BI36">
        <v>8836</v>
      </c>
      <c r="BJ36">
        <v>4</v>
      </c>
      <c r="BK36" t="s">
        <v>214</v>
      </c>
      <c r="BL36" t="s">
        <v>222</v>
      </c>
      <c r="BM36">
        <v>0.72233105064982983</v>
      </c>
      <c r="BN36" t="s">
        <v>68</v>
      </c>
      <c r="BO36" t="s">
        <v>180</v>
      </c>
      <c r="BP36">
        <v>2319.7530000000002</v>
      </c>
    </row>
    <row r="37" spans="1:68" ht="16.5">
      <c r="A37" s="66" t="str">
        <f t="shared" si="18"/>
        <v>원진운수</v>
      </c>
      <c r="B37" s="67" t="str">
        <f t="shared" si="1"/>
        <v>서승필</v>
      </c>
      <c r="C37" s="68" t="str">
        <f t="shared" si="19"/>
        <v>B</v>
      </c>
      <c r="D37" s="69">
        <f t="shared" si="20"/>
        <v>0.90023757968553964</v>
      </c>
      <c r="E37" s="70">
        <f t="shared" si="21"/>
        <v>963</v>
      </c>
      <c r="F37" s="71" t="str">
        <f t="shared" si="22"/>
        <v>22</v>
      </c>
      <c r="G37" s="72" t="str">
        <f t="shared" si="23"/>
        <v>70바4323</v>
      </c>
      <c r="H37" s="73">
        <f t="shared" si="24"/>
        <v>2</v>
      </c>
      <c r="I37" s="74">
        <f t="shared" si="25"/>
        <v>1672.1980000000001</v>
      </c>
      <c r="J37" s="75">
        <f t="shared" si="26"/>
        <v>3.0037742879968376E-3</v>
      </c>
      <c r="K37" s="75">
        <f t="shared" si="27"/>
        <v>0.36176971798492802</v>
      </c>
      <c r="L37" s="75">
        <f t="shared" si="28"/>
        <v>0.24698032170831444</v>
      </c>
      <c r="M37" s="76">
        <f t="shared" si="29"/>
        <v>7.7910000000000004</v>
      </c>
      <c r="N37" s="77">
        <f t="shared" si="30"/>
        <v>0.11960306135995856</v>
      </c>
      <c r="O37" s="77">
        <f t="shared" si="31"/>
        <v>0.71761836815975133</v>
      </c>
      <c r="P37" s="116">
        <f t="shared" si="32"/>
        <v>0</v>
      </c>
      <c r="Q37" s="117">
        <f t="shared" si="33"/>
        <v>2</v>
      </c>
      <c r="R37" s="117">
        <f t="shared" si="34"/>
        <v>12</v>
      </c>
      <c r="T37">
        <v>527</v>
      </c>
      <c r="U37">
        <v>963</v>
      </c>
      <c r="V37" t="s">
        <v>280</v>
      </c>
      <c r="W37">
        <v>1672.1980000000001</v>
      </c>
      <c r="X37">
        <v>727.84500000000003</v>
      </c>
      <c r="Y37">
        <v>2.2970000000000002</v>
      </c>
      <c r="Z37">
        <v>7.7910000000000004</v>
      </c>
      <c r="AA37">
        <v>111.70080299999999</v>
      </c>
      <c r="AB37">
        <v>0.33552399999999999</v>
      </c>
      <c r="AC37">
        <v>40.409967999999999</v>
      </c>
      <c r="AD37" s="1">
        <v>413</v>
      </c>
      <c r="AE37">
        <v>2</v>
      </c>
      <c r="AF37">
        <v>12</v>
      </c>
      <c r="AG37">
        <v>55</v>
      </c>
      <c r="AH37">
        <v>14.970331</v>
      </c>
      <c r="AI37">
        <v>0</v>
      </c>
      <c r="AJ37">
        <v>0</v>
      </c>
      <c r="AK37">
        <v>0</v>
      </c>
      <c r="AL37">
        <v>0</v>
      </c>
      <c r="AM37" t="s">
        <v>281</v>
      </c>
      <c r="AN37" t="s">
        <v>481</v>
      </c>
      <c r="AO37">
        <v>1523.981</v>
      </c>
      <c r="AR37" t="s">
        <v>114</v>
      </c>
      <c r="AS37" t="s">
        <v>116</v>
      </c>
      <c r="AT37" t="s">
        <v>194</v>
      </c>
      <c r="AU37" t="s">
        <v>280</v>
      </c>
      <c r="AV37" t="s">
        <v>48</v>
      </c>
      <c r="AW37">
        <v>2</v>
      </c>
      <c r="BB37">
        <v>0.90023757968553964</v>
      </c>
      <c r="BC37" t="s">
        <v>424</v>
      </c>
      <c r="BF37" t="s">
        <v>114</v>
      </c>
      <c r="BG37" t="s">
        <v>116</v>
      </c>
      <c r="BH37" t="s">
        <v>280</v>
      </c>
      <c r="BI37">
        <v>963</v>
      </c>
      <c r="BJ37">
        <v>2</v>
      </c>
      <c r="BK37" t="s">
        <v>194</v>
      </c>
      <c r="BL37" t="s">
        <v>198</v>
      </c>
      <c r="BM37">
        <v>0.90023757968553964</v>
      </c>
      <c r="BN37" t="s">
        <v>424</v>
      </c>
      <c r="BO37" t="s">
        <v>425</v>
      </c>
      <c r="BP37">
        <v>1672.1980000000001</v>
      </c>
    </row>
    <row r="38" spans="1:68" ht="16.5">
      <c r="A38" s="49" t="str">
        <f t="shared" si="18"/>
        <v>원진운수</v>
      </c>
      <c r="B38" s="50" t="str">
        <f t="shared" si="1"/>
        <v>서준성</v>
      </c>
      <c r="C38" s="51" t="str">
        <f t="shared" si="19"/>
        <v>D</v>
      </c>
      <c r="D38" s="52">
        <f t="shared" si="20"/>
        <v>0.81266666666666676</v>
      </c>
      <c r="E38" s="53">
        <f t="shared" si="21"/>
        <v>1782</v>
      </c>
      <c r="F38" s="54" t="str">
        <f t="shared" si="22"/>
        <v>6</v>
      </c>
      <c r="G38" s="55" t="str">
        <f t="shared" si="23"/>
        <v>70바3610</v>
      </c>
      <c r="H38" s="56">
        <f t="shared" si="24"/>
        <v>1</v>
      </c>
      <c r="I38" s="57">
        <f t="shared" si="25"/>
        <v>2245.0639999999999</v>
      </c>
      <c r="J38" s="58">
        <f t="shared" si="26"/>
        <v>2.9195174424061256E-3</v>
      </c>
      <c r="K38" s="58">
        <f t="shared" si="27"/>
        <v>0.33366735640948714</v>
      </c>
      <c r="L38" s="58">
        <f t="shared" si="28"/>
        <v>0.14698912814957615</v>
      </c>
      <c r="M38" s="59">
        <f t="shared" si="29"/>
        <v>9.0630000000000006</v>
      </c>
      <c r="N38" s="60">
        <f t="shared" si="30"/>
        <v>4.4542160045326108E-2</v>
      </c>
      <c r="O38" s="60">
        <f t="shared" si="31"/>
        <v>0.48996376049858714</v>
      </c>
      <c r="P38" s="118">
        <f t="shared" si="32"/>
        <v>0</v>
      </c>
      <c r="Q38" s="119">
        <f t="shared" si="33"/>
        <v>1</v>
      </c>
      <c r="R38" s="119">
        <f t="shared" si="34"/>
        <v>11</v>
      </c>
      <c r="T38">
        <v>527</v>
      </c>
      <c r="U38">
        <v>1782</v>
      </c>
      <c r="V38" t="s">
        <v>282</v>
      </c>
      <c r="W38">
        <v>2245.0639999999999</v>
      </c>
      <c r="X38">
        <v>920.77599999999995</v>
      </c>
      <c r="Y38">
        <v>2.4380000000000002</v>
      </c>
      <c r="Z38">
        <v>9.0630000000000006</v>
      </c>
      <c r="AA38">
        <v>145.183582</v>
      </c>
      <c r="AB38">
        <v>0.42386600000000002</v>
      </c>
      <c r="AC38">
        <v>48.443021999999999</v>
      </c>
      <c r="AD38" s="1">
        <v>330</v>
      </c>
      <c r="AE38">
        <v>1</v>
      </c>
      <c r="AF38">
        <v>11</v>
      </c>
      <c r="AG38">
        <v>58</v>
      </c>
      <c r="AH38">
        <v>15.463621</v>
      </c>
      <c r="AI38">
        <v>0</v>
      </c>
      <c r="AJ38">
        <v>0</v>
      </c>
      <c r="AK38">
        <v>0</v>
      </c>
      <c r="AL38">
        <v>0</v>
      </c>
      <c r="AM38" t="s">
        <v>283</v>
      </c>
      <c r="AN38" t="s">
        <v>482</v>
      </c>
      <c r="AO38">
        <v>2245.0639999999999</v>
      </c>
      <c r="AR38" t="s">
        <v>114</v>
      </c>
      <c r="AS38" t="s">
        <v>117</v>
      </c>
      <c r="AT38" t="s">
        <v>212</v>
      </c>
      <c r="AU38" t="s">
        <v>282</v>
      </c>
      <c r="AV38" t="s">
        <v>48</v>
      </c>
      <c r="AW38">
        <v>1</v>
      </c>
      <c r="BB38">
        <v>0.81266666666666676</v>
      </c>
      <c r="BC38" t="s">
        <v>66</v>
      </c>
      <c r="BF38" t="s">
        <v>114</v>
      </c>
      <c r="BG38" t="s">
        <v>117</v>
      </c>
      <c r="BH38" t="s">
        <v>282</v>
      </c>
      <c r="BI38">
        <v>1782</v>
      </c>
      <c r="BJ38">
        <v>1</v>
      </c>
      <c r="BK38" t="s">
        <v>212</v>
      </c>
      <c r="BL38" t="s">
        <v>169</v>
      </c>
      <c r="BM38">
        <v>0.81266666666666676</v>
      </c>
      <c r="BN38" t="s">
        <v>66</v>
      </c>
      <c r="BO38" t="s">
        <v>171</v>
      </c>
      <c r="BP38">
        <v>2245.0639999999999</v>
      </c>
    </row>
    <row r="39" spans="1:68" ht="16.5">
      <c r="A39" s="66" t="str">
        <f t="shared" si="18"/>
        <v>원진운수</v>
      </c>
      <c r="B39" s="67" t="str">
        <f t="shared" si="1"/>
        <v>손성환</v>
      </c>
      <c r="C39" s="68" t="str">
        <f t="shared" si="19"/>
        <v>F</v>
      </c>
      <c r="D39" s="69">
        <f t="shared" si="20"/>
        <v>0.75970567149119039</v>
      </c>
      <c r="E39" s="70">
        <f t="shared" si="21"/>
        <v>132</v>
      </c>
      <c r="F39" s="71" t="str">
        <f t="shared" si="22"/>
        <v>22</v>
      </c>
      <c r="G39" s="72" t="str">
        <f t="shared" si="23"/>
        <v>70바3608</v>
      </c>
      <c r="H39" s="73">
        <f t="shared" si="24"/>
        <v>2</v>
      </c>
      <c r="I39" s="74">
        <f t="shared" si="25"/>
        <v>2295.2869999999998</v>
      </c>
      <c r="J39" s="75">
        <f t="shared" si="26"/>
        <v>6.3679660575918689E-3</v>
      </c>
      <c r="K39" s="75">
        <f t="shared" si="27"/>
        <v>0.39799762640038017</v>
      </c>
      <c r="L39" s="75">
        <f t="shared" si="28"/>
        <v>0.22263011117999626</v>
      </c>
      <c r="M39" s="76">
        <f t="shared" si="29"/>
        <v>11.657999999999999</v>
      </c>
      <c r="N39" s="77">
        <f t="shared" si="30"/>
        <v>0.13070260930332461</v>
      </c>
      <c r="O39" s="77">
        <f t="shared" si="31"/>
        <v>1.960539139549869</v>
      </c>
      <c r="P39" s="116">
        <f t="shared" si="32"/>
        <v>0</v>
      </c>
      <c r="Q39" s="117">
        <f t="shared" si="33"/>
        <v>3</v>
      </c>
      <c r="R39" s="117">
        <f t="shared" si="34"/>
        <v>45</v>
      </c>
      <c r="T39">
        <v>527</v>
      </c>
      <c r="U39">
        <v>132</v>
      </c>
      <c r="V39" t="s">
        <v>284</v>
      </c>
      <c r="W39">
        <v>2295.2869999999998</v>
      </c>
      <c r="X39">
        <v>1164.845</v>
      </c>
      <c r="Y39">
        <v>1.97</v>
      </c>
      <c r="Z39">
        <v>11.657999999999999</v>
      </c>
      <c r="AA39">
        <v>162.569962</v>
      </c>
      <c r="AB39">
        <v>1.0352399999999999</v>
      </c>
      <c r="AC39">
        <v>64.702459000000005</v>
      </c>
      <c r="AD39" s="1">
        <v>511</v>
      </c>
      <c r="AE39">
        <v>3</v>
      </c>
      <c r="AF39">
        <v>45</v>
      </c>
      <c r="AG39">
        <v>61</v>
      </c>
      <c r="AH39">
        <v>14.118764000000001</v>
      </c>
      <c r="AI39">
        <v>0</v>
      </c>
      <c r="AJ39">
        <v>0</v>
      </c>
      <c r="AK39">
        <v>0</v>
      </c>
      <c r="AL39">
        <v>0</v>
      </c>
      <c r="AM39" t="s">
        <v>285</v>
      </c>
      <c r="AN39" t="s">
        <v>483</v>
      </c>
      <c r="AO39">
        <v>2165.37</v>
      </c>
      <c r="AR39" t="s">
        <v>114</v>
      </c>
      <c r="AS39" t="s">
        <v>116</v>
      </c>
      <c r="AT39" t="s">
        <v>188</v>
      </c>
      <c r="AU39" t="s">
        <v>284</v>
      </c>
      <c r="AV39" t="s">
        <v>48</v>
      </c>
      <c r="AW39">
        <v>2</v>
      </c>
      <c r="BB39">
        <v>0.75970567149119039</v>
      </c>
      <c r="BC39" t="s">
        <v>68</v>
      </c>
      <c r="BF39" t="s">
        <v>114</v>
      </c>
      <c r="BG39" t="s">
        <v>116</v>
      </c>
      <c r="BH39" t="s">
        <v>284</v>
      </c>
      <c r="BI39">
        <v>132</v>
      </c>
      <c r="BJ39">
        <v>2</v>
      </c>
      <c r="BK39" t="s">
        <v>188</v>
      </c>
      <c r="BL39" t="s">
        <v>194</v>
      </c>
      <c r="BM39">
        <v>0.75970567149119039</v>
      </c>
      <c r="BN39" t="s">
        <v>68</v>
      </c>
      <c r="BO39" t="s">
        <v>180</v>
      </c>
      <c r="BP39">
        <v>2295.2869999999998</v>
      </c>
    </row>
    <row r="40" spans="1:68" ht="16.5">
      <c r="A40" s="49" t="str">
        <f t="shared" si="18"/>
        <v>원진운수</v>
      </c>
      <c r="B40" s="50" t="str">
        <f t="shared" si="1"/>
        <v>송연광</v>
      </c>
      <c r="C40" s="51" t="str">
        <f t="shared" si="19"/>
        <v>C</v>
      </c>
      <c r="D40" s="52">
        <f t="shared" si="20"/>
        <v>0.86433333333333329</v>
      </c>
      <c r="E40" s="53">
        <f t="shared" si="21"/>
        <v>297</v>
      </c>
      <c r="F40" s="54" t="str">
        <f t="shared" si="22"/>
        <v>320</v>
      </c>
      <c r="G40" s="55" t="str">
        <f t="shared" si="23"/>
        <v>70바3613</v>
      </c>
      <c r="H40" s="56">
        <f t="shared" si="24"/>
        <v>1</v>
      </c>
      <c r="I40" s="57">
        <f t="shared" si="25"/>
        <v>4400.3860000000004</v>
      </c>
      <c r="J40" s="58">
        <f t="shared" si="26"/>
        <v>7.1474560233361212E-3</v>
      </c>
      <c r="K40" s="58">
        <f t="shared" si="27"/>
        <v>0.26754403525310899</v>
      </c>
      <c r="L40" s="58">
        <f t="shared" si="28"/>
        <v>0.17498464907396757</v>
      </c>
      <c r="M40" s="59">
        <f t="shared" si="29"/>
        <v>17.347000000000001</v>
      </c>
      <c r="N40" s="60">
        <f t="shared" si="30"/>
        <v>4.5450558201030541E-2</v>
      </c>
      <c r="O40" s="60">
        <f t="shared" si="31"/>
        <v>2.6588576547602867</v>
      </c>
      <c r="P40" s="118">
        <f t="shared" si="32"/>
        <v>0</v>
      </c>
      <c r="Q40" s="119">
        <f t="shared" si="33"/>
        <v>2</v>
      </c>
      <c r="R40" s="119">
        <f t="shared" si="34"/>
        <v>117</v>
      </c>
      <c r="T40">
        <v>527</v>
      </c>
      <c r="U40">
        <v>297</v>
      </c>
      <c r="V40" t="s">
        <v>393</v>
      </c>
      <c r="W40">
        <v>4400.3860000000004</v>
      </c>
      <c r="X40">
        <v>1696.9849999999999</v>
      </c>
      <c r="Y40">
        <v>2.593</v>
      </c>
      <c r="Z40">
        <v>17.347000000000001</v>
      </c>
      <c r="AA40">
        <v>144.139117</v>
      </c>
      <c r="AB40">
        <v>1.0302279999999999</v>
      </c>
      <c r="AC40">
        <v>38.563561</v>
      </c>
      <c r="AD40" s="1">
        <v>770</v>
      </c>
      <c r="AE40">
        <v>2</v>
      </c>
      <c r="AF40">
        <v>117</v>
      </c>
      <c r="AG40">
        <v>103</v>
      </c>
      <c r="AH40">
        <v>30.528742000000001</v>
      </c>
      <c r="AI40">
        <v>32966.699999999997</v>
      </c>
      <c r="AJ40">
        <v>24941.3</v>
      </c>
      <c r="AK40">
        <v>0</v>
      </c>
      <c r="AL40">
        <v>0</v>
      </c>
      <c r="AM40" t="s">
        <v>394</v>
      </c>
      <c r="AN40" t="s">
        <v>484</v>
      </c>
      <c r="AO40">
        <v>4400.3860000000004</v>
      </c>
      <c r="AR40" t="s">
        <v>114</v>
      </c>
      <c r="AS40" t="s">
        <v>115</v>
      </c>
      <c r="AT40" t="s">
        <v>207</v>
      </c>
      <c r="AU40" t="s">
        <v>393</v>
      </c>
      <c r="AV40" t="s">
        <v>48</v>
      </c>
      <c r="AW40">
        <v>1</v>
      </c>
      <c r="BB40">
        <v>0.86433333333333329</v>
      </c>
      <c r="BC40" t="s">
        <v>67</v>
      </c>
      <c r="BF40" t="s">
        <v>114</v>
      </c>
      <c r="BG40" t="s">
        <v>115</v>
      </c>
      <c r="BH40" t="s">
        <v>393</v>
      </c>
      <c r="BI40">
        <v>297</v>
      </c>
      <c r="BJ40">
        <v>1</v>
      </c>
      <c r="BK40" t="s">
        <v>207</v>
      </c>
      <c r="BL40" t="s">
        <v>169</v>
      </c>
      <c r="BM40">
        <v>0.86433333333333329</v>
      </c>
      <c r="BN40" t="s">
        <v>67</v>
      </c>
      <c r="BO40" t="s">
        <v>170</v>
      </c>
      <c r="BP40">
        <v>4400.3860000000004</v>
      </c>
    </row>
    <row r="41" spans="1:68" ht="16.5">
      <c r="A41" s="66" t="str">
        <f t="shared" si="18"/>
        <v>원진운수</v>
      </c>
      <c r="B41" s="67" t="str">
        <f t="shared" si="1"/>
        <v>송준영</v>
      </c>
      <c r="C41" s="68" t="str">
        <f t="shared" si="19"/>
        <v>F</v>
      </c>
      <c r="D41" s="69">
        <f t="shared" si="20"/>
        <v>0.71433333333333326</v>
      </c>
      <c r="E41" s="70">
        <f t="shared" si="21"/>
        <v>5810</v>
      </c>
      <c r="F41" s="71" t="str">
        <f t="shared" si="22"/>
        <v>6</v>
      </c>
      <c r="G41" s="72" t="str">
        <f t="shared" si="23"/>
        <v>72바1379</v>
      </c>
      <c r="H41" s="73">
        <f t="shared" si="24"/>
        <v>1</v>
      </c>
      <c r="I41" s="74">
        <f t="shared" si="25"/>
        <v>1932.7059999999999</v>
      </c>
      <c r="J41" s="75">
        <f t="shared" si="26"/>
        <v>7.0034811958891224E-3</v>
      </c>
      <c r="K41" s="75">
        <f t="shared" si="27"/>
        <v>0.37422096868138005</v>
      </c>
      <c r="L41" s="75">
        <f t="shared" si="28"/>
        <v>0.16608837557290143</v>
      </c>
      <c r="M41" s="76">
        <f t="shared" si="29"/>
        <v>9.1460000000000008</v>
      </c>
      <c r="N41" s="77">
        <f t="shared" si="30"/>
        <v>0</v>
      </c>
      <c r="O41" s="77">
        <f t="shared" si="31"/>
        <v>0.46566834272776098</v>
      </c>
      <c r="P41" s="116">
        <f t="shared" si="32"/>
        <v>0</v>
      </c>
      <c r="Q41" s="117">
        <f t="shared" si="33"/>
        <v>0</v>
      </c>
      <c r="R41" s="117">
        <f t="shared" si="34"/>
        <v>9</v>
      </c>
      <c r="T41">
        <v>527</v>
      </c>
      <c r="U41">
        <v>5810</v>
      </c>
      <c r="V41" t="s">
        <v>286</v>
      </c>
      <c r="W41">
        <v>1932.7059999999999</v>
      </c>
      <c r="X41">
        <v>901.86300000000006</v>
      </c>
      <c r="Y41">
        <v>2.1429999999999998</v>
      </c>
      <c r="Z41">
        <v>9.1460000000000008</v>
      </c>
      <c r="AA41">
        <v>121.88052999999999</v>
      </c>
      <c r="AB41">
        <v>0.85358800000000001</v>
      </c>
      <c r="AC41">
        <v>45.610250000000001</v>
      </c>
      <c r="AD41" s="1">
        <v>321</v>
      </c>
      <c r="AE41">
        <v>0</v>
      </c>
      <c r="AF41">
        <v>9</v>
      </c>
      <c r="AG41">
        <v>59</v>
      </c>
      <c r="AH41">
        <v>15.857379999999999</v>
      </c>
      <c r="AI41">
        <v>0</v>
      </c>
      <c r="AJ41">
        <v>0</v>
      </c>
      <c r="AK41">
        <v>0</v>
      </c>
      <c r="AL41">
        <v>0</v>
      </c>
      <c r="AM41" t="s">
        <v>287</v>
      </c>
      <c r="AN41" t="s">
        <v>485</v>
      </c>
      <c r="AO41">
        <v>1932.7059999999999</v>
      </c>
      <c r="AR41" t="s">
        <v>114</v>
      </c>
      <c r="AS41" t="s">
        <v>117</v>
      </c>
      <c r="AT41" t="s">
        <v>223</v>
      </c>
      <c r="AU41" t="s">
        <v>286</v>
      </c>
      <c r="AV41" t="s">
        <v>48</v>
      </c>
      <c r="AW41">
        <v>1</v>
      </c>
      <c r="BB41">
        <v>0.71433333333333326</v>
      </c>
      <c r="BC41" t="s">
        <v>68</v>
      </c>
      <c r="BF41" t="s">
        <v>114</v>
      </c>
      <c r="BG41" t="s">
        <v>117</v>
      </c>
      <c r="BH41" t="s">
        <v>286</v>
      </c>
      <c r="BI41">
        <v>5810</v>
      </c>
      <c r="BJ41">
        <v>1</v>
      </c>
      <c r="BK41" t="s">
        <v>223</v>
      </c>
      <c r="BL41" t="s">
        <v>169</v>
      </c>
      <c r="BM41">
        <v>0.71433333333333326</v>
      </c>
      <c r="BN41" t="s">
        <v>68</v>
      </c>
      <c r="BO41" t="s">
        <v>180</v>
      </c>
      <c r="BP41">
        <v>1932.7059999999999</v>
      </c>
    </row>
    <row r="42" spans="1:68" ht="16.5">
      <c r="A42" s="49" t="str">
        <f t="shared" si="18"/>
        <v>원진운수</v>
      </c>
      <c r="B42" s="50" t="str">
        <f t="shared" si="1"/>
        <v>신광수</v>
      </c>
      <c r="C42" s="51" t="str">
        <f t="shared" si="19"/>
        <v>F</v>
      </c>
      <c r="D42" s="52">
        <f t="shared" si="20"/>
        <v>0.73958747768573718</v>
      </c>
      <c r="E42" s="53">
        <f t="shared" si="21"/>
        <v>6341</v>
      </c>
      <c r="F42" s="54" t="str">
        <f t="shared" si="22"/>
        <v>22</v>
      </c>
      <c r="G42" s="55" t="str">
        <f t="shared" si="23"/>
        <v>70바4301</v>
      </c>
      <c r="H42" s="56">
        <f t="shared" si="24"/>
        <v>2</v>
      </c>
      <c r="I42" s="57">
        <f t="shared" si="25"/>
        <v>1716.865</v>
      </c>
      <c r="J42" s="58">
        <f t="shared" si="26"/>
        <v>4.1299510954775831E-3</v>
      </c>
      <c r="K42" s="58">
        <f t="shared" si="27"/>
        <v>0.39232208397840679</v>
      </c>
      <c r="L42" s="58">
        <f t="shared" si="28"/>
        <v>0.25744598439597755</v>
      </c>
      <c r="M42" s="59">
        <f t="shared" si="29"/>
        <v>12.821999999999999</v>
      </c>
      <c r="N42" s="60">
        <f t="shared" si="30"/>
        <v>0.17473709348143274</v>
      </c>
      <c r="O42" s="60">
        <f t="shared" si="31"/>
        <v>10.251242817577387</v>
      </c>
      <c r="P42" s="118">
        <f t="shared" si="32"/>
        <v>0</v>
      </c>
      <c r="Q42" s="119">
        <f t="shared" si="33"/>
        <v>3</v>
      </c>
      <c r="R42" s="119">
        <f t="shared" si="34"/>
        <v>176</v>
      </c>
      <c r="T42">
        <v>527</v>
      </c>
      <c r="U42">
        <v>6341</v>
      </c>
      <c r="V42" t="s">
        <v>288</v>
      </c>
      <c r="W42">
        <v>1716.865</v>
      </c>
      <c r="X42">
        <v>923.57100000000003</v>
      </c>
      <c r="Y42">
        <v>1.859</v>
      </c>
      <c r="Z42">
        <v>12.821999999999999</v>
      </c>
      <c r="AA42">
        <v>111.17274500000001</v>
      </c>
      <c r="AB42">
        <v>0.45913799999999999</v>
      </c>
      <c r="AC42">
        <v>43.615523000000003</v>
      </c>
      <c r="AD42" s="1">
        <v>442</v>
      </c>
      <c r="AE42">
        <v>3</v>
      </c>
      <c r="AF42">
        <v>176</v>
      </c>
      <c r="AG42">
        <v>61</v>
      </c>
      <c r="AH42">
        <v>15.443218</v>
      </c>
      <c r="AI42">
        <v>0</v>
      </c>
      <c r="AJ42">
        <v>0</v>
      </c>
      <c r="AK42">
        <v>0</v>
      </c>
      <c r="AL42">
        <v>0</v>
      </c>
      <c r="AM42" t="s">
        <v>289</v>
      </c>
      <c r="AN42" t="s">
        <v>486</v>
      </c>
      <c r="AO42">
        <v>1488.288</v>
      </c>
      <c r="AR42" t="s">
        <v>114</v>
      </c>
      <c r="AS42" t="s">
        <v>116</v>
      </c>
      <c r="AT42" t="s">
        <v>191</v>
      </c>
      <c r="AU42" t="s">
        <v>288</v>
      </c>
      <c r="AV42" t="s">
        <v>48</v>
      </c>
      <c r="AW42">
        <v>2</v>
      </c>
      <c r="BB42">
        <v>0.73958747768573718</v>
      </c>
      <c r="BC42" t="s">
        <v>68</v>
      </c>
      <c r="BF42" t="s">
        <v>114</v>
      </c>
      <c r="BG42" t="s">
        <v>116</v>
      </c>
      <c r="BH42" t="s">
        <v>288</v>
      </c>
      <c r="BI42">
        <v>6341</v>
      </c>
      <c r="BJ42">
        <v>2</v>
      </c>
      <c r="BK42" t="s">
        <v>191</v>
      </c>
      <c r="BL42" t="s">
        <v>206</v>
      </c>
      <c r="BM42">
        <v>0.73958747768573718</v>
      </c>
      <c r="BN42" t="s">
        <v>68</v>
      </c>
      <c r="BO42" t="s">
        <v>180</v>
      </c>
      <c r="BP42">
        <v>1716.865</v>
      </c>
    </row>
    <row r="43" spans="1:68" ht="16.5">
      <c r="A43" s="66" t="str">
        <f t="shared" si="18"/>
        <v>원진운수</v>
      </c>
      <c r="B43" s="67" t="str">
        <f t="shared" si="1"/>
        <v>안승진</v>
      </c>
      <c r="C43" s="68" t="str">
        <f t="shared" si="19"/>
        <v>D</v>
      </c>
      <c r="D43" s="69">
        <f t="shared" si="20"/>
        <v>0.8166881191029538</v>
      </c>
      <c r="E43" s="70">
        <f t="shared" si="21"/>
        <v>3983</v>
      </c>
      <c r="F43" s="71" t="str">
        <f t="shared" si="22"/>
        <v>22</v>
      </c>
      <c r="G43" s="72" t="str">
        <f t="shared" si="23"/>
        <v>70바4301</v>
      </c>
      <c r="H43" s="73">
        <f t="shared" si="24"/>
        <v>10</v>
      </c>
      <c r="I43" s="74">
        <f t="shared" si="25"/>
        <v>2506.6820000000002</v>
      </c>
      <c r="J43" s="75">
        <f t="shared" si="26"/>
        <v>3.9740791208496482E-3</v>
      </c>
      <c r="K43" s="75">
        <f t="shared" si="27"/>
        <v>0.39713781713476659</v>
      </c>
      <c r="L43" s="75">
        <f t="shared" si="28"/>
        <v>0.16835003402904714</v>
      </c>
      <c r="M43" s="76">
        <f t="shared" si="29"/>
        <v>10.68</v>
      </c>
      <c r="N43" s="77">
        <f t="shared" si="30"/>
        <v>0.11968011897799562</v>
      </c>
      <c r="O43" s="77">
        <f t="shared" si="31"/>
        <v>1.5957349197066084</v>
      </c>
      <c r="P43" s="116">
        <f t="shared" si="32"/>
        <v>0</v>
      </c>
      <c r="Q43" s="117">
        <f t="shared" si="33"/>
        <v>3</v>
      </c>
      <c r="R43" s="117">
        <f t="shared" si="34"/>
        <v>40</v>
      </c>
      <c r="T43">
        <v>527</v>
      </c>
      <c r="U43">
        <v>3983</v>
      </c>
      <c r="V43" t="s">
        <v>395</v>
      </c>
      <c r="W43">
        <v>2506.6819999999998</v>
      </c>
      <c r="X43">
        <v>1202.54</v>
      </c>
      <c r="Y43">
        <v>2.0840000000000001</v>
      </c>
      <c r="Z43">
        <v>10.68</v>
      </c>
      <c r="AA43">
        <v>170.46968100000001</v>
      </c>
      <c r="AB43">
        <v>0.67745999999999995</v>
      </c>
      <c r="AC43">
        <v>67.699956999999998</v>
      </c>
      <c r="AD43" s="1">
        <v>422</v>
      </c>
      <c r="AE43">
        <v>3</v>
      </c>
      <c r="AF43">
        <v>40</v>
      </c>
      <c r="AG43">
        <v>62</v>
      </c>
      <c r="AH43">
        <v>14.704561999999999</v>
      </c>
      <c r="AI43">
        <v>0</v>
      </c>
      <c r="AJ43">
        <v>0</v>
      </c>
      <c r="AK43">
        <v>0</v>
      </c>
      <c r="AL43">
        <v>0</v>
      </c>
      <c r="AM43" t="s">
        <v>396</v>
      </c>
      <c r="AN43" t="s">
        <v>487</v>
      </c>
      <c r="AO43">
        <v>421.62</v>
      </c>
      <c r="AR43" t="s">
        <v>114</v>
      </c>
      <c r="AS43" t="s">
        <v>116</v>
      </c>
      <c r="AT43" t="s">
        <v>191</v>
      </c>
      <c r="AU43" t="s">
        <v>395</v>
      </c>
      <c r="AV43" t="s">
        <v>48</v>
      </c>
      <c r="AW43">
        <v>10</v>
      </c>
      <c r="BB43">
        <v>0.8166881191029538</v>
      </c>
      <c r="BC43" t="s">
        <v>66</v>
      </c>
      <c r="BF43" t="s">
        <v>114</v>
      </c>
      <c r="BG43" t="s">
        <v>116</v>
      </c>
      <c r="BH43" t="s">
        <v>395</v>
      </c>
      <c r="BI43">
        <v>3983</v>
      </c>
      <c r="BJ43">
        <v>10</v>
      </c>
      <c r="BK43" t="s">
        <v>191</v>
      </c>
      <c r="BL43" t="s">
        <v>197</v>
      </c>
      <c r="BM43">
        <v>0.8166881191029538</v>
      </c>
      <c r="BN43" t="s">
        <v>66</v>
      </c>
      <c r="BO43" t="s">
        <v>171</v>
      </c>
      <c r="BP43">
        <v>2506.6820000000002</v>
      </c>
    </row>
    <row r="44" spans="1:68" ht="16.5">
      <c r="A44" s="49" t="str">
        <f t="shared" si="18"/>
        <v>원진운수</v>
      </c>
      <c r="B44" s="50" t="str">
        <f t="shared" si="1"/>
        <v>안현국</v>
      </c>
      <c r="C44" s="51" t="str">
        <f t="shared" si="19"/>
        <v>D</v>
      </c>
      <c r="D44" s="52">
        <f t="shared" si="20"/>
        <v>0.84351733056758571</v>
      </c>
      <c r="E44" s="53">
        <f t="shared" si="21"/>
        <v>8310</v>
      </c>
      <c r="F44" s="54" t="str">
        <f t="shared" si="22"/>
        <v>22</v>
      </c>
      <c r="G44" s="55" t="str">
        <f t="shared" si="23"/>
        <v>70바4301</v>
      </c>
      <c r="H44" s="56">
        <f t="shared" si="24"/>
        <v>2</v>
      </c>
      <c r="I44" s="57">
        <f t="shared" si="25"/>
        <v>1903.8019999999999</v>
      </c>
      <c r="J44" s="58">
        <f t="shared" si="26"/>
        <v>5.5189298219819284E-3</v>
      </c>
      <c r="K44" s="58">
        <f t="shared" si="27"/>
        <v>0.37902726971456274</v>
      </c>
      <c r="L44" s="58">
        <f t="shared" si="28"/>
        <v>0.11713402969426442</v>
      </c>
      <c r="M44" s="59">
        <f t="shared" si="29"/>
        <v>9.5210000000000008</v>
      </c>
      <c r="N44" s="60">
        <f t="shared" si="30"/>
        <v>0</v>
      </c>
      <c r="O44" s="60">
        <f t="shared" si="31"/>
        <v>1.6808470628773371</v>
      </c>
      <c r="P44" s="118">
        <f t="shared" si="32"/>
        <v>0</v>
      </c>
      <c r="Q44" s="119">
        <f t="shared" si="33"/>
        <v>0</v>
      </c>
      <c r="R44" s="119">
        <f t="shared" si="34"/>
        <v>32</v>
      </c>
      <c r="T44">
        <v>527</v>
      </c>
      <c r="U44">
        <v>8310</v>
      </c>
      <c r="V44" t="s">
        <v>290</v>
      </c>
      <c r="W44">
        <v>1903.8019999999999</v>
      </c>
      <c r="X44">
        <v>900.27099999999996</v>
      </c>
      <c r="Y44">
        <v>2.1150000000000002</v>
      </c>
      <c r="Z44">
        <v>9.5210000000000008</v>
      </c>
      <c r="AA44">
        <v>127.48413600000001</v>
      </c>
      <c r="AB44">
        <v>0.70357599999999998</v>
      </c>
      <c r="AC44">
        <v>48.319963999999999</v>
      </c>
      <c r="AD44" s="1">
        <v>223</v>
      </c>
      <c r="AE44">
        <v>0</v>
      </c>
      <c r="AF44">
        <v>32</v>
      </c>
      <c r="AG44">
        <v>57</v>
      </c>
      <c r="AH44">
        <v>14.933638</v>
      </c>
      <c r="AI44">
        <v>0</v>
      </c>
      <c r="AJ44">
        <v>0</v>
      </c>
      <c r="AK44">
        <v>0</v>
      </c>
      <c r="AL44">
        <v>0</v>
      </c>
      <c r="AM44" t="s">
        <v>291</v>
      </c>
      <c r="AN44" t="s">
        <v>488</v>
      </c>
      <c r="AO44">
        <v>1755.1289999999999</v>
      </c>
      <c r="AR44" t="s">
        <v>114</v>
      </c>
      <c r="AS44" t="s">
        <v>116</v>
      </c>
      <c r="AT44" t="s">
        <v>191</v>
      </c>
      <c r="AU44" t="s">
        <v>290</v>
      </c>
      <c r="AV44" t="s">
        <v>48</v>
      </c>
      <c r="AW44">
        <v>2</v>
      </c>
      <c r="BB44">
        <v>0.84351733056758571</v>
      </c>
      <c r="BC44" t="s">
        <v>66</v>
      </c>
      <c r="BF44" t="s">
        <v>114</v>
      </c>
      <c r="BG44" t="s">
        <v>116</v>
      </c>
      <c r="BH44" t="s">
        <v>290</v>
      </c>
      <c r="BI44">
        <v>8310</v>
      </c>
      <c r="BJ44">
        <v>2</v>
      </c>
      <c r="BK44" t="s">
        <v>191</v>
      </c>
      <c r="BL44" t="s">
        <v>206</v>
      </c>
      <c r="BM44">
        <v>0.84351733056758571</v>
      </c>
      <c r="BN44" t="s">
        <v>66</v>
      </c>
      <c r="BO44" t="s">
        <v>171</v>
      </c>
      <c r="BP44">
        <v>1903.8019999999999</v>
      </c>
    </row>
    <row r="45" spans="1:68" ht="16.5">
      <c r="A45" s="66" t="str">
        <f t="shared" si="18"/>
        <v>원진운수</v>
      </c>
      <c r="B45" s="67" t="str">
        <f t="shared" si="1"/>
        <v>여양구</v>
      </c>
      <c r="C45" s="68" t="str">
        <f t="shared" si="19"/>
        <v>F</v>
      </c>
      <c r="D45" s="69">
        <f t="shared" si="20"/>
        <v>0.77041679964867316</v>
      </c>
      <c r="E45" s="70">
        <f t="shared" si="21"/>
        <v>4992</v>
      </c>
      <c r="F45" s="71" t="str">
        <f t="shared" si="22"/>
        <v>6</v>
      </c>
      <c r="G45" s="72" t="str">
        <f t="shared" si="23"/>
        <v>70바4347</v>
      </c>
      <c r="H45" s="73">
        <f t="shared" si="24"/>
        <v>9</v>
      </c>
      <c r="I45" s="74">
        <f t="shared" si="25"/>
        <v>2227.7449999999999</v>
      </c>
      <c r="J45" s="75">
        <f t="shared" si="26"/>
        <v>3.3042683822567631E-3</v>
      </c>
      <c r="K45" s="75">
        <f t="shared" si="27"/>
        <v>0.37966044259706727</v>
      </c>
      <c r="L45" s="75">
        <f t="shared" si="28"/>
        <v>0.19481583394867905</v>
      </c>
      <c r="M45" s="76">
        <f t="shared" si="29"/>
        <v>9.7279999999999998</v>
      </c>
      <c r="N45" s="77">
        <f t="shared" si="30"/>
        <v>4.4888441001999783E-2</v>
      </c>
      <c r="O45" s="77">
        <f t="shared" si="31"/>
        <v>0.31421908701399848</v>
      </c>
      <c r="P45" s="116">
        <f t="shared" si="32"/>
        <v>0</v>
      </c>
      <c r="Q45" s="117">
        <f t="shared" si="33"/>
        <v>1</v>
      </c>
      <c r="R45" s="117">
        <f t="shared" si="34"/>
        <v>7</v>
      </c>
      <c r="T45">
        <v>527</v>
      </c>
      <c r="U45">
        <v>4992</v>
      </c>
      <c r="V45" t="s">
        <v>292</v>
      </c>
      <c r="W45">
        <v>2227.7449999999999</v>
      </c>
      <c r="X45">
        <v>992.18499999999995</v>
      </c>
      <c r="Y45">
        <v>2.2450000000000001</v>
      </c>
      <c r="Z45">
        <v>9.7279999999999998</v>
      </c>
      <c r="AA45">
        <v>146.09830199999999</v>
      </c>
      <c r="AB45">
        <v>0.48274800000000001</v>
      </c>
      <c r="AC45">
        <v>55.467745999999998</v>
      </c>
      <c r="AD45" s="1">
        <v>434</v>
      </c>
      <c r="AE45">
        <v>1</v>
      </c>
      <c r="AF45">
        <v>7</v>
      </c>
      <c r="AG45">
        <v>58</v>
      </c>
      <c r="AH45">
        <v>15.24826</v>
      </c>
      <c r="AI45">
        <v>0</v>
      </c>
      <c r="AJ45">
        <v>0</v>
      </c>
      <c r="AK45">
        <v>0</v>
      </c>
      <c r="AL45">
        <v>0</v>
      </c>
      <c r="AM45" t="s">
        <v>293</v>
      </c>
      <c r="AN45" t="s">
        <v>489</v>
      </c>
      <c r="AO45">
        <v>483.471</v>
      </c>
      <c r="AR45" t="s">
        <v>114</v>
      </c>
      <c r="AS45" t="s">
        <v>117</v>
      </c>
      <c r="AT45" t="s">
        <v>221</v>
      </c>
      <c r="AU45" t="s">
        <v>292</v>
      </c>
      <c r="AV45" t="s">
        <v>48</v>
      </c>
      <c r="AW45">
        <v>9</v>
      </c>
      <c r="BB45">
        <v>0.77041679964867316</v>
      </c>
      <c r="BC45" t="s">
        <v>68</v>
      </c>
      <c r="BF45" t="s">
        <v>114</v>
      </c>
      <c r="BG45" t="s">
        <v>117</v>
      </c>
      <c r="BH45" t="s">
        <v>292</v>
      </c>
      <c r="BI45">
        <v>4992</v>
      </c>
      <c r="BJ45">
        <v>9</v>
      </c>
      <c r="BK45" t="s">
        <v>221</v>
      </c>
      <c r="BL45" t="s">
        <v>223</v>
      </c>
      <c r="BM45">
        <v>0.77041679964867316</v>
      </c>
      <c r="BN45" t="s">
        <v>68</v>
      </c>
      <c r="BO45" t="s">
        <v>180</v>
      </c>
      <c r="BP45">
        <v>2227.7449999999999</v>
      </c>
    </row>
    <row r="46" spans="1:68" ht="16.5">
      <c r="A46" s="49" t="str">
        <f t="shared" si="18"/>
        <v>원진운수</v>
      </c>
      <c r="B46" s="50" t="str">
        <f t="shared" si="1"/>
        <v>우종욱</v>
      </c>
      <c r="C46" s="51" t="str">
        <f t="shared" si="19"/>
        <v>C</v>
      </c>
      <c r="D46" s="52">
        <f t="shared" si="20"/>
        <v>0.85841821674987517</v>
      </c>
      <c r="E46" s="53">
        <f t="shared" si="21"/>
        <v>2956</v>
      </c>
      <c r="F46" s="54" t="str">
        <f t="shared" si="22"/>
        <v>6</v>
      </c>
      <c r="G46" s="55" t="str">
        <f t="shared" si="23"/>
        <v>72바1380</v>
      </c>
      <c r="H46" s="56">
        <f t="shared" si="24"/>
        <v>11</v>
      </c>
      <c r="I46" s="57">
        <f t="shared" si="25"/>
        <v>2709.1709999999998</v>
      </c>
      <c r="J46" s="58">
        <f t="shared" si="26"/>
        <v>4.5398813087452541E-3</v>
      </c>
      <c r="K46" s="58">
        <f t="shared" si="27"/>
        <v>0.33831177907790094</v>
      </c>
      <c r="L46" s="58">
        <f t="shared" si="28"/>
        <v>0.15170692436911515</v>
      </c>
      <c r="M46" s="59">
        <f t="shared" si="29"/>
        <v>7.6589999999999998</v>
      </c>
      <c r="N46" s="60">
        <f t="shared" si="30"/>
        <v>3.691166043044164E-2</v>
      </c>
      <c r="O46" s="60">
        <f t="shared" si="31"/>
        <v>0.51676324602618295</v>
      </c>
      <c r="P46" s="118">
        <f t="shared" si="32"/>
        <v>0</v>
      </c>
      <c r="Q46" s="119">
        <f t="shared" si="33"/>
        <v>1</v>
      </c>
      <c r="R46" s="119">
        <f t="shared" si="34"/>
        <v>14</v>
      </c>
      <c r="T46">
        <v>527</v>
      </c>
      <c r="U46">
        <v>2956</v>
      </c>
      <c r="V46" t="s">
        <v>397</v>
      </c>
      <c r="W46">
        <v>2709.1709999999998</v>
      </c>
      <c r="X46">
        <v>1090.5450000000001</v>
      </c>
      <c r="Y46">
        <v>2.484</v>
      </c>
      <c r="Z46">
        <v>7.6589999999999998</v>
      </c>
      <c r="AA46">
        <v>179.26746199999999</v>
      </c>
      <c r="AB46">
        <v>0.81385300000000005</v>
      </c>
      <c r="AC46">
        <v>60.648294</v>
      </c>
      <c r="AD46" s="1">
        <v>411</v>
      </c>
      <c r="AE46">
        <v>1</v>
      </c>
      <c r="AF46">
        <v>14</v>
      </c>
      <c r="AG46">
        <v>58</v>
      </c>
      <c r="AH46">
        <v>15.112451999999999</v>
      </c>
      <c r="AI46">
        <v>0</v>
      </c>
      <c r="AJ46">
        <v>0</v>
      </c>
      <c r="AK46">
        <v>0</v>
      </c>
      <c r="AL46">
        <v>0</v>
      </c>
      <c r="AM46" t="s">
        <v>398</v>
      </c>
      <c r="AN46" t="s">
        <v>490</v>
      </c>
      <c r="AO46">
        <v>404.428</v>
      </c>
      <c r="AR46" t="s">
        <v>114</v>
      </c>
      <c r="AS46" t="s">
        <v>117</v>
      </c>
      <c r="AT46" t="s">
        <v>224</v>
      </c>
      <c r="AU46" t="s">
        <v>397</v>
      </c>
      <c r="AV46" t="s">
        <v>48</v>
      </c>
      <c r="AW46">
        <v>11</v>
      </c>
      <c r="BB46">
        <v>0.85841821674987517</v>
      </c>
      <c r="BC46" t="s">
        <v>67</v>
      </c>
      <c r="BF46" t="s">
        <v>114</v>
      </c>
      <c r="BG46" t="s">
        <v>117</v>
      </c>
      <c r="BH46" t="s">
        <v>397</v>
      </c>
      <c r="BI46">
        <v>2956</v>
      </c>
      <c r="BJ46">
        <v>11</v>
      </c>
      <c r="BK46" t="s">
        <v>224</v>
      </c>
      <c r="BL46" t="s">
        <v>220</v>
      </c>
      <c r="BM46">
        <v>0.85841821674987517</v>
      </c>
      <c r="BN46" t="s">
        <v>67</v>
      </c>
      <c r="BO46" t="s">
        <v>170</v>
      </c>
      <c r="BP46">
        <v>2709.1709999999998</v>
      </c>
    </row>
    <row r="47" spans="1:68" ht="16.5">
      <c r="A47" s="66" t="str">
        <f t="shared" si="18"/>
        <v>원진운수</v>
      </c>
      <c r="B47" s="67" t="str">
        <f t="shared" si="1"/>
        <v>유성윤</v>
      </c>
      <c r="C47" s="68" t="str">
        <f t="shared" si="19"/>
        <v>D</v>
      </c>
      <c r="D47" s="69">
        <f t="shared" si="20"/>
        <v>0.80533333333333335</v>
      </c>
      <c r="E47" s="70">
        <f t="shared" si="21"/>
        <v>1924</v>
      </c>
      <c r="F47" s="71" t="str">
        <f t="shared" si="22"/>
        <v>320</v>
      </c>
      <c r="G47" s="72" t="str">
        <f t="shared" si="23"/>
        <v>73아1448</v>
      </c>
      <c r="H47" s="73">
        <f t="shared" si="24"/>
        <v>1</v>
      </c>
      <c r="I47" s="74">
        <f t="shared" si="25"/>
        <v>4479.8230000000003</v>
      </c>
      <c r="J47" s="75">
        <f t="shared" si="26"/>
        <v>6.1842396715678892E-3</v>
      </c>
      <c r="K47" s="75">
        <f t="shared" si="27"/>
        <v>0.27781331538639725</v>
      </c>
      <c r="L47" s="75">
        <f t="shared" si="28"/>
        <v>0.25849235561315703</v>
      </c>
      <c r="M47" s="76">
        <f t="shared" si="29"/>
        <v>20.585999999999999</v>
      </c>
      <c r="N47" s="77">
        <f t="shared" si="30"/>
        <v>4.4644621003999484E-2</v>
      </c>
      <c r="O47" s="77">
        <f t="shared" si="31"/>
        <v>1.7634625296579796</v>
      </c>
      <c r="P47" s="116">
        <f t="shared" si="32"/>
        <v>0</v>
      </c>
      <c r="Q47" s="117">
        <f t="shared" si="33"/>
        <v>2</v>
      </c>
      <c r="R47" s="117">
        <f t="shared" si="34"/>
        <v>79</v>
      </c>
      <c r="T47">
        <v>527</v>
      </c>
      <c r="U47">
        <v>1924</v>
      </c>
      <c r="V47" t="s">
        <v>294</v>
      </c>
      <c r="W47">
        <v>4479.8230000000003</v>
      </c>
      <c r="X47">
        <v>1854.6130000000001</v>
      </c>
      <c r="Y47">
        <v>2.4159999999999999</v>
      </c>
      <c r="Z47">
        <v>20.585999999999999</v>
      </c>
      <c r="AA47">
        <v>140.85078300000001</v>
      </c>
      <c r="AB47">
        <v>0.87105500000000002</v>
      </c>
      <c r="AC47">
        <v>39.130223000000001</v>
      </c>
      <c r="AD47" s="1">
        <v>1158</v>
      </c>
      <c r="AE47">
        <v>2</v>
      </c>
      <c r="AF47">
        <v>79</v>
      </c>
      <c r="AG47">
        <v>106</v>
      </c>
      <c r="AH47">
        <v>31.805453</v>
      </c>
      <c r="AI47">
        <v>33436.1</v>
      </c>
      <c r="AJ47">
        <v>27164.7</v>
      </c>
      <c r="AK47">
        <v>0</v>
      </c>
      <c r="AL47">
        <v>0</v>
      </c>
      <c r="AM47" t="s">
        <v>295</v>
      </c>
      <c r="AN47" t="s">
        <v>491</v>
      </c>
      <c r="AO47">
        <v>4479.8230000000003</v>
      </c>
      <c r="AR47" t="s">
        <v>114</v>
      </c>
      <c r="AS47" t="s">
        <v>115</v>
      </c>
      <c r="AT47" t="s">
        <v>210</v>
      </c>
      <c r="AU47" t="s">
        <v>294</v>
      </c>
      <c r="AV47" t="s">
        <v>48</v>
      </c>
      <c r="AW47">
        <v>1</v>
      </c>
      <c r="BB47">
        <v>0.80533333333333335</v>
      </c>
      <c r="BC47" t="s">
        <v>66</v>
      </c>
      <c r="BF47" t="s">
        <v>114</v>
      </c>
      <c r="BG47" t="s">
        <v>115</v>
      </c>
      <c r="BH47" t="s">
        <v>294</v>
      </c>
      <c r="BI47">
        <v>1924</v>
      </c>
      <c r="BJ47">
        <v>1</v>
      </c>
      <c r="BK47" t="s">
        <v>210</v>
      </c>
      <c r="BL47" t="s">
        <v>169</v>
      </c>
      <c r="BM47">
        <v>0.80533333333333335</v>
      </c>
      <c r="BN47" t="s">
        <v>66</v>
      </c>
      <c r="BO47" t="s">
        <v>171</v>
      </c>
      <c r="BP47">
        <v>4479.8230000000003</v>
      </c>
    </row>
    <row r="48" spans="1:68" ht="16.5">
      <c r="A48" s="49" t="str">
        <f t="shared" si="18"/>
        <v>원진운수</v>
      </c>
      <c r="B48" s="50" t="str">
        <f t="shared" si="1"/>
        <v>유재옥</v>
      </c>
      <c r="C48" s="51" t="str">
        <f t="shared" si="19"/>
        <v>F</v>
      </c>
      <c r="D48" s="52">
        <f t="shared" si="20"/>
        <v>0.79517634524316294</v>
      </c>
      <c r="E48" s="53">
        <f t="shared" si="21"/>
        <v>2639</v>
      </c>
      <c r="F48" s="54" t="str">
        <f t="shared" si="22"/>
        <v>6</v>
      </c>
      <c r="G48" s="55" t="str">
        <f t="shared" si="23"/>
        <v>70바4347</v>
      </c>
      <c r="H48" s="56">
        <f t="shared" si="24"/>
        <v>5</v>
      </c>
      <c r="I48" s="57">
        <f t="shared" si="25"/>
        <v>2887.1669999999999</v>
      </c>
      <c r="J48" s="58">
        <f t="shared" si="26"/>
        <v>4.9267299516682194E-3</v>
      </c>
      <c r="K48" s="58">
        <f t="shared" si="27"/>
        <v>0.35260858242334137</v>
      </c>
      <c r="L48" s="58">
        <f t="shared" si="28"/>
        <v>0.19534720367751501</v>
      </c>
      <c r="M48" s="59">
        <f t="shared" si="29"/>
        <v>11.73</v>
      </c>
      <c r="N48" s="60">
        <f t="shared" si="30"/>
        <v>0</v>
      </c>
      <c r="O48" s="60">
        <f t="shared" si="31"/>
        <v>2.5284301185210278</v>
      </c>
      <c r="P48" s="118">
        <f t="shared" si="32"/>
        <v>0</v>
      </c>
      <c r="Q48" s="119">
        <f t="shared" si="33"/>
        <v>0</v>
      </c>
      <c r="R48" s="119">
        <f t="shared" si="34"/>
        <v>73</v>
      </c>
      <c r="T48">
        <v>527</v>
      </c>
      <c r="U48">
        <v>2639</v>
      </c>
      <c r="V48" t="s">
        <v>296</v>
      </c>
      <c r="W48">
        <v>2887.1669999999999</v>
      </c>
      <c r="X48">
        <v>1271.9670000000001</v>
      </c>
      <c r="Y48">
        <v>2.27</v>
      </c>
      <c r="Z48">
        <v>11.73</v>
      </c>
      <c r="AA48">
        <v>170.098018</v>
      </c>
      <c r="AB48">
        <v>0.83802699999999997</v>
      </c>
      <c r="AC48">
        <v>59.978020999999998</v>
      </c>
      <c r="AD48" s="1">
        <v>564</v>
      </c>
      <c r="AE48">
        <v>0</v>
      </c>
      <c r="AF48">
        <v>73</v>
      </c>
      <c r="AG48">
        <v>105</v>
      </c>
      <c r="AH48">
        <v>16.973548000000001</v>
      </c>
      <c r="AI48">
        <v>8268.2000000000007</v>
      </c>
      <c r="AJ48">
        <v>6096.9</v>
      </c>
      <c r="AK48">
        <v>0</v>
      </c>
      <c r="AL48">
        <v>0</v>
      </c>
      <c r="AM48" t="s">
        <v>297</v>
      </c>
      <c r="AN48" t="s">
        <v>492</v>
      </c>
      <c r="AO48">
        <v>1928.0070000000001</v>
      </c>
      <c r="AR48" t="s">
        <v>114</v>
      </c>
      <c r="AS48" t="s">
        <v>117</v>
      </c>
      <c r="AT48" t="s">
        <v>221</v>
      </c>
      <c r="AU48" t="s">
        <v>296</v>
      </c>
      <c r="AV48" t="s">
        <v>48</v>
      </c>
      <c r="AW48">
        <v>5</v>
      </c>
      <c r="BB48">
        <v>0.79517634524316294</v>
      </c>
      <c r="BC48" t="s">
        <v>68</v>
      </c>
      <c r="BF48" t="s">
        <v>114</v>
      </c>
      <c r="BG48" t="s">
        <v>117</v>
      </c>
      <c r="BH48" t="s">
        <v>296</v>
      </c>
      <c r="BI48">
        <v>2639</v>
      </c>
      <c r="BJ48">
        <v>5</v>
      </c>
      <c r="BK48" t="s">
        <v>221</v>
      </c>
      <c r="BL48" t="s">
        <v>208</v>
      </c>
      <c r="BM48">
        <v>0.79517634524316294</v>
      </c>
      <c r="BN48" t="s">
        <v>68</v>
      </c>
      <c r="BO48" t="s">
        <v>180</v>
      </c>
      <c r="BP48">
        <v>2887.1669999999999</v>
      </c>
    </row>
    <row r="49" spans="1:68" ht="16.5">
      <c r="A49" s="66" t="str">
        <f t="shared" si="18"/>
        <v>원진운수</v>
      </c>
      <c r="B49" s="67" t="str">
        <f t="shared" si="1"/>
        <v>이경철</v>
      </c>
      <c r="C49" s="68" t="str">
        <f t="shared" si="19"/>
        <v>C</v>
      </c>
      <c r="D49" s="69">
        <f t="shared" si="20"/>
        <v>0.85657364406005421</v>
      </c>
      <c r="E49" s="70">
        <f t="shared" si="21"/>
        <v>6875</v>
      </c>
      <c r="F49" s="71" t="str">
        <f t="shared" si="22"/>
        <v>6</v>
      </c>
      <c r="G49" s="72" t="str">
        <f t="shared" si="23"/>
        <v>70바4347</v>
      </c>
      <c r="H49" s="73">
        <f t="shared" si="24"/>
        <v>2</v>
      </c>
      <c r="I49" s="74">
        <f t="shared" si="25"/>
        <v>2270.444</v>
      </c>
      <c r="J49" s="75">
        <f t="shared" si="26"/>
        <v>8.9195535588898391E-3</v>
      </c>
      <c r="K49" s="75">
        <f t="shared" si="27"/>
        <v>0.3284375742388726</v>
      </c>
      <c r="L49" s="75">
        <f t="shared" si="28"/>
        <v>0.12640699352197191</v>
      </c>
      <c r="M49" s="76">
        <f t="shared" si="29"/>
        <v>9.0210000000000008</v>
      </c>
      <c r="N49" s="77">
        <f t="shared" si="30"/>
        <v>0</v>
      </c>
      <c r="O49" s="77">
        <f t="shared" si="31"/>
        <v>0.61661948059498495</v>
      </c>
      <c r="P49" s="116">
        <f t="shared" si="32"/>
        <v>0</v>
      </c>
      <c r="Q49" s="117">
        <f t="shared" si="33"/>
        <v>0</v>
      </c>
      <c r="R49" s="117">
        <f t="shared" si="34"/>
        <v>14</v>
      </c>
      <c r="T49">
        <v>527</v>
      </c>
      <c r="U49">
        <v>6875</v>
      </c>
      <c r="V49" t="s">
        <v>298</v>
      </c>
      <c r="W49">
        <v>2270.444</v>
      </c>
      <c r="X49">
        <v>946.84199999999998</v>
      </c>
      <c r="Y49">
        <v>2.3980000000000001</v>
      </c>
      <c r="Z49">
        <v>9.0210000000000008</v>
      </c>
      <c r="AA49">
        <v>146.70969700000001</v>
      </c>
      <c r="AB49">
        <v>1.3085850000000001</v>
      </c>
      <c r="AC49">
        <v>48.184977000000003</v>
      </c>
      <c r="AD49" s="1">
        <v>287</v>
      </c>
      <c r="AE49">
        <v>0</v>
      </c>
      <c r="AF49">
        <v>14</v>
      </c>
      <c r="AG49">
        <v>59</v>
      </c>
      <c r="AH49">
        <v>15.475759</v>
      </c>
      <c r="AI49">
        <v>0</v>
      </c>
      <c r="AJ49">
        <v>0</v>
      </c>
      <c r="AK49">
        <v>0</v>
      </c>
      <c r="AL49">
        <v>0</v>
      </c>
      <c r="AM49" t="s">
        <v>299</v>
      </c>
      <c r="AN49" t="s">
        <v>493</v>
      </c>
      <c r="AO49">
        <v>2171.114</v>
      </c>
      <c r="AR49" t="s">
        <v>114</v>
      </c>
      <c r="AS49" t="s">
        <v>117</v>
      </c>
      <c r="AT49" t="s">
        <v>221</v>
      </c>
      <c r="AU49" t="s">
        <v>298</v>
      </c>
      <c r="AV49" t="s">
        <v>48</v>
      </c>
      <c r="AW49">
        <v>2</v>
      </c>
      <c r="BB49">
        <v>0.85657364406005421</v>
      </c>
      <c r="BC49" t="s">
        <v>67</v>
      </c>
      <c r="BF49" t="s">
        <v>114</v>
      </c>
      <c r="BG49" t="s">
        <v>117</v>
      </c>
      <c r="BH49" t="s">
        <v>298</v>
      </c>
      <c r="BI49">
        <v>6875</v>
      </c>
      <c r="BJ49">
        <v>2</v>
      </c>
      <c r="BK49" t="s">
        <v>221</v>
      </c>
      <c r="BL49" t="s">
        <v>220</v>
      </c>
      <c r="BM49">
        <v>0.85657364406005421</v>
      </c>
      <c r="BN49" t="s">
        <v>67</v>
      </c>
      <c r="BO49" t="s">
        <v>170</v>
      </c>
      <c r="BP49">
        <v>2270.444</v>
      </c>
    </row>
    <row r="50" spans="1:68" ht="16.5">
      <c r="A50" s="49" t="str">
        <f t="shared" si="18"/>
        <v>원진운수</v>
      </c>
      <c r="B50" s="50" t="str">
        <f t="shared" si="1"/>
        <v>이동소</v>
      </c>
      <c r="C50" s="51" t="str">
        <f t="shared" si="19"/>
        <v>F</v>
      </c>
      <c r="D50" s="52">
        <f t="shared" si="20"/>
        <v>0.79657661963543769</v>
      </c>
      <c r="E50" s="53">
        <f t="shared" si="21"/>
        <v>1245</v>
      </c>
      <c r="F50" s="54" t="str">
        <f t="shared" si="22"/>
        <v>22</v>
      </c>
      <c r="G50" s="55" t="str">
        <f t="shared" si="23"/>
        <v>70바3606</v>
      </c>
      <c r="H50" s="56">
        <f t="shared" si="24"/>
        <v>2</v>
      </c>
      <c r="I50" s="57">
        <f t="shared" si="25"/>
        <v>1652.549</v>
      </c>
      <c r="J50" s="58">
        <f t="shared" si="26"/>
        <v>3.3889177089150326E-3</v>
      </c>
      <c r="K50" s="58">
        <f t="shared" si="27"/>
        <v>0.36940741368615215</v>
      </c>
      <c r="L50" s="58">
        <f t="shared" si="28"/>
        <v>0.10589701122326782</v>
      </c>
      <c r="M50" s="59">
        <f t="shared" si="29"/>
        <v>9.8209999999999997</v>
      </c>
      <c r="N50" s="60">
        <f t="shared" si="30"/>
        <v>0.12102515568373465</v>
      </c>
      <c r="O50" s="60">
        <f t="shared" si="31"/>
        <v>1.9969150687816217</v>
      </c>
      <c r="P50" s="118">
        <f t="shared" si="32"/>
        <v>0</v>
      </c>
      <c r="Q50" s="119">
        <f t="shared" si="33"/>
        <v>2</v>
      </c>
      <c r="R50" s="119">
        <f t="shared" si="34"/>
        <v>33</v>
      </c>
      <c r="T50">
        <v>527</v>
      </c>
      <c r="U50">
        <v>1245</v>
      </c>
      <c r="V50" t="s">
        <v>300</v>
      </c>
      <c r="W50">
        <v>1652.549</v>
      </c>
      <c r="X50">
        <v>786.57799999999997</v>
      </c>
      <c r="Y50">
        <v>2.101</v>
      </c>
      <c r="Z50">
        <v>9.8209999999999997</v>
      </c>
      <c r="AA50">
        <v>113.43385499999999</v>
      </c>
      <c r="AB50">
        <v>0.38441799999999998</v>
      </c>
      <c r="AC50">
        <v>41.903306999999998</v>
      </c>
      <c r="AD50" s="1">
        <v>175</v>
      </c>
      <c r="AE50">
        <v>2</v>
      </c>
      <c r="AF50">
        <v>33</v>
      </c>
      <c r="AG50">
        <v>59</v>
      </c>
      <c r="AH50">
        <v>14.568393</v>
      </c>
      <c r="AI50">
        <v>0</v>
      </c>
      <c r="AJ50">
        <v>0</v>
      </c>
      <c r="AK50">
        <v>0</v>
      </c>
      <c r="AL50">
        <v>0</v>
      </c>
      <c r="AM50" t="s">
        <v>301</v>
      </c>
      <c r="AN50" t="s">
        <v>494</v>
      </c>
      <c r="AO50">
        <v>1533.0029999999999</v>
      </c>
      <c r="AR50" t="s">
        <v>114</v>
      </c>
      <c r="AS50" t="s">
        <v>116</v>
      </c>
      <c r="AT50" t="s">
        <v>187</v>
      </c>
      <c r="AU50" t="s">
        <v>300</v>
      </c>
      <c r="AV50" t="s">
        <v>48</v>
      </c>
      <c r="AW50">
        <v>2</v>
      </c>
      <c r="BB50">
        <v>0.79657661963543769</v>
      </c>
      <c r="BC50" t="s">
        <v>68</v>
      </c>
      <c r="BF50" t="s">
        <v>114</v>
      </c>
      <c r="BG50" t="s">
        <v>116</v>
      </c>
      <c r="BH50" t="s">
        <v>300</v>
      </c>
      <c r="BI50">
        <v>1245</v>
      </c>
      <c r="BJ50">
        <v>2</v>
      </c>
      <c r="BK50" t="s">
        <v>187</v>
      </c>
      <c r="BL50" t="s">
        <v>198</v>
      </c>
      <c r="BM50">
        <v>0.79657661963543769</v>
      </c>
      <c r="BN50" t="s">
        <v>68</v>
      </c>
      <c r="BO50" t="s">
        <v>180</v>
      </c>
      <c r="BP50">
        <v>1652.549</v>
      </c>
    </row>
    <row r="51" spans="1:68" ht="16.5">
      <c r="A51" s="66" t="str">
        <f t="shared" si="18"/>
        <v>원진운수</v>
      </c>
      <c r="B51" s="67" t="str">
        <f t="shared" si="1"/>
        <v>이석우</v>
      </c>
      <c r="C51" s="68" t="str">
        <f t="shared" si="19"/>
        <v>F</v>
      </c>
      <c r="D51" s="69">
        <f t="shared" si="20"/>
        <v>0.78070161699211482</v>
      </c>
      <c r="E51" s="70">
        <f t="shared" si="21"/>
        <v>2049</v>
      </c>
      <c r="F51" s="71" t="str">
        <f t="shared" si="22"/>
        <v>6</v>
      </c>
      <c r="G51" s="72" t="str">
        <f t="shared" si="23"/>
        <v>70바4310</v>
      </c>
      <c r="H51" s="73">
        <f t="shared" si="24"/>
        <v>11</v>
      </c>
      <c r="I51" s="74">
        <f t="shared" si="25"/>
        <v>2299.7019999999998</v>
      </c>
      <c r="J51" s="75">
        <f t="shared" si="26"/>
        <v>8.4337216169620959E-3</v>
      </c>
      <c r="K51" s="75">
        <f t="shared" si="27"/>
        <v>0.36295584848409046</v>
      </c>
      <c r="L51" s="75">
        <f t="shared" si="28"/>
        <v>0.26351240291133377</v>
      </c>
      <c r="M51" s="76">
        <f t="shared" si="29"/>
        <v>11.15</v>
      </c>
      <c r="N51" s="77">
        <f t="shared" si="30"/>
        <v>4.2724215615444462E-2</v>
      </c>
      <c r="O51" s="77">
        <f t="shared" si="31"/>
        <v>0.89720852792433381</v>
      </c>
      <c r="P51" s="116">
        <f t="shared" si="32"/>
        <v>1</v>
      </c>
      <c r="Q51" s="117">
        <f t="shared" si="33"/>
        <v>1</v>
      </c>
      <c r="R51" s="117">
        <f t="shared" si="34"/>
        <v>21</v>
      </c>
      <c r="T51">
        <v>527</v>
      </c>
      <c r="U51">
        <v>2049</v>
      </c>
      <c r="V51" t="s">
        <v>416</v>
      </c>
      <c r="W51">
        <v>2340.5929999999998</v>
      </c>
      <c r="X51">
        <v>1042.838</v>
      </c>
      <c r="Y51">
        <v>2.2440000000000002</v>
      </c>
      <c r="Z51">
        <v>11.15</v>
      </c>
      <c r="AA51">
        <v>148.30996999999999</v>
      </c>
      <c r="AB51">
        <v>1.2508049999999999</v>
      </c>
      <c r="AC51">
        <v>53.829971</v>
      </c>
      <c r="AD51" s="1">
        <v>606</v>
      </c>
      <c r="AE51">
        <v>1</v>
      </c>
      <c r="AF51">
        <v>21</v>
      </c>
      <c r="AG51">
        <v>59</v>
      </c>
      <c r="AH51">
        <v>15.781764000000001</v>
      </c>
      <c r="AI51">
        <v>0</v>
      </c>
      <c r="AJ51">
        <v>0</v>
      </c>
      <c r="AK51">
        <v>1</v>
      </c>
      <c r="AL51">
        <v>75</v>
      </c>
      <c r="AM51" t="s">
        <v>426</v>
      </c>
      <c r="AN51" t="s">
        <v>495</v>
      </c>
      <c r="AO51">
        <v>550.41</v>
      </c>
      <c r="AR51" t="s">
        <v>114</v>
      </c>
      <c r="AS51" t="s">
        <v>117</v>
      </c>
      <c r="AT51" t="s">
        <v>218</v>
      </c>
      <c r="AU51" t="s">
        <v>416</v>
      </c>
      <c r="AV51" t="s">
        <v>48</v>
      </c>
      <c r="AW51">
        <v>11</v>
      </c>
      <c r="BB51">
        <v>0.78070161699211482</v>
      </c>
      <c r="BC51" t="s">
        <v>68</v>
      </c>
      <c r="BF51" t="s">
        <v>114</v>
      </c>
      <c r="BG51" t="s">
        <v>117</v>
      </c>
      <c r="BH51" t="s">
        <v>416</v>
      </c>
      <c r="BI51">
        <v>2049</v>
      </c>
      <c r="BJ51">
        <v>11</v>
      </c>
      <c r="BK51" t="s">
        <v>218</v>
      </c>
      <c r="BL51" t="s">
        <v>212</v>
      </c>
      <c r="BM51">
        <v>0.78070161699211482</v>
      </c>
      <c r="BN51" t="s">
        <v>68</v>
      </c>
      <c r="BO51" t="s">
        <v>180</v>
      </c>
      <c r="BP51">
        <v>2299.7019999999998</v>
      </c>
    </row>
    <row r="52" spans="1:68" ht="16.5">
      <c r="A52" s="49" t="str">
        <f t="shared" si="18"/>
        <v>원진운수</v>
      </c>
      <c r="B52" s="50" t="str">
        <f t="shared" si="1"/>
        <v>이성진</v>
      </c>
      <c r="C52" s="51" t="str">
        <f t="shared" si="19"/>
        <v>C</v>
      </c>
      <c r="D52" s="52">
        <f t="shared" si="20"/>
        <v>0.88035714285714284</v>
      </c>
      <c r="E52" s="53">
        <f t="shared" si="21"/>
        <v>7391</v>
      </c>
      <c r="F52" s="54" t="str">
        <f t="shared" si="22"/>
        <v>6</v>
      </c>
      <c r="G52" s="55" t="str">
        <f t="shared" si="23"/>
        <v>70바4310</v>
      </c>
      <c r="H52" s="56">
        <f t="shared" si="24"/>
        <v>1</v>
      </c>
      <c r="I52" s="57">
        <f t="shared" si="25"/>
        <v>1977.35</v>
      </c>
      <c r="J52" s="58">
        <f t="shared" si="26"/>
        <v>3.4317307907381538E-3</v>
      </c>
      <c r="K52" s="58">
        <f t="shared" si="27"/>
        <v>0.35241947940241697</v>
      </c>
      <c r="L52" s="58">
        <f t="shared" si="28"/>
        <v>0.13401775103041952</v>
      </c>
      <c r="M52" s="59">
        <f t="shared" si="29"/>
        <v>10.32</v>
      </c>
      <c r="N52" s="60">
        <f t="shared" si="30"/>
        <v>5.0563530547956981E-2</v>
      </c>
      <c r="O52" s="60">
        <f t="shared" si="31"/>
        <v>2.7304306495896769</v>
      </c>
      <c r="P52" s="118">
        <f t="shared" si="32"/>
        <v>0</v>
      </c>
      <c r="Q52" s="119">
        <f t="shared" si="33"/>
        <v>1</v>
      </c>
      <c r="R52" s="119">
        <f t="shared" si="34"/>
        <v>54</v>
      </c>
      <c r="T52">
        <v>527</v>
      </c>
      <c r="U52">
        <v>7391</v>
      </c>
      <c r="V52" t="s">
        <v>399</v>
      </c>
      <c r="W52">
        <v>1977.71</v>
      </c>
      <c r="X52">
        <v>802.31</v>
      </c>
      <c r="Y52">
        <v>2.4649999999999999</v>
      </c>
      <c r="Z52">
        <v>10.32</v>
      </c>
      <c r="AA52">
        <v>122.94525</v>
      </c>
      <c r="AB52">
        <v>0.42191499999999998</v>
      </c>
      <c r="AC52">
        <v>43.328301000000003</v>
      </c>
      <c r="AD52" s="1">
        <v>265</v>
      </c>
      <c r="AE52">
        <v>1</v>
      </c>
      <c r="AF52">
        <v>54</v>
      </c>
      <c r="AG52">
        <v>58</v>
      </c>
      <c r="AH52">
        <v>16.086103000000001</v>
      </c>
      <c r="AI52">
        <v>0</v>
      </c>
      <c r="AJ52">
        <v>0</v>
      </c>
      <c r="AK52">
        <v>0</v>
      </c>
      <c r="AL52">
        <v>0</v>
      </c>
      <c r="AM52" t="s">
        <v>400</v>
      </c>
      <c r="AN52" t="s">
        <v>496</v>
      </c>
      <c r="AO52">
        <v>1977.35</v>
      </c>
      <c r="AR52" t="s">
        <v>114</v>
      </c>
      <c r="AS52" t="s">
        <v>117</v>
      </c>
      <c r="AT52" t="s">
        <v>218</v>
      </c>
      <c r="AU52" t="s">
        <v>399</v>
      </c>
      <c r="AV52" t="s">
        <v>48</v>
      </c>
      <c r="AW52">
        <v>1</v>
      </c>
      <c r="BB52">
        <v>0.88035714285714284</v>
      </c>
      <c r="BC52" t="s">
        <v>67</v>
      </c>
      <c r="BF52" t="s">
        <v>114</v>
      </c>
      <c r="BG52" t="s">
        <v>117</v>
      </c>
      <c r="BH52" t="s">
        <v>399</v>
      </c>
      <c r="BI52">
        <v>7391</v>
      </c>
      <c r="BJ52">
        <v>1</v>
      </c>
      <c r="BK52" t="s">
        <v>218</v>
      </c>
      <c r="BL52" t="s">
        <v>169</v>
      </c>
      <c r="BM52">
        <v>0.88035714285714284</v>
      </c>
      <c r="BN52" t="s">
        <v>67</v>
      </c>
      <c r="BO52" t="s">
        <v>170</v>
      </c>
      <c r="BP52">
        <v>1977.35</v>
      </c>
    </row>
    <row r="53" spans="1:68" ht="16.5">
      <c r="A53" s="66" t="str">
        <f t="shared" si="18"/>
        <v>원진운수</v>
      </c>
      <c r="B53" s="67" t="str">
        <f t="shared" si="1"/>
        <v>이수웅</v>
      </c>
      <c r="C53" s="68" t="str">
        <f t="shared" si="19"/>
        <v>C</v>
      </c>
      <c r="D53" s="69">
        <f t="shared" si="20"/>
        <v>0.85140413645172952</v>
      </c>
      <c r="E53" s="70">
        <f t="shared" si="21"/>
        <v>1688</v>
      </c>
      <c r="F53" s="71" t="str">
        <f t="shared" si="22"/>
        <v>22</v>
      </c>
      <c r="G53" s="72" t="str">
        <f t="shared" si="23"/>
        <v>70바4311</v>
      </c>
      <c r="H53" s="73">
        <f t="shared" si="24"/>
        <v>2</v>
      </c>
      <c r="I53" s="74">
        <f t="shared" si="25"/>
        <v>2393.1319999999996</v>
      </c>
      <c r="J53" s="75">
        <f t="shared" si="26"/>
        <v>2.7845214330764288E-3</v>
      </c>
      <c r="K53" s="75">
        <f t="shared" si="27"/>
        <v>0.3446082089210184</v>
      </c>
      <c r="L53" s="75">
        <f t="shared" si="28"/>
        <v>0.15586269374192482</v>
      </c>
      <c r="M53" s="76">
        <f t="shared" si="29"/>
        <v>8.3149999999999995</v>
      </c>
      <c r="N53" s="77">
        <f t="shared" si="30"/>
        <v>8.357248994205084E-2</v>
      </c>
      <c r="O53" s="77">
        <f t="shared" si="31"/>
        <v>0.20893122485512708</v>
      </c>
      <c r="P53" s="116">
        <f t="shared" si="32"/>
        <v>0</v>
      </c>
      <c r="Q53" s="117">
        <f t="shared" si="33"/>
        <v>2</v>
      </c>
      <c r="R53" s="117">
        <f t="shared" si="34"/>
        <v>5</v>
      </c>
      <c r="T53">
        <v>527</v>
      </c>
      <c r="U53">
        <v>1688</v>
      </c>
      <c r="V53" t="s">
        <v>302</v>
      </c>
      <c r="W53">
        <v>2393.1320000000001</v>
      </c>
      <c r="X53">
        <v>1117.1030000000001</v>
      </c>
      <c r="Y53">
        <v>2.1419999999999999</v>
      </c>
      <c r="Z53">
        <v>8.3149999999999995</v>
      </c>
      <c r="AA53">
        <v>161.99300700000001</v>
      </c>
      <c r="AB53">
        <v>0.451073</v>
      </c>
      <c r="AC53">
        <v>55.824120000000001</v>
      </c>
      <c r="AD53" s="1">
        <v>373</v>
      </c>
      <c r="AE53">
        <v>2</v>
      </c>
      <c r="AF53">
        <v>5</v>
      </c>
      <c r="AG53">
        <v>58</v>
      </c>
      <c r="AH53">
        <v>14.773057</v>
      </c>
      <c r="AI53">
        <v>0</v>
      </c>
      <c r="AJ53">
        <v>0</v>
      </c>
      <c r="AK53">
        <v>0</v>
      </c>
      <c r="AL53">
        <v>0</v>
      </c>
      <c r="AM53" t="s">
        <v>303</v>
      </c>
      <c r="AN53" t="s">
        <v>497</v>
      </c>
      <c r="AO53">
        <v>2312.9899999999998</v>
      </c>
      <c r="AR53" t="s">
        <v>114</v>
      </c>
      <c r="AS53" t="s">
        <v>116</v>
      </c>
      <c r="AT53" t="s">
        <v>192</v>
      </c>
      <c r="AU53" t="s">
        <v>302</v>
      </c>
      <c r="AV53" t="s">
        <v>48</v>
      </c>
      <c r="AW53">
        <v>2</v>
      </c>
      <c r="BB53">
        <v>0.85140413645172952</v>
      </c>
      <c r="BC53" t="s">
        <v>67</v>
      </c>
      <c r="BF53" t="s">
        <v>114</v>
      </c>
      <c r="BG53" t="s">
        <v>116</v>
      </c>
      <c r="BH53" t="s">
        <v>302</v>
      </c>
      <c r="BI53">
        <v>1688</v>
      </c>
      <c r="BJ53">
        <v>2</v>
      </c>
      <c r="BK53" t="s">
        <v>192</v>
      </c>
      <c r="BL53" t="s">
        <v>198</v>
      </c>
      <c r="BM53">
        <v>0.85140413645172952</v>
      </c>
      <c r="BN53" t="s">
        <v>67</v>
      </c>
      <c r="BO53" t="s">
        <v>170</v>
      </c>
      <c r="BP53">
        <v>2393.1319999999996</v>
      </c>
    </row>
    <row r="54" spans="1:68" ht="16.5">
      <c r="A54" s="49" t="str">
        <f t="shared" si="18"/>
        <v>원진운수</v>
      </c>
      <c r="B54" s="50" t="str">
        <f t="shared" si="1"/>
        <v>이승주</v>
      </c>
      <c r="C54" s="51" t="str">
        <f t="shared" si="19"/>
        <v>D</v>
      </c>
      <c r="D54" s="52">
        <f t="shared" si="20"/>
        <v>0.84958467155283701</v>
      </c>
      <c r="E54" s="53">
        <f t="shared" si="21"/>
        <v>1984</v>
      </c>
      <c r="F54" s="54" t="str">
        <f t="shared" si="22"/>
        <v>6</v>
      </c>
      <c r="G54" s="55" t="str">
        <f t="shared" si="23"/>
        <v>70바4307</v>
      </c>
      <c r="H54" s="56">
        <f t="shared" si="24"/>
        <v>11</v>
      </c>
      <c r="I54" s="57">
        <f t="shared" si="25"/>
        <v>2766.3889999999997</v>
      </c>
      <c r="J54" s="58">
        <f t="shared" si="26"/>
        <v>5.9850859550565775E-3</v>
      </c>
      <c r="K54" s="58">
        <f t="shared" si="27"/>
        <v>0.37535909107990068</v>
      </c>
      <c r="L54" s="58">
        <f t="shared" si="28"/>
        <v>0.15471432253381576</v>
      </c>
      <c r="M54" s="59">
        <f t="shared" si="29"/>
        <v>9.3369999999999997</v>
      </c>
      <c r="N54" s="60">
        <f t="shared" si="30"/>
        <v>3.6148206199489656E-2</v>
      </c>
      <c r="O54" s="60">
        <f t="shared" si="31"/>
        <v>3.6148206199489659</v>
      </c>
      <c r="P54" s="118">
        <f t="shared" si="32"/>
        <v>0</v>
      </c>
      <c r="Q54" s="119">
        <f t="shared" si="33"/>
        <v>1</v>
      </c>
      <c r="R54" s="119">
        <f t="shared" si="34"/>
        <v>100</v>
      </c>
      <c r="T54">
        <v>527</v>
      </c>
      <c r="U54">
        <v>1984</v>
      </c>
      <c r="V54" t="s">
        <v>417</v>
      </c>
      <c r="W54">
        <v>2766.3890000000001</v>
      </c>
      <c r="X54">
        <v>1134.2049999999999</v>
      </c>
      <c r="Y54">
        <v>2.4390000000000001</v>
      </c>
      <c r="Z54">
        <v>9.3369999999999997</v>
      </c>
      <c r="AA54">
        <v>182.206907</v>
      </c>
      <c r="AB54">
        <v>1.090524</v>
      </c>
      <c r="AC54">
        <v>68.393018999999995</v>
      </c>
      <c r="AD54" s="1">
        <v>428</v>
      </c>
      <c r="AE54">
        <v>1</v>
      </c>
      <c r="AF54">
        <v>100</v>
      </c>
      <c r="AG54">
        <v>63</v>
      </c>
      <c r="AH54">
        <v>15.182679</v>
      </c>
      <c r="AI54">
        <v>0</v>
      </c>
      <c r="AJ54">
        <v>0</v>
      </c>
      <c r="AK54">
        <v>0</v>
      </c>
      <c r="AL54">
        <v>0</v>
      </c>
      <c r="AM54" t="s">
        <v>427</v>
      </c>
      <c r="AN54" t="s">
        <v>498</v>
      </c>
      <c r="AO54">
        <v>659.44100000000003</v>
      </c>
      <c r="AR54" t="s">
        <v>114</v>
      </c>
      <c r="AS54" t="s">
        <v>117</v>
      </c>
      <c r="AT54" t="s">
        <v>216</v>
      </c>
      <c r="AU54" t="s">
        <v>417</v>
      </c>
      <c r="AV54" t="s">
        <v>48</v>
      </c>
      <c r="AW54">
        <v>11</v>
      </c>
      <c r="BB54">
        <v>0.84958467155283701</v>
      </c>
      <c r="BC54" t="s">
        <v>66</v>
      </c>
      <c r="BF54" t="s">
        <v>114</v>
      </c>
      <c r="BG54" t="s">
        <v>117</v>
      </c>
      <c r="BH54" t="s">
        <v>417</v>
      </c>
      <c r="BI54">
        <v>1984</v>
      </c>
      <c r="BJ54">
        <v>11</v>
      </c>
      <c r="BK54" t="s">
        <v>216</v>
      </c>
      <c r="BL54" t="s">
        <v>225</v>
      </c>
      <c r="BM54">
        <v>0.84958467155283701</v>
      </c>
      <c r="BN54" t="s">
        <v>66</v>
      </c>
      <c r="BO54" t="s">
        <v>171</v>
      </c>
      <c r="BP54">
        <v>2766.3889999999997</v>
      </c>
    </row>
    <row r="55" spans="1:68" ht="16.5">
      <c r="A55" s="66" t="str">
        <f t="shared" si="18"/>
        <v>원진운수</v>
      </c>
      <c r="B55" s="67" t="str">
        <f t="shared" si="1"/>
        <v>이예진</v>
      </c>
      <c r="C55" s="68" t="str">
        <f t="shared" si="19"/>
        <v>D</v>
      </c>
      <c r="D55" s="69">
        <f t="shared" si="20"/>
        <v>0.80428822547473189</v>
      </c>
      <c r="E55" s="70">
        <f t="shared" si="21"/>
        <v>3234</v>
      </c>
      <c r="F55" s="71" t="str">
        <f t="shared" si="22"/>
        <v>6</v>
      </c>
      <c r="G55" s="72" t="str">
        <f t="shared" si="23"/>
        <v>70바4307</v>
      </c>
      <c r="H55" s="73">
        <f t="shared" si="24"/>
        <v>9</v>
      </c>
      <c r="I55" s="74">
        <f t="shared" si="25"/>
        <v>1465.5740000000001</v>
      </c>
      <c r="J55" s="75">
        <f t="shared" si="26"/>
        <v>2.8817715920283994E-3</v>
      </c>
      <c r="K55" s="75">
        <f t="shared" si="27"/>
        <v>0.36473909501637275</v>
      </c>
      <c r="L55" s="75">
        <f t="shared" si="28"/>
        <v>0.17399326134333715</v>
      </c>
      <c r="M55" s="76">
        <f t="shared" si="29"/>
        <v>10.558999999999999</v>
      </c>
      <c r="N55" s="77">
        <f t="shared" si="30"/>
        <v>0</v>
      </c>
      <c r="O55" s="77">
        <f t="shared" si="31"/>
        <v>2.1770395799402129</v>
      </c>
      <c r="P55" s="116">
        <f t="shared" si="32"/>
        <v>0</v>
      </c>
      <c r="Q55" s="117">
        <f t="shared" si="33"/>
        <v>0</v>
      </c>
      <c r="R55" s="117">
        <f t="shared" si="34"/>
        <v>32</v>
      </c>
      <c r="T55">
        <v>527</v>
      </c>
      <c r="U55">
        <v>3234</v>
      </c>
      <c r="V55" t="s">
        <v>304</v>
      </c>
      <c r="W55">
        <v>1469.886</v>
      </c>
      <c r="X55">
        <v>634.35900000000004</v>
      </c>
      <c r="Y55">
        <v>2.3170000000000002</v>
      </c>
      <c r="Z55">
        <v>10.558999999999999</v>
      </c>
      <c r="AA55">
        <v>93.397756000000001</v>
      </c>
      <c r="AB55">
        <v>0.26915099999999997</v>
      </c>
      <c r="AC55">
        <v>34.065812999999999</v>
      </c>
      <c r="AD55" s="1">
        <v>255</v>
      </c>
      <c r="AE55">
        <v>0</v>
      </c>
      <c r="AF55">
        <v>32</v>
      </c>
      <c r="AG55">
        <v>58</v>
      </c>
      <c r="AH55">
        <v>15.737914999999999</v>
      </c>
      <c r="AI55">
        <v>0</v>
      </c>
      <c r="AJ55">
        <v>0</v>
      </c>
      <c r="AK55">
        <v>0</v>
      </c>
      <c r="AL55">
        <v>0</v>
      </c>
      <c r="AM55" t="s">
        <v>305</v>
      </c>
      <c r="AN55" t="s">
        <v>499</v>
      </c>
      <c r="AO55">
        <v>344.19799999999998</v>
      </c>
      <c r="AR55" t="s">
        <v>114</v>
      </c>
      <c r="AS55" t="s">
        <v>117</v>
      </c>
      <c r="AT55" t="s">
        <v>216</v>
      </c>
      <c r="AU55" t="s">
        <v>304</v>
      </c>
      <c r="AV55" t="s">
        <v>48</v>
      </c>
      <c r="AW55">
        <v>9</v>
      </c>
      <c r="BB55">
        <v>0.80428822547473189</v>
      </c>
      <c r="BC55" t="s">
        <v>66</v>
      </c>
      <c r="BF55" t="s">
        <v>114</v>
      </c>
      <c r="BG55" t="s">
        <v>117</v>
      </c>
      <c r="BH55" t="s">
        <v>304</v>
      </c>
      <c r="BI55">
        <v>3234</v>
      </c>
      <c r="BJ55">
        <v>9</v>
      </c>
      <c r="BK55" t="s">
        <v>216</v>
      </c>
      <c r="BL55" t="s">
        <v>217</v>
      </c>
      <c r="BM55">
        <v>0.80428822547473189</v>
      </c>
      <c r="BN55" t="s">
        <v>66</v>
      </c>
      <c r="BO55" t="s">
        <v>171</v>
      </c>
      <c r="BP55">
        <v>1465.5740000000001</v>
      </c>
    </row>
    <row r="56" spans="1:68" ht="16.5">
      <c r="A56" s="49" t="str">
        <f t="shared" si="18"/>
        <v>원진운수</v>
      </c>
      <c r="B56" s="50" t="str">
        <f t="shared" si="1"/>
        <v>이예찬</v>
      </c>
      <c r="C56" s="51" t="str">
        <f t="shared" si="19"/>
        <v>F</v>
      </c>
      <c r="D56" s="52">
        <f t="shared" si="20"/>
        <v>0.75341238275595934</v>
      </c>
      <c r="E56" s="53">
        <f t="shared" si="21"/>
        <v>3742</v>
      </c>
      <c r="F56" s="54" t="str">
        <f t="shared" si="22"/>
        <v>6</v>
      </c>
      <c r="G56" s="55" t="str">
        <f t="shared" si="23"/>
        <v>70바4309</v>
      </c>
      <c r="H56" s="56">
        <f t="shared" si="24"/>
        <v>11</v>
      </c>
      <c r="I56" s="57">
        <f t="shared" si="25"/>
        <v>2599.5940000000001</v>
      </c>
      <c r="J56" s="58">
        <f t="shared" si="26"/>
        <v>4.5942737496582862E-3</v>
      </c>
      <c r="K56" s="58">
        <f t="shared" si="27"/>
        <v>0.3617048991393822</v>
      </c>
      <c r="L56" s="58">
        <f t="shared" si="28"/>
        <v>0.22695851736848138</v>
      </c>
      <c r="M56" s="59">
        <f t="shared" si="29"/>
        <v>11.215999999999999</v>
      </c>
      <c r="N56" s="60">
        <f t="shared" si="30"/>
        <v>3.8467545316691762E-2</v>
      </c>
      <c r="O56" s="60">
        <f t="shared" si="31"/>
        <v>0.65394827038375991</v>
      </c>
      <c r="P56" s="118">
        <f t="shared" si="32"/>
        <v>0</v>
      </c>
      <c r="Q56" s="119">
        <f t="shared" si="33"/>
        <v>1</v>
      </c>
      <c r="R56" s="119">
        <f t="shared" si="34"/>
        <v>17</v>
      </c>
      <c r="T56">
        <v>527</v>
      </c>
      <c r="U56">
        <v>3742</v>
      </c>
      <c r="V56" t="s">
        <v>401</v>
      </c>
      <c r="W56">
        <v>2599.5940000000001</v>
      </c>
      <c r="X56">
        <v>1196.57</v>
      </c>
      <c r="Y56">
        <v>2.173</v>
      </c>
      <c r="Z56">
        <v>11.215999999999999</v>
      </c>
      <c r="AA56">
        <v>164.02636000000001</v>
      </c>
      <c r="AB56">
        <v>0.75358199999999997</v>
      </c>
      <c r="AC56">
        <v>59.329138</v>
      </c>
      <c r="AD56" s="1">
        <v>590</v>
      </c>
      <c r="AE56">
        <v>1</v>
      </c>
      <c r="AF56">
        <v>17</v>
      </c>
      <c r="AG56">
        <v>60</v>
      </c>
      <c r="AH56">
        <v>15.848635</v>
      </c>
      <c r="AI56">
        <v>0</v>
      </c>
      <c r="AJ56">
        <v>0</v>
      </c>
      <c r="AK56">
        <v>0</v>
      </c>
      <c r="AL56">
        <v>0</v>
      </c>
      <c r="AM56" t="s">
        <v>402</v>
      </c>
      <c r="AN56" t="s">
        <v>500</v>
      </c>
      <c r="AO56">
        <v>533.23299999999995</v>
      </c>
      <c r="AR56" t="s">
        <v>114</v>
      </c>
      <c r="AS56" t="s">
        <v>117</v>
      </c>
      <c r="AT56" t="s">
        <v>217</v>
      </c>
      <c r="AU56" t="s">
        <v>401</v>
      </c>
      <c r="AV56" t="s">
        <v>48</v>
      </c>
      <c r="AW56">
        <v>11</v>
      </c>
      <c r="BB56">
        <v>0.75341238275595934</v>
      </c>
      <c r="BC56" t="s">
        <v>68</v>
      </c>
      <c r="BF56" t="s">
        <v>114</v>
      </c>
      <c r="BG56" t="s">
        <v>117</v>
      </c>
      <c r="BH56" t="s">
        <v>401</v>
      </c>
      <c r="BI56">
        <v>3742</v>
      </c>
      <c r="BJ56">
        <v>11</v>
      </c>
      <c r="BK56" t="s">
        <v>217</v>
      </c>
      <c r="BL56" t="s">
        <v>219</v>
      </c>
      <c r="BM56">
        <v>0.75341238275595934</v>
      </c>
      <c r="BN56" t="s">
        <v>68</v>
      </c>
      <c r="BO56" t="s">
        <v>180</v>
      </c>
      <c r="BP56">
        <v>2599.5940000000001</v>
      </c>
    </row>
    <row r="57" spans="1:68" ht="16.5">
      <c r="A57" s="66" t="str">
        <f t="shared" si="18"/>
        <v>원진운수</v>
      </c>
      <c r="B57" s="67" t="str">
        <f t="shared" si="1"/>
        <v>이용철</v>
      </c>
      <c r="C57" s="68" t="str">
        <f t="shared" si="19"/>
        <v>F</v>
      </c>
      <c r="D57" s="69">
        <f t="shared" si="20"/>
        <v>0.78776951176083843</v>
      </c>
      <c r="E57" s="70">
        <f t="shared" si="21"/>
        <v>1354</v>
      </c>
      <c r="F57" s="71" t="str">
        <f t="shared" si="22"/>
        <v>6</v>
      </c>
      <c r="G57" s="72" t="str">
        <f t="shared" si="23"/>
        <v>70바4313</v>
      </c>
      <c r="H57" s="73">
        <f t="shared" si="24"/>
        <v>2</v>
      </c>
      <c r="I57" s="74">
        <f t="shared" si="25"/>
        <v>1447.777</v>
      </c>
      <c r="J57" s="75">
        <f t="shared" si="26"/>
        <v>1.1202548089000474E-3</v>
      </c>
      <c r="K57" s="75">
        <f t="shared" si="27"/>
        <v>0.35794806854924482</v>
      </c>
      <c r="L57" s="75">
        <f t="shared" si="28"/>
        <v>2.900999256100905E-2</v>
      </c>
      <c r="M57" s="76">
        <f t="shared" si="29"/>
        <v>9.4749999999999996</v>
      </c>
      <c r="N57" s="77">
        <f t="shared" si="30"/>
        <v>0</v>
      </c>
      <c r="O57" s="77">
        <f t="shared" si="31"/>
        <v>4.3514988841513578</v>
      </c>
      <c r="P57" s="116">
        <f t="shared" si="32"/>
        <v>0</v>
      </c>
      <c r="Q57" s="117">
        <f t="shared" si="33"/>
        <v>0</v>
      </c>
      <c r="R57" s="117">
        <f t="shared" si="34"/>
        <v>63</v>
      </c>
      <c r="T57">
        <v>527</v>
      </c>
      <c r="U57">
        <v>1354</v>
      </c>
      <c r="V57" t="s">
        <v>306</v>
      </c>
      <c r="W57">
        <v>1447.777</v>
      </c>
      <c r="X57">
        <v>652.04300000000001</v>
      </c>
      <c r="Y57">
        <v>2.2200000000000002</v>
      </c>
      <c r="Z57">
        <v>9.4749999999999996</v>
      </c>
      <c r="AA57">
        <v>94.458866999999998</v>
      </c>
      <c r="AB57">
        <v>0.105818</v>
      </c>
      <c r="AC57">
        <v>33.811368999999999</v>
      </c>
      <c r="AD57" s="1">
        <v>42</v>
      </c>
      <c r="AE57">
        <v>0</v>
      </c>
      <c r="AF57">
        <v>63</v>
      </c>
      <c r="AG57">
        <v>60</v>
      </c>
      <c r="AH57">
        <v>15.327062</v>
      </c>
      <c r="AI57">
        <v>0</v>
      </c>
      <c r="AJ57">
        <v>0</v>
      </c>
      <c r="AK57">
        <v>0</v>
      </c>
      <c r="AL57">
        <v>0</v>
      </c>
      <c r="AM57" t="s">
        <v>307</v>
      </c>
      <c r="AN57" t="s">
        <v>501</v>
      </c>
      <c r="AO57">
        <v>1304.298</v>
      </c>
      <c r="AR57" t="s">
        <v>114</v>
      </c>
      <c r="AS57" t="s">
        <v>117</v>
      </c>
      <c r="AT57" t="s">
        <v>220</v>
      </c>
      <c r="AU57" t="s">
        <v>306</v>
      </c>
      <c r="AV57" t="s">
        <v>48</v>
      </c>
      <c r="AW57">
        <v>2</v>
      </c>
      <c r="BB57">
        <v>0.78776951176083843</v>
      </c>
      <c r="BC57" t="s">
        <v>68</v>
      </c>
      <c r="BF57" t="s">
        <v>114</v>
      </c>
      <c r="BG57" t="s">
        <v>117</v>
      </c>
      <c r="BH57" t="s">
        <v>306</v>
      </c>
      <c r="BI57">
        <v>1354</v>
      </c>
      <c r="BJ57">
        <v>2</v>
      </c>
      <c r="BK57" t="s">
        <v>220</v>
      </c>
      <c r="BL57" t="s">
        <v>214</v>
      </c>
      <c r="BM57">
        <v>0.78776951176083843</v>
      </c>
      <c r="BN57" t="s">
        <v>68</v>
      </c>
      <c r="BO57" t="s">
        <v>180</v>
      </c>
      <c r="BP57">
        <v>1447.777</v>
      </c>
    </row>
    <row r="58" spans="1:68" ht="16.5">
      <c r="A58" s="49" t="str">
        <f t="shared" si="18"/>
        <v>원진운수</v>
      </c>
      <c r="B58" s="50" t="str">
        <f t="shared" si="1"/>
        <v>이웅</v>
      </c>
      <c r="C58" s="51" t="str">
        <f t="shared" si="19"/>
        <v>D</v>
      </c>
      <c r="D58" s="52">
        <f t="shared" si="20"/>
        <v>0.82506344936525189</v>
      </c>
      <c r="E58" s="53">
        <f t="shared" si="21"/>
        <v>8758</v>
      </c>
      <c r="F58" s="54" t="str">
        <f t="shared" si="22"/>
        <v>320</v>
      </c>
      <c r="G58" s="55" t="str">
        <f t="shared" si="23"/>
        <v>70바4344</v>
      </c>
      <c r="H58" s="56">
        <f t="shared" si="24"/>
        <v>2</v>
      </c>
      <c r="I58" s="57">
        <f t="shared" si="25"/>
        <v>4192.5820000000003</v>
      </c>
      <c r="J58" s="58">
        <f t="shared" si="26"/>
        <v>7.5378258423541731E-3</v>
      </c>
      <c r="K58" s="58">
        <f t="shared" si="27"/>
        <v>0.2633988294955602</v>
      </c>
      <c r="L58" s="58">
        <f t="shared" si="28"/>
        <v>0.13428479156758291</v>
      </c>
      <c r="M58" s="59">
        <f t="shared" si="29"/>
        <v>19.524999999999999</v>
      </c>
      <c r="N58" s="60">
        <f t="shared" si="30"/>
        <v>0</v>
      </c>
      <c r="O58" s="60">
        <f t="shared" si="31"/>
        <v>3.5061926039848474</v>
      </c>
      <c r="P58" s="118">
        <f t="shared" si="32"/>
        <v>0</v>
      </c>
      <c r="Q58" s="119">
        <f t="shared" si="33"/>
        <v>0</v>
      </c>
      <c r="R58" s="119">
        <f t="shared" si="34"/>
        <v>147</v>
      </c>
      <c r="T58">
        <v>527</v>
      </c>
      <c r="U58">
        <v>8758</v>
      </c>
      <c r="V58" t="s">
        <v>308</v>
      </c>
      <c r="W58">
        <v>4192.5820000000003</v>
      </c>
      <c r="X58">
        <v>1693.9970000000001</v>
      </c>
      <c r="Y58">
        <v>2.4750000000000001</v>
      </c>
      <c r="Z58">
        <v>19.524999999999999</v>
      </c>
      <c r="AA58">
        <v>131.699116</v>
      </c>
      <c r="AB58">
        <v>0.99272499999999997</v>
      </c>
      <c r="AC58">
        <v>34.689393000000003</v>
      </c>
      <c r="AD58" s="1">
        <v>563</v>
      </c>
      <c r="AE58">
        <v>0</v>
      </c>
      <c r="AF58">
        <v>147</v>
      </c>
      <c r="AG58">
        <v>107</v>
      </c>
      <c r="AH58">
        <v>31.834548999999999</v>
      </c>
      <c r="AI58">
        <v>30584.5</v>
      </c>
      <c r="AJ58">
        <v>23330.9</v>
      </c>
      <c r="AK58">
        <v>0</v>
      </c>
      <c r="AL58">
        <v>0</v>
      </c>
      <c r="AM58" t="s">
        <v>309</v>
      </c>
      <c r="AN58" t="s">
        <v>502</v>
      </c>
      <c r="AO58">
        <v>4056.576</v>
      </c>
      <c r="AR58" t="s">
        <v>114</v>
      </c>
      <c r="AS58" t="s">
        <v>115</v>
      </c>
      <c r="AT58" t="s">
        <v>209</v>
      </c>
      <c r="AU58" t="s">
        <v>308</v>
      </c>
      <c r="AV58" t="s">
        <v>48</v>
      </c>
      <c r="AW58">
        <v>2</v>
      </c>
      <c r="BB58">
        <v>0.82506344936525189</v>
      </c>
      <c r="BC58" t="s">
        <v>66</v>
      </c>
      <c r="BF58" t="s">
        <v>114</v>
      </c>
      <c r="BG58" t="s">
        <v>115</v>
      </c>
      <c r="BH58" t="s">
        <v>308</v>
      </c>
      <c r="BI58">
        <v>8758</v>
      </c>
      <c r="BJ58">
        <v>2</v>
      </c>
      <c r="BK58" t="s">
        <v>209</v>
      </c>
      <c r="BL58" t="s">
        <v>222</v>
      </c>
      <c r="BM58">
        <v>0.82506344936525189</v>
      </c>
      <c r="BN58" t="s">
        <v>66</v>
      </c>
      <c r="BO58" t="s">
        <v>171</v>
      </c>
      <c r="BP58">
        <v>4192.5820000000003</v>
      </c>
    </row>
    <row r="59" spans="1:68" ht="16.5">
      <c r="A59" s="66" t="str">
        <f t="shared" si="18"/>
        <v>원진운수</v>
      </c>
      <c r="B59" s="67" t="str">
        <f t="shared" si="1"/>
        <v>이재영</v>
      </c>
      <c r="C59" s="68" t="str">
        <f t="shared" si="19"/>
        <v>C</v>
      </c>
      <c r="D59" s="69">
        <f t="shared" si="20"/>
        <v>0.87567038561269328</v>
      </c>
      <c r="E59" s="70">
        <f t="shared" si="21"/>
        <v>5973</v>
      </c>
      <c r="F59" s="71" t="str">
        <f t="shared" si="22"/>
        <v>22</v>
      </c>
      <c r="G59" s="72" t="str">
        <f t="shared" si="23"/>
        <v>70바3611</v>
      </c>
      <c r="H59" s="73">
        <f t="shared" si="24"/>
        <v>10</v>
      </c>
      <c r="I59" s="74">
        <f t="shared" si="25"/>
        <v>2289.2379999999998</v>
      </c>
      <c r="J59" s="75">
        <f t="shared" si="26"/>
        <v>9.1793561852607057E-3</v>
      </c>
      <c r="K59" s="75">
        <f t="shared" si="27"/>
        <v>0.36506805167328521</v>
      </c>
      <c r="L59" s="75">
        <f t="shared" si="28"/>
        <v>0.21885011519116843</v>
      </c>
      <c r="M59" s="76">
        <f t="shared" si="29"/>
        <v>8.49</v>
      </c>
      <c r="N59" s="77">
        <f t="shared" si="30"/>
        <v>4.3682657722788107E-2</v>
      </c>
      <c r="O59" s="77">
        <f t="shared" si="31"/>
        <v>0.96101846990133843</v>
      </c>
      <c r="P59" s="116">
        <f t="shared" si="32"/>
        <v>0</v>
      </c>
      <c r="Q59" s="117">
        <f t="shared" si="33"/>
        <v>1</v>
      </c>
      <c r="R59" s="117">
        <f t="shared" si="34"/>
        <v>22</v>
      </c>
      <c r="T59">
        <v>527</v>
      </c>
      <c r="U59">
        <v>5973</v>
      </c>
      <c r="V59" t="s">
        <v>403</v>
      </c>
      <c r="W59">
        <v>2289.2379999999998</v>
      </c>
      <c r="X59">
        <v>1006.928</v>
      </c>
      <c r="Y59">
        <v>2.2730000000000001</v>
      </c>
      <c r="Z59">
        <v>8.49</v>
      </c>
      <c r="AA59">
        <v>155.65884700000001</v>
      </c>
      <c r="AB59">
        <v>1.4288479999999999</v>
      </c>
      <c r="AC59">
        <v>56.826072000000003</v>
      </c>
      <c r="AD59" s="1">
        <v>501</v>
      </c>
      <c r="AE59">
        <v>1</v>
      </c>
      <c r="AF59">
        <v>22</v>
      </c>
      <c r="AG59">
        <v>59</v>
      </c>
      <c r="AH59">
        <v>14.706764</v>
      </c>
      <c r="AI59">
        <v>0</v>
      </c>
      <c r="AJ59">
        <v>0</v>
      </c>
      <c r="AK59">
        <v>0</v>
      </c>
      <c r="AL59">
        <v>0</v>
      </c>
      <c r="AM59" t="s">
        <v>404</v>
      </c>
      <c r="AN59" t="s">
        <v>503</v>
      </c>
      <c r="AO59">
        <v>394.38600000000002</v>
      </c>
      <c r="AR59" t="s">
        <v>114</v>
      </c>
      <c r="AS59" t="s">
        <v>116</v>
      </c>
      <c r="AT59" t="s">
        <v>367</v>
      </c>
      <c r="AU59" t="s">
        <v>403</v>
      </c>
      <c r="AV59" t="s">
        <v>48</v>
      </c>
      <c r="AW59">
        <v>10</v>
      </c>
      <c r="BB59">
        <v>0.87567038561269328</v>
      </c>
      <c r="BC59" t="s">
        <v>67</v>
      </c>
      <c r="BF59" t="s">
        <v>114</v>
      </c>
      <c r="BG59" t="s">
        <v>116</v>
      </c>
      <c r="BH59" t="s">
        <v>403</v>
      </c>
      <c r="BI59">
        <v>5973</v>
      </c>
      <c r="BJ59">
        <v>10</v>
      </c>
      <c r="BK59" t="s">
        <v>367</v>
      </c>
      <c r="BL59" t="s">
        <v>190</v>
      </c>
      <c r="BM59">
        <v>0.87567038561269328</v>
      </c>
      <c r="BN59" t="s">
        <v>67</v>
      </c>
      <c r="BO59" t="s">
        <v>170</v>
      </c>
      <c r="BP59">
        <v>2289.2379999999998</v>
      </c>
    </row>
    <row r="60" spans="1:68" ht="16.5">
      <c r="A60" s="49" t="str">
        <f t="shared" si="18"/>
        <v>원진운수</v>
      </c>
      <c r="B60" s="50" t="str">
        <f t="shared" si="1"/>
        <v>이재현</v>
      </c>
      <c r="C60" s="51" t="str">
        <f t="shared" si="19"/>
        <v>D</v>
      </c>
      <c r="D60" s="52">
        <f t="shared" si="20"/>
        <v>0.81268844682374641</v>
      </c>
      <c r="E60" s="53">
        <f t="shared" si="21"/>
        <v>7377</v>
      </c>
      <c r="F60" s="54" t="str">
        <f t="shared" si="22"/>
        <v>6</v>
      </c>
      <c r="G60" s="55" t="str">
        <f t="shared" si="23"/>
        <v>70바3609</v>
      </c>
      <c r="H60" s="56">
        <f t="shared" si="24"/>
        <v>8</v>
      </c>
      <c r="I60" s="57">
        <f t="shared" si="25"/>
        <v>1382.932</v>
      </c>
      <c r="J60" s="58">
        <f t="shared" si="26"/>
        <v>3.2191688859775137E-3</v>
      </c>
      <c r="K60" s="58">
        <f t="shared" si="27"/>
        <v>0.36628805453934488</v>
      </c>
      <c r="L60" s="58">
        <f t="shared" si="28"/>
        <v>0.21042249365840113</v>
      </c>
      <c r="M60" s="59">
        <f t="shared" si="29"/>
        <v>9.6289999999999996</v>
      </c>
      <c r="N60" s="60">
        <f t="shared" si="30"/>
        <v>0.21693040583340323</v>
      </c>
      <c r="O60" s="60">
        <f t="shared" si="31"/>
        <v>1.3015824350004195</v>
      </c>
      <c r="P60" s="118">
        <f t="shared" si="32"/>
        <v>0</v>
      </c>
      <c r="Q60" s="119">
        <f t="shared" si="33"/>
        <v>3</v>
      </c>
      <c r="R60" s="119">
        <f t="shared" si="34"/>
        <v>18</v>
      </c>
      <c r="T60">
        <v>527</v>
      </c>
      <c r="U60">
        <v>7377</v>
      </c>
      <c r="V60" t="s">
        <v>310</v>
      </c>
      <c r="W60">
        <v>1382.932</v>
      </c>
      <c r="X60">
        <v>586.88300000000004</v>
      </c>
      <c r="Y60">
        <v>2.3559999999999999</v>
      </c>
      <c r="Z60">
        <v>9.6289999999999996</v>
      </c>
      <c r="AA60">
        <v>87.923315000000002</v>
      </c>
      <c r="AB60">
        <v>0.28304000000000001</v>
      </c>
      <c r="AC60">
        <v>32.205260000000003</v>
      </c>
      <c r="AD60" s="1">
        <v>291</v>
      </c>
      <c r="AE60">
        <v>3</v>
      </c>
      <c r="AF60">
        <v>18</v>
      </c>
      <c r="AG60">
        <v>58</v>
      </c>
      <c r="AH60">
        <v>15.728842</v>
      </c>
      <c r="AI60">
        <v>0</v>
      </c>
      <c r="AJ60">
        <v>0</v>
      </c>
      <c r="AK60">
        <v>0</v>
      </c>
      <c r="AL60">
        <v>0</v>
      </c>
      <c r="AM60" t="s">
        <v>311</v>
      </c>
      <c r="AN60" t="s">
        <v>504</v>
      </c>
      <c r="AO60">
        <v>402.72699999999998</v>
      </c>
      <c r="AR60" t="s">
        <v>114</v>
      </c>
      <c r="AS60" t="s">
        <v>117</v>
      </c>
      <c r="AT60" t="s">
        <v>211</v>
      </c>
      <c r="AU60" t="s">
        <v>310</v>
      </c>
      <c r="AV60" t="s">
        <v>48</v>
      </c>
      <c r="AW60">
        <v>8</v>
      </c>
      <c r="BB60">
        <v>0.81268844682374641</v>
      </c>
      <c r="BC60" t="s">
        <v>66</v>
      </c>
      <c r="BF60" t="s">
        <v>114</v>
      </c>
      <c r="BG60" t="s">
        <v>117</v>
      </c>
      <c r="BH60" t="s">
        <v>310</v>
      </c>
      <c r="BI60">
        <v>7377</v>
      </c>
      <c r="BJ60">
        <v>8</v>
      </c>
      <c r="BK60" t="s">
        <v>211</v>
      </c>
      <c r="BL60" t="s">
        <v>220</v>
      </c>
      <c r="BM60">
        <v>0.81268844682374641</v>
      </c>
      <c r="BN60" t="s">
        <v>66</v>
      </c>
      <c r="BO60" t="s">
        <v>171</v>
      </c>
      <c r="BP60">
        <v>1382.932</v>
      </c>
    </row>
    <row r="61" spans="1:68" ht="16.5">
      <c r="A61" s="66" t="str">
        <f t="shared" si="18"/>
        <v>원진운수</v>
      </c>
      <c r="B61" s="67" t="str">
        <f t="shared" si="1"/>
        <v>이재훈</v>
      </c>
      <c r="C61" s="68" t="str">
        <f t="shared" si="19"/>
        <v>C</v>
      </c>
      <c r="D61" s="69">
        <f t="shared" si="20"/>
        <v>0.86634006226421312</v>
      </c>
      <c r="E61" s="70">
        <f t="shared" si="21"/>
        <v>3685</v>
      </c>
      <c r="F61" s="71" t="str">
        <f t="shared" si="22"/>
        <v>22</v>
      </c>
      <c r="G61" s="72" t="str">
        <f t="shared" si="23"/>
        <v>70바3606</v>
      </c>
      <c r="H61" s="73">
        <f t="shared" si="24"/>
        <v>11</v>
      </c>
      <c r="I61" s="74">
        <f t="shared" si="25"/>
        <v>2234.9670000000001</v>
      </c>
      <c r="J61" s="75">
        <f t="shared" si="26"/>
        <v>6.0222080831499932E-3</v>
      </c>
      <c r="K61" s="75">
        <f t="shared" si="27"/>
        <v>0.38371143976971905</v>
      </c>
      <c r="L61" s="75">
        <f t="shared" si="28"/>
        <v>0.1449685834287486</v>
      </c>
      <c r="M61" s="76">
        <f t="shared" si="29"/>
        <v>8.9529999999999994</v>
      </c>
      <c r="N61" s="77">
        <f t="shared" si="30"/>
        <v>0.17897355978857851</v>
      </c>
      <c r="O61" s="77">
        <f t="shared" si="31"/>
        <v>0.93961118889003725</v>
      </c>
      <c r="P61" s="116">
        <f t="shared" si="32"/>
        <v>1</v>
      </c>
      <c r="Q61" s="117">
        <f t="shared" si="33"/>
        <v>4</v>
      </c>
      <c r="R61" s="117">
        <f t="shared" si="34"/>
        <v>21</v>
      </c>
      <c r="T61">
        <v>527</v>
      </c>
      <c r="U61">
        <v>3685</v>
      </c>
      <c r="V61" t="s">
        <v>405</v>
      </c>
      <c r="W61">
        <v>2234.9670000000001</v>
      </c>
      <c r="X61">
        <v>1006.995</v>
      </c>
      <c r="Y61">
        <v>2.2189999999999999</v>
      </c>
      <c r="Z61">
        <v>8.9529999999999994</v>
      </c>
      <c r="AA61">
        <v>154.14495600000001</v>
      </c>
      <c r="AB61">
        <v>0.92829300000000003</v>
      </c>
      <c r="AC61">
        <v>59.147182999999998</v>
      </c>
      <c r="AD61" s="1">
        <v>324</v>
      </c>
      <c r="AE61">
        <v>4</v>
      </c>
      <c r="AF61">
        <v>21</v>
      </c>
      <c r="AG61">
        <v>56</v>
      </c>
      <c r="AH61">
        <v>14.499124999999999</v>
      </c>
      <c r="AI61">
        <v>0</v>
      </c>
      <c r="AJ61">
        <v>0</v>
      </c>
      <c r="AK61">
        <v>1</v>
      </c>
      <c r="AL61">
        <v>626</v>
      </c>
      <c r="AM61" t="s">
        <v>406</v>
      </c>
      <c r="AN61" t="s">
        <v>505</v>
      </c>
      <c r="AO61">
        <v>404.20299999999997</v>
      </c>
      <c r="AR61" t="s">
        <v>114</v>
      </c>
      <c r="AS61" t="s">
        <v>116</v>
      </c>
      <c r="AT61" t="s">
        <v>187</v>
      </c>
      <c r="AU61" t="s">
        <v>405</v>
      </c>
      <c r="AV61" t="s">
        <v>48</v>
      </c>
      <c r="AW61">
        <v>11</v>
      </c>
      <c r="BB61">
        <v>0.86634006226421312</v>
      </c>
      <c r="BC61" t="s">
        <v>67</v>
      </c>
      <c r="BF61" t="s">
        <v>114</v>
      </c>
      <c r="BG61" t="s">
        <v>116</v>
      </c>
      <c r="BH61" t="s">
        <v>405</v>
      </c>
      <c r="BI61">
        <v>3685</v>
      </c>
      <c r="BJ61">
        <v>11</v>
      </c>
      <c r="BK61" t="s">
        <v>187</v>
      </c>
      <c r="BL61" t="s">
        <v>194</v>
      </c>
      <c r="BM61">
        <v>0.86634006226421312</v>
      </c>
      <c r="BN61" t="s">
        <v>67</v>
      </c>
      <c r="BO61" t="s">
        <v>170</v>
      </c>
      <c r="BP61">
        <v>2234.9670000000001</v>
      </c>
    </row>
    <row r="62" spans="1:68" ht="16.5">
      <c r="A62" s="49" t="str">
        <f t="shared" si="18"/>
        <v>원진운수</v>
      </c>
      <c r="B62" s="50" t="str">
        <f t="shared" si="1"/>
        <v>이정철</v>
      </c>
      <c r="C62" s="51" t="str">
        <f t="shared" si="19"/>
        <v>D</v>
      </c>
      <c r="D62" s="52">
        <f t="shared" si="20"/>
        <v>0.84538461538461529</v>
      </c>
      <c r="E62" s="53">
        <f t="shared" si="21"/>
        <v>2181</v>
      </c>
      <c r="F62" s="54" t="str">
        <f t="shared" si="22"/>
        <v>22</v>
      </c>
      <c r="G62" s="55" t="str">
        <f t="shared" si="23"/>
        <v>70바4327</v>
      </c>
      <c r="H62" s="56">
        <f t="shared" si="24"/>
        <v>1</v>
      </c>
      <c r="I62" s="57">
        <f t="shared" si="25"/>
        <v>2234.165</v>
      </c>
      <c r="J62" s="58">
        <f t="shared" si="26"/>
        <v>4.219183832780451E-3</v>
      </c>
      <c r="K62" s="58">
        <f t="shared" si="27"/>
        <v>0.38015919590677882</v>
      </c>
      <c r="L62" s="58">
        <f t="shared" si="28"/>
        <v>0.2112646111634548</v>
      </c>
      <c r="M62" s="59">
        <f t="shared" si="29"/>
        <v>9.7780000000000005</v>
      </c>
      <c r="N62" s="60">
        <f t="shared" si="30"/>
        <v>4.4759451517681105E-2</v>
      </c>
      <c r="O62" s="60">
        <f t="shared" si="31"/>
        <v>0.80567012731825982</v>
      </c>
      <c r="P62" s="118">
        <f t="shared" si="32"/>
        <v>0</v>
      </c>
      <c r="Q62" s="119">
        <f t="shared" si="33"/>
        <v>1</v>
      </c>
      <c r="R62" s="119">
        <f t="shared" si="34"/>
        <v>18</v>
      </c>
      <c r="T62">
        <v>527</v>
      </c>
      <c r="U62">
        <v>2181</v>
      </c>
      <c r="V62" t="s">
        <v>312</v>
      </c>
      <c r="W62">
        <v>2234.165</v>
      </c>
      <c r="X62">
        <v>1016.552</v>
      </c>
      <c r="Y62">
        <v>2.198</v>
      </c>
      <c r="Z62">
        <v>9.7780000000000005</v>
      </c>
      <c r="AA62">
        <v>153.52329399999999</v>
      </c>
      <c r="AB62">
        <v>0.64774299999999996</v>
      </c>
      <c r="AC62">
        <v>58.363292000000001</v>
      </c>
      <c r="AD62" s="1">
        <v>472</v>
      </c>
      <c r="AE62">
        <v>1</v>
      </c>
      <c r="AF62">
        <v>18</v>
      </c>
      <c r="AG62">
        <v>57</v>
      </c>
      <c r="AH62">
        <v>14.552612</v>
      </c>
      <c r="AI62">
        <v>0</v>
      </c>
      <c r="AJ62">
        <v>0</v>
      </c>
      <c r="AK62">
        <v>0</v>
      </c>
      <c r="AL62">
        <v>0</v>
      </c>
      <c r="AM62" t="s">
        <v>313</v>
      </c>
      <c r="AN62" t="s">
        <v>506</v>
      </c>
      <c r="AO62">
        <v>2234.165</v>
      </c>
      <c r="AR62" t="s">
        <v>114</v>
      </c>
      <c r="AS62" t="s">
        <v>116</v>
      </c>
      <c r="AT62" t="s">
        <v>197</v>
      </c>
      <c r="AU62" t="s">
        <v>312</v>
      </c>
      <c r="AV62" t="s">
        <v>48</v>
      </c>
      <c r="AW62">
        <v>1</v>
      </c>
      <c r="BB62">
        <v>0.84538461538461529</v>
      </c>
      <c r="BC62" t="s">
        <v>66</v>
      </c>
      <c r="BF62" t="s">
        <v>114</v>
      </c>
      <c r="BG62" t="s">
        <v>116</v>
      </c>
      <c r="BH62" t="s">
        <v>312</v>
      </c>
      <c r="BI62">
        <v>2181</v>
      </c>
      <c r="BJ62">
        <v>1</v>
      </c>
      <c r="BK62" t="s">
        <v>197</v>
      </c>
      <c r="BL62" t="s">
        <v>169</v>
      </c>
      <c r="BM62">
        <v>0.84538461538461529</v>
      </c>
      <c r="BN62" t="s">
        <v>66</v>
      </c>
      <c r="BO62" t="s">
        <v>171</v>
      </c>
      <c r="BP62">
        <v>2234.165</v>
      </c>
    </row>
    <row r="63" spans="1:68" ht="16.5">
      <c r="A63" s="66" t="str">
        <f t="shared" si="18"/>
        <v>원진운수</v>
      </c>
      <c r="B63" s="67" t="str">
        <f t="shared" si="1"/>
        <v>이종훈</v>
      </c>
      <c r="C63" s="68" t="str">
        <f t="shared" si="19"/>
        <v>D</v>
      </c>
      <c r="D63" s="69">
        <f t="shared" si="20"/>
        <v>0.83892857142857158</v>
      </c>
      <c r="E63" s="70">
        <f t="shared" si="21"/>
        <v>8311</v>
      </c>
      <c r="F63" s="71" t="str">
        <f t="shared" si="22"/>
        <v>6</v>
      </c>
      <c r="G63" s="72" t="str">
        <f t="shared" si="23"/>
        <v>70바4309</v>
      </c>
      <c r="H63" s="73">
        <f t="shared" si="24"/>
        <v>1</v>
      </c>
      <c r="I63" s="74">
        <f t="shared" si="25"/>
        <v>1787.6189999999999</v>
      </c>
      <c r="J63" s="75">
        <f t="shared" si="26"/>
        <v>8.4038544436363814E-4</v>
      </c>
      <c r="K63" s="75">
        <f t="shared" si="27"/>
        <v>0.38674878446841954</v>
      </c>
      <c r="L63" s="75">
        <f t="shared" si="28"/>
        <v>0.16670218877736251</v>
      </c>
      <c r="M63" s="76">
        <f t="shared" si="29"/>
        <v>11.051</v>
      </c>
      <c r="N63" s="77">
        <f t="shared" si="30"/>
        <v>5.5940331804484066E-2</v>
      </c>
      <c r="O63" s="77">
        <f t="shared" si="31"/>
        <v>0.89504530887174505</v>
      </c>
      <c r="P63" s="116">
        <f t="shared" si="32"/>
        <v>0</v>
      </c>
      <c r="Q63" s="117">
        <f t="shared" si="33"/>
        <v>1</v>
      </c>
      <c r="R63" s="117">
        <f t="shared" si="34"/>
        <v>16</v>
      </c>
      <c r="T63">
        <v>527</v>
      </c>
      <c r="U63">
        <v>8311</v>
      </c>
      <c r="V63" t="s">
        <v>314</v>
      </c>
      <c r="W63">
        <v>1787.6189999999999</v>
      </c>
      <c r="X63">
        <v>760.947</v>
      </c>
      <c r="Y63">
        <v>2.3490000000000002</v>
      </c>
      <c r="Z63">
        <v>11.051</v>
      </c>
      <c r="AA63">
        <v>115.66359300000001</v>
      </c>
      <c r="AB63">
        <v>9.7201999999999997E-2</v>
      </c>
      <c r="AC63">
        <v>44.732754</v>
      </c>
      <c r="AD63" s="1">
        <v>298</v>
      </c>
      <c r="AE63">
        <v>1</v>
      </c>
      <c r="AF63">
        <v>16</v>
      </c>
      <c r="AG63">
        <v>57</v>
      </c>
      <c r="AH63">
        <v>15.45533</v>
      </c>
      <c r="AI63">
        <v>0</v>
      </c>
      <c r="AJ63">
        <v>0</v>
      </c>
      <c r="AK63">
        <v>0</v>
      </c>
      <c r="AL63">
        <v>0</v>
      </c>
      <c r="AM63" t="s">
        <v>315</v>
      </c>
      <c r="AN63" t="s">
        <v>507</v>
      </c>
      <c r="AO63">
        <v>1787.6189999999999</v>
      </c>
      <c r="AR63" t="s">
        <v>114</v>
      </c>
      <c r="AS63" t="s">
        <v>117</v>
      </c>
      <c r="AT63" t="s">
        <v>217</v>
      </c>
      <c r="AU63" t="s">
        <v>314</v>
      </c>
      <c r="AV63" t="s">
        <v>48</v>
      </c>
      <c r="AW63">
        <v>1</v>
      </c>
      <c r="BB63">
        <v>0.83892857142857158</v>
      </c>
      <c r="BC63" t="s">
        <v>66</v>
      </c>
      <c r="BF63" t="s">
        <v>114</v>
      </c>
      <c r="BG63" t="s">
        <v>117</v>
      </c>
      <c r="BH63" t="s">
        <v>314</v>
      </c>
      <c r="BI63">
        <v>8311</v>
      </c>
      <c r="BJ63">
        <v>1</v>
      </c>
      <c r="BK63" t="s">
        <v>217</v>
      </c>
      <c r="BL63" t="s">
        <v>169</v>
      </c>
      <c r="BM63">
        <v>0.83892857142857158</v>
      </c>
      <c r="BN63" t="s">
        <v>66</v>
      </c>
      <c r="BO63" t="s">
        <v>171</v>
      </c>
      <c r="BP63">
        <v>1787.6189999999999</v>
      </c>
    </row>
    <row r="64" spans="1:68" ht="16.5">
      <c r="A64" s="49" t="str">
        <f t="shared" si="18"/>
        <v>원진운수</v>
      </c>
      <c r="B64" s="50" t="str">
        <f t="shared" si="1"/>
        <v>이태현</v>
      </c>
      <c r="C64" s="51" t="str">
        <f t="shared" si="19"/>
        <v>D</v>
      </c>
      <c r="D64" s="52">
        <f t="shared" si="20"/>
        <v>0.81714285714285717</v>
      </c>
      <c r="E64" s="53">
        <f t="shared" si="21"/>
        <v>1274</v>
      </c>
      <c r="F64" s="54" t="str">
        <f t="shared" si="22"/>
        <v>6</v>
      </c>
      <c r="G64" s="55" t="str">
        <f t="shared" si="23"/>
        <v>70바4307</v>
      </c>
      <c r="H64" s="56">
        <f t="shared" si="24"/>
        <v>1</v>
      </c>
      <c r="I64" s="57">
        <f t="shared" si="25"/>
        <v>2008.5889999999999</v>
      </c>
      <c r="J64" s="58">
        <f t="shared" si="26"/>
        <v>2.2644137397202393E-3</v>
      </c>
      <c r="K64" s="58">
        <f t="shared" si="27"/>
        <v>0.35280043498373942</v>
      </c>
      <c r="L64" s="58">
        <f t="shared" si="28"/>
        <v>0.20661270175232466</v>
      </c>
      <c r="M64" s="59">
        <f t="shared" si="29"/>
        <v>11.42</v>
      </c>
      <c r="N64" s="60">
        <f t="shared" si="30"/>
        <v>4.9786193193331239E-2</v>
      </c>
      <c r="O64" s="60">
        <f t="shared" si="31"/>
        <v>3.2858887507598618</v>
      </c>
      <c r="P64" s="118">
        <f t="shared" si="32"/>
        <v>0</v>
      </c>
      <c r="Q64" s="119">
        <f t="shared" si="33"/>
        <v>1</v>
      </c>
      <c r="R64" s="119">
        <f t="shared" si="34"/>
        <v>66</v>
      </c>
      <c r="T64">
        <v>527</v>
      </c>
      <c r="U64">
        <v>1274</v>
      </c>
      <c r="V64" t="s">
        <v>316</v>
      </c>
      <c r="W64">
        <v>2008.5889999999999</v>
      </c>
      <c r="X64">
        <v>877.71100000000001</v>
      </c>
      <c r="Y64">
        <v>2.2879999999999998</v>
      </c>
      <c r="Z64">
        <v>11.42</v>
      </c>
      <c r="AA64">
        <v>126.34219400000001</v>
      </c>
      <c r="AB64">
        <v>0.28609099999999998</v>
      </c>
      <c r="AC64">
        <v>44.573580999999997</v>
      </c>
      <c r="AD64" s="1">
        <v>415</v>
      </c>
      <c r="AE64">
        <v>1</v>
      </c>
      <c r="AF64">
        <v>66</v>
      </c>
      <c r="AG64">
        <v>58</v>
      </c>
      <c r="AH64">
        <v>15.898006000000001</v>
      </c>
      <c r="AI64">
        <v>0</v>
      </c>
      <c r="AJ64">
        <v>0</v>
      </c>
      <c r="AK64">
        <v>0</v>
      </c>
      <c r="AL64">
        <v>0</v>
      </c>
      <c r="AM64" t="s">
        <v>317</v>
      </c>
      <c r="AN64" t="s">
        <v>508</v>
      </c>
      <c r="AO64">
        <v>2008.5889999999999</v>
      </c>
      <c r="AR64" t="s">
        <v>114</v>
      </c>
      <c r="AS64" t="s">
        <v>117</v>
      </c>
      <c r="AT64" t="s">
        <v>216</v>
      </c>
      <c r="AU64" t="s">
        <v>316</v>
      </c>
      <c r="AV64" t="s">
        <v>48</v>
      </c>
      <c r="AW64">
        <v>1</v>
      </c>
      <c r="BB64">
        <v>0.81714285714285717</v>
      </c>
      <c r="BC64" t="s">
        <v>66</v>
      </c>
      <c r="BF64" t="s">
        <v>114</v>
      </c>
      <c r="BG64" t="s">
        <v>117</v>
      </c>
      <c r="BH64" t="s">
        <v>316</v>
      </c>
      <c r="BI64">
        <v>1274</v>
      </c>
      <c r="BJ64">
        <v>1</v>
      </c>
      <c r="BK64" t="s">
        <v>216</v>
      </c>
      <c r="BL64" t="s">
        <v>169</v>
      </c>
      <c r="BM64">
        <v>0.81714285714285717</v>
      </c>
      <c r="BN64" t="s">
        <v>66</v>
      </c>
      <c r="BO64" t="s">
        <v>171</v>
      </c>
      <c r="BP64">
        <v>2008.5889999999999</v>
      </c>
    </row>
    <row r="65" spans="1:68" ht="16.5">
      <c r="A65" s="66" t="str">
        <f t="shared" si="18"/>
        <v>원진운수</v>
      </c>
      <c r="B65" s="67" t="str">
        <f t="shared" si="1"/>
        <v>임성진</v>
      </c>
      <c r="C65" s="68" t="str">
        <f t="shared" si="19"/>
        <v>D</v>
      </c>
      <c r="D65" s="69">
        <f t="shared" si="20"/>
        <v>0.83044658051663112</v>
      </c>
      <c r="E65" s="70">
        <f t="shared" si="21"/>
        <v>2009</v>
      </c>
      <c r="F65" s="71" t="str">
        <f t="shared" si="22"/>
        <v>22</v>
      </c>
      <c r="G65" s="72" t="str">
        <f t="shared" si="23"/>
        <v>70바4323</v>
      </c>
      <c r="H65" s="73">
        <f t="shared" si="24"/>
        <v>11</v>
      </c>
      <c r="I65" s="74">
        <f t="shared" si="25"/>
        <v>2269.5230000000001</v>
      </c>
      <c r="J65" s="75">
        <f t="shared" si="26"/>
        <v>8.0847915180416556E-3</v>
      </c>
      <c r="K65" s="75">
        <f t="shared" si="27"/>
        <v>0.38150627361850964</v>
      </c>
      <c r="L65" s="75">
        <f t="shared" si="28"/>
        <v>0.10486785108588896</v>
      </c>
      <c r="M65" s="76">
        <f t="shared" si="29"/>
        <v>9.2070000000000007</v>
      </c>
      <c r="N65" s="77">
        <f t="shared" si="30"/>
        <v>0.17624848921998146</v>
      </c>
      <c r="O65" s="77">
        <f t="shared" si="31"/>
        <v>1.6302985252848285</v>
      </c>
      <c r="P65" s="116">
        <f t="shared" si="32"/>
        <v>0</v>
      </c>
      <c r="Q65" s="117">
        <f t="shared" si="33"/>
        <v>4</v>
      </c>
      <c r="R65" s="117">
        <f t="shared" si="34"/>
        <v>37</v>
      </c>
      <c r="T65">
        <v>527</v>
      </c>
      <c r="U65">
        <v>2009</v>
      </c>
      <c r="V65" t="s">
        <v>407</v>
      </c>
      <c r="W65">
        <v>2269.5230000000001</v>
      </c>
      <c r="X65">
        <v>1042.1379999999999</v>
      </c>
      <c r="Y65">
        <v>2.1779999999999999</v>
      </c>
      <c r="Z65">
        <v>9.2070000000000007</v>
      </c>
      <c r="AA65">
        <v>160.48218399999999</v>
      </c>
      <c r="AB65">
        <v>1.2974650000000001</v>
      </c>
      <c r="AC65">
        <v>61.224960000000003</v>
      </c>
      <c r="AD65" s="1">
        <v>238</v>
      </c>
      <c r="AE65">
        <v>4</v>
      </c>
      <c r="AF65">
        <v>37</v>
      </c>
      <c r="AG65">
        <v>61</v>
      </c>
      <c r="AH65">
        <v>14.1419</v>
      </c>
      <c r="AI65">
        <v>0</v>
      </c>
      <c r="AJ65">
        <v>0</v>
      </c>
      <c r="AK65">
        <v>0</v>
      </c>
      <c r="AL65">
        <v>0</v>
      </c>
      <c r="AM65" t="s">
        <v>408</v>
      </c>
      <c r="AN65" t="s">
        <v>509</v>
      </c>
      <c r="AO65">
        <v>333.62299999999999</v>
      </c>
      <c r="AR65" t="s">
        <v>114</v>
      </c>
      <c r="AS65" t="s">
        <v>116</v>
      </c>
      <c r="AT65" t="s">
        <v>194</v>
      </c>
      <c r="AU65" t="s">
        <v>407</v>
      </c>
      <c r="AV65" t="s">
        <v>48</v>
      </c>
      <c r="AW65">
        <v>11</v>
      </c>
      <c r="BB65">
        <v>0.83044658051663112</v>
      </c>
      <c r="BC65" t="s">
        <v>66</v>
      </c>
      <c r="BF65" t="s">
        <v>114</v>
      </c>
      <c r="BG65" t="s">
        <v>116</v>
      </c>
      <c r="BH65" t="s">
        <v>407</v>
      </c>
      <c r="BI65">
        <v>2009</v>
      </c>
      <c r="BJ65">
        <v>11</v>
      </c>
      <c r="BK65" t="s">
        <v>194</v>
      </c>
      <c r="BL65" t="s">
        <v>190</v>
      </c>
      <c r="BM65">
        <v>0.83044658051663112</v>
      </c>
      <c r="BN65" t="s">
        <v>66</v>
      </c>
      <c r="BO65" t="s">
        <v>171</v>
      </c>
      <c r="BP65">
        <v>2269.5230000000001</v>
      </c>
    </row>
    <row r="66" spans="1:68" ht="16.5">
      <c r="A66" s="49" t="str">
        <f t="shared" si="18"/>
        <v>원진운수</v>
      </c>
      <c r="B66" s="50" t="str">
        <f t="shared" si="1"/>
        <v>임충섭</v>
      </c>
      <c r="C66" s="51" t="str">
        <f t="shared" si="19"/>
        <v>F</v>
      </c>
      <c r="D66" s="52">
        <f t="shared" si="20"/>
        <v>0.76423076923076927</v>
      </c>
      <c r="E66" s="53">
        <f t="shared" si="21"/>
        <v>913</v>
      </c>
      <c r="F66" s="54" t="str">
        <f t="shared" si="22"/>
        <v>22</v>
      </c>
      <c r="G66" s="55" t="str">
        <f t="shared" si="23"/>
        <v>70바3618</v>
      </c>
      <c r="H66" s="56">
        <f t="shared" si="24"/>
        <v>1</v>
      </c>
      <c r="I66" s="57">
        <f t="shared" si="25"/>
        <v>1621.55</v>
      </c>
      <c r="J66" s="58">
        <f t="shared" si="26"/>
        <v>3.3906663157513336E-3</v>
      </c>
      <c r="K66" s="58">
        <f t="shared" si="27"/>
        <v>0.38891605856444378</v>
      </c>
      <c r="L66" s="58">
        <f t="shared" si="28"/>
        <v>0.17822453825043941</v>
      </c>
      <c r="M66" s="59">
        <f t="shared" si="29"/>
        <v>11.228</v>
      </c>
      <c r="N66" s="60">
        <f t="shared" si="30"/>
        <v>0.12333878079615183</v>
      </c>
      <c r="O66" s="60">
        <f t="shared" si="31"/>
        <v>3.3918164718941752</v>
      </c>
      <c r="P66" s="118">
        <f t="shared" si="32"/>
        <v>0</v>
      </c>
      <c r="Q66" s="119">
        <f t="shared" si="33"/>
        <v>2</v>
      </c>
      <c r="R66" s="119">
        <f t="shared" si="34"/>
        <v>55</v>
      </c>
      <c r="T66">
        <v>527</v>
      </c>
      <c r="U66">
        <v>913</v>
      </c>
      <c r="V66" t="s">
        <v>318</v>
      </c>
      <c r="W66">
        <v>1621.55</v>
      </c>
      <c r="X66">
        <v>816.01700000000005</v>
      </c>
      <c r="Y66">
        <v>1.9870000000000001</v>
      </c>
      <c r="Z66">
        <v>11.228</v>
      </c>
      <c r="AA66">
        <v>110.507188</v>
      </c>
      <c r="AB66">
        <v>0.374693</v>
      </c>
      <c r="AC66">
        <v>42.978020000000001</v>
      </c>
      <c r="AD66" s="1">
        <v>289</v>
      </c>
      <c r="AE66">
        <v>2</v>
      </c>
      <c r="AF66">
        <v>55</v>
      </c>
      <c r="AG66">
        <v>58</v>
      </c>
      <c r="AH66">
        <v>14.673705999999999</v>
      </c>
      <c r="AI66">
        <v>0</v>
      </c>
      <c r="AJ66">
        <v>0</v>
      </c>
      <c r="AK66">
        <v>0</v>
      </c>
      <c r="AL66">
        <v>0</v>
      </c>
      <c r="AM66" t="s">
        <v>319</v>
      </c>
      <c r="AN66" t="s">
        <v>510</v>
      </c>
      <c r="AO66">
        <v>1621.55</v>
      </c>
      <c r="AR66" t="s">
        <v>114</v>
      </c>
      <c r="AS66" t="s">
        <v>116</v>
      </c>
      <c r="AT66" t="s">
        <v>190</v>
      </c>
      <c r="AU66" t="s">
        <v>318</v>
      </c>
      <c r="AV66" t="s">
        <v>48</v>
      </c>
      <c r="AW66">
        <v>1</v>
      </c>
      <c r="BB66">
        <v>0.76423076923076927</v>
      </c>
      <c r="BC66" t="s">
        <v>68</v>
      </c>
      <c r="BF66" t="s">
        <v>114</v>
      </c>
      <c r="BG66" t="s">
        <v>116</v>
      </c>
      <c r="BH66" t="s">
        <v>318</v>
      </c>
      <c r="BI66">
        <v>913</v>
      </c>
      <c r="BJ66">
        <v>1</v>
      </c>
      <c r="BK66" t="s">
        <v>190</v>
      </c>
      <c r="BL66" t="s">
        <v>169</v>
      </c>
      <c r="BM66">
        <v>0.76423076923076927</v>
      </c>
      <c r="BN66" t="s">
        <v>68</v>
      </c>
      <c r="BO66" t="s">
        <v>180</v>
      </c>
      <c r="BP66">
        <v>1621.55</v>
      </c>
    </row>
    <row r="67" spans="1:68" ht="16.5">
      <c r="A67" s="66" t="str">
        <f t="shared" si="18"/>
        <v>원진운수</v>
      </c>
      <c r="B67" s="67" t="str">
        <f t="shared" si="1"/>
        <v>임태균</v>
      </c>
      <c r="C67" s="68" t="str">
        <f t="shared" si="19"/>
        <v>F</v>
      </c>
      <c r="D67" s="69">
        <f t="shared" si="20"/>
        <v>0.783648994077774</v>
      </c>
      <c r="E67" s="70">
        <f t="shared" si="21"/>
        <v>2524</v>
      </c>
      <c r="F67" s="71" t="str">
        <f t="shared" si="22"/>
        <v>22</v>
      </c>
      <c r="G67" s="72" t="str">
        <f t="shared" si="23"/>
        <v>70바4356</v>
      </c>
      <c r="H67" s="73">
        <f t="shared" si="24"/>
        <v>9</v>
      </c>
      <c r="I67" s="74">
        <f t="shared" si="25"/>
        <v>2245.4720000000002</v>
      </c>
      <c r="J67" s="75">
        <f t="shared" si="26"/>
        <v>4.4407229488167823E-3</v>
      </c>
      <c r="K67" s="75">
        <f t="shared" si="27"/>
        <v>0.36838704470051153</v>
      </c>
      <c r="L67" s="75">
        <f t="shared" si="28"/>
        <v>0.21465420187826878</v>
      </c>
      <c r="M67" s="76">
        <f t="shared" si="29"/>
        <v>10.529</v>
      </c>
      <c r="N67" s="77">
        <f t="shared" si="30"/>
        <v>0.17813626711889524</v>
      </c>
      <c r="O67" s="77">
        <f t="shared" si="31"/>
        <v>4.720611078650724</v>
      </c>
      <c r="P67" s="116">
        <f t="shared" si="32"/>
        <v>0</v>
      </c>
      <c r="Q67" s="117">
        <f t="shared" si="33"/>
        <v>4</v>
      </c>
      <c r="R67" s="117">
        <f t="shared" si="34"/>
        <v>106</v>
      </c>
      <c r="T67">
        <v>527</v>
      </c>
      <c r="U67">
        <v>2524</v>
      </c>
      <c r="V67" t="s">
        <v>418</v>
      </c>
      <c r="W67">
        <v>2245.4720000000002</v>
      </c>
      <c r="X67">
        <v>1096.0540000000001</v>
      </c>
      <c r="Y67">
        <v>2.0489999999999999</v>
      </c>
      <c r="Z67">
        <v>10.529</v>
      </c>
      <c r="AA67">
        <v>153.306344</v>
      </c>
      <c r="AB67">
        <v>0.68079100000000004</v>
      </c>
      <c r="AC67">
        <v>56.476070999999997</v>
      </c>
      <c r="AD67" s="1">
        <v>482</v>
      </c>
      <c r="AE67">
        <v>4</v>
      </c>
      <c r="AF67">
        <v>106</v>
      </c>
      <c r="AG67">
        <v>70</v>
      </c>
      <c r="AH67">
        <v>14.64696</v>
      </c>
      <c r="AI67">
        <v>14.5</v>
      </c>
      <c r="AJ67">
        <v>0</v>
      </c>
      <c r="AK67">
        <v>0</v>
      </c>
      <c r="AL67">
        <v>0</v>
      </c>
      <c r="AM67" t="s">
        <v>428</v>
      </c>
      <c r="AN67" t="s">
        <v>511</v>
      </c>
      <c r="AO67">
        <v>638.13900000000001</v>
      </c>
      <c r="AR67" t="s">
        <v>114</v>
      </c>
      <c r="AS67" t="s">
        <v>116</v>
      </c>
      <c r="AT67" t="s">
        <v>203</v>
      </c>
      <c r="AU67" t="s">
        <v>418</v>
      </c>
      <c r="AV67" t="s">
        <v>48</v>
      </c>
      <c r="AW67">
        <v>9</v>
      </c>
      <c r="BB67">
        <v>0.783648994077774</v>
      </c>
      <c r="BC67" t="s">
        <v>68</v>
      </c>
      <c r="BF67" t="s">
        <v>114</v>
      </c>
      <c r="BG67" t="s">
        <v>116</v>
      </c>
      <c r="BH67" t="s">
        <v>418</v>
      </c>
      <c r="BI67">
        <v>2524</v>
      </c>
      <c r="BJ67">
        <v>9</v>
      </c>
      <c r="BK67" t="s">
        <v>203</v>
      </c>
      <c r="BL67" t="s">
        <v>190</v>
      </c>
      <c r="BM67">
        <v>0.783648994077774</v>
      </c>
      <c r="BN67" t="s">
        <v>68</v>
      </c>
      <c r="BO67" t="s">
        <v>180</v>
      </c>
      <c r="BP67">
        <v>2245.4720000000002</v>
      </c>
    </row>
    <row r="68" spans="1:68" ht="16.5">
      <c r="A68" s="49" t="str">
        <f t="shared" si="18"/>
        <v>원진운수</v>
      </c>
      <c r="B68" s="50" t="str">
        <f t="shared" si="1"/>
        <v>장기원</v>
      </c>
      <c r="C68" s="51" t="str">
        <f t="shared" si="19"/>
        <v>D</v>
      </c>
      <c r="D68" s="52">
        <f t="shared" si="20"/>
        <v>0.83177505853736755</v>
      </c>
      <c r="E68" s="53">
        <f t="shared" si="21"/>
        <v>9885</v>
      </c>
      <c r="F68" s="54" t="str">
        <f t="shared" si="22"/>
        <v>6</v>
      </c>
      <c r="G68" s="55" t="str">
        <f t="shared" si="23"/>
        <v>70바4312</v>
      </c>
      <c r="H68" s="56">
        <f t="shared" si="24"/>
        <v>2</v>
      </c>
      <c r="I68" s="57">
        <f t="shared" si="25"/>
        <v>2101.6489999999999</v>
      </c>
      <c r="J68" s="58">
        <f t="shared" si="26"/>
        <v>4.7413660912149318E-3</v>
      </c>
      <c r="K68" s="58">
        <f t="shared" si="27"/>
        <v>0.35322191423557669</v>
      </c>
      <c r="L68" s="58">
        <f t="shared" si="28"/>
        <v>0.1741489658834563</v>
      </c>
      <c r="M68" s="59">
        <f t="shared" si="29"/>
        <v>9.4529999999999994</v>
      </c>
      <c r="N68" s="60">
        <f t="shared" si="30"/>
        <v>0</v>
      </c>
      <c r="O68" s="60">
        <f t="shared" si="31"/>
        <v>1.9984307560396624</v>
      </c>
      <c r="P68" s="118">
        <f t="shared" si="32"/>
        <v>0</v>
      </c>
      <c r="Q68" s="119">
        <f t="shared" si="33"/>
        <v>0</v>
      </c>
      <c r="R68" s="119">
        <f t="shared" si="34"/>
        <v>42</v>
      </c>
      <c r="T68">
        <v>527</v>
      </c>
      <c r="U68">
        <v>9885</v>
      </c>
      <c r="V68" t="s">
        <v>320</v>
      </c>
      <c r="W68">
        <v>2101.6489999999999</v>
      </c>
      <c r="X68">
        <v>902.41499999999996</v>
      </c>
      <c r="Y68">
        <v>2.3290000000000002</v>
      </c>
      <c r="Z68">
        <v>9.4529999999999994</v>
      </c>
      <c r="AA68">
        <v>133.981639</v>
      </c>
      <c r="AB68">
        <v>0.63525600000000004</v>
      </c>
      <c r="AC68">
        <v>47.325251000000002</v>
      </c>
      <c r="AD68" s="1">
        <v>366</v>
      </c>
      <c r="AE68">
        <v>0</v>
      </c>
      <c r="AF68">
        <v>42</v>
      </c>
      <c r="AG68">
        <v>59</v>
      </c>
      <c r="AH68">
        <v>15.686097</v>
      </c>
      <c r="AI68">
        <v>0</v>
      </c>
      <c r="AJ68">
        <v>0</v>
      </c>
      <c r="AK68">
        <v>0</v>
      </c>
      <c r="AL68">
        <v>0</v>
      </c>
      <c r="AM68" t="s">
        <v>321</v>
      </c>
      <c r="AN68" t="s">
        <v>512</v>
      </c>
      <c r="AO68">
        <v>1952.4269999999999</v>
      </c>
      <c r="AR68" t="s">
        <v>114</v>
      </c>
      <c r="AS68" t="s">
        <v>117</v>
      </c>
      <c r="AT68" t="s">
        <v>219</v>
      </c>
      <c r="AU68" t="s">
        <v>320</v>
      </c>
      <c r="AV68" t="s">
        <v>48</v>
      </c>
      <c r="AW68">
        <v>2</v>
      </c>
      <c r="BB68">
        <v>0.83177505853736755</v>
      </c>
      <c r="BC68" t="s">
        <v>66</v>
      </c>
      <c r="BF68" t="s">
        <v>114</v>
      </c>
      <c r="BG68" t="s">
        <v>117</v>
      </c>
      <c r="BH68" t="s">
        <v>320</v>
      </c>
      <c r="BI68">
        <v>9885</v>
      </c>
      <c r="BJ68">
        <v>2</v>
      </c>
      <c r="BK68" t="s">
        <v>219</v>
      </c>
      <c r="BL68" t="s">
        <v>217</v>
      </c>
      <c r="BM68">
        <v>0.83177505853736755</v>
      </c>
      <c r="BN68" t="s">
        <v>66</v>
      </c>
      <c r="BO68" t="s">
        <v>171</v>
      </c>
      <c r="BP68">
        <v>2101.6489999999999</v>
      </c>
    </row>
    <row r="69" spans="1:68" ht="16.5">
      <c r="A69" s="66" t="str">
        <f t="shared" si="18"/>
        <v>원진운수</v>
      </c>
      <c r="B69" s="67" t="str">
        <f t="shared" si="1"/>
        <v>장수민</v>
      </c>
      <c r="C69" s="68" t="str">
        <f t="shared" si="19"/>
        <v>F</v>
      </c>
      <c r="D69" s="69">
        <f t="shared" si="20"/>
        <v>0.79730769230769227</v>
      </c>
      <c r="E69" s="70">
        <f t="shared" si="21"/>
        <v>6395</v>
      </c>
      <c r="F69" s="71" t="str">
        <f t="shared" si="22"/>
        <v>22</v>
      </c>
      <c r="G69" s="72" t="str">
        <f t="shared" si="23"/>
        <v>70바3611</v>
      </c>
      <c r="H69" s="73">
        <f t="shared" si="24"/>
        <v>1</v>
      </c>
      <c r="I69" s="74">
        <f t="shared" si="25"/>
        <v>2314.5949999999998</v>
      </c>
      <c r="J69" s="75">
        <f t="shared" si="26"/>
        <v>2.6022492680478188E-3</v>
      </c>
      <c r="K69" s="75">
        <f t="shared" si="27"/>
        <v>0.37809961702381184</v>
      </c>
      <c r="L69" s="75">
        <f t="shared" si="28"/>
        <v>0.17065620551327557</v>
      </c>
      <c r="M69" s="76">
        <f t="shared" si="29"/>
        <v>9.7059999999999995</v>
      </c>
      <c r="N69" s="77">
        <f t="shared" si="30"/>
        <v>8.64082053231775E-2</v>
      </c>
      <c r="O69" s="77">
        <f t="shared" si="31"/>
        <v>3.5427364182502772</v>
      </c>
      <c r="P69" s="116">
        <f t="shared" si="32"/>
        <v>0</v>
      </c>
      <c r="Q69" s="117">
        <f t="shared" si="33"/>
        <v>2</v>
      </c>
      <c r="R69" s="117">
        <f t="shared" si="34"/>
        <v>82</v>
      </c>
      <c r="T69">
        <v>527</v>
      </c>
      <c r="U69">
        <v>6395</v>
      </c>
      <c r="V69" t="s">
        <v>322</v>
      </c>
      <c r="W69">
        <v>2314.5949999999998</v>
      </c>
      <c r="X69">
        <v>1116.444</v>
      </c>
      <c r="Y69">
        <v>2.073</v>
      </c>
      <c r="Z69">
        <v>9.7059999999999995</v>
      </c>
      <c r="AA69">
        <v>155.409401</v>
      </c>
      <c r="AB69">
        <v>0.404414</v>
      </c>
      <c r="AC69">
        <v>58.760235000000002</v>
      </c>
      <c r="AD69" s="1">
        <v>395</v>
      </c>
      <c r="AE69">
        <v>2</v>
      </c>
      <c r="AF69">
        <v>82</v>
      </c>
      <c r="AG69">
        <v>58</v>
      </c>
      <c r="AH69">
        <v>14.893532</v>
      </c>
      <c r="AI69">
        <v>0</v>
      </c>
      <c r="AJ69">
        <v>0</v>
      </c>
      <c r="AK69">
        <v>0</v>
      </c>
      <c r="AL69">
        <v>0</v>
      </c>
      <c r="AM69" t="s">
        <v>323</v>
      </c>
      <c r="AN69" t="s">
        <v>513</v>
      </c>
      <c r="AO69">
        <v>2314.5949999999998</v>
      </c>
      <c r="AR69" t="s">
        <v>114</v>
      </c>
      <c r="AS69" t="s">
        <v>116</v>
      </c>
      <c r="AT69" t="s">
        <v>367</v>
      </c>
      <c r="AU69" t="s">
        <v>322</v>
      </c>
      <c r="AV69" t="s">
        <v>48</v>
      </c>
      <c r="AW69">
        <v>1</v>
      </c>
      <c r="BB69">
        <v>0.79730769230769227</v>
      </c>
      <c r="BC69" t="s">
        <v>68</v>
      </c>
      <c r="BF69" t="s">
        <v>114</v>
      </c>
      <c r="BG69" t="s">
        <v>116</v>
      </c>
      <c r="BH69" t="s">
        <v>322</v>
      </c>
      <c r="BI69">
        <v>6395</v>
      </c>
      <c r="BJ69">
        <v>1</v>
      </c>
      <c r="BK69" t="s">
        <v>367</v>
      </c>
      <c r="BL69" t="s">
        <v>169</v>
      </c>
      <c r="BM69">
        <v>0.79730769230769227</v>
      </c>
      <c r="BN69" t="s">
        <v>68</v>
      </c>
      <c r="BO69" t="s">
        <v>180</v>
      </c>
      <c r="BP69">
        <v>2314.5949999999998</v>
      </c>
    </row>
    <row r="70" spans="1:68" ht="16.5">
      <c r="A70" s="49" t="str">
        <f t="shared" si="18"/>
        <v>원진운수</v>
      </c>
      <c r="B70" s="50" t="str">
        <f t="shared" ref="B70:B95" si="35">IF(BH70="null", E70, BH70)</f>
        <v>전경수</v>
      </c>
      <c r="C70" s="51" t="str">
        <f t="shared" si="19"/>
        <v>F</v>
      </c>
      <c r="D70" s="52">
        <f t="shared" si="20"/>
        <v>0.75295728357766756</v>
      </c>
      <c r="E70" s="53">
        <f t="shared" si="21"/>
        <v>29</v>
      </c>
      <c r="F70" s="54" t="str">
        <f t="shared" si="22"/>
        <v>320</v>
      </c>
      <c r="G70" s="55" t="str">
        <f t="shared" si="23"/>
        <v>70바4344</v>
      </c>
      <c r="H70" s="56">
        <f t="shared" si="24"/>
        <v>4</v>
      </c>
      <c r="I70" s="57">
        <f t="shared" si="25"/>
        <v>4662.1959999999999</v>
      </c>
      <c r="J70" s="58">
        <f t="shared" si="26"/>
        <v>1.0661216908110628E-2</v>
      </c>
      <c r="K70" s="58">
        <f t="shared" si="27"/>
        <v>0.27784976836862418</v>
      </c>
      <c r="L70" s="58">
        <f t="shared" si="28"/>
        <v>0.16387127439515628</v>
      </c>
      <c r="M70" s="59">
        <f t="shared" si="29"/>
        <v>22.181999999999999</v>
      </c>
      <c r="N70" s="60">
        <f t="shared" si="30"/>
        <v>6.434735905568964E-2</v>
      </c>
      <c r="O70" s="60">
        <f t="shared" si="31"/>
        <v>14.907138181234766</v>
      </c>
      <c r="P70" s="118">
        <f t="shared" si="32"/>
        <v>0</v>
      </c>
      <c r="Q70" s="119">
        <f t="shared" si="33"/>
        <v>3</v>
      </c>
      <c r="R70" s="119">
        <f t="shared" si="34"/>
        <v>695</v>
      </c>
      <c r="T70">
        <v>527</v>
      </c>
      <c r="U70">
        <v>29</v>
      </c>
      <c r="V70" t="s">
        <v>324</v>
      </c>
      <c r="W70">
        <v>4662.1959999999999</v>
      </c>
      <c r="X70">
        <v>2066.0300000000002</v>
      </c>
      <c r="Y70">
        <v>2.2570000000000001</v>
      </c>
      <c r="Z70">
        <v>22.181999999999999</v>
      </c>
      <c r="AA70">
        <v>149.264105</v>
      </c>
      <c r="AB70">
        <v>1.591337</v>
      </c>
      <c r="AC70">
        <v>41.472996999999999</v>
      </c>
      <c r="AD70" s="1">
        <v>764</v>
      </c>
      <c r="AE70">
        <v>3</v>
      </c>
      <c r="AF70">
        <v>695</v>
      </c>
      <c r="AG70">
        <v>107</v>
      </c>
      <c r="AH70">
        <v>31.234542000000001</v>
      </c>
      <c r="AI70">
        <v>31726.3</v>
      </c>
      <c r="AJ70">
        <v>27305.4</v>
      </c>
      <c r="AK70">
        <v>0</v>
      </c>
      <c r="AL70">
        <v>0</v>
      </c>
      <c r="AM70" t="s">
        <v>325</v>
      </c>
      <c r="AN70" t="s">
        <v>514</v>
      </c>
      <c r="AO70">
        <v>1198.549</v>
      </c>
      <c r="AR70" t="s">
        <v>114</v>
      </c>
      <c r="AS70" t="s">
        <v>115</v>
      </c>
      <c r="AT70" t="s">
        <v>209</v>
      </c>
      <c r="AU70" t="s">
        <v>324</v>
      </c>
      <c r="AV70" t="s">
        <v>48</v>
      </c>
      <c r="AW70">
        <v>4</v>
      </c>
      <c r="BB70">
        <v>0.75295728357766756</v>
      </c>
      <c r="BC70" t="s">
        <v>68</v>
      </c>
      <c r="BF70" t="s">
        <v>114</v>
      </c>
      <c r="BG70" t="s">
        <v>115</v>
      </c>
      <c r="BH70" t="s">
        <v>324</v>
      </c>
      <c r="BI70">
        <v>29</v>
      </c>
      <c r="BJ70">
        <v>4</v>
      </c>
      <c r="BK70" t="s">
        <v>209</v>
      </c>
      <c r="BL70" t="s">
        <v>208</v>
      </c>
      <c r="BM70">
        <v>0.75295728357766756</v>
      </c>
      <c r="BN70" t="s">
        <v>68</v>
      </c>
      <c r="BO70" t="s">
        <v>180</v>
      </c>
      <c r="BP70">
        <v>4662.1959999999999</v>
      </c>
    </row>
    <row r="71" spans="1:68" ht="16.5">
      <c r="A71" s="66" t="str">
        <f t="shared" si="18"/>
        <v>원진운수</v>
      </c>
      <c r="B71" s="67" t="str">
        <f t="shared" si="35"/>
        <v>전기하</v>
      </c>
      <c r="C71" s="68" t="str">
        <f t="shared" si="19"/>
        <v>F</v>
      </c>
      <c r="D71" s="69">
        <f t="shared" si="20"/>
        <v>0.76</v>
      </c>
      <c r="E71" s="70">
        <f t="shared" si="21"/>
        <v>5672</v>
      </c>
      <c r="F71" s="71" t="str">
        <f t="shared" si="22"/>
        <v>22</v>
      </c>
      <c r="G71" s="72" t="str">
        <f t="shared" si="23"/>
        <v>70바4345</v>
      </c>
      <c r="H71" s="73">
        <f t="shared" si="24"/>
        <v>1</v>
      </c>
      <c r="I71" s="74">
        <f t="shared" si="25"/>
        <v>2450.2220000000002</v>
      </c>
      <c r="J71" s="75">
        <f t="shared" si="26"/>
        <v>2.9449652197634248E-3</v>
      </c>
      <c r="K71" s="75">
        <f t="shared" si="27"/>
        <v>0.39027190214836938</v>
      </c>
      <c r="L71" s="75">
        <f t="shared" si="28"/>
        <v>3.8363870702328197E-2</v>
      </c>
      <c r="M71" s="76">
        <f t="shared" si="29"/>
        <v>12.159000000000001</v>
      </c>
      <c r="N71" s="77">
        <f t="shared" si="30"/>
        <v>8.1625256813464248E-2</v>
      </c>
      <c r="O71" s="77">
        <f t="shared" si="31"/>
        <v>4.3669512395203371</v>
      </c>
      <c r="P71" s="116">
        <f t="shared" si="32"/>
        <v>0</v>
      </c>
      <c r="Q71" s="117">
        <f t="shared" si="33"/>
        <v>2</v>
      </c>
      <c r="R71" s="117">
        <f t="shared" si="34"/>
        <v>107</v>
      </c>
      <c r="T71">
        <v>527</v>
      </c>
      <c r="U71">
        <v>5672</v>
      </c>
      <c r="V71" t="s">
        <v>326</v>
      </c>
      <c r="W71">
        <v>2450.2220000000002</v>
      </c>
      <c r="X71">
        <v>1239.8610000000001</v>
      </c>
      <c r="Y71">
        <v>1.976</v>
      </c>
      <c r="Z71">
        <v>12.159000000000001</v>
      </c>
      <c r="AA71">
        <v>166.37106499999999</v>
      </c>
      <c r="AB71">
        <v>0.48995699999999998</v>
      </c>
      <c r="AC71">
        <v>64.929952</v>
      </c>
      <c r="AD71" s="1">
        <v>94</v>
      </c>
      <c r="AE71">
        <v>2</v>
      </c>
      <c r="AF71">
        <v>107</v>
      </c>
      <c r="AG71">
        <v>59</v>
      </c>
      <c r="AH71">
        <v>14.727452</v>
      </c>
      <c r="AI71">
        <v>0</v>
      </c>
      <c r="AJ71">
        <v>0</v>
      </c>
      <c r="AK71">
        <v>0</v>
      </c>
      <c r="AL71">
        <v>0</v>
      </c>
      <c r="AM71" t="s">
        <v>327</v>
      </c>
      <c r="AN71" t="s">
        <v>515</v>
      </c>
      <c r="AO71">
        <v>2450.2220000000002</v>
      </c>
      <c r="AR71" t="s">
        <v>114</v>
      </c>
      <c r="AS71" t="s">
        <v>116</v>
      </c>
      <c r="AT71" t="s">
        <v>202</v>
      </c>
      <c r="AU71" t="s">
        <v>326</v>
      </c>
      <c r="AV71" t="s">
        <v>48</v>
      </c>
      <c r="AW71">
        <v>1</v>
      </c>
      <c r="BB71">
        <v>0.76</v>
      </c>
      <c r="BC71" t="s">
        <v>68</v>
      </c>
      <c r="BF71" t="s">
        <v>114</v>
      </c>
      <c r="BG71" t="s">
        <v>116</v>
      </c>
      <c r="BH71" t="s">
        <v>326</v>
      </c>
      <c r="BI71">
        <v>5672</v>
      </c>
      <c r="BJ71">
        <v>1</v>
      </c>
      <c r="BK71" t="s">
        <v>202</v>
      </c>
      <c r="BL71" t="s">
        <v>169</v>
      </c>
      <c r="BM71">
        <v>0.76</v>
      </c>
      <c r="BN71" t="s">
        <v>68</v>
      </c>
      <c r="BO71" t="s">
        <v>180</v>
      </c>
      <c r="BP71">
        <v>2450.2220000000002</v>
      </c>
    </row>
    <row r="72" spans="1:68" ht="16.5">
      <c r="A72" s="49" t="str">
        <f t="shared" ref="A72:A87" si="36">BF72</f>
        <v>원진운수</v>
      </c>
      <c r="B72" s="50" t="str">
        <f t="shared" si="35"/>
        <v>전승찬</v>
      </c>
      <c r="C72" s="51" t="str">
        <f t="shared" ref="C72:C87" si="37">BN72</f>
        <v>F</v>
      </c>
      <c r="D72" s="52">
        <f t="shared" ref="D72:D87" si="38">BM72</f>
        <v>0.7810211154781852</v>
      </c>
      <c r="E72" s="53">
        <f t="shared" ref="E72:E87" si="39">U72</f>
        <v>2278</v>
      </c>
      <c r="F72" s="54" t="str">
        <f t="shared" ref="F72:F87" si="40">BG72</f>
        <v>6</v>
      </c>
      <c r="G72" s="55" t="str">
        <f t="shared" ref="G72:G87" si="41">BK72</f>
        <v>70바3612</v>
      </c>
      <c r="H72" s="56">
        <f t="shared" ref="H72:H87" si="42">BJ72</f>
        <v>9</v>
      </c>
      <c r="I72" s="57">
        <f t="shared" ref="I72:I87" si="43">BP72</f>
        <v>1283.0500000000002</v>
      </c>
      <c r="J72" s="58">
        <f t="shared" ref="J72:J87" si="44">AB72/AA72</f>
        <v>5.894040095226121E-3</v>
      </c>
      <c r="K72" s="58">
        <f t="shared" ref="K72:K87" si="45">AC72/AA72</f>
        <v>0.36694633307043317</v>
      </c>
      <c r="L72" s="58">
        <f t="shared" ref="L72:L87" si="46">AD72/I72</f>
        <v>0.12782042788667627</v>
      </c>
      <c r="M72" s="59">
        <f t="shared" ref="M72:M87" si="47">Z72</f>
        <v>11.105</v>
      </c>
      <c r="N72" s="60">
        <f t="shared" ref="N72:N87" si="48">AE72*100/W72</f>
        <v>0</v>
      </c>
      <c r="O72" s="60">
        <f t="shared" ref="O72:O87" si="49">AF72*100/W72</f>
        <v>2.4161178441993689</v>
      </c>
      <c r="P72" s="118">
        <f t="shared" ref="P72:P87" si="50">AK72</f>
        <v>0</v>
      </c>
      <c r="Q72" s="119">
        <f t="shared" ref="Q72:Q87" si="51">AE72</f>
        <v>0</v>
      </c>
      <c r="R72" s="119">
        <f t="shared" ref="R72:R87" si="52">AF72</f>
        <v>31</v>
      </c>
      <c r="T72">
        <v>527</v>
      </c>
      <c r="U72">
        <v>2278</v>
      </c>
      <c r="V72" t="s">
        <v>328</v>
      </c>
      <c r="W72">
        <v>1283.05</v>
      </c>
      <c r="X72">
        <v>566.47500000000002</v>
      </c>
      <c r="Y72">
        <v>2.2650000000000001</v>
      </c>
      <c r="Z72">
        <v>11.105</v>
      </c>
      <c r="AA72">
        <v>78.890539000000004</v>
      </c>
      <c r="AB72">
        <v>0.46498400000000001</v>
      </c>
      <c r="AC72">
        <v>28.948594</v>
      </c>
      <c r="AD72" s="1">
        <v>164</v>
      </c>
      <c r="AE72">
        <v>0</v>
      </c>
      <c r="AF72">
        <v>31</v>
      </c>
      <c r="AG72">
        <v>60</v>
      </c>
      <c r="AH72">
        <v>16.263673000000001</v>
      </c>
      <c r="AI72">
        <v>0</v>
      </c>
      <c r="AJ72">
        <v>0</v>
      </c>
      <c r="AK72">
        <v>0</v>
      </c>
      <c r="AL72">
        <v>0</v>
      </c>
      <c r="AM72" t="s">
        <v>329</v>
      </c>
      <c r="AN72" t="s">
        <v>516</v>
      </c>
      <c r="AO72">
        <v>238.58600000000001</v>
      </c>
      <c r="AR72" t="s">
        <v>114</v>
      </c>
      <c r="AS72" t="s">
        <v>117</v>
      </c>
      <c r="AT72" t="s">
        <v>213</v>
      </c>
      <c r="AU72" t="s">
        <v>328</v>
      </c>
      <c r="AV72" t="s">
        <v>48</v>
      </c>
      <c r="AW72">
        <v>9</v>
      </c>
      <c r="BB72">
        <v>0.7810211154781852</v>
      </c>
      <c r="BC72" t="s">
        <v>68</v>
      </c>
      <c r="BF72" t="s">
        <v>114</v>
      </c>
      <c r="BG72" t="s">
        <v>117</v>
      </c>
      <c r="BH72" t="s">
        <v>328</v>
      </c>
      <c r="BI72">
        <v>2278</v>
      </c>
      <c r="BJ72">
        <v>9</v>
      </c>
      <c r="BK72" t="s">
        <v>213</v>
      </c>
      <c r="BL72" t="s">
        <v>221</v>
      </c>
      <c r="BM72">
        <v>0.7810211154781852</v>
      </c>
      <c r="BN72" t="s">
        <v>68</v>
      </c>
      <c r="BO72" t="s">
        <v>180</v>
      </c>
      <c r="BP72">
        <v>1283.0500000000002</v>
      </c>
    </row>
    <row r="73" spans="1:68" ht="16.5">
      <c r="A73" s="66" t="str">
        <f t="shared" si="36"/>
        <v>원진운수</v>
      </c>
      <c r="B73" s="67" t="str">
        <f t="shared" si="35"/>
        <v>정대은</v>
      </c>
      <c r="C73" s="68" t="str">
        <f t="shared" si="37"/>
        <v>F</v>
      </c>
      <c r="D73" s="69">
        <f t="shared" si="38"/>
        <v>0.71115384615384614</v>
      </c>
      <c r="E73" s="70">
        <f t="shared" si="39"/>
        <v>9581</v>
      </c>
      <c r="F73" s="71" t="str">
        <f t="shared" si="40"/>
        <v>22</v>
      </c>
      <c r="G73" s="72" t="str">
        <f t="shared" si="41"/>
        <v>70바3618</v>
      </c>
      <c r="H73" s="73">
        <f t="shared" si="42"/>
        <v>1</v>
      </c>
      <c r="I73" s="74">
        <f t="shared" si="43"/>
        <v>1886.4169999999999</v>
      </c>
      <c r="J73" s="75">
        <f t="shared" si="44"/>
        <v>9.5974668833308883E-3</v>
      </c>
      <c r="K73" s="75">
        <f t="shared" si="45"/>
        <v>0.37485288493682878</v>
      </c>
      <c r="L73" s="75">
        <f t="shared" si="46"/>
        <v>0.18394660353463738</v>
      </c>
      <c r="M73" s="76">
        <f t="shared" si="47"/>
        <v>12.893000000000001</v>
      </c>
      <c r="N73" s="77">
        <f t="shared" si="48"/>
        <v>0.10602109713811952</v>
      </c>
      <c r="O73" s="77">
        <f t="shared" si="49"/>
        <v>2.7565485255911075</v>
      </c>
      <c r="P73" s="116">
        <f t="shared" si="50"/>
        <v>0</v>
      </c>
      <c r="Q73" s="117">
        <f t="shared" si="51"/>
        <v>2</v>
      </c>
      <c r="R73" s="117">
        <f t="shared" si="52"/>
        <v>52</v>
      </c>
      <c r="T73">
        <v>527</v>
      </c>
      <c r="U73">
        <v>9581</v>
      </c>
      <c r="V73" t="s">
        <v>330</v>
      </c>
      <c r="W73">
        <v>1886.4169999999999</v>
      </c>
      <c r="X73">
        <v>1020.412</v>
      </c>
      <c r="Y73">
        <v>1.849</v>
      </c>
      <c r="Z73">
        <v>12.893000000000001</v>
      </c>
      <c r="AA73">
        <v>125.00079599999999</v>
      </c>
      <c r="AB73">
        <v>1.1996910000000001</v>
      </c>
      <c r="AC73">
        <v>46.856909000000002</v>
      </c>
      <c r="AD73" s="1">
        <v>347</v>
      </c>
      <c r="AE73">
        <v>2</v>
      </c>
      <c r="AF73">
        <v>52</v>
      </c>
      <c r="AG73">
        <v>63</v>
      </c>
      <c r="AH73">
        <v>15.091239</v>
      </c>
      <c r="AI73">
        <v>0</v>
      </c>
      <c r="AJ73">
        <v>0</v>
      </c>
      <c r="AK73">
        <v>0</v>
      </c>
      <c r="AL73">
        <v>0</v>
      </c>
      <c r="AM73" t="s">
        <v>331</v>
      </c>
      <c r="AN73" t="s">
        <v>517</v>
      </c>
      <c r="AO73">
        <v>1886.4169999999999</v>
      </c>
      <c r="AR73" t="s">
        <v>114</v>
      </c>
      <c r="AS73" t="s">
        <v>116</v>
      </c>
      <c r="AT73" t="s">
        <v>190</v>
      </c>
      <c r="AU73" t="s">
        <v>330</v>
      </c>
      <c r="AV73" t="s">
        <v>48</v>
      </c>
      <c r="AW73">
        <v>1</v>
      </c>
      <c r="BB73">
        <v>0.71115384615384614</v>
      </c>
      <c r="BC73" t="s">
        <v>68</v>
      </c>
      <c r="BF73" t="s">
        <v>114</v>
      </c>
      <c r="BG73" t="s">
        <v>116</v>
      </c>
      <c r="BH73" t="s">
        <v>330</v>
      </c>
      <c r="BI73">
        <v>9581</v>
      </c>
      <c r="BJ73">
        <v>1</v>
      </c>
      <c r="BK73" t="s">
        <v>190</v>
      </c>
      <c r="BL73" t="s">
        <v>169</v>
      </c>
      <c r="BM73">
        <v>0.71115384615384614</v>
      </c>
      <c r="BN73" t="s">
        <v>68</v>
      </c>
      <c r="BO73" t="s">
        <v>180</v>
      </c>
      <c r="BP73">
        <v>1886.4169999999999</v>
      </c>
    </row>
    <row r="74" spans="1:68" ht="16.5">
      <c r="A74" s="49" t="str">
        <f t="shared" si="36"/>
        <v>원진운수</v>
      </c>
      <c r="B74" s="50" t="str">
        <f t="shared" si="35"/>
        <v>정선우</v>
      </c>
      <c r="C74" s="51" t="str">
        <f t="shared" si="37"/>
        <v>D</v>
      </c>
      <c r="D74" s="52">
        <f t="shared" si="38"/>
        <v>0.80499999999999994</v>
      </c>
      <c r="E74" s="53">
        <f t="shared" si="39"/>
        <v>420</v>
      </c>
      <c r="F74" s="54" t="str">
        <f t="shared" si="40"/>
        <v>22</v>
      </c>
      <c r="G74" s="55" t="str">
        <f t="shared" si="41"/>
        <v>70바4356</v>
      </c>
      <c r="H74" s="56">
        <f t="shared" si="42"/>
        <v>1</v>
      </c>
      <c r="I74" s="57">
        <f t="shared" si="43"/>
        <v>518.09299999999996</v>
      </c>
      <c r="J74" s="58">
        <f t="shared" si="44"/>
        <v>5.2743311666824423E-3</v>
      </c>
      <c r="K74" s="58">
        <f t="shared" si="45"/>
        <v>0.37376058837815213</v>
      </c>
      <c r="L74" s="58">
        <f t="shared" si="46"/>
        <v>0.17564414110980076</v>
      </c>
      <c r="M74" s="59">
        <f t="shared" si="47"/>
        <v>11.249000000000001</v>
      </c>
      <c r="N74" s="60">
        <f t="shared" si="48"/>
        <v>0.19301553968109975</v>
      </c>
      <c r="O74" s="60">
        <f t="shared" si="49"/>
        <v>5.7904661904329924</v>
      </c>
      <c r="P74" s="118">
        <f t="shared" si="50"/>
        <v>0</v>
      </c>
      <c r="Q74" s="119">
        <f t="shared" si="51"/>
        <v>1</v>
      </c>
      <c r="R74" s="119">
        <f t="shared" si="52"/>
        <v>30</v>
      </c>
      <c r="T74">
        <v>527</v>
      </c>
      <c r="U74">
        <v>420</v>
      </c>
      <c r="V74" t="s">
        <v>332</v>
      </c>
      <c r="W74">
        <v>518.09299999999996</v>
      </c>
      <c r="X74">
        <v>247.51900000000001</v>
      </c>
      <c r="Y74">
        <v>2.093</v>
      </c>
      <c r="Z74">
        <v>11.249000000000001</v>
      </c>
      <c r="AA74">
        <v>34.073324999999997</v>
      </c>
      <c r="AB74">
        <v>0.17971400000000001</v>
      </c>
      <c r="AC74">
        <v>12.735265999999999</v>
      </c>
      <c r="AD74" s="1">
        <v>91</v>
      </c>
      <c r="AE74">
        <v>1</v>
      </c>
      <c r="AF74">
        <v>30</v>
      </c>
      <c r="AG74">
        <v>58</v>
      </c>
      <c r="AH74">
        <v>15.205237</v>
      </c>
      <c r="AI74">
        <v>0</v>
      </c>
      <c r="AJ74">
        <v>0</v>
      </c>
      <c r="AK74">
        <v>0</v>
      </c>
      <c r="AL74">
        <v>0</v>
      </c>
      <c r="AM74" t="s">
        <v>333</v>
      </c>
      <c r="AN74" t="s">
        <v>518</v>
      </c>
      <c r="AO74">
        <v>518.09299999999996</v>
      </c>
      <c r="AR74" t="s">
        <v>114</v>
      </c>
      <c r="AS74" t="s">
        <v>116</v>
      </c>
      <c r="AT74" t="s">
        <v>203</v>
      </c>
      <c r="AU74" t="s">
        <v>332</v>
      </c>
      <c r="AV74" t="s">
        <v>48</v>
      </c>
      <c r="AW74">
        <v>1</v>
      </c>
      <c r="BB74">
        <v>0.80499999999999994</v>
      </c>
      <c r="BC74" t="s">
        <v>66</v>
      </c>
      <c r="BF74" t="s">
        <v>114</v>
      </c>
      <c r="BG74" t="s">
        <v>116</v>
      </c>
      <c r="BH74" t="s">
        <v>332</v>
      </c>
      <c r="BI74">
        <v>420</v>
      </c>
      <c r="BJ74">
        <v>1</v>
      </c>
      <c r="BK74" t="s">
        <v>203</v>
      </c>
      <c r="BL74" t="s">
        <v>169</v>
      </c>
      <c r="BM74">
        <v>0.80499999999999994</v>
      </c>
      <c r="BN74" t="s">
        <v>66</v>
      </c>
      <c r="BO74" t="s">
        <v>171</v>
      </c>
      <c r="BP74">
        <v>518.09299999999996</v>
      </c>
    </row>
    <row r="75" spans="1:68" ht="16.5">
      <c r="A75" s="66" t="str">
        <f t="shared" si="36"/>
        <v>원진운수</v>
      </c>
      <c r="B75" s="67" t="str">
        <f t="shared" si="35"/>
        <v>정재식</v>
      </c>
      <c r="C75" s="68" t="str">
        <f t="shared" si="37"/>
        <v>D</v>
      </c>
      <c r="D75" s="69">
        <f t="shared" si="38"/>
        <v>0.8460714285714287</v>
      </c>
      <c r="E75" s="70">
        <f t="shared" si="39"/>
        <v>9897</v>
      </c>
      <c r="F75" s="71" t="str">
        <f t="shared" si="40"/>
        <v>6</v>
      </c>
      <c r="G75" s="72" t="str">
        <f t="shared" si="41"/>
        <v>70바4312</v>
      </c>
      <c r="H75" s="73">
        <f t="shared" si="42"/>
        <v>1</v>
      </c>
      <c r="I75" s="74">
        <f t="shared" si="43"/>
        <v>1975.44</v>
      </c>
      <c r="J75" s="75">
        <f t="shared" si="44"/>
        <v>9.9740203250415311E-4</v>
      </c>
      <c r="K75" s="75">
        <f t="shared" si="45"/>
        <v>0.3573256700539259</v>
      </c>
      <c r="L75" s="75">
        <f t="shared" si="46"/>
        <v>0.13465354553922163</v>
      </c>
      <c r="M75" s="76">
        <f t="shared" si="47"/>
        <v>9.7349999999999994</v>
      </c>
      <c r="N75" s="77">
        <f t="shared" si="48"/>
        <v>0</v>
      </c>
      <c r="O75" s="77">
        <f t="shared" si="49"/>
        <v>1.3161624751953995</v>
      </c>
      <c r="P75" s="116">
        <f t="shared" si="50"/>
        <v>0</v>
      </c>
      <c r="Q75" s="117">
        <f t="shared" si="51"/>
        <v>0</v>
      </c>
      <c r="R75" s="117">
        <f t="shared" si="52"/>
        <v>26</v>
      </c>
      <c r="T75">
        <v>527</v>
      </c>
      <c r="U75">
        <v>9897</v>
      </c>
      <c r="V75" t="s">
        <v>334</v>
      </c>
      <c r="W75">
        <v>1975.44</v>
      </c>
      <c r="X75">
        <v>833.72799999999995</v>
      </c>
      <c r="Y75">
        <v>2.3690000000000002</v>
      </c>
      <c r="Z75">
        <v>9.7349999999999994</v>
      </c>
      <c r="AA75">
        <v>121.12969099999999</v>
      </c>
      <c r="AB75">
        <v>0.12081500000000001</v>
      </c>
      <c r="AC75">
        <v>43.282747999999998</v>
      </c>
      <c r="AD75" s="1">
        <v>266</v>
      </c>
      <c r="AE75">
        <v>0</v>
      </c>
      <c r="AF75">
        <v>26</v>
      </c>
      <c r="AG75">
        <v>58</v>
      </c>
      <c r="AH75">
        <v>16.30847</v>
      </c>
      <c r="AI75">
        <v>0</v>
      </c>
      <c r="AJ75">
        <v>0</v>
      </c>
      <c r="AK75">
        <v>0</v>
      </c>
      <c r="AL75">
        <v>0</v>
      </c>
      <c r="AM75" t="s">
        <v>335</v>
      </c>
      <c r="AN75" t="s">
        <v>519</v>
      </c>
      <c r="AO75">
        <v>1975.44</v>
      </c>
      <c r="AR75" t="s">
        <v>114</v>
      </c>
      <c r="AS75" t="s">
        <v>117</v>
      </c>
      <c r="AT75" t="s">
        <v>219</v>
      </c>
      <c r="AU75" t="s">
        <v>334</v>
      </c>
      <c r="AV75" t="s">
        <v>48</v>
      </c>
      <c r="AW75">
        <v>1</v>
      </c>
      <c r="BB75">
        <v>0.8460714285714287</v>
      </c>
      <c r="BC75" t="s">
        <v>66</v>
      </c>
      <c r="BF75" t="s">
        <v>114</v>
      </c>
      <c r="BG75" t="s">
        <v>117</v>
      </c>
      <c r="BH75" t="s">
        <v>334</v>
      </c>
      <c r="BI75">
        <v>9897</v>
      </c>
      <c r="BJ75">
        <v>1</v>
      </c>
      <c r="BK75" t="s">
        <v>219</v>
      </c>
      <c r="BL75" t="s">
        <v>169</v>
      </c>
      <c r="BM75">
        <v>0.8460714285714287</v>
      </c>
      <c r="BN75" t="s">
        <v>66</v>
      </c>
      <c r="BO75" t="s">
        <v>171</v>
      </c>
      <c r="BP75">
        <v>1975.44</v>
      </c>
    </row>
    <row r="76" spans="1:68" ht="16.5">
      <c r="A76" s="49" t="str">
        <f t="shared" si="36"/>
        <v>원진운수</v>
      </c>
      <c r="B76" s="50" t="str">
        <f t="shared" si="35"/>
        <v>정재영</v>
      </c>
      <c r="C76" s="51" t="str">
        <f t="shared" si="37"/>
        <v>F</v>
      </c>
      <c r="D76" s="52">
        <f t="shared" si="38"/>
        <v>0.74924917572220318</v>
      </c>
      <c r="E76" s="53">
        <f t="shared" si="39"/>
        <v>4400</v>
      </c>
      <c r="F76" s="54" t="str">
        <f t="shared" si="40"/>
        <v>6</v>
      </c>
      <c r="G76" s="55" t="str">
        <f t="shared" si="41"/>
        <v>72바1380</v>
      </c>
      <c r="H76" s="56">
        <f t="shared" si="42"/>
        <v>2</v>
      </c>
      <c r="I76" s="57">
        <f t="shared" si="43"/>
        <v>2604.2999999999997</v>
      </c>
      <c r="J76" s="58">
        <f t="shared" si="44"/>
        <v>2.9509859133256965E-3</v>
      </c>
      <c r="K76" s="58">
        <f t="shared" si="45"/>
        <v>0.35824886743940781</v>
      </c>
      <c r="L76" s="58">
        <f t="shared" si="46"/>
        <v>0.26379449372192149</v>
      </c>
      <c r="M76" s="59">
        <f t="shared" si="47"/>
        <v>8.8629999999999995</v>
      </c>
      <c r="N76" s="60">
        <f t="shared" si="48"/>
        <v>0</v>
      </c>
      <c r="O76" s="60">
        <f t="shared" si="49"/>
        <v>1.6511154628883</v>
      </c>
      <c r="P76" s="118">
        <f t="shared" si="50"/>
        <v>0</v>
      </c>
      <c r="Q76" s="119">
        <f t="shared" si="51"/>
        <v>0</v>
      </c>
      <c r="R76" s="119">
        <f t="shared" si="52"/>
        <v>43</v>
      </c>
      <c r="T76">
        <v>527</v>
      </c>
      <c r="U76">
        <v>4400</v>
      </c>
      <c r="V76" t="s">
        <v>336</v>
      </c>
      <c r="W76">
        <v>2604.3000000000002</v>
      </c>
      <c r="X76">
        <v>1158.9179999999999</v>
      </c>
      <c r="Y76">
        <v>2.2469999999999999</v>
      </c>
      <c r="Z76">
        <v>8.8629999999999995</v>
      </c>
      <c r="AA76">
        <v>165.84830099999999</v>
      </c>
      <c r="AB76">
        <v>0.48941600000000002</v>
      </c>
      <c r="AC76">
        <v>59.414966</v>
      </c>
      <c r="AD76" s="1">
        <v>687</v>
      </c>
      <c r="AE76">
        <v>0</v>
      </c>
      <c r="AF76">
        <v>43</v>
      </c>
      <c r="AG76">
        <v>58</v>
      </c>
      <c r="AH76">
        <v>15.702904</v>
      </c>
      <c r="AI76">
        <v>0</v>
      </c>
      <c r="AJ76">
        <v>0</v>
      </c>
      <c r="AK76">
        <v>0</v>
      </c>
      <c r="AL76">
        <v>0</v>
      </c>
      <c r="AM76" t="s">
        <v>337</v>
      </c>
      <c r="AN76" t="s">
        <v>520</v>
      </c>
      <c r="AO76">
        <v>2454.1509999999998</v>
      </c>
      <c r="AR76" t="s">
        <v>114</v>
      </c>
      <c r="AS76" t="s">
        <v>117</v>
      </c>
      <c r="AT76" t="s">
        <v>224</v>
      </c>
      <c r="AU76" t="s">
        <v>336</v>
      </c>
      <c r="AV76" t="s">
        <v>48</v>
      </c>
      <c r="AW76">
        <v>2</v>
      </c>
      <c r="BB76">
        <v>0.74924917572220318</v>
      </c>
      <c r="BC76" t="s">
        <v>68</v>
      </c>
      <c r="BF76" t="s">
        <v>114</v>
      </c>
      <c r="BG76" t="s">
        <v>117</v>
      </c>
      <c r="BH76" t="s">
        <v>336</v>
      </c>
      <c r="BI76">
        <v>4400</v>
      </c>
      <c r="BJ76">
        <v>2</v>
      </c>
      <c r="BK76" t="s">
        <v>224</v>
      </c>
      <c r="BL76" t="s">
        <v>222</v>
      </c>
      <c r="BM76">
        <v>0.74924917572220318</v>
      </c>
      <c r="BN76" t="s">
        <v>68</v>
      </c>
      <c r="BO76" t="s">
        <v>180</v>
      </c>
      <c r="BP76">
        <v>2604.2999999999997</v>
      </c>
    </row>
    <row r="77" spans="1:68" ht="16.5">
      <c r="A77" s="66" t="str">
        <f t="shared" si="36"/>
        <v>원진운수</v>
      </c>
      <c r="B77" s="67" t="str">
        <f t="shared" si="35"/>
        <v>정태열</v>
      </c>
      <c r="C77" s="68" t="str">
        <f t="shared" si="37"/>
        <v>D</v>
      </c>
      <c r="D77" s="69">
        <f t="shared" si="38"/>
        <v>0.813344645498987</v>
      </c>
      <c r="E77" s="70">
        <f t="shared" si="39"/>
        <v>823</v>
      </c>
      <c r="F77" s="71" t="str">
        <f t="shared" si="40"/>
        <v>320</v>
      </c>
      <c r="G77" s="72" t="str">
        <f t="shared" si="41"/>
        <v>70바4343</v>
      </c>
      <c r="H77" s="73">
        <f t="shared" si="42"/>
        <v>3</v>
      </c>
      <c r="I77" s="74">
        <f t="shared" si="43"/>
        <v>994.97599999999989</v>
      </c>
      <c r="J77" s="75">
        <f t="shared" si="44"/>
        <v>9.6362978398547711E-3</v>
      </c>
      <c r="K77" s="75">
        <f t="shared" si="45"/>
        <v>0.26951666666715873</v>
      </c>
      <c r="L77" s="75">
        <f t="shared" si="46"/>
        <v>0.11960087479496995</v>
      </c>
      <c r="M77" s="76">
        <f t="shared" si="47"/>
        <v>18.068000000000001</v>
      </c>
      <c r="N77" s="77">
        <f t="shared" si="48"/>
        <v>0</v>
      </c>
      <c r="O77" s="77">
        <f t="shared" si="49"/>
        <v>2.6131283568648893</v>
      </c>
      <c r="P77" s="116">
        <f t="shared" si="50"/>
        <v>0</v>
      </c>
      <c r="Q77" s="117">
        <f t="shared" si="51"/>
        <v>0</v>
      </c>
      <c r="R77" s="117">
        <f t="shared" si="52"/>
        <v>26</v>
      </c>
      <c r="T77">
        <v>527</v>
      </c>
      <c r="U77">
        <v>823</v>
      </c>
      <c r="V77" t="s">
        <v>409</v>
      </c>
      <c r="W77">
        <v>994.976</v>
      </c>
      <c r="X77">
        <v>408.06299999999999</v>
      </c>
      <c r="Y77">
        <v>2.4380000000000002</v>
      </c>
      <c r="Z77">
        <v>18.068000000000001</v>
      </c>
      <c r="AA77">
        <v>33.870269</v>
      </c>
      <c r="AB77">
        <v>0.32638400000000001</v>
      </c>
      <c r="AC77">
        <v>9.1286020000000008</v>
      </c>
      <c r="AD77" s="1">
        <v>119</v>
      </c>
      <c r="AE77">
        <v>0</v>
      </c>
      <c r="AF77">
        <v>26</v>
      </c>
      <c r="AG77">
        <v>101</v>
      </c>
      <c r="AH77">
        <v>29.376086999999998</v>
      </c>
      <c r="AI77">
        <v>6191.8</v>
      </c>
      <c r="AJ77">
        <v>5163.8999999999996</v>
      </c>
      <c r="AK77">
        <v>0</v>
      </c>
      <c r="AL77">
        <v>0</v>
      </c>
      <c r="AM77" t="s">
        <v>410</v>
      </c>
      <c r="AN77" t="s">
        <v>521</v>
      </c>
      <c r="AO77">
        <v>534.91099999999994</v>
      </c>
      <c r="AR77" t="s">
        <v>114</v>
      </c>
      <c r="AS77" t="s">
        <v>115</v>
      </c>
      <c r="AT77" t="s">
        <v>208</v>
      </c>
      <c r="AU77" t="s">
        <v>409</v>
      </c>
      <c r="AV77" t="s">
        <v>48</v>
      </c>
      <c r="AW77">
        <v>3</v>
      </c>
      <c r="BB77">
        <v>0.813344645498987</v>
      </c>
      <c r="BC77" t="s">
        <v>66</v>
      </c>
      <c r="BF77" t="s">
        <v>114</v>
      </c>
      <c r="BG77" t="s">
        <v>115</v>
      </c>
      <c r="BH77" t="s">
        <v>409</v>
      </c>
      <c r="BI77">
        <v>823</v>
      </c>
      <c r="BJ77">
        <v>3</v>
      </c>
      <c r="BK77" t="s">
        <v>208</v>
      </c>
      <c r="BL77" t="s">
        <v>209</v>
      </c>
      <c r="BM77">
        <v>0.813344645498987</v>
      </c>
      <c r="BN77" t="s">
        <v>66</v>
      </c>
      <c r="BO77" t="s">
        <v>171</v>
      </c>
      <c r="BP77">
        <v>994.97599999999989</v>
      </c>
    </row>
    <row r="78" spans="1:68" ht="16.5">
      <c r="A78" s="49" t="str">
        <f t="shared" si="36"/>
        <v>원진운수</v>
      </c>
      <c r="B78" s="50" t="str">
        <f t="shared" si="35"/>
        <v>조병훈</v>
      </c>
      <c r="C78" s="51" t="str">
        <f t="shared" si="37"/>
        <v>F</v>
      </c>
      <c r="D78" s="52">
        <f t="shared" si="38"/>
        <v>0.75654684277594331</v>
      </c>
      <c r="E78" s="53">
        <f t="shared" si="39"/>
        <v>1102</v>
      </c>
      <c r="F78" s="54" t="str">
        <f t="shared" si="40"/>
        <v>6</v>
      </c>
      <c r="G78" s="55" t="str">
        <f t="shared" si="41"/>
        <v>70바3616</v>
      </c>
      <c r="H78" s="56">
        <f t="shared" si="42"/>
        <v>2</v>
      </c>
      <c r="I78" s="57">
        <f t="shared" si="43"/>
        <v>2161.4610000000002</v>
      </c>
      <c r="J78" s="58">
        <f t="shared" si="44"/>
        <v>2.645463604069349E-3</v>
      </c>
      <c r="K78" s="58">
        <f t="shared" si="45"/>
        <v>0.3589229839291419</v>
      </c>
      <c r="L78" s="58">
        <f t="shared" si="46"/>
        <v>0.17395641188992073</v>
      </c>
      <c r="M78" s="59">
        <f t="shared" si="47"/>
        <v>9.5609999999999999</v>
      </c>
      <c r="N78" s="60">
        <f t="shared" si="48"/>
        <v>0</v>
      </c>
      <c r="O78" s="60">
        <f t="shared" si="49"/>
        <v>0.27759001897327784</v>
      </c>
      <c r="P78" s="118">
        <f t="shared" si="50"/>
        <v>0</v>
      </c>
      <c r="Q78" s="119">
        <f t="shared" si="51"/>
        <v>0</v>
      </c>
      <c r="R78" s="119">
        <f t="shared" si="52"/>
        <v>6</v>
      </c>
      <c r="T78">
        <v>527</v>
      </c>
      <c r="U78">
        <v>1102</v>
      </c>
      <c r="V78" t="s">
        <v>338</v>
      </c>
      <c r="W78">
        <v>2161.4609999999998</v>
      </c>
      <c r="X78">
        <v>952.72799999999995</v>
      </c>
      <c r="Y78">
        <v>2.2690000000000001</v>
      </c>
      <c r="Z78">
        <v>9.5609999999999999</v>
      </c>
      <c r="AA78">
        <v>135.86163099999999</v>
      </c>
      <c r="AB78">
        <v>0.35941699999999999</v>
      </c>
      <c r="AC78">
        <v>48.763862000000003</v>
      </c>
      <c r="AD78" s="1">
        <v>376</v>
      </c>
      <c r="AE78">
        <v>0</v>
      </c>
      <c r="AF78">
        <v>6</v>
      </c>
      <c r="AG78">
        <v>55</v>
      </c>
      <c r="AH78">
        <v>15.909281</v>
      </c>
      <c r="AI78">
        <v>0</v>
      </c>
      <c r="AJ78">
        <v>0</v>
      </c>
      <c r="AK78">
        <v>0</v>
      </c>
      <c r="AL78">
        <v>0</v>
      </c>
      <c r="AM78" t="s">
        <v>339</v>
      </c>
      <c r="AN78" t="s">
        <v>522</v>
      </c>
      <c r="AO78">
        <v>2015.354</v>
      </c>
      <c r="AR78" t="s">
        <v>114</v>
      </c>
      <c r="AS78" t="s">
        <v>117</v>
      </c>
      <c r="AT78" t="s">
        <v>215</v>
      </c>
      <c r="AU78" t="s">
        <v>338</v>
      </c>
      <c r="AV78" t="s">
        <v>48</v>
      </c>
      <c r="AW78">
        <v>2</v>
      </c>
      <c r="BB78">
        <v>0.75654684277594331</v>
      </c>
      <c r="BC78" t="s">
        <v>68</v>
      </c>
      <c r="BF78" t="s">
        <v>114</v>
      </c>
      <c r="BG78" t="s">
        <v>117</v>
      </c>
      <c r="BH78" t="s">
        <v>338</v>
      </c>
      <c r="BI78">
        <v>1102</v>
      </c>
      <c r="BJ78">
        <v>2</v>
      </c>
      <c r="BK78" t="s">
        <v>215</v>
      </c>
      <c r="BL78" t="s">
        <v>222</v>
      </c>
      <c r="BM78">
        <v>0.75654684277594331</v>
      </c>
      <c r="BN78" t="s">
        <v>68</v>
      </c>
      <c r="BO78" t="s">
        <v>180</v>
      </c>
      <c r="BP78">
        <v>2161.4610000000002</v>
      </c>
    </row>
    <row r="79" spans="1:68" ht="16.5">
      <c r="A79" s="66" t="str">
        <f t="shared" si="36"/>
        <v>원진운수</v>
      </c>
      <c r="B79" s="67" t="str">
        <f t="shared" si="35"/>
        <v>조상현</v>
      </c>
      <c r="C79" s="68" t="str">
        <f t="shared" si="37"/>
        <v>D</v>
      </c>
      <c r="D79" s="69">
        <f t="shared" si="38"/>
        <v>0.84197063955870466</v>
      </c>
      <c r="E79" s="70">
        <f t="shared" si="39"/>
        <v>4272</v>
      </c>
      <c r="F79" s="71" t="str">
        <f t="shared" si="40"/>
        <v>22</v>
      </c>
      <c r="G79" s="72" t="str">
        <f t="shared" si="41"/>
        <v>70바4323</v>
      </c>
      <c r="H79" s="73">
        <f t="shared" si="42"/>
        <v>10</v>
      </c>
      <c r="I79" s="74">
        <f t="shared" si="43"/>
        <v>1999.1949999999997</v>
      </c>
      <c r="J79" s="75">
        <f t="shared" si="44"/>
        <v>5.5447843399780618E-3</v>
      </c>
      <c r="K79" s="75">
        <f t="shared" si="45"/>
        <v>0.37137289112681204</v>
      </c>
      <c r="L79" s="75">
        <f t="shared" si="46"/>
        <v>0.25010066551787097</v>
      </c>
      <c r="M79" s="76">
        <f t="shared" si="47"/>
        <v>8.4990000000000006</v>
      </c>
      <c r="N79" s="77">
        <f t="shared" si="48"/>
        <v>5.0020133103574192E-2</v>
      </c>
      <c r="O79" s="77">
        <f t="shared" si="49"/>
        <v>0.90036239586433542</v>
      </c>
      <c r="P79" s="116">
        <f t="shared" si="50"/>
        <v>0</v>
      </c>
      <c r="Q79" s="117">
        <f t="shared" si="51"/>
        <v>1</v>
      </c>
      <c r="R79" s="117">
        <f t="shared" si="52"/>
        <v>18</v>
      </c>
      <c r="T79">
        <v>527</v>
      </c>
      <c r="U79">
        <v>4272</v>
      </c>
      <c r="V79" t="s">
        <v>340</v>
      </c>
      <c r="W79">
        <v>1999.1949999999999</v>
      </c>
      <c r="X79">
        <v>889.51199999999994</v>
      </c>
      <c r="Y79">
        <v>2.2480000000000002</v>
      </c>
      <c r="Z79">
        <v>8.4990000000000006</v>
      </c>
      <c r="AA79">
        <v>138.81441599999999</v>
      </c>
      <c r="AB79">
        <v>0.76969600000000005</v>
      </c>
      <c r="AC79">
        <v>51.551910999999997</v>
      </c>
      <c r="AD79" s="1">
        <v>500</v>
      </c>
      <c r="AE79">
        <v>1</v>
      </c>
      <c r="AF79">
        <v>18</v>
      </c>
      <c r="AG79">
        <v>57</v>
      </c>
      <c r="AH79">
        <v>14.401926</v>
      </c>
      <c r="AI79">
        <v>0</v>
      </c>
      <c r="AJ79">
        <v>0</v>
      </c>
      <c r="AK79">
        <v>0</v>
      </c>
      <c r="AL79">
        <v>0</v>
      </c>
      <c r="AM79" t="s">
        <v>341</v>
      </c>
      <c r="AN79" t="s">
        <v>523</v>
      </c>
      <c r="AO79">
        <v>441.97199999999998</v>
      </c>
      <c r="AR79" t="s">
        <v>114</v>
      </c>
      <c r="AS79" t="s">
        <v>116</v>
      </c>
      <c r="AT79" t="s">
        <v>194</v>
      </c>
      <c r="AU79" t="s">
        <v>340</v>
      </c>
      <c r="AV79" t="s">
        <v>48</v>
      </c>
      <c r="AW79">
        <v>10</v>
      </c>
      <c r="BB79">
        <v>0.84197063955870466</v>
      </c>
      <c r="BC79" t="s">
        <v>66</v>
      </c>
      <c r="BF79" t="s">
        <v>114</v>
      </c>
      <c r="BG79" t="s">
        <v>116</v>
      </c>
      <c r="BH79" t="s">
        <v>340</v>
      </c>
      <c r="BI79">
        <v>4272</v>
      </c>
      <c r="BJ79">
        <v>10</v>
      </c>
      <c r="BK79" t="s">
        <v>194</v>
      </c>
      <c r="BL79" t="s">
        <v>367</v>
      </c>
      <c r="BM79">
        <v>0.84197063955870466</v>
      </c>
      <c r="BN79" t="s">
        <v>66</v>
      </c>
      <c r="BO79" t="s">
        <v>171</v>
      </c>
      <c r="BP79">
        <v>1999.1949999999997</v>
      </c>
    </row>
    <row r="80" spans="1:68" ht="16.5">
      <c r="A80" s="49" t="str">
        <f t="shared" si="36"/>
        <v>원진운수</v>
      </c>
      <c r="B80" s="50" t="str">
        <f t="shared" si="35"/>
        <v>조영욱</v>
      </c>
      <c r="C80" s="51" t="str">
        <f t="shared" si="37"/>
        <v>D</v>
      </c>
      <c r="D80" s="52">
        <f t="shared" si="38"/>
        <v>0.82397427757237662</v>
      </c>
      <c r="E80" s="53">
        <f t="shared" si="39"/>
        <v>7973</v>
      </c>
      <c r="F80" s="54" t="str">
        <f t="shared" si="40"/>
        <v>6</v>
      </c>
      <c r="G80" s="55" t="str">
        <f t="shared" si="41"/>
        <v>70바3614</v>
      </c>
      <c r="H80" s="56">
        <f t="shared" si="42"/>
        <v>4</v>
      </c>
      <c r="I80" s="57">
        <f t="shared" si="43"/>
        <v>2526.3760000000002</v>
      </c>
      <c r="J80" s="58">
        <f t="shared" si="44"/>
        <v>7.2867405103330595E-3</v>
      </c>
      <c r="K80" s="58">
        <f t="shared" si="45"/>
        <v>0.34270197921559181</v>
      </c>
      <c r="L80" s="58">
        <f t="shared" si="46"/>
        <v>0.22443215103373368</v>
      </c>
      <c r="M80" s="59">
        <f t="shared" si="47"/>
        <v>8.2270000000000003</v>
      </c>
      <c r="N80" s="60">
        <f t="shared" si="48"/>
        <v>0</v>
      </c>
      <c r="O80" s="60">
        <f t="shared" si="49"/>
        <v>0.39582389953039449</v>
      </c>
      <c r="P80" s="118">
        <f t="shared" si="50"/>
        <v>0</v>
      </c>
      <c r="Q80" s="119">
        <f t="shared" si="51"/>
        <v>0</v>
      </c>
      <c r="R80" s="119">
        <f t="shared" si="52"/>
        <v>10</v>
      </c>
      <c r="T80">
        <v>527</v>
      </c>
      <c r="U80">
        <v>7973</v>
      </c>
      <c r="V80" t="s">
        <v>342</v>
      </c>
      <c r="W80">
        <v>2526.3760000000002</v>
      </c>
      <c r="X80">
        <v>1030.836</v>
      </c>
      <c r="Y80">
        <v>2.4510000000000001</v>
      </c>
      <c r="Z80">
        <v>8.2270000000000003</v>
      </c>
      <c r="AA80">
        <v>162.695515</v>
      </c>
      <c r="AB80">
        <v>1.1855199999999999</v>
      </c>
      <c r="AC80">
        <v>55.756075000000003</v>
      </c>
      <c r="AD80" s="1">
        <v>567</v>
      </c>
      <c r="AE80">
        <v>0</v>
      </c>
      <c r="AF80">
        <v>10</v>
      </c>
      <c r="AG80">
        <v>61</v>
      </c>
      <c r="AH80">
        <v>15.528245999999999</v>
      </c>
      <c r="AI80">
        <v>0</v>
      </c>
      <c r="AJ80">
        <v>0</v>
      </c>
      <c r="AK80">
        <v>0</v>
      </c>
      <c r="AL80">
        <v>0</v>
      </c>
      <c r="AM80" t="s">
        <v>343</v>
      </c>
      <c r="AN80" t="s">
        <v>524</v>
      </c>
      <c r="AO80">
        <v>1812.9280000000001</v>
      </c>
      <c r="AR80" t="s">
        <v>114</v>
      </c>
      <c r="AS80" t="s">
        <v>117</v>
      </c>
      <c r="AT80" t="s">
        <v>214</v>
      </c>
      <c r="AU80" t="s">
        <v>342</v>
      </c>
      <c r="AV80" t="s">
        <v>48</v>
      </c>
      <c r="AW80">
        <v>4</v>
      </c>
      <c r="BB80">
        <v>0.82397427757237662</v>
      </c>
      <c r="BC80" t="s">
        <v>66</v>
      </c>
      <c r="BF80" t="s">
        <v>114</v>
      </c>
      <c r="BG80" t="s">
        <v>117</v>
      </c>
      <c r="BH80" t="s">
        <v>342</v>
      </c>
      <c r="BI80">
        <v>7973</v>
      </c>
      <c r="BJ80">
        <v>4</v>
      </c>
      <c r="BK80" t="s">
        <v>214</v>
      </c>
      <c r="BL80" t="s">
        <v>217</v>
      </c>
      <c r="BM80">
        <v>0.82397427757237662</v>
      </c>
      <c r="BN80" t="s">
        <v>66</v>
      </c>
      <c r="BO80" t="s">
        <v>171</v>
      </c>
      <c r="BP80">
        <v>2526.3760000000002</v>
      </c>
    </row>
    <row r="81" spans="1:68" ht="16.5">
      <c r="A81" s="66" t="str">
        <f t="shared" si="36"/>
        <v>원진운수</v>
      </c>
      <c r="B81" s="67" t="str">
        <f t="shared" si="35"/>
        <v>주진희</v>
      </c>
      <c r="C81" s="68" t="str">
        <f t="shared" si="37"/>
        <v>F</v>
      </c>
      <c r="D81" s="69">
        <f t="shared" si="38"/>
        <v>0.78477288778818299</v>
      </c>
      <c r="E81" s="70">
        <f t="shared" si="39"/>
        <v>1256</v>
      </c>
      <c r="F81" s="71" t="str">
        <f t="shared" si="40"/>
        <v>22</v>
      </c>
      <c r="G81" s="72" t="str">
        <f t="shared" si="41"/>
        <v>72바1436</v>
      </c>
      <c r="H81" s="73">
        <f t="shared" si="42"/>
        <v>2</v>
      </c>
      <c r="I81" s="74">
        <f t="shared" si="43"/>
        <v>2107.0940000000001</v>
      </c>
      <c r="J81" s="75">
        <f t="shared" si="44"/>
        <v>5.7915231312175523E-3</v>
      </c>
      <c r="K81" s="75">
        <f t="shared" si="45"/>
        <v>0.36169393205707889</v>
      </c>
      <c r="L81" s="75">
        <f t="shared" si="46"/>
        <v>0.18129233911728665</v>
      </c>
      <c r="M81" s="76">
        <f t="shared" si="47"/>
        <v>9.8740000000000006</v>
      </c>
      <c r="N81" s="77">
        <f t="shared" si="48"/>
        <v>0.14237618255284293</v>
      </c>
      <c r="O81" s="77">
        <f t="shared" si="49"/>
        <v>0.37966982014091444</v>
      </c>
      <c r="P81" s="116">
        <f t="shared" si="50"/>
        <v>0</v>
      </c>
      <c r="Q81" s="117">
        <f t="shared" si="51"/>
        <v>3</v>
      </c>
      <c r="R81" s="117">
        <f t="shared" si="52"/>
        <v>8</v>
      </c>
      <c r="T81">
        <v>527</v>
      </c>
      <c r="U81">
        <v>1256</v>
      </c>
      <c r="V81" t="s">
        <v>344</v>
      </c>
      <c r="W81">
        <v>2107.0940000000001</v>
      </c>
      <c r="X81">
        <v>1026.9190000000001</v>
      </c>
      <c r="Y81">
        <v>2.052</v>
      </c>
      <c r="Z81">
        <v>9.8740000000000006</v>
      </c>
      <c r="AA81">
        <v>139.61301399999999</v>
      </c>
      <c r="AB81">
        <v>0.80857199999999996</v>
      </c>
      <c r="AC81">
        <v>50.49718</v>
      </c>
      <c r="AD81" s="1">
        <v>382</v>
      </c>
      <c r="AE81">
        <v>3</v>
      </c>
      <c r="AF81">
        <v>8</v>
      </c>
      <c r="AG81">
        <v>58</v>
      </c>
      <c r="AH81">
        <v>15.092389000000001</v>
      </c>
      <c r="AI81">
        <v>0</v>
      </c>
      <c r="AJ81">
        <v>0</v>
      </c>
      <c r="AK81">
        <v>0</v>
      </c>
      <c r="AL81">
        <v>0</v>
      </c>
      <c r="AM81" t="s">
        <v>345</v>
      </c>
      <c r="AN81" t="s">
        <v>525</v>
      </c>
      <c r="AO81">
        <v>2046.2950000000001</v>
      </c>
      <c r="AR81" t="s">
        <v>114</v>
      </c>
      <c r="AS81" t="s">
        <v>116</v>
      </c>
      <c r="AT81" t="s">
        <v>206</v>
      </c>
      <c r="AU81" t="s">
        <v>344</v>
      </c>
      <c r="AV81" t="s">
        <v>48</v>
      </c>
      <c r="AW81">
        <v>2</v>
      </c>
      <c r="BB81">
        <v>0.78477288778818299</v>
      </c>
      <c r="BC81" t="s">
        <v>68</v>
      </c>
      <c r="BF81" t="s">
        <v>114</v>
      </c>
      <c r="BG81" t="s">
        <v>116</v>
      </c>
      <c r="BH81" t="s">
        <v>344</v>
      </c>
      <c r="BI81">
        <v>1256</v>
      </c>
      <c r="BJ81">
        <v>2</v>
      </c>
      <c r="BK81" t="s">
        <v>206</v>
      </c>
      <c r="BL81" t="s">
        <v>198</v>
      </c>
      <c r="BM81">
        <v>0.78477288778818299</v>
      </c>
      <c r="BN81" t="s">
        <v>68</v>
      </c>
      <c r="BO81" t="s">
        <v>180</v>
      </c>
      <c r="BP81">
        <v>2107.0940000000001</v>
      </c>
    </row>
    <row r="82" spans="1:68" ht="16.5">
      <c r="A82" s="49" t="str">
        <f t="shared" si="36"/>
        <v>원진운수</v>
      </c>
      <c r="B82" s="50" t="str">
        <f t="shared" si="35"/>
        <v>천원근</v>
      </c>
      <c r="C82" s="51" t="str">
        <f t="shared" si="37"/>
        <v>D</v>
      </c>
      <c r="D82" s="52">
        <f t="shared" si="38"/>
        <v>0.84133333333333338</v>
      </c>
      <c r="E82" s="53">
        <f t="shared" si="39"/>
        <v>9505</v>
      </c>
      <c r="F82" s="54" t="str">
        <f t="shared" si="40"/>
        <v>320</v>
      </c>
      <c r="G82" s="55" t="str">
        <f t="shared" si="41"/>
        <v>70바4343</v>
      </c>
      <c r="H82" s="56">
        <f t="shared" si="42"/>
        <v>1</v>
      </c>
      <c r="I82" s="57">
        <f t="shared" si="43"/>
        <v>2303.0050000000001</v>
      </c>
      <c r="J82" s="58">
        <f t="shared" si="44"/>
        <v>1.9110607415222889E-3</v>
      </c>
      <c r="K82" s="58">
        <f t="shared" si="45"/>
        <v>0.23793103116643369</v>
      </c>
      <c r="L82" s="58">
        <f t="shared" si="46"/>
        <v>0.11029068543055703</v>
      </c>
      <c r="M82" s="59">
        <f t="shared" si="47"/>
        <v>17.387</v>
      </c>
      <c r="N82" s="60">
        <f t="shared" si="48"/>
        <v>0</v>
      </c>
      <c r="O82" s="60">
        <f t="shared" si="49"/>
        <v>1.3026458909120908</v>
      </c>
      <c r="P82" s="118">
        <f t="shared" si="50"/>
        <v>0</v>
      </c>
      <c r="Q82" s="119">
        <f t="shared" si="51"/>
        <v>0</v>
      </c>
      <c r="R82" s="119">
        <f t="shared" si="52"/>
        <v>30</v>
      </c>
      <c r="T82">
        <v>527</v>
      </c>
      <c r="U82">
        <v>9505</v>
      </c>
      <c r="V82" t="s">
        <v>346</v>
      </c>
      <c r="W82">
        <v>2303.0050000000001</v>
      </c>
      <c r="X82">
        <v>912.31299999999999</v>
      </c>
      <c r="Y82">
        <v>2.524</v>
      </c>
      <c r="Z82">
        <v>17.387</v>
      </c>
      <c r="AA82">
        <v>73.824968999999996</v>
      </c>
      <c r="AB82">
        <v>0.14108399999999999</v>
      </c>
      <c r="AC82">
        <v>17.565251</v>
      </c>
      <c r="AD82" s="1">
        <v>254</v>
      </c>
      <c r="AE82">
        <v>0</v>
      </c>
      <c r="AF82">
        <v>30</v>
      </c>
      <c r="AG82">
        <v>100</v>
      </c>
      <c r="AH82">
        <v>31.195474999999998</v>
      </c>
      <c r="AI82">
        <v>12959.6</v>
      </c>
      <c r="AJ82">
        <v>7345.1</v>
      </c>
      <c r="AK82">
        <v>0</v>
      </c>
      <c r="AL82">
        <v>0</v>
      </c>
      <c r="AM82" t="s">
        <v>347</v>
      </c>
      <c r="AN82" t="s">
        <v>526</v>
      </c>
      <c r="AO82">
        <v>2303.0050000000001</v>
      </c>
      <c r="AR82" t="s">
        <v>114</v>
      </c>
      <c r="AS82" t="s">
        <v>115</v>
      </c>
      <c r="AT82" t="s">
        <v>208</v>
      </c>
      <c r="AU82" t="s">
        <v>346</v>
      </c>
      <c r="AV82" t="s">
        <v>48</v>
      </c>
      <c r="AW82">
        <v>1</v>
      </c>
      <c r="BB82">
        <v>0.84133333333333338</v>
      </c>
      <c r="BC82" t="s">
        <v>66</v>
      </c>
      <c r="BF82" t="s">
        <v>114</v>
      </c>
      <c r="BG82" t="s">
        <v>115</v>
      </c>
      <c r="BH82" t="s">
        <v>346</v>
      </c>
      <c r="BI82">
        <v>9505</v>
      </c>
      <c r="BJ82">
        <v>1</v>
      </c>
      <c r="BK82" t="s">
        <v>208</v>
      </c>
      <c r="BL82" t="s">
        <v>169</v>
      </c>
      <c r="BM82">
        <v>0.84133333333333338</v>
      </c>
      <c r="BN82" t="s">
        <v>66</v>
      </c>
      <c r="BO82" t="s">
        <v>171</v>
      </c>
      <c r="BP82">
        <v>2303.0050000000001</v>
      </c>
    </row>
    <row r="83" spans="1:68" ht="16.5">
      <c r="A83" s="66" t="str">
        <f t="shared" si="36"/>
        <v>원진운수</v>
      </c>
      <c r="B83" s="67" t="str">
        <f t="shared" si="35"/>
        <v>최귀성</v>
      </c>
      <c r="C83" s="68" t="str">
        <f t="shared" si="37"/>
        <v>F</v>
      </c>
      <c r="D83" s="69">
        <f t="shared" si="38"/>
        <v>0.78094317910893229</v>
      </c>
      <c r="E83" s="70">
        <f t="shared" si="39"/>
        <v>4886</v>
      </c>
      <c r="F83" s="71" t="str">
        <f t="shared" si="40"/>
        <v>22</v>
      </c>
      <c r="G83" s="72" t="str">
        <f t="shared" si="41"/>
        <v>70바4311</v>
      </c>
      <c r="H83" s="73">
        <f t="shared" si="42"/>
        <v>7</v>
      </c>
      <c r="I83" s="74">
        <f t="shared" si="43"/>
        <v>2133.4580000000001</v>
      </c>
      <c r="J83" s="75">
        <f t="shared" si="44"/>
        <v>6.4698826708874911E-3</v>
      </c>
      <c r="K83" s="75">
        <f t="shared" si="45"/>
        <v>0.39471642335516033</v>
      </c>
      <c r="L83" s="75">
        <f t="shared" si="46"/>
        <v>0.20623794796991551</v>
      </c>
      <c r="M83" s="76">
        <f t="shared" si="47"/>
        <v>10.763</v>
      </c>
      <c r="N83" s="77">
        <f t="shared" si="48"/>
        <v>0.18748904360901408</v>
      </c>
      <c r="O83" s="77">
        <f t="shared" si="49"/>
        <v>3.7497808721802817</v>
      </c>
      <c r="P83" s="116">
        <f t="shared" si="50"/>
        <v>0</v>
      </c>
      <c r="Q83" s="117">
        <f t="shared" si="51"/>
        <v>4</v>
      </c>
      <c r="R83" s="117">
        <f t="shared" si="52"/>
        <v>80</v>
      </c>
      <c r="T83">
        <v>527</v>
      </c>
      <c r="U83">
        <v>4886</v>
      </c>
      <c r="V83" t="s">
        <v>419</v>
      </c>
      <c r="W83">
        <v>2133.4580000000001</v>
      </c>
      <c r="X83">
        <v>1078.4690000000001</v>
      </c>
      <c r="Y83">
        <v>1.978</v>
      </c>
      <c r="Z83">
        <v>10.763</v>
      </c>
      <c r="AA83">
        <v>147.94580500000001</v>
      </c>
      <c r="AB83">
        <v>0.95719200000000004</v>
      </c>
      <c r="AC83">
        <v>58.396639</v>
      </c>
      <c r="AD83" s="1">
        <v>440</v>
      </c>
      <c r="AE83">
        <v>4</v>
      </c>
      <c r="AF83">
        <v>80</v>
      </c>
      <c r="AG83">
        <v>66</v>
      </c>
      <c r="AH83">
        <v>14.420536999999999</v>
      </c>
      <c r="AI83">
        <v>0</v>
      </c>
      <c r="AJ83">
        <v>0</v>
      </c>
      <c r="AK83">
        <v>0</v>
      </c>
      <c r="AL83">
        <v>0</v>
      </c>
      <c r="AM83" t="s">
        <v>429</v>
      </c>
      <c r="AN83" t="s">
        <v>527</v>
      </c>
      <c r="AO83">
        <v>575.79700000000003</v>
      </c>
      <c r="AR83" t="s">
        <v>114</v>
      </c>
      <c r="AS83" t="s">
        <v>116</v>
      </c>
      <c r="AT83" t="s">
        <v>192</v>
      </c>
      <c r="AU83" t="s">
        <v>419</v>
      </c>
      <c r="AV83" t="s">
        <v>48</v>
      </c>
      <c r="AW83">
        <v>7</v>
      </c>
      <c r="BB83">
        <v>0.78094317910893229</v>
      </c>
      <c r="BC83" t="s">
        <v>68</v>
      </c>
      <c r="BF83" t="s">
        <v>114</v>
      </c>
      <c r="BG83" t="s">
        <v>116</v>
      </c>
      <c r="BH83" t="s">
        <v>419</v>
      </c>
      <c r="BI83">
        <v>4886</v>
      </c>
      <c r="BJ83">
        <v>7</v>
      </c>
      <c r="BK83" t="s">
        <v>192</v>
      </c>
      <c r="BL83" t="s">
        <v>190</v>
      </c>
      <c r="BM83">
        <v>0.78094317910893229</v>
      </c>
      <c r="BN83" t="s">
        <v>68</v>
      </c>
      <c r="BO83" t="s">
        <v>180</v>
      </c>
      <c r="BP83">
        <v>2133.4580000000001</v>
      </c>
    </row>
    <row r="84" spans="1:68" ht="16.5">
      <c r="A84" s="49" t="str">
        <f t="shared" si="36"/>
        <v>원진운수</v>
      </c>
      <c r="B84" s="50" t="str">
        <f t="shared" si="35"/>
        <v>최낙식</v>
      </c>
      <c r="C84" s="51" t="str">
        <f t="shared" si="37"/>
        <v>F</v>
      </c>
      <c r="D84" s="52">
        <f t="shared" si="38"/>
        <v>0.79740840402754054</v>
      </c>
      <c r="E84" s="53">
        <f t="shared" si="39"/>
        <v>6859</v>
      </c>
      <c r="F84" s="54" t="str">
        <f t="shared" si="40"/>
        <v>22</v>
      </c>
      <c r="G84" s="55" t="str">
        <f t="shared" si="41"/>
        <v>70바4356</v>
      </c>
      <c r="H84" s="56">
        <f t="shared" si="42"/>
        <v>10</v>
      </c>
      <c r="I84" s="57">
        <f t="shared" si="43"/>
        <v>2201.0970000000002</v>
      </c>
      <c r="J84" s="58">
        <f t="shared" si="44"/>
        <v>3.9149445427224599E-3</v>
      </c>
      <c r="K84" s="58">
        <f t="shared" si="45"/>
        <v>0.36613582920432236</v>
      </c>
      <c r="L84" s="58">
        <f t="shared" si="46"/>
        <v>0.18127324693096214</v>
      </c>
      <c r="M84" s="59">
        <f t="shared" si="47"/>
        <v>9.9749999999999996</v>
      </c>
      <c r="N84" s="60">
        <f t="shared" si="48"/>
        <v>9.0863782922788044E-2</v>
      </c>
      <c r="O84" s="60">
        <f t="shared" si="49"/>
        <v>9.3589696410471674</v>
      </c>
      <c r="P84" s="118">
        <f t="shared" si="50"/>
        <v>0</v>
      </c>
      <c r="Q84" s="119">
        <f t="shared" si="51"/>
        <v>2</v>
      </c>
      <c r="R84" s="119">
        <f t="shared" si="52"/>
        <v>206</v>
      </c>
      <c r="T84">
        <v>527</v>
      </c>
      <c r="U84">
        <v>6859</v>
      </c>
      <c r="V84" t="s">
        <v>420</v>
      </c>
      <c r="W84">
        <v>2201.0970000000002</v>
      </c>
      <c r="X84">
        <v>1053.0029999999999</v>
      </c>
      <c r="Y84">
        <v>2.09</v>
      </c>
      <c r="Z84">
        <v>9.9749999999999996</v>
      </c>
      <c r="AA84">
        <v>151.760515</v>
      </c>
      <c r="AB84">
        <v>0.59413400000000005</v>
      </c>
      <c r="AC84">
        <v>55.564962000000001</v>
      </c>
      <c r="AD84" s="1">
        <v>399</v>
      </c>
      <c r="AE84">
        <v>2</v>
      </c>
      <c r="AF84">
        <v>206</v>
      </c>
      <c r="AG84">
        <v>66</v>
      </c>
      <c r="AH84">
        <v>14.503752</v>
      </c>
      <c r="AI84">
        <v>0</v>
      </c>
      <c r="AJ84">
        <v>0</v>
      </c>
      <c r="AK84">
        <v>0</v>
      </c>
      <c r="AL84">
        <v>0</v>
      </c>
      <c r="AM84" t="s">
        <v>430</v>
      </c>
      <c r="AN84" t="s">
        <v>528</v>
      </c>
      <c r="AO84">
        <v>409.36200000000002</v>
      </c>
      <c r="AR84" t="s">
        <v>114</v>
      </c>
      <c r="AS84" t="s">
        <v>116</v>
      </c>
      <c r="AT84" t="s">
        <v>203</v>
      </c>
      <c r="AU84" t="s">
        <v>420</v>
      </c>
      <c r="AV84" t="s">
        <v>48</v>
      </c>
      <c r="AW84">
        <v>10</v>
      </c>
      <c r="BB84">
        <v>0.79740840402754054</v>
      </c>
      <c r="BC84" t="s">
        <v>68</v>
      </c>
      <c r="BF84" t="s">
        <v>114</v>
      </c>
      <c r="BG84" t="s">
        <v>116</v>
      </c>
      <c r="BH84" t="s">
        <v>420</v>
      </c>
      <c r="BI84">
        <v>6859</v>
      </c>
      <c r="BJ84">
        <v>10</v>
      </c>
      <c r="BK84" t="s">
        <v>203</v>
      </c>
      <c r="BL84" t="s">
        <v>205</v>
      </c>
      <c r="BM84">
        <v>0.79740840402754054</v>
      </c>
      <c r="BN84" t="s">
        <v>68</v>
      </c>
      <c r="BO84" t="s">
        <v>180</v>
      </c>
      <c r="BP84">
        <v>2201.0970000000002</v>
      </c>
    </row>
    <row r="85" spans="1:68" ht="16.5">
      <c r="A85" s="66" t="str">
        <f t="shared" si="36"/>
        <v>원진운수</v>
      </c>
      <c r="B85" s="67" t="str">
        <f t="shared" si="35"/>
        <v>최성겸</v>
      </c>
      <c r="C85" s="68" t="str">
        <f t="shared" si="37"/>
        <v>D</v>
      </c>
      <c r="D85" s="69">
        <f t="shared" si="38"/>
        <v>0.84970754538651305</v>
      </c>
      <c r="E85" s="70">
        <f t="shared" si="39"/>
        <v>4860</v>
      </c>
      <c r="F85" s="71" t="str">
        <f t="shared" si="40"/>
        <v>22</v>
      </c>
      <c r="G85" s="72" t="str">
        <f t="shared" si="41"/>
        <v>71바6008</v>
      </c>
      <c r="H85" s="73">
        <f t="shared" si="42"/>
        <v>11</v>
      </c>
      <c r="I85" s="74">
        <f t="shared" si="43"/>
        <v>2061.1849999999999</v>
      </c>
      <c r="J85" s="75">
        <f t="shared" si="44"/>
        <v>9.5308840904788222E-3</v>
      </c>
      <c r="K85" s="75">
        <f t="shared" si="45"/>
        <v>0.38426909204617921</v>
      </c>
      <c r="L85" s="75">
        <f t="shared" si="46"/>
        <v>0.10673471813544151</v>
      </c>
      <c r="M85" s="76">
        <f t="shared" si="47"/>
        <v>9.8650000000000002</v>
      </c>
      <c r="N85" s="77">
        <f t="shared" si="48"/>
        <v>9.4754935310805657E-2</v>
      </c>
      <c r="O85" s="77">
        <f t="shared" si="49"/>
        <v>3.5059326064998095</v>
      </c>
      <c r="P85" s="116">
        <f t="shared" si="50"/>
        <v>0</v>
      </c>
      <c r="Q85" s="117">
        <f t="shared" si="51"/>
        <v>2</v>
      </c>
      <c r="R85" s="117">
        <f t="shared" si="52"/>
        <v>74</v>
      </c>
      <c r="T85">
        <v>527</v>
      </c>
      <c r="U85">
        <v>4860</v>
      </c>
      <c r="V85" t="s">
        <v>421</v>
      </c>
      <c r="W85">
        <v>2110.7080000000001</v>
      </c>
      <c r="X85">
        <v>963.57399999999996</v>
      </c>
      <c r="Y85">
        <v>2.19</v>
      </c>
      <c r="Z85">
        <v>9.8650000000000002</v>
      </c>
      <c r="AA85">
        <v>143.70996299999999</v>
      </c>
      <c r="AB85">
        <v>1.369683</v>
      </c>
      <c r="AC85">
        <v>55.223297000000002</v>
      </c>
      <c r="AD85" s="1">
        <v>220</v>
      </c>
      <c r="AE85">
        <v>2</v>
      </c>
      <c r="AF85">
        <v>74</v>
      </c>
      <c r="AG85">
        <v>59</v>
      </c>
      <c r="AH85">
        <v>14.687276000000001</v>
      </c>
      <c r="AI85">
        <v>0</v>
      </c>
      <c r="AJ85">
        <v>0</v>
      </c>
      <c r="AK85">
        <v>0</v>
      </c>
      <c r="AL85">
        <v>0</v>
      </c>
      <c r="AM85" t="s">
        <v>431</v>
      </c>
      <c r="AN85" t="s">
        <v>529</v>
      </c>
      <c r="AO85">
        <v>377.43700000000001</v>
      </c>
      <c r="AR85" t="s">
        <v>114</v>
      </c>
      <c r="AS85" t="s">
        <v>116</v>
      </c>
      <c r="AT85" t="s">
        <v>205</v>
      </c>
      <c r="AU85" t="s">
        <v>421</v>
      </c>
      <c r="AV85" t="s">
        <v>48</v>
      </c>
      <c r="AW85">
        <v>11</v>
      </c>
      <c r="BB85">
        <v>0.84970754538651305</v>
      </c>
      <c r="BC85" t="s">
        <v>66</v>
      </c>
      <c r="BF85" t="s">
        <v>114</v>
      </c>
      <c r="BG85" t="s">
        <v>116</v>
      </c>
      <c r="BH85" t="s">
        <v>421</v>
      </c>
      <c r="BI85">
        <v>4860</v>
      </c>
      <c r="BJ85">
        <v>11</v>
      </c>
      <c r="BK85" t="s">
        <v>205</v>
      </c>
      <c r="BL85" t="s">
        <v>202</v>
      </c>
      <c r="BM85">
        <v>0.84970754538651305</v>
      </c>
      <c r="BN85" t="s">
        <v>66</v>
      </c>
      <c r="BO85" t="s">
        <v>171</v>
      </c>
      <c r="BP85">
        <v>2061.1849999999999</v>
      </c>
    </row>
    <row r="86" spans="1:68" ht="16.5">
      <c r="A86" s="49" t="str">
        <f t="shared" si="36"/>
        <v>원진운수</v>
      </c>
      <c r="B86" s="50" t="str">
        <f t="shared" si="35"/>
        <v>최성진</v>
      </c>
      <c r="C86" s="51" t="str">
        <f t="shared" si="37"/>
        <v>D</v>
      </c>
      <c r="D86" s="52">
        <f t="shared" si="38"/>
        <v>0.81201872151031629</v>
      </c>
      <c r="E86" s="53">
        <f t="shared" si="39"/>
        <v>7282</v>
      </c>
      <c r="F86" s="54" t="str">
        <f t="shared" si="40"/>
        <v>22</v>
      </c>
      <c r="G86" s="55" t="str">
        <f t="shared" si="41"/>
        <v>71바6008</v>
      </c>
      <c r="H86" s="56">
        <f t="shared" si="42"/>
        <v>11</v>
      </c>
      <c r="I86" s="57">
        <f t="shared" si="43"/>
        <v>2014.0049999999999</v>
      </c>
      <c r="J86" s="58">
        <f t="shared" si="44"/>
        <v>5.1406522259406385E-3</v>
      </c>
      <c r="K86" s="58">
        <f t="shared" si="45"/>
        <v>0.37862736974881189</v>
      </c>
      <c r="L86" s="58">
        <f t="shared" si="46"/>
        <v>0.16732828369343672</v>
      </c>
      <c r="M86" s="59">
        <f t="shared" si="47"/>
        <v>9.8970000000000002</v>
      </c>
      <c r="N86" s="60">
        <f t="shared" si="48"/>
        <v>4.8548827011790564E-2</v>
      </c>
      <c r="O86" s="60">
        <f t="shared" si="49"/>
        <v>3.2042225827781774</v>
      </c>
      <c r="P86" s="118">
        <f t="shared" si="50"/>
        <v>0</v>
      </c>
      <c r="Q86" s="119">
        <f t="shared" si="51"/>
        <v>1</v>
      </c>
      <c r="R86" s="119">
        <f t="shared" si="52"/>
        <v>66</v>
      </c>
      <c r="T86">
        <v>527</v>
      </c>
      <c r="U86">
        <v>7282</v>
      </c>
      <c r="V86" t="s">
        <v>422</v>
      </c>
      <c r="W86">
        <v>2059.7820000000002</v>
      </c>
      <c r="X86">
        <v>983.31600000000003</v>
      </c>
      <c r="Y86">
        <v>2.0950000000000002</v>
      </c>
      <c r="Z86">
        <v>9.8970000000000002</v>
      </c>
      <c r="AA86">
        <v>142.91746800000001</v>
      </c>
      <c r="AB86">
        <v>0.73468900000000004</v>
      </c>
      <c r="AC86">
        <v>54.112465</v>
      </c>
      <c r="AD86" s="1">
        <v>337</v>
      </c>
      <c r="AE86">
        <v>1</v>
      </c>
      <c r="AF86">
        <v>66</v>
      </c>
      <c r="AG86">
        <v>62</v>
      </c>
      <c r="AH86">
        <v>14.412387000000001</v>
      </c>
      <c r="AI86">
        <v>9</v>
      </c>
      <c r="AJ86">
        <v>0</v>
      </c>
      <c r="AK86">
        <v>0</v>
      </c>
      <c r="AL86">
        <v>0</v>
      </c>
      <c r="AM86" t="s">
        <v>432</v>
      </c>
      <c r="AN86" t="s">
        <v>530</v>
      </c>
      <c r="AO86">
        <v>412.12400000000002</v>
      </c>
      <c r="AR86" t="s">
        <v>114</v>
      </c>
      <c r="AS86" t="s">
        <v>116</v>
      </c>
      <c r="AT86" t="s">
        <v>205</v>
      </c>
      <c r="AU86" t="s">
        <v>422</v>
      </c>
      <c r="AV86" t="s">
        <v>48</v>
      </c>
      <c r="AW86">
        <v>11</v>
      </c>
      <c r="BB86">
        <v>0.81201872151031629</v>
      </c>
      <c r="BC86" t="s">
        <v>66</v>
      </c>
      <c r="BF86" t="s">
        <v>114</v>
      </c>
      <c r="BG86" t="s">
        <v>116</v>
      </c>
      <c r="BH86" t="s">
        <v>422</v>
      </c>
      <c r="BI86">
        <v>7282</v>
      </c>
      <c r="BJ86">
        <v>11</v>
      </c>
      <c r="BK86" t="s">
        <v>205</v>
      </c>
      <c r="BL86" t="s">
        <v>191</v>
      </c>
      <c r="BM86">
        <v>0.81201872151031629</v>
      </c>
      <c r="BN86" t="s">
        <v>66</v>
      </c>
      <c r="BO86" t="s">
        <v>171</v>
      </c>
      <c r="BP86">
        <v>2014.0049999999999</v>
      </c>
    </row>
    <row r="87" spans="1:68" ht="16.5">
      <c r="A87" s="66" t="str">
        <f t="shared" si="36"/>
        <v>원진운수</v>
      </c>
      <c r="B87" s="67" t="str">
        <f t="shared" si="35"/>
        <v>하동진</v>
      </c>
      <c r="C87" s="68" t="str">
        <f t="shared" si="37"/>
        <v>F</v>
      </c>
      <c r="D87" s="69">
        <f t="shared" si="38"/>
        <v>0.72558991594235889</v>
      </c>
      <c r="E87" s="70">
        <f t="shared" si="39"/>
        <v>8552</v>
      </c>
      <c r="F87" s="71" t="str">
        <f t="shared" si="40"/>
        <v>22</v>
      </c>
      <c r="G87" s="72" t="str">
        <f t="shared" si="41"/>
        <v>70바3608</v>
      </c>
      <c r="H87" s="73">
        <f t="shared" si="42"/>
        <v>4</v>
      </c>
      <c r="I87" s="74">
        <f t="shared" si="43"/>
        <v>2740.0520000000001</v>
      </c>
      <c r="J87" s="75">
        <f t="shared" si="44"/>
        <v>4.7986578348097409E-3</v>
      </c>
      <c r="K87" s="75">
        <f t="shared" si="45"/>
        <v>0.38402518156142457</v>
      </c>
      <c r="L87" s="75">
        <f t="shared" si="46"/>
        <v>0.14087323890203543</v>
      </c>
      <c r="M87" s="76">
        <f t="shared" si="47"/>
        <v>12.268000000000001</v>
      </c>
      <c r="N87" s="77">
        <f t="shared" si="48"/>
        <v>0.25546960422648912</v>
      </c>
      <c r="O87" s="77">
        <f t="shared" si="49"/>
        <v>1.2773480211324455</v>
      </c>
      <c r="P87" s="116">
        <f t="shared" si="50"/>
        <v>0</v>
      </c>
      <c r="Q87" s="117">
        <f t="shared" si="51"/>
        <v>7</v>
      </c>
      <c r="R87" s="117">
        <f t="shared" si="52"/>
        <v>35</v>
      </c>
      <c r="T87">
        <v>527</v>
      </c>
      <c r="U87">
        <v>8552</v>
      </c>
      <c r="V87" t="s">
        <v>348</v>
      </c>
      <c r="W87">
        <v>2740.0520000000001</v>
      </c>
      <c r="X87">
        <v>1396.335</v>
      </c>
      <c r="Y87">
        <v>1.962</v>
      </c>
      <c r="Z87">
        <v>12.268000000000001</v>
      </c>
      <c r="AA87">
        <v>189.80078</v>
      </c>
      <c r="AB87">
        <v>0.91078899999999996</v>
      </c>
      <c r="AC87">
        <v>72.888278999999997</v>
      </c>
      <c r="AD87" s="1">
        <v>386</v>
      </c>
      <c r="AE87">
        <v>7</v>
      </c>
      <c r="AF87">
        <v>35</v>
      </c>
      <c r="AG87">
        <v>63</v>
      </c>
      <c r="AH87">
        <v>14.436463</v>
      </c>
      <c r="AI87">
        <v>0</v>
      </c>
      <c r="AJ87">
        <v>0</v>
      </c>
      <c r="AK87">
        <v>0</v>
      </c>
      <c r="AL87">
        <v>0</v>
      </c>
      <c r="AM87" t="s">
        <v>349</v>
      </c>
      <c r="AN87" t="s">
        <v>531</v>
      </c>
      <c r="AO87">
        <v>1855.0909999999999</v>
      </c>
      <c r="AR87" t="s">
        <v>114</v>
      </c>
      <c r="AS87" t="s">
        <v>116</v>
      </c>
      <c r="AT87" t="s">
        <v>188</v>
      </c>
      <c r="AU87" t="s">
        <v>348</v>
      </c>
      <c r="AV87" t="s">
        <v>48</v>
      </c>
      <c r="AW87">
        <v>4</v>
      </c>
      <c r="BB87">
        <v>0.72558991594235889</v>
      </c>
      <c r="BC87" t="s">
        <v>68</v>
      </c>
      <c r="BF87" t="s">
        <v>114</v>
      </c>
      <c r="BG87" t="s">
        <v>116</v>
      </c>
      <c r="BH87" t="s">
        <v>348</v>
      </c>
      <c r="BI87">
        <v>8552</v>
      </c>
      <c r="BJ87">
        <v>4</v>
      </c>
      <c r="BK87" t="s">
        <v>188</v>
      </c>
      <c r="BL87" t="s">
        <v>198</v>
      </c>
      <c r="BM87">
        <v>0.72558991594235889</v>
      </c>
      <c r="BN87" t="s">
        <v>68</v>
      </c>
      <c r="BO87" t="s">
        <v>180</v>
      </c>
      <c r="BP87">
        <v>2740.0520000000001</v>
      </c>
    </row>
    <row r="88" spans="1:68" ht="16.5">
      <c r="A88" s="49" t="str">
        <f t="shared" ref="A88:A95" si="53">BF88</f>
        <v>원진운수</v>
      </c>
      <c r="B88" s="50" t="str">
        <f t="shared" si="35"/>
        <v>한경안</v>
      </c>
      <c r="C88" s="51" t="str">
        <f t="shared" ref="C88:C95" si="54">BN88</f>
        <v>F</v>
      </c>
      <c r="D88" s="52">
        <f t="shared" ref="D88:D95" si="55">BM88</f>
        <v>0.78289901979725929</v>
      </c>
      <c r="E88" s="53">
        <f t="shared" ref="E88:E95" si="56">U88</f>
        <v>2359</v>
      </c>
      <c r="F88" s="54" t="str">
        <f t="shared" ref="F88:F95" si="57">BG88</f>
        <v>6</v>
      </c>
      <c r="G88" s="55" t="str">
        <f t="shared" ref="G88:G95" si="58">BK88</f>
        <v>70바3609</v>
      </c>
      <c r="H88" s="56">
        <f t="shared" ref="H88:H95" si="59">BJ88</f>
        <v>3</v>
      </c>
      <c r="I88" s="57">
        <f t="shared" ref="I88:I95" si="60">BP88</f>
        <v>2230.797</v>
      </c>
      <c r="J88" s="58">
        <f t="shared" ref="J88:J95" si="61">AB88/AA88</f>
        <v>5.5709541276425757E-3</v>
      </c>
      <c r="K88" s="58">
        <f t="shared" ref="K88:K95" si="62">AC88/AA88</f>
        <v>0.34243994193624322</v>
      </c>
      <c r="L88" s="58">
        <f t="shared" ref="L88:L95" si="63">AD88/I88</f>
        <v>0.16586000429442929</v>
      </c>
      <c r="M88" s="59">
        <f t="shared" ref="M88:M95" si="64">Z88</f>
        <v>9.0540000000000003</v>
      </c>
      <c r="N88" s="60">
        <f t="shared" ref="N88:N95" si="65">AE88*100/W88</f>
        <v>0</v>
      </c>
      <c r="O88" s="60">
        <f t="shared" ref="O88:O95" si="66">AF88*100/W88</f>
        <v>3.0482379167624845</v>
      </c>
      <c r="P88" s="118">
        <f t="shared" ref="P88:P95" si="67">AK88</f>
        <v>0</v>
      </c>
      <c r="Q88" s="119">
        <f t="shared" ref="Q88:Q95" si="68">AE88</f>
        <v>0</v>
      </c>
      <c r="R88" s="119">
        <f t="shared" ref="R88:R95" si="69">AF88</f>
        <v>68</v>
      </c>
      <c r="T88">
        <v>527</v>
      </c>
      <c r="U88">
        <v>2359</v>
      </c>
      <c r="V88" t="s">
        <v>350</v>
      </c>
      <c r="W88">
        <v>2230.797</v>
      </c>
      <c r="X88">
        <v>952.93499999999995</v>
      </c>
      <c r="Y88">
        <v>2.3410000000000002</v>
      </c>
      <c r="Z88">
        <v>9.0540000000000003</v>
      </c>
      <c r="AA88">
        <v>143.14747199999999</v>
      </c>
      <c r="AB88">
        <v>0.79746799999999995</v>
      </c>
      <c r="AC88">
        <v>49.019412000000003</v>
      </c>
      <c r="AD88" s="1">
        <v>370</v>
      </c>
      <c r="AE88">
        <v>0</v>
      </c>
      <c r="AF88">
        <v>68</v>
      </c>
      <c r="AG88">
        <v>59</v>
      </c>
      <c r="AH88">
        <v>15.583907</v>
      </c>
      <c r="AI88">
        <v>0</v>
      </c>
      <c r="AJ88">
        <v>0</v>
      </c>
      <c r="AK88">
        <v>0</v>
      </c>
      <c r="AL88">
        <v>0</v>
      </c>
      <c r="AM88" t="s">
        <v>351</v>
      </c>
      <c r="AN88" t="s">
        <v>532</v>
      </c>
      <c r="AO88">
        <v>1932.268</v>
      </c>
      <c r="AR88" t="s">
        <v>114</v>
      </c>
      <c r="AS88" t="s">
        <v>117</v>
      </c>
      <c r="AT88" t="s">
        <v>211</v>
      </c>
      <c r="AU88" t="s">
        <v>350</v>
      </c>
      <c r="AV88" t="s">
        <v>48</v>
      </c>
      <c r="AW88">
        <v>3</v>
      </c>
      <c r="BB88">
        <v>0.78289901979725929</v>
      </c>
      <c r="BC88" t="s">
        <v>68</v>
      </c>
      <c r="BF88" t="s">
        <v>114</v>
      </c>
      <c r="BG88" t="s">
        <v>117</v>
      </c>
      <c r="BH88" t="s">
        <v>350</v>
      </c>
      <c r="BI88">
        <v>2359</v>
      </c>
      <c r="BJ88">
        <v>3</v>
      </c>
      <c r="BK88" t="s">
        <v>211</v>
      </c>
      <c r="BL88" t="s">
        <v>225</v>
      </c>
      <c r="BM88">
        <v>0.78289901979725929</v>
      </c>
      <c r="BN88" t="s">
        <v>68</v>
      </c>
      <c r="BO88" t="s">
        <v>180</v>
      </c>
      <c r="BP88">
        <v>2230.797</v>
      </c>
    </row>
    <row r="89" spans="1:68" ht="16.5">
      <c r="A89" s="66" t="str">
        <f t="shared" si="53"/>
        <v>원진운수</v>
      </c>
      <c r="B89" s="67" t="str">
        <f t="shared" si="35"/>
        <v>한상용</v>
      </c>
      <c r="C89" s="68" t="str">
        <f t="shared" si="54"/>
        <v>F</v>
      </c>
      <c r="D89" s="69">
        <f t="shared" si="55"/>
        <v>0.77300000000000002</v>
      </c>
      <c r="E89" s="70">
        <f t="shared" si="56"/>
        <v>2269</v>
      </c>
      <c r="F89" s="71" t="str">
        <f t="shared" si="57"/>
        <v>320</v>
      </c>
      <c r="G89" s="72" t="str">
        <f t="shared" si="58"/>
        <v>70바4343</v>
      </c>
      <c r="H89" s="73">
        <f t="shared" si="59"/>
        <v>1</v>
      </c>
      <c r="I89" s="74">
        <f t="shared" si="60"/>
        <v>400.63799999999998</v>
      </c>
      <c r="J89" s="75">
        <f t="shared" si="61"/>
        <v>5.395221604561678E-3</v>
      </c>
      <c r="K89" s="75">
        <f t="shared" si="62"/>
        <v>0.27663172322703578</v>
      </c>
      <c r="L89" s="75">
        <f t="shared" si="63"/>
        <v>0.15724918754586437</v>
      </c>
      <c r="M89" s="76">
        <f t="shared" si="64"/>
        <v>20.585000000000001</v>
      </c>
      <c r="N89" s="77">
        <f t="shared" si="65"/>
        <v>0</v>
      </c>
      <c r="O89" s="77">
        <f t="shared" si="66"/>
        <v>2.7456207349277904</v>
      </c>
      <c r="P89" s="116">
        <f t="shared" si="67"/>
        <v>0</v>
      </c>
      <c r="Q89" s="117">
        <f t="shared" si="68"/>
        <v>0</v>
      </c>
      <c r="R89" s="117">
        <f t="shared" si="69"/>
        <v>11</v>
      </c>
      <c r="T89">
        <v>527</v>
      </c>
      <c r="U89">
        <v>2269</v>
      </c>
      <c r="V89" t="s">
        <v>352</v>
      </c>
      <c r="W89">
        <v>400.63799999999998</v>
      </c>
      <c r="X89">
        <v>172.74199999999999</v>
      </c>
      <c r="Y89">
        <v>2.319</v>
      </c>
      <c r="Z89">
        <v>20.585000000000001</v>
      </c>
      <c r="AA89">
        <v>13.076942000000001</v>
      </c>
      <c r="AB89">
        <v>7.0553000000000005E-2</v>
      </c>
      <c r="AC89">
        <v>3.6174970000000002</v>
      </c>
      <c r="AD89" s="1">
        <v>63</v>
      </c>
      <c r="AE89">
        <v>0</v>
      </c>
      <c r="AF89">
        <v>11</v>
      </c>
      <c r="AG89">
        <v>101</v>
      </c>
      <c r="AH89">
        <v>30.636979</v>
      </c>
      <c r="AI89">
        <v>2147.9</v>
      </c>
      <c r="AJ89">
        <v>1698.3</v>
      </c>
      <c r="AK89">
        <v>0</v>
      </c>
      <c r="AL89">
        <v>0</v>
      </c>
      <c r="AM89" t="s">
        <v>353</v>
      </c>
      <c r="AN89" t="s">
        <v>533</v>
      </c>
      <c r="AO89">
        <v>400.63799999999998</v>
      </c>
      <c r="AR89" t="s">
        <v>114</v>
      </c>
      <c r="AS89" t="s">
        <v>115</v>
      </c>
      <c r="AT89" t="s">
        <v>208</v>
      </c>
      <c r="AU89" t="s">
        <v>352</v>
      </c>
      <c r="AV89" t="s">
        <v>48</v>
      </c>
      <c r="AW89">
        <v>1</v>
      </c>
      <c r="BB89">
        <v>0.77300000000000002</v>
      </c>
      <c r="BC89" t="s">
        <v>68</v>
      </c>
      <c r="BF89" t="s">
        <v>114</v>
      </c>
      <c r="BG89" t="s">
        <v>115</v>
      </c>
      <c r="BH89" t="s">
        <v>352</v>
      </c>
      <c r="BI89">
        <v>2269</v>
      </c>
      <c r="BJ89">
        <v>1</v>
      </c>
      <c r="BK89" t="s">
        <v>208</v>
      </c>
      <c r="BL89" t="s">
        <v>169</v>
      </c>
      <c r="BM89">
        <v>0.77300000000000002</v>
      </c>
      <c r="BN89" t="s">
        <v>68</v>
      </c>
      <c r="BO89" t="s">
        <v>180</v>
      </c>
      <c r="BP89">
        <v>400.63799999999998</v>
      </c>
    </row>
    <row r="90" spans="1:68" ht="16.5">
      <c r="A90" s="49" t="str">
        <f t="shared" si="53"/>
        <v>원진운수</v>
      </c>
      <c r="B90" s="50" t="str">
        <f t="shared" si="35"/>
        <v>한선영</v>
      </c>
      <c r="C90" s="51" t="str">
        <f t="shared" si="54"/>
        <v>F</v>
      </c>
      <c r="D90" s="52">
        <f t="shared" si="55"/>
        <v>0.76966666666666672</v>
      </c>
      <c r="E90" s="53">
        <f t="shared" si="56"/>
        <v>8231</v>
      </c>
      <c r="F90" s="54" t="str">
        <f t="shared" si="57"/>
        <v>6</v>
      </c>
      <c r="G90" s="55" t="str">
        <f t="shared" si="58"/>
        <v>70바3612</v>
      </c>
      <c r="H90" s="56">
        <f t="shared" si="59"/>
        <v>1</v>
      </c>
      <c r="I90" s="57">
        <f t="shared" si="60"/>
        <v>1941.934</v>
      </c>
      <c r="J90" s="58">
        <f t="shared" si="61"/>
        <v>5.9887004460692532E-3</v>
      </c>
      <c r="K90" s="58">
        <f t="shared" si="62"/>
        <v>0.36263446834788016</v>
      </c>
      <c r="L90" s="58">
        <f t="shared" si="63"/>
        <v>7.8272485058709512E-2</v>
      </c>
      <c r="M90" s="59">
        <f t="shared" si="64"/>
        <v>9.9139999999999997</v>
      </c>
      <c r="N90" s="60">
        <f t="shared" si="65"/>
        <v>5.0212373232587232E-2</v>
      </c>
      <c r="O90" s="60">
        <f t="shared" si="66"/>
        <v>2.1089196757686635</v>
      </c>
      <c r="P90" s="118">
        <f t="shared" si="67"/>
        <v>0</v>
      </c>
      <c r="Q90" s="119">
        <f t="shared" si="68"/>
        <v>1</v>
      </c>
      <c r="R90" s="119">
        <f t="shared" si="69"/>
        <v>42</v>
      </c>
      <c r="T90">
        <v>527</v>
      </c>
      <c r="U90">
        <v>8231</v>
      </c>
      <c r="V90" t="s">
        <v>354</v>
      </c>
      <c r="W90">
        <v>1991.5409999999999</v>
      </c>
      <c r="X90">
        <v>865.14400000000001</v>
      </c>
      <c r="Y90">
        <v>2.302</v>
      </c>
      <c r="Z90">
        <v>9.9139999999999997</v>
      </c>
      <c r="AA90">
        <v>126.391361</v>
      </c>
      <c r="AB90">
        <v>0.75692000000000004</v>
      </c>
      <c r="AC90">
        <v>45.833863999999998</v>
      </c>
      <c r="AD90" s="1">
        <v>152</v>
      </c>
      <c r="AE90">
        <v>1</v>
      </c>
      <c r="AF90">
        <v>42</v>
      </c>
      <c r="AG90">
        <v>59</v>
      </c>
      <c r="AH90">
        <v>15.756938999999999</v>
      </c>
      <c r="AI90">
        <v>0</v>
      </c>
      <c r="AJ90">
        <v>0</v>
      </c>
      <c r="AK90">
        <v>0</v>
      </c>
      <c r="AL90">
        <v>0</v>
      </c>
      <c r="AM90" t="s">
        <v>355</v>
      </c>
      <c r="AN90" t="s">
        <v>534</v>
      </c>
      <c r="AO90">
        <v>1941.934</v>
      </c>
      <c r="AR90" t="s">
        <v>114</v>
      </c>
      <c r="AS90" t="s">
        <v>117</v>
      </c>
      <c r="AT90" t="s">
        <v>213</v>
      </c>
      <c r="AU90" t="s">
        <v>354</v>
      </c>
      <c r="AV90" t="s">
        <v>48</v>
      </c>
      <c r="AW90">
        <v>1</v>
      </c>
      <c r="BB90">
        <v>0.76966666666666672</v>
      </c>
      <c r="BC90" t="s">
        <v>68</v>
      </c>
      <c r="BF90" t="s">
        <v>114</v>
      </c>
      <c r="BG90" t="s">
        <v>117</v>
      </c>
      <c r="BH90" t="s">
        <v>354</v>
      </c>
      <c r="BI90">
        <v>8231</v>
      </c>
      <c r="BJ90">
        <v>1</v>
      </c>
      <c r="BK90" t="s">
        <v>213</v>
      </c>
      <c r="BL90" t="s">
        <v>169</v>
      </c>
      <c r="BM90">
        <v>0.76966666666666672</v>
      </c>
      <c r="BN90" t="s">
        <v>68</v>
      </c>
      <c r="BO90" t="s">
        <v>180</v>
      </c>
      <c r="BP90">
        <v>1941.934</v>
      </c>
    </row>
    <row r="91" spans="1:68" ht="16.5">
      <c r="A91" s="66" t="str">
        <f t="shared" si="53"/>
        <v>원진운수</v>
      </c>
      <c r="B91" s="67" t="str">
        <f t="shared" si="35"/>
        <v>한창현</v>
      </c>
      <c r="C91" s="68" t="str">
        <f t="shared" si="54"/>
        <v>B</v>
      </c>
      <c r="D91" s="69">
        <f t="shared" si="55"/>
        <v>0.90733333333333333</v>
      </c>
      <c r="E91" s="70">
        <f t="shared" si="56"/>
        <v>4015</v>
      </c>
      <c r="F91" s="71" t="str">
        <f t="shared" si="57"/>
        <v>320</v>
      </c>
      <c r="G91" s="72" t="str">
        <f t="shared" si="58"/>
        <v>70바3613</v>
      </c>
      <c r="H91" s="73">
        <f t="shared" si="59"/>
        <v>1</v>
      </c>
      <c r="I91" s="74">
        <f t="shared" si="60"/>
        <v>4781.8919999999998</v>
      </c>
      <c r="J91" s="75">
        <f t="shared" si="61"/>
        <v>7.38571064823898E-3</v>
      </c>
      <c r="K91" s="75">
        <f t="shared" si="62"/>
        <v>0.2321982695791443</v>
      </c>
      <c r="L91" s="75">
        <f t="shared" si="63"/>
        <v>0.13822980527372847</v>
      </c>
      <c r="M91" s="76">
        <f t="shared" si="64"/>
        <v>15.227</v>
      </c>
      <c r="N91" s="77">
        <f t="shared" si="65"/>
        <v>2.0912224701017924E-2</v>
      </c>
      <c r="O91" s="77">
        <f t="shared" si="66"/>
        <v>0.35550781991730473</v>
      </c>
      <c r="P91" s="116">
        <f t="shared" si="67"/>
        <v>0</v>
      </c>
      <c r="Q91" s="117">
        <f t="shared" si="68"/>
        <v>1</v>
      </c>
      <c r="R91" s="117">
        <f t="shared" si="69"/>
        <v>17</v>
      </c>
      <c r="T91">
        <v>527</v>
      </c>
      <c r="U91">
        <v>4015</v>
      </c>
      <c r="V91" t="s">
        <v>411</v>
      </c>
      <c r="W91">
        <v>4781.8919999999998</v>
      </c>
      <c r="X91">
        <v>1756.575</v>
      </c>
      <c r="Y91">
        <v>2.722</v>
      </c>
      <c r="Z91">
        <v>15.227</v>
      </c>
      <c r="AA91">
        <v>155.889129</v>
      </c>
      <c r="AB91">
        <v>1.1513519999999999</v>
      </c>
      <c r="AC91">
        <v>36.197186000000002</v>
      </c>
      <c r="AD91" s="1">
        <v>661</v>
      </c>
      <c r="AE91">
        <v>1</v>
      </c>
      <c r="AF91">
        <v>17</v>
      </c>
      <c r="AG91">
        <v>101</v>
      </c>
      <c r="AH91">
        <v>30.674954</v>
      </c>
      <c r="AI91">
        <v>38997.199999999997</v>
      </c>
      <c r="AJ91">
        <v>32674.400000000001</v>
      </c>
      <c r="AK91">
        <v>0</v>
      </c>
      <c r="AL91">
        <v>0</v>
      </c>
      <c r="AM91" t="s">
        <v>412</v>
      </c>
      <c r="AN91" t="s">
        <v>535</v>
      </c>
      <c r="AO91">
        <v>4781.8919999999998</v>
      </c>
      <c r="AR91" t="s">
        <v>114</v>
      </c>
      <c r="AS91" t="s">
        <v>115</v>
      </c>
      <c r="AT91" t="s">
        <v>207</v>
      </c>
      <c r="AU91" t="s">
        <v>411</v>
      </c>
      <c r="AV91" t="s">
        <v>48</v>
      </c>
      <c r="AW91">
        <v>1</v>
      </c>
      <c r="BB91">
        <v>0.90733333333333333</v>
      </c>
      <c r="BC91" t="s">
        <v>424</v>
      </c>
      <c r="BF91" t="s">
        <v>114</v>
      </c>
      <c r="BG91" t="s">
        <v>115</v>
      </c>
      <c r="BH91" t="s">
        <v>411</v>
      </c>
      <c r="BI91">
        <v>4015</v>
      </c>
      <c r="BJ91">
        <v>1</v>
      </c>
      <c r="BK91" t="s">
        <v>207</v>
      </c>
      <c r="BL91" t="s">
        <v>169</v>
      </c>
      <c r="BM91">
        <v>0.90733333333333333</v>
      </c>
      <c r="BN91" t="s">
        <v>424</v>
      </c>
      <c r="BO91" t="s">
        <v>425</v>
      </c>
      <c r="BP91">
        <v>4781.8919999999998</v>
      </c>
    </row>
    <row r="92" spans="1:68" ht="16.5">
      <c r="A92" s="49" t="str">
        <f t="shared" si="53"/>
        <v>원진운수</v>
      </c>
      <c r="B92" s="50" t="str">
        <f t="shared" si="35"/>
        <v>함성혁</v>
      </c>
      <c r="C92" s="51" t="str">
        <f t="shared" si="54"/>
        <v>F</v>
      </c>
      <c r="D92" s="52">
        <f t="shared" si="55"/>
        <v>0.70466666666666666</v>
      </c>
      <c r="E92" s="53">
        <f t="shared" si="56"/>
        <v>6564</v>
      </c>
      <c r="F92" s="54" t="str">
        <f t="shared" si="57"/>
        <v>6</v>
      </c>
      <c r="G92" s="55" t="str">
        <f t="shared" si="58"/>
        <v>70바3610</v>
      </c>
      <c r="H92" s="56">
        <f t="shared" si="59"/>
        <v>1</v>
      </c>
      <c r="I92" s="57">
        <f t="shared" si="60"/>
        <v>2229.1680000000001</v>
      </c>
      <c r="J92" s="58">
        <f t="shared" si="61"/>
        <v>8.5513983007700183E-3</v>
      </c>
      <c r="K92" s="58">
        <f t="shared" si="62"/>
        <v>0.37230613658003525</v>
      </c>
      <c r="L92" s="58">
        <f t="shared" si="63"/>
        <v>0.26108395598716649</v>
      </c>
      <c r="M92" s="59">
        <f t="shared" si="64"/>
        <v>13.465</v>
      </c>
      <c r="N92" s="60">
        <f t="shared" si="65"/>
        <v>8.9719572504180931E-2</v>
      </c>
      <c r="O92" s="60">
        <f t="shared" si="66"/>
        <v>3.1850448238984228</v>
      </c>
      <c r="P92" s="118">
        <f t="shared" si="67"/>
        <v>0</v>
      </c>
      <c r="Q92" s="119">
        <f t="shared" si="68"/>
        <v>2</v>
      </c>
      <c r="R92" s="119">
        <f t="shared" si="69"/>
        <v>71</v>
      </c>
      <c r="T92">
        <v>527</v>
      </c>
      <c r="U92">
        <v>6564</v>
      </c>
      <c r="V92" t="s">
        <v>356</v>
      </c>
      <c r="W92">
        <v>2229.1680000000001</v>
      </c>
      <c r="X92">
        <v>1054.27</v>
      </c>
      <c r="Y92">
        <v>2.1139999999999999</v>
      </c>
      <c r="Z92">
        <v>13.465</v>
      </c>
      <c r="AA92">
        <v>139.80497199999999</v>
      </c>
      <c r="AB92">
        <v>1.1955279999999999</v>
      </c>
      <c r="AC92">
        <v>52.050249000000001</v>
      </c>
      <c r="AD92" s="1">
        <v>582</v>
      </c>
      <c r="AE92">
        <v>2</v>
      </c>
      <c r="AF92">
        <v>71</v>
      </c>
      <c r="AG92">
        <v>59</v>
      </c>
      <c r="AH92">
        <v>15.944839999999999</v>
      </c>
      <c r="AI92">
        <v>0</v>
      </c>
      <c r="AJ92">
        <v>0</v>
      </c>
      <c r="AK92">
        <v>0</v>
      </c>
      <c r="AL92">
        <v>0</v>
      </c>
      <c r="AM92" t="s">
        <v>357</v>
      </c>
      <c r="AN92" t="s">
        <v>536</v>
      </c>
      <c r="AO92">
        <v>2229.1680000000001</v>
      </c>
      <c r="AR92" t="s">
        <v>114</v>
      </c>
      <c r="AS92" t="s">
        <v>117</v>
      </c>
      <c r="AT92" t="s">
        <v>212</v>
      </c>
      <c r="AU92" t="s">
        <v>356</v>
      </c>
      <c r="AV92" t="s">
        <v>48</v>
      </c>
      <c r="AW92">
        <v>1</v>
      </c>
      <c r="BB92">
        <v>0.70466666666666666</v>
      </c>
      <c r="BC92" t="s">
        <v>68</v>
      </c>
      <c r="BF92" t="s">
        <v>114</v>
      </c>
      <c r="BG92" t="s">
        <v>117</v>
      </c>
      <c r="BH92" t="s">
        <v>356</v>
      </c>
      <c r="BI92">
        <v>6564</v>
      </c>
      <c r="BJ92">
        <v>1</v>
      </c>
      <c r="BK92" t="s">
        <v>212</v>
      </c>
      <c r="BL92" t="s">
        <v>169</v>
      </c>
      <c r="BM92">
        <v>0.70466666666666666</v>
      </c>
      <c r="BN92" t="s">
        <v>68</v>
      </c>
      <c r="BO92" t="s">
        <v>180</v>
      </c>
      <c r="BP92">
        <v>2229.1680000000001</v>
      </c>
    </row>
    <row r="93" spans="1:68" ht="16.5">
      <c r="A93" s="66" t="str">
        <f t="shared" si="53"/>
        <v>원진운수</v>
      </c>
      <c r="B93" s="67" t="str">
        <f t="shared" si="35"/>
        <v>홍인상</v>
      </c>
      <c r="C93" s="68" t="str">
        <f t="shared" si="54"/>
        <v>F</v>
      </c>
      <c r="D93" s="69">
        <f t="shared" si="55"/>
        <v>0.75679999999999992</v>
      </c>
      <c r="E93" s="70">
        <f t="shared" si="56"/>
        <v>1833</v>
      </c>
      <c r="F93" s="71" t="str">
        <f t="shared" si="57"/>
        <v>22</v>
      </c>
      <c r="G93" s="72" t="str">
        <f t="shared" si="58"/>
        <v>70바4311</v>
      </c>
      <c r="H93" s="73">
        <f t="shared" si="59"/>
        <v>1</v>
      </c>
      <c r="I93" s="74">
        <f t="shared" si="60"/>
        <v>2130.35</v>
      </c>
      <c r="J93" s="75">
        <f t="shared" si="61"/>
        <v>2.8835669567329456E-3</v>
      </c>
      <c r="K93" s="75">
        <f t="shared" si="62"/>
        <v>0.37856824212257717</v>
      </c>
      <c r="L93" s="75">
        <f t="shared" si="63"/>
        <v>0.1858849484826437</v>
      </c>
      <c r="M93" s="76">
        <f t="shared" si="64"/>
        <v>10.971</v>
      </c>
      <c r="N93" s="77">
        <f t="shared" si="65"/>
        <v>9.1793479358400293E-2</v>
      </c>
      <c r="O93" s="77">
        <f t="shared" si="66"/>
        <v>1.835869587168006</v>
      </c>
      <c r="P93" s="116">
        <f t="shared" si="67"/>
        <v>0</v>
      </c>
      <c r="Q93" s="117">
        <f t="shared" si="68"/>
        <v>2</v>
      </c>
      <c r="R93" s="117">
        <f t="shared" si="69"/>
        <v>40</v>
      </c>
      <c r="T93">
        <v>527</v>
      </c>
      <c r="U93">
        <v>1833</v>
      </c>
      <c r="V93" t="s">
        <v>368</v>
      </c>
      <c r="W93">
        <v>2178.8040000000001</v>
      </c>
      <c r="X93">
        <v>1144.4359999999999</v>
      </c>
      <c r="Y93">
        <v>1.9039999999999999</v>
      </c>
      <c r="Z93">
        <v>10.971</v>
      </c>
      <c r="AA93">
        <v>148.34023500000001</v>
      </c>
      <c r="AB93">
        <v>0.42774899999999999</v>
      </c>
      <c r="AC93">
        <v>56.156902000000002</v>
      </c>
      <c r="AD93" s="1">
        <v>396</v>
      </c>
      <c r="AE93">
        <v>2</v>
      </c>
      <c r="AF93">
        <v>40</v>
      </c>
      <c r="AG93">
        <v>58</v>
      </c>
      <c r="AH93">
        <v>14.687882</v>
      </c>
      <c r="AI93">
        <v>0</v>
      </c>
      <c r="AJ93">
        <v>0</v>
      </c>
      <c r="AK93">
        <v>0</v>
      </c>
      <c r="AL93">
        <v>0</v>
      </c>
      <c r="AM93" t="s">
        <v>369</v>
      </c>
      <c r="AN93" t="s">
        <v>537</v>
      </c>
      <c r="AO93">
        <v>2130.35</v>
      </c>
      <c r="AR93" t="s">
        <v>114</v>
      </c>
      <c r="AS93" t="s">
        <v>116</v>
      </c>
      <c r="AT93" t="s">
        <v>192</v>
      </c>
      <c r="AU93" t="s">
        <v>368</v>
      </c>
      <c r="AV93" t="s">
        <v>48</v>
      </c>
      <c r="AW93">
        <v>1</v>
      </c>
      <c r="BB93">
        <v>0.75679999999999992</v>
      </c>
      <c r="BC93" t="s">
        <v>68</v>
      </c>
      <c r="BF93" t="s">
        <v>114</v>
      </c>
      <c r="BG93" t="s">
        <v>116</v>
      </c>
      <c r="BH93" t="s">
        <v>368</v>
      </c>
      <c r="BI93">
        <v>1833</v>
      </c>
      <c r="BJ93">
        <v>1</v>
      </c>
      <c r="BK93" t="s">
        <v>192</v>
      </c>
      <c r="BL93" t="s">
        <v>169</v>
      </c>
      <c r="BM93">
        <v>0.75679999999999992</v>
      </c>
      <c r="BN93" t="s">
        <v>68</v>
      </c>
      <c r="BO93" t="s">
        <v>180</v>
      </c>
      <c r="BP93">
        <v>2130.35</v>
      </c>
    </row>
    <row r="94" spans="1:68" ht="16.5">
      <c r="A94" s="49" t="str">
        <f t="shared" si="53"/>
        <v>원진운수</v>
      </c>
      <c r="B94" s="50" t="str">
        <f t="shared" si="35"/>
        <v>홍종환</v>
      </c>
      <c r="C94" s="51" t="str">
        <f t="shared" si="54"/>
        <v>F</v>
      </c>
      <c r="D94" s="52">
        <f t="shared" si="55"/>
        <v>0.7556666666666666</v>
      </c>
      <c r="E94" s="53">
        <f t="shared" si="56"/>
        <v>6966</v>
      </c>
      <c r="F94" s="54" t="str">
        <f t="shared" si="57"/>
        <v>6</v>
      </c>
      <c r="G94" s="55" t="str">
        <f t="shared" si="58"/>
        <v>72바1380</v>
      </c>
      <c r="H94" s="56">
        <f t="shared" si="59"/>
        <v>1</v>
      </c>
      <c r="I94" s="57">
        <f t="shared" si="60"/>
        <v>2141.1759999999999</v>
      </c>
      <c r="J94" s="58">
        <f t="shared" si="61"/>
        <v>6.4019443631621103E-3</v>
      </c>
      <c r="K94" s="58">
        <f t="shared" si="62"/>
        <v>0.35528704327413774</v>
      </c>
      <c r="L94" s="58">
        <f t="shared" si="63"/>
        <v>0.1863461948013615</v>
      </c>
      <c r="M94" s="59">
        <f t="shared" si="64"/>
        <v>8.7929999999999993</v>
      </c>
      <c r="N94" s="60">
        <f t="shared" si="65"/>
        <v>0</v>
      </c>
      <c r="O94" s="60">
        <f t="shared" si="66"/>
        <v>3.7829678643885418</v>
      </c>
      <c r="P94" s="118">
        <f t="shared" si="67"/>
        <v>0</v>
      </c>
      <c r="Q94" s="119">
        <f t="shared" si="68"/>
        <v>0</v>
      </c>
      <c r="R94" s="119">
        <f t="shared" si="69"/>
        <v>81</v>
      </c>
      <c r="T94">
        <v>527</v>
      </c>
      <c r="U94">
        <v>6966</v>
      </c>
      <c r="V94" t="s">
        <v>358</v>
      </c>
      <c r="W94">
        <v>2141.1759999999999</v>
      </c>
      <c r="X94">
        <v>944.67899999999997</v>
      </c>
      <c r="Y94">
        <v>2.2669999999999999</v>
      </c>
      <c r="Z94">
        <v>8.7929999999999993</v>
      </c>
      <c r="AA94">
        <v>134.93775500000001</v>
      </c>
      <c r="AB94">
        <v>0.86386399999999997</v>
      </c>
      <c r="AC94">
        <v>47.941636000000003</v>
      </c>
      <c r="AD94" s="1">
        <v>399</v>
      </c>
      <c r="AE94">
        <v>0</v>
      </c>
      <c r="AF94">
        <v>81</v>
      </c>
      <c r="AG94">
        <v>57</v>
      </c>
      <c r="AH94">
        <v>15.867879</v>
      </c>
      <c r="AI94">
        <v>0</v>
      </c>
      <c r="AJ94">
        <v>0</v>
      </c>
      <c r="AK94">
        <v>0</v>
      </c>
      <c r="AL94">
        <v>0</v>
      </c>
      <c r="AM94" t="s">
        <v>359</v>
      </c>
      <c r="AN94" t="s">
        <v>538</v>
      </c>
      <c r="AO94">
        <v>2141.1759999999999</v>
      </c>
      <c r="AR94" t="s">
        <v>114</v>
      </c>
      <c r="AS94" t="s">
        <v>117</v>
      </c>
      <c r="AT94" t="s">
        <v>224</v>
      </c>
      <c r="AU94" t="s">
        <v>358</v>
      </c>
      <c r="AV94" t="s">
        <v>48</v>
      </c>
      <c r="AW94">
        <v>1</v>
      </c>
      <c r="BB94">
        <v>0.7556666666666666</v>
      </c>
      <c r="BC94" t="s">
        <v>68</v>
      </c>
      <c r="BF94" t="s">
        <v>114</v>
      </c>
      <c r="BG94" t="s">
        <v>117</v>
      </c>
      <c r="BH94" t="s">
        <v>358</v>
      </c>
      <c r="BI94">
        <v>6966</v>
      </c>
      <c r="BJ94">
        <v>1</v>
      </c>
      <c r="BK94" t="s">
        <v>224</v>
      </c>
      <c r="BL94" t="s">
        <v>169</v>
      </c>
      <c r="BM94">
        <v>0.7556666666666666</v>
      </c>
      <c r="BN94" t="s">
        <v>68</v>
      </c>
      <c r="BO94" t="s">
        <v>180</v>
      </c>
      <c r="BP94">
        <v>2141.1759999999999</v>
      </c>
    </row>
    <row r="95" spans="1:68" ht="16.5">
      <c r="A95" s="66" t="str">
        <f t="shared" si="53"/>
        <v>원진운수</v>
      </c>
      <c r="B95" s="67" t="str">
        <f t="shared" si="35"/>
        <v>황철웅</v>
      </c>
      <c r="C95" s="68" t="str">
        <f t="shared" si="54"/>
        <v>F</v>
      </c>
      <c r="D95" s="69">
        <f t="shared" si="55"/>
        <v>0.77707350192456959</v>
      </c>
      <c r="E95" s="70">
        <f t="shared" si="56"/>
        <v>8456</v>
      </c>
      <c r="F95" s="71" t="str">
        <f t="shared" si="57"/>
        <v>320</v>
      </c>
      <c r="G95" s="72" t="str">
        <f t="shared" si="58"/>
        <v>70바3613</v>
      </c>
      <c r="H95" s="73">
        <f t="shared" si="59"/>
        <v>3</v>
      </c>
      <c r="I95" s="74">
        <f t="shared" si="60"/>
        <v>1010.096</v>
      </c>
      <c r="J95" s="75">
        <f t="shared" si="61"/>
        <v>8.3296080576745393E-3</v>
      </c>
      <c r="K95" s="75">
        <f t="shared" si="62"/>
        <v>0.2843877758967005</v>
      </c>
      <c r="L95" s="75">
        <f t="shared" si="63"/>
        <v>0.11880058925092268</v>
      </c>
      <c r="M95" s="76">
        <f t="shared" si="64"/>
        <v>21.442</v>
      </c>
      <c r="N95" s="77">
        <f t="shared" si="65"/>
        <v>0</v>
      </c>
      <c r="O95" s="77">
        <f t="shared" si="66"/>
        <v>5.8410289715036985</v>
      </c>
      <c r="P95" s="116">
        <f t="shared" si="67"/>
        <v>0</v>
      </c>
      <c r="Q95" s="117">
        <f t="shared" si="68"/>
        <v>0</v>
      </c>
      <c r="R95" s="117">
        <f t="shared" si="69"/>
        <v>59</v>
      </c>
      <c r="T95">
        <v>527</v>
      </c>
      <c r="U95">
        <v>8456</v>
      </c>
      <c r="V95" t="s">
        <v>360</v>
      </c>
      <c r="W95">
        <v>1010.096</v>
      </c>
      <c r="X95">
        <v>433.33499999999998</v>
      </c>
      <c r="Y95">
        <v>2.331</v>
      </c>
      <c r="Z95">
        <v>21.442</v>
      </c>
      <c r="AA95">
        <v>32.313045000000002</v>
      </c>
      <c r="AB95">
        <v>0.26915499999999998</v>
      </c>
      <c r="AC95">
        <v>9.1894349999999996</v>
      </c>
      <c r="AD95" s="1">
        <v>120</v>
      </c>
      <c r="AE95">
        <v>0</v>
      </c>
      <c r="AF95">
        <v>59</v>
      </c>
      <c r="AG95">
        <v>100</v>
      </c>
      <c r="AH95">
        <v>31.259696999999999</v>
      </c>
      <c r="AI95">
        <v>8195.5</v>
      </c>
      <c r="AJ95">
        <v>5909.5</v>
      </c>
      <c r="AK95">
        <v>0</v>
      </c>
      <c r="AL95">
        <v>0</v>
      </c>
      <c r="AM95" t="s">
        <v>361</v>
      </c>
      <c r="AN95" t="s">
        <v>539</v>
      </c>
      <c r="AO95">
        <v>458.62900000000002</v>
      </c>
      <c r="AR95" t="s">
        <v>114</v>
      </c>
      <c r="AS95" t="s">
        <v>115</v>
      </c>
      <c r="AT95" t="s">
        <v>207</v>
      </c>
      <c r="AU95" t="s">
        <v>360</v>
      </c>
      <c r="AV95" t="s">
        <v>48</v>
      </c>
      <c r="AW95">
        <v>3</v>
      </c>
      <c r="BB95">
        <v>0.77707350192456959</v>
      </c>
      <c r="BC95" t="s">
        <v>68</v>
      </c>
      <c r="BF95" t="s">
        <v>114</v>
      </c>
      <c r="BG95" t="s">
        <v>115</v>
      </c>
      <c r="BH95" t="s">
        <v>360</v>
      </c>
      <c r="BI95">
        <v>8456</v>
      </c>
      <c r="BJ95">
        <v>3</v>
      </c>
      <c r="BK95" t="s">
        <v>207</v>
      </c>
      <c r="BL95" t="s">
        <v>208</v>
      </c>
      <c r="BM95">
        <v>0.77707350192456959</v>
      </c>
      <c r="BN95" t="s">
        <v>68</v>
      </c>
      <c r="BO95" t="s">
        <v>180</v>
      </c>
      <c r="BP95">
        <v>1010.096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5">
    <cfRule type="containsText" dxfId="38" priority="1" operator="containsText" text="F">
      <formula>NOT(ISERROR(SEARCH("F",C5)))</formula>
    </cfRule>
    <cfRule type="containsText" dxfId="37" priority="2" operator="containsText" text="D">
      <formula>NOT(ISERROR(SEARCH("D",C5)))</formula>
    </cfRule>
    <cfRule type="containsText" dxfId="36" priority="3" operator="containsText" text="C">
      <formula>NOT(ISERROR(SEARCH("C",C5)))</formula>
    </cfRule>
    <cfRule type="containsText" dxfId="35" priority="4" operator="containsText" text="B">
      <formula>NOT(ISERROR(SEARCH("B",C5)))</formula>
    </cfRule>
    <cfRule type="containsText" dxfId="34" priority="5" operator="containsText" text="A">
      <formula>NOT(ISERROR(SEARCH("A",C5)))</formula>
    </cfRule>
    <cfRule type="containsText" dxfId="3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52" t="s">
        <v>440</v>
      </c>
      <c r="B2" s="253"/>
      <c r="C2" s="254"/>
      <c r="D2" s="255"/>
      <c r="E2" s="252"/>
      <c r="F2" s="256"/>
      <c r="G2" s="252"/>
      <c r="H2" s="252"/>
      <c r="I2" s="252"/>
      <c r="J2" s="252"/>
      <c r="K2" s="257"/>
      <c r="L2" s="257"/>
      <c r="M2" s="257"/>
      <c r="N2" s="257"/>
      <c r="O2" s="257"/>
      <c r="P2" s="257"/>
      <c r="Q2" s="257"/>
      <c r="R2" s="257"/>
    </row>
    <row r="3" spans="1:18">
      <c r="A3" s="257"/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</row>
    <row r="4" spans="1:18" ht="26.25">
      <c r="A4" s="258" t="s">
        <v>441</v>
      </c>
      <c r="B4" s="259"/>
      <c r="C4" s="260"/>
      <c r="D4" s="261"/>
      <c r="E4" s="262"/>
      <c r="F4" s="263"/>
      <c r="G4" s="257"/>
      <c r="H4" s="262"/>
      <c r="I4" s="257"/>
      <c r="J4" s="257"/>
      <c r="K4" s="257"/>
      <c r="L4" s="257"/>
      <c r="M4" s="257"/>
      <c r="N4" s="257"/>
      <c r="O4" s="257"/>
      <c r="P4" s="257"/>
      <c r="Q4" s="257"/>
      <c r="R4" s="257"/>
    </row>
    <row r="5" spans="1:18" ht="26.25">
      <c r="A5" s="264" t="s">
        <v>442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</row>
    <row r="6" spans="1:18" ht="17.25">
      <c r="A6" s="265" t="s">
        <v>443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</row>
    <row r="7" spans="1:18" ht="17.25">
      <c r="A7" s="265"/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</row>
    <row r="8" spans="1:18" ht="17.25">
      <c r="A8" s="266" t="s">
        <v>184</v>
      </c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</row>
    <row r="9" spans="1:18">
      <c r="A9" s="267"/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</row>
    <row r="10" spans="1:18">
      <c r="A10" s="267" t="s">
        <v>444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</row>
    <row r="11" spans="1:18">
      <c r="A11" s="267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</row>
    <row r="12" spans="1:18">
      <c r="A12" s="257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</row>
    <row r="13" spans="1:18" ht="37.5" customHeight="1">
      <c r="A13" s="268" t="s">
        <v>0</v>
      </c>
      <c r="B13" s="269" t="s">
        <v>71</v>
      </c>
      <c r="C13" s="270" t="s">
        <v>65</v>
      </c>
      <c r="D13" s="270" t="s">
        <v>153</v>
      </c>
      <c r="E13" s="271" t="s">
        <v>139</v>
      </c>
      <c r="F13" s="269" t="s">
        <v>144</v>
      </c>
      <c r="G13" s="271" t="s">
        <v>142</v>
      </c>
      <c r="H13" s="271" t="s">
        <v>146</v>
      </c>
      <c r="I13" s="121" t="s">
        <v>148</v>
      </c>
      <c r="J13" s="271" t="s">
        <v>11</v>
      </c>
      <c r="K13" s="271" t="s">
        <v>12</v>
      </c>
      <c r="L13" s="271" t="s">
        <v>13</v>
      </c>
      <c r="M13" s="271" t="s">
        <v>102</v>
      </c>
      <c r="N13" s="271" t="s">
        <v>6</v>
      </c>
      <c r="O13" s="271" t="s">
        <v>7</v>
      </c>
      <c r="P13" s="271" t="s">
        <v>172</v>
      </c>
      <c r="Q13" s="272" t="s">
        <v>174</v>
      </c>
      <c r="R13" s="272" t="s">
        <v>175</v>
      </c>
    </row>
    <row r="14" spans="1:18" ht="16.5">
      <c r="A14" s="273" t="s">
        <v>114</v>
      </c>
      <c r="B14" s="274" t="s">
        <v>226</v>
      </c>
      <c r="C14" s="275" t="s">
        <v>68</v>
      </c>
      <c r="D14" s="276">
        <v>0.78747773281786082</v>
      </c>
      <c r="E14" s="277">
        <v>8822</v>
      </c>
      <c r="F14" s="122" t="s">
        <v>116</v>
      </c>
      <c r="G14" s="278" t="s">
        <v>187</v>
      </c>
      <c r="H14" s="279">
        <v>2</v>
      </c>
      <c r="I14" s="123">
        <v>1840.1790000000001</v>
      </c>
      <c r="J14" s="280">
        <v>6.0745764831538719E-3</v>
      </c>
      <c r="K14" s="280">
        <v>0.38859846590755154</v>
      </c>
      <c r="L14" s="280">
        <v>0.13150894559714027</v>
      </c>
      <c r="M14" s="281">
        <v>11.036</v>
      </c>
      <c r="N14" s="282">
        <v>0.21737015801180209</v>
      </c>
      <c r="O14" s="282">
        <v>2.1737015801180211</v>
      </c>
      <c r="P14" s="283">
        <v>0</v>
      </c>
      <c r="Q14" s="284">
        <v>4</v>
      </c>
      <c r="R14" s="284">
        <v>40</v>
      </c>
    </row>
    <row r="15" spans="1:18" ht="16.5">
      <c r="A15" s="273" t="s">
        <v>114</v>
      </c>
      <c r="B15" s="274" t="s">
        <v>228</v>
      </c>
      <c r="C15" s="275" t="s">
        <v>66</v>
      </c>
      <c r="D15" s="276">
        <v>0.83719999999999994</v>
      </c>
      <c r="E15" s="277">
        <v>9655</v>
      </c>
      <c r="F15" s="122" t="s">
        <v>116</v>
      </c>
      <c r="G15" s="278" t="s">
        <v>194</v>
      </c>
      <c r="H15" s="279">
        <v>1</v>
      </c>
      <c r="I15" s="123">
        <v>2179.5450000000001</v>
      </c>
      <c r="J15" s="280">
        <v>3.5346179823187523E-3</v>
      </c>
      <c r="K15" s="280">
        <v>0.33228011090669657</v>
      </c>
      <c r="L15" s="280">
        <v>0.24775813300482438</v>
      </c>
      <c r="M15" s="281">
        <v>7.806</v>
      </c>
      <c r="N15" s="282">
        <v>0.22940567870817075</v>
      </c>
      <c r="O15" s="282">
        <v>2.1105322441151708</v>
      </c>
      <c r="P15" s="283">
        <v>0</v>
      </c>
      <c r="Q15" s="284">
        <v>5</v>
      </c>
      <c r="R15" s="284">
        <v>46</v>
      </c>
    </row>
    <row r="16" spans="1:18" ht="16.5">
      <c r="A16" s="273" t="s">
        <v>114</v>
      </c>
      <c r="B16" s="274" t="s">
        <v>230</v>
      </c>
      <c r="C16" s="275" t="s">
        <v>66</v>
      </c>
      <c r="D16" s="276">
        <v>0.81253526714583335</v>
      </c>
      <c r="E16" s="277">
        <v>784</v>
      </c>
      <c r="F16" s="122" t="s">
        <v>115</v>
      </c>
      <c r="G16" s="278" t="s">
        <v>208</v>
      </c>
      <c r="H16" s="279">
        <v>2</v>
      </c>
      <c r="I16" s="123">
        <v>657.11299999999994</v>
      </c>
      <c r="J16" s="280">
        <v>6.5540912457128855E-3</v>
      </c>
      <c r="K16" s="280">
        <v>0.26404637288136823</v>
      </c>
      <c r="L16" s="280">
        <v>0.14152816943204591</v>
      </c>
      <c r="M16" s="281">
        <v>18.199000000000002</v>
      </c>
      <c r="N16" s="282">
        <v>0</v>
      </c>
      <c r="O16" s="282">
        <v>1.6739891008091456</v>
      </c>
      <c r="P16" s="283">
        <v>0</v>
      </c>
      <c r="Q16" s="284">
        <v>0</v>
      </c>
      <c r="R16" s="284">
        <v>11</v>
      </c>
    </row>
    <row r="17" spans="1:18" ht="16.5">
      <c r="A17" s="273" t="s">
        <v>114</v>
      </c>
      <c r="B17" s="274" t="s">
        <v>232</v>
      </c>
      <c r="C17" s="275" t="s">
        <v>68</v>
      </c>
      <c r="D17" s="276">
        <v>0.7846153846153846</v>
      </c>
      <c r="E17" s="277">
        <v>5050</v>
      </c>
      <c r="F17" s="122" t="s">
        <v>116</v>
      </c>
      <c r="G17" s="278" t="s">
        <v>197</v>
      </c>
      <c r="H17" s="279">
        <v>1</v>
      </c>
      <c r="I17" s="123">
        <v>2059.386</v>
      </c>
      <c r="J17" s="280">
        <v>5.7650896579043865E-3</v>
      </c>
      <c r="K17" s="280">
        <v>0.35810445065939805</v>
      </c>
      <c r="L17" s="280">
        <v>0.25347360815310971</v>
      </c>
      <c r="M17" s="281">
        <v>10.602</v>
      </c>
      <c r="N17" s="282">
        <v>0</v>
      </c>
      <c r="O17" s="282">
        <v>4.1274438109222844</v>
      </c>
      <c r="P17" s="283">
        <v>0</v>
      </c>
      <c r="Q17" s="284">
        <v>0</v>
      </c>
      <c r="R17" s="284">
        <v>85</v>
      </c>
    </row>
    <row r="18" spans="1:18" ht="16.5">
      <c r="A18" s="273" t="s">
        <v>114</v>
      </c>
      <c r="B18" s="274" t="s">
        <v>234</v>
      </c>
      <c r="C18" s="275" t="s">
        <v>68</v>
      </c>
      <c r="D18" s="276">
        <v>0.79384615384615387</v>
      </c>
      <c r="E18" s="277">
        <v>2151</v>
      </c>
      <c r="F18" s="122" t="s">
        <v>116</v>
      </c>
      <c r="G18" s="278" t="s">
        <v>206</v>
      </c>
      <c r="H18" s="279">
        <v>1</v>
      </c>
      <c r="I18" s="123">
        <v>2091.047</v>
      </c>
      <c r="J18" s="280">
        <v>9.6509690805042982E-3</v>
      </c>
      <c r="K18" s="280">
        <v>0.37085458308953867</v>
      </c>
      <c r="L18" s="280">
        <v>0.23050653572110047</v>
      </c>
      <c r="M18" s="281">
        <v>9.25</v>
      </c>
      <c r="N18" s="282">
        <v>0.14346879816666006</v>
      </c>
      <c r="O18" s="282">
        <v>2.1042090397776807</v>
      </c>
      <c r="P18" s="283">
        <v>0</v>
      </c>
      <c r="Q18" s="284">
        <v>3</v>
      </c>
      <c r="R18" s="284">
        <v>44</v>
      </c>
    </row>
    <row r="19" spans="1:18" ht="16.5">
      <c r="A19" s="273" t="s">
        <v>114</v>
      </c>
      <c r="B19" s="274" t="s">
        <v>236</v>
      </c>
      <c r="C19" s="275" t="s">
        <v>66</v>
      </c>
      <c r="D19" s="276">
        <v>0.84350487671078456</v>
      </c>
      <c r="E19" s="277">
        <v>2344</v>
      </c>
      <c r="F19" s="122" t="s">
        <v>116</v>
      </c>
      <c r="G19" s="278" t="s">
        <v>203</v>
      </c>
      <c r="H19" s="279">
        <v>9</v>
      </c>
      <c r="I19" s="123">
        <v>2079.6409999999996</v>
      </c>
      <c r="J19" s="280">
        <v>7.0743455095127698E-3</v>
      </c>
      <c r="K19" s="280">
        <v>0.36595496358842233</v>
      </c>
      <c r="L19" s="280">
        <v>0.20965156966995746</v>
      </c>
      <c r="M19" s="281">
        <v>9.4960000000000004</v>
      </c>
      <c r="N19" s="282">
        <v>0.14425566720409919</v>
      </c>
      <c r="O19" s="282">
        <v>0.52893744641503038</v>
      </c>
      <c r="P19" s="283">
        <v>0</v>
      </c>
      <c r="Q19" s="284">
        <v>3</v>
      </c>
      <c r="R19" s="284">
        <v>11</v>
      </c>
    </row>
    <row r="20" spans="1:18" ht="16.5">
      <c r="A20" s="273" t="s">
        <v>114</v>
      </c>
      <c r="B20" s="274" t="s">
        <v>238</v>
      </c>
      <c r="C20" s="275" t="s">
        <v>68</v>
      </c>
      <c r="D20" s="276">
        <v>0.72386024060819187</v>
      </c>
      <c r="E20" s="277">
        <v>9290</v>
      </c>
      <c r="F20" s="122" t="s">
        <v>117</v>
      </c>
      <c r="G20" s="278" t="s">
        <v>219</v>
      </c>
      <c r="H20" s="279">
        <v>7</v>
      </c>
      <c r="I20" s="123">
        <v>1612.7049999999999</v>
      </c>
      <c r="J20" s="280">
        <v>4.4583652157814645E-3</v>
      </c>
      <c r="K20" s="280">
        <v>0.3647431012562336</v>
      </c>
      <c r="L20" s="280">
        <v>5.9542497104069454E-2</v>
      </c>
      <c r="M20" s="281">
        <v>12.263999999999999</v>
      </c>
      <c r="N20" s="282">
        <v>0</v>
      </c>
      <c r="O20" s="282">
        <v>2.2942819672537755</v>
      </c>
      <c r="P20" s="283">
        <v>0</v>
      </c>
      <c r="Q20" s="284">
        <v>1</v>
      </c>
      <c r="R20" s="284">
        <v>50</v>
      </c>
    </row>
    <row r="21" spans="1:18" ht="16.5">
      <c r="A21" s="273" t="s">
        <v>114</v>
      </c>
      <c r="B21" s="274" t="s">
        <v>415</v>
      </c>
      <c r="C21" s="275" t="s">
        <v>68</v>
      </c>
      <c r="D21" s="276">
        <v>0.67200000000000004</v>
      </c>
      <c r="E21" s="277">
        <v>9777</v>
      </c>
      <c r="F21" s="122" t="s">
        <v>117</v>
      </c>
      <c r="G21" s="278" t="s">
        <v>223</v>
      </c>
      <c r="H21" s="279">
        <v>1</v>
      </c>
      <c r="I21" s="123">
        <v>1743.932</v>
      </c>
      <c r="J21" s="280">
        <v>5.8985941404060454E-3</v>
      </c>
      <c r="K21" s="280">
        <v>0.36521078811002433</v>
      </c>
      <c r="L21" s="280">
        <v>8.0278359477319067E-2</v>
      </c>
      <c r="M21" s="281">
        <v>9.8719999999999999</v>
      </c>
      <c r="N21" s="282">
        <v>0</v>
      </c>
      <c r="O21" s="282">
        <v>3.3258177497746471</v>
      </c>
      <c r="P21" s="283">
        <v>0</v>
      </c>
      <c r="Q21" s="284">
        <v>0</v>
      </c>
      <c r="R21" s="284">
        <v>58</v>
      </c>
    </row>
    <row r="22" spans="1:18" ht="16.5">
      <c r="A22" s="273" t="s">
        <v>114</v>
      </c>
      <c r="B22" s="274" t="s">
        <v>240</v>
      </c>
      <c r="C22" s="275" t="s">
        <v>68</v>
      </c>
      <c r="D22" s="276">
        <v>0.77101643805055498</v>
      </c>
      <c r="E22" s="277">
        <v>5138</v>
      </c>
      <c r="F22" s="122" t="s">
        <v>117</v>
      </c>
      <c r="G22" s="278" t="s">
        <v>218</v>
      </c>
      <c r="H22" s="279">
        <v>7</v>
      </c>
      <c r="I22" s="123">
        <v>1781.433</v>
      </c>
      <c r="J22" s="280">
        <v>3.4479656272218971E-3</v>
      </c>
      <c r="K22" s="280">
        <v>0.35822883555495755</v>
      </c>
      <c r="L22" s="280">
        <v>6.8484192220532578E-2</v>
      </c>
      <c r="M22" s="281">
        <v>10.907</v>
      </c>
      <c r="N22" s="282">
        <v>0.11226916757464356</v>
      </c>
      <c r="O22" s="282">
        <v>3.5364787786012721</v>
      </c>
      <c r="P22" s="283">
        <v>0</v>
      </c>
      <c r="Q22" s="284">
        <v>2</v>
      </c>
      <c r="R22" s="284">
        <v>63</v>
      </c>
    </row>
    <row r="23" spans="1:18" ht="16.5">
      <c r="A23" s="273" t="s">
        <v>114</v>
      </c>
      <c r="B23" s="274" t="s">
        <v>242</v>
      </c>
      <c r="C23" s="275" t="s">
        <v>68</v>
      </c>
      <c r="D23" s="276">
        <v>0.7204852885010975</v>
      </c>
      <c r="E23" s="277">
        <v>9146</v>
      </c>
      <c r="F23" s="122" t="s">
        <v>117</v>
      </c>
      <c r="G23" s="278" t="s">
        <v>211</v>
      </c>
      <c r="H23" s="279">
        <v>2</v>
      </c>
      <c r="I23" s="123">
        <v>2125.1969999999997</v>
      </c>
      <c r="J23" s="280">
        <v>4.4442356666180927E-3</v>
      </c>
      <c r="K23" s="280">
        <v>0.38202449072893846</v>
      </c>
      <c r="L23" s="280">
        <v>0.19079880794421872</v>
      </c>
      <c r="M23" s="281">
        <v>11.628</v>
      </c>
      <c r="N23" s="282">
        <v>0</v>
      </c>
      <c r="O23" s="282">
        <v>8.9874021090750666</v>
      </c>
      <c r="P23" s="283">
        <v>0</v>
      </c>
      <c r="Q23" s="284">
        <v>0</v>
      </c>
      <c r="R23" s="284">
        <v>192</v>
      </c>
    </row>
    <row r="24" spans="1:18" ht="16.5">
      <c r="A24" s="273" t="s">
        <v>114</v>
      </c>
      <c r="B24" s="274" t="s">
        <v>246</v>
      </c>
      <c r="C24" s="275" t="s">
        <v>66</v>
      </c>
      <c r="D24" s="276">
        <v>0.82429288667576339</v>
      </c>
      <c r="E24" s="277">
        <v>9648</v>
      </c>
      <c r="F24" s="122" t="s">
        <v>117</v>
      </c>
      <c r="G24" s="278" t="s">
        <v>215</v>
      </c>
      <c r="H24" s="279">
        <v>2</v>
      </c>
      <c r="I24" s="123">
        <v>2412.16</v>
      </c>
      <c r="J24" s="280">
        <v>3.5783013298979309E-3</v>
      </c>
      <c r="K24" s="280">
        <v>0.35154189443754225</v>
      </c>
      <c r="L24" s="280">
        <v>0.19650437781905017</v>
      </c>
      <c r="M24" s="281">
        <v>8.1829999999999998</v>
      </c>
      <c r="N24" s="282">
        <v>4.1456619793048557E-2</v>
      </c>
      <c r="O24" s="282">
        <v>0.29019633855133992</v>
      </c>
      <c r="P24" s="283">
        <v>0</v>
      </c>
      <c r="Q24" s="284">
        <v>1</v>
      </c>
      <c r="R24" s="284">
        <v>7</v>
      </c>
    </row>
    <row r="25" spans="1:18" ht="16.5">
      <c r="A25" s="273" t="s">
        <v>114</v>
      </c>
      <c r="B25" s="274" t="s">
        <v>248</v>
      </c>
      <c r="C25" s="275" t="s">
        <v>66</v>
      </c>
      <c r="D25" s="276">
        <v>0.83493058653146179</v>
      </c>
      <c r="E25" s="277">
        <v>6737</v>
      </c>
      <c r="F25" s="122" t="s">
        <v>115</v>
      </c>
      <c r="G25" s="278" t="s">
        <v>210</v>
      </c>
      <c r="H25" s="279">
        <v>4</v>
      </c>
      <c r="I25" s="123">
        <v>2591.62</v>
      </c>
      <c r="J25" s="280">
        <v>4.7937938980446388E-3</v>
      </c>
      <c r="K25" s="280">
        <v>0.25253520514540678</v>
      </c>
      <c r="L25" s="280">
        <v>0.16128907787407104</v>
      </c>
      <c r="M25" s="281">
        <v>17.84</v>
      </c>
      <c r="N25" s="282">
        <v>0</v>
      </c>
      <c r="O25" s="282">
        <v>8.6818283544655461</v>
      </c>
      <c r="P25" s="283">
        <v>0</v>
      </c>
      <c r="Q25" s="284">
        <v>0</v>
      </c>
      <c r="R25" s="284">
        <v>225</v>
      </c>
    </row>
    <row r="26" spans="1:18" ht="16.5">
      <c r="A26" s="273" t="s">
        <v>114</v>
      </c>
      <c r="B26" s="274" t="s">
        <v>252</v>
      </c>
      <c r="C26" s="275" t="s">
        <v>68</v>
      </c>
      <c r="D26" s="276">
        <v>0.73750000000000004</v>
      </c>
      <c r="E26" s="277">
        <v>8632</v>
      </c>
      <c r="F26" s="122" t="s">
        <v>117</v>
      </c>
      <c r="G26" s="278" t="s">
        <v>220</v>
      </c>
      <c r="H26" s="279">
        <v>1</v>
      </c>
      <c r="I26" s="123">
        <v>1582.914</v>
      </c>
      <c r="J26" s="280">
        <v>3.901071752586163E-3</v>
      </c>
      <c r="K26" s="280">
        <v>0.38450155979212425</v>
      </c>
      <c r="L26" s="280">
        <v>0.11560956564917614</v>
      </c>
      <c r="M26" s="281">
        <v>12.074</v>
      </c>
      <c r="N26" s="282">
        <v>0</v>
      </c>
      <c r="O26" s="282">
        <v>0.94761939056701749</v>
      </c>
      <c r="P26" s="283">
        <v>0</v>
      </c>
      <c r="Q26" s="284">
        <v>0</v>
      </c>
      <c r="R26" s="284">
        <v>15</v>
      </c>
    </row>
    <row r="27" spans="1:18" ht="16.5">
      <c r="A27" s="273" t="s">
        <v>114</v>
      </c>
      <c r="B27" s="274" t="s">
        <v>389</v>
      </c>
      <c r="C27" s="275" t="s">
        <v>66</v>
      </c>
      <c r="D27" s="276">
        <v>0.80791147594178025</v>
      </c>
      <c r="E27" s="277">
        <v>9568</v>
      </c>
      <c r="F27" s="122" t="s">
        <v>116</v>
      </c>
      <c r="G27" s="278" t="s">
        <v>202</v>
      </c>
      <c r="H27" s="279">
        <v>10</v>
      </c>
      <c r="I27" s="123">
        <v>2152.1570000000002</v>
      </c>
      <c r="J27" s="280">
        <v>6.3589021408233031E-3</v>
      </c>
      <c r="K27" s="280">
        <v>0.36719173132549643</v>
      </c>
      <c r="L27" s="280">
        <v>0.17099124273926111</v>
      </c>
      <c r="M27" s="281">
        <v>9.7010000000000005</v>
      </c>
      <c r="N27" s="282">
        <v>9.2930023227859301E-2</v>
      </c>
      <c r="O27" s="282">
        <v>1.3939503484178895</v>
      </c>
      <c r="P27" s="283">
        <v>0</v>
      </c>
      <c r="Q27" s="284">
        <v>2</v>
      </c>
      <c r="R27" s="284">
        <v>30</v>
      </c>
    </row>
    <row r="28" spans="1:18" ht="16.5">
      <c r="A28" s="273" t="s">
        <v>114</v>
      </c>
      <c r="B28" s="274" t="s">
        <v>254</v>
      </c>
      <c r="C28" s="275" t="s">
        <v>68</v>
      </c>
      <c r="D28" s="276">
        <v>0.71803287000344707</v>
      </c>
      <c r="E28" s="277">
        <v>7342</v>
      </c>
      <c r="F28" s="122" t="s">
        <v>116</v>
      </c>
      <c r="G28" s="278" t="s">
        <v>367</v>
      </c>
      <c r="H28" s="279">
        <v>2</v>
      </c>
      <c r="I28" s="123">
        <v>2274.826</v>
      </c>
      <c r="J28" s="280">
        <v>5.0962628253015526E-3</v>
      </c>
      <c r="K28" s="280">
        <v>0.36335058905643114</v>
      </c>
      <c r="L28" s="280">
        <v>0.26243765457226181</v>
      </c>
      <c r="M28" s="281">
        <v>11.058999999999999</v>
      </c>
      <c r="N28" s="282">
        <v>0</v>
      </c>
      <c r="O28" s="282">
        <v>1.230863371528196</v>
      </c>
      <c r="P28" s="283">
        <v>0</v>
      </c>
      <c r="Q28" s="284">
        <v>0</v>
      </c>
      <c r="R28" s="284">
        <v>28</v>
      </c>
    </row>
    <row r="29" spans="1:18" ht="16.5">
      <c r="A29" s="273" t="s">
        <v>114</v>
      </c>
      <c r="B29" s="274" t="s">
        <v>256</v>
      </c>
      <c r="C29" s="275" t="s">
        <v>66</v>
      </c>
      <c r="D29" s="276">
        <v>0.84133333333333338</v>
      </c>
      <c r="E29" s="277">
        <v>8206</v>
      </c>
      <c r="F29" s="122" t="s">
        <v>115</v>
      </c>
      <c r="G29" s="278" t="s">
        <v>208</v>
      </c>
      <c r="H29" s="279">
        <v>1</v>
      </c>
      <c r="I29" s="123">
        <v>4329.9639999999999</v>
      </c>
      <c r="J29" s="280">
        <v>4.9001442593167984E-3</v>
      </c>
      <c r="K29" s="280">
        <v>0.2409441086480299</v>
      </c>
      <c r="L29" s="280">
        <v>7.9446388006921081E-2</v>
      </c>
      <c r="M29" s="281">
        <v>17.491</v>
      </c>
      <c r="N29" s="282">
        <v>2.309488023457008E-2</v>
      </c>
      <c r="O29" s="282">
        <v>1.4549774547779151</v>
      </c>
      <c r="P29" s="283">
        <v>0</v>
      </c>
      <c r="Q29" s="284">
        <v>1</v>
      </c>
      <c r="R29" s="284">
        <v>63</v>
      </c>
    </row>
    <row r="30" spans="1:18" ht="16.5">
      <c r="A30" s="273" t="s">
        <v>114</v>
      </c>
      <c r="B30" s="274" t="s">
        <v>258</v>
      </c>
      <c r="C30" s="275" t="s">
        <v>68</v>
      </c>
      <c r="D30" s="276">
        <v>0.79604703706708857</v>
      </c>
      <c r="E30" s="277">
        <v>8889</v>
      </c>
      <c r="F30" s="122" t="s">
        <v>115</v>
      </c>
      <c r="G30" s="278" t="s">
        <v>210</v>
      </c>
      <c r="H30" s="279">
        <v>2</v>
      </c>
      <c r="I30" s="123">
        <v>4239.6280000000006</v>
      </c>
      <c r="J30" s="280">
        <v>5.7993083051120411E-3</v>
      </c>
      <c r="K30" s="280">
        <v>0.28076932362496476</v>
      </c>
      <c r="L30" s="280">
        <v>0.13774793448859193</v>
      </c>
      <c r="M30" s="281">
        <v>19.788</v>
      </c>
      <c r="N30" s="282">
        <v>0</v>
      </c>
      <c r="O30" s="282">
        <v>3.1370676861271787</v>
      </c>
      <c r="P30" s="283">
        <v>0</v>
      </c>
      <c r="Q30" s="284">
        <v>0</v>
      </c>
      <c r="R30" s="284">
        <v>133</v>
      </c>
    </row>
    <row r="31" spans="1:18" ht="16.5">
      <c r="A31" s="273" t="s">
        <v>114</v>
      </c>
      <c r="B31" s="274" t="s">
        <v>391</v>
      </c>
      <c r="C31" s="275" t="s">
        <v>68</v>
      </c>
      <c r="D31" s="276">
        <v>0.75466072440315801</v>
      </c>
      <c r="E31" s="277">
        <v>848</v>
      </c>
      <c r="F31" s="122" t="s">
        <v>116</v>
      </c>
      <c r="G31" s="278" t="s">
        <v>206</v>
      </c>
      <c r="H31" s="279">
        <v>11</v>
      </c>
      <c r="I31" s="123">
        <v>2467.9929999999999</v>
      </c>
      <c r="J31" s="280">
        <v>4.3312290359084574E-3</v>
      </c>
      <c r="K31" s="280">
        <v>0.39854569764347408</v>
      </c>
      <c r="L31" s="280">
        <v>0.13533263668089821</v>
      </c>
      <c r="M31" s="281">
        <v>11.579000000000001</v>
      </c>
      <c r="N31" s="282">
        <v>0.12155626049182473</v>
      </c>
      <c r="O31" s="282">
        <v>5.6321067361212132</v>
      </c>
      <c r="P31" s="283">
        <v>0</v>
      </c>
      <c r="Q31" s="284">
        <v>3</v>
      </c>
      <c r="R31" s="284">
        <v>139</v>
      </c>
    </row>
    <row r="32" spans="1:18" ht="16.5">
      <c r="A32" s="273" t="s">
        <v>114</v>
      </c>
      <c r="B32" s="274" t="s">
        <v>262</v>
      </c>
      <c r="C32" s="275" t="s">
        <v>68</v>
      </c>
      <c r="D32" s="276">
        <v>0.74899292488612002</v>
      </c>
      <c r="E32" s="277">
        <v>8479</v>
      </c>
      <c r="F32" s="122" t="s">
        <v>117</v>
      </c>
      <c r="G32" s="278" t="s">
        <v>218</v>
      </c>
      <c r="H32" s="279">
        <v>12</v>
      </c>
      <c r="I32" s="123">
        <v>2519.616</v>
      </c>
      <c r="J32" s="280">
        <v>5.7259975835423612E-3</v>
      </c>
      <c r="K32" s="280">
        <v>0.33951823971806083</v>
      </c>
      <c r="L32" s="280">
        <v>0.15161040412507304</v>
      </c>
      <c r="M32" s="281">
        <v>9.8889999999999993</v>
      </c>
      <c r="N32" s="282">
        <v>0</v>
      </c>
      <c r="O32" s="282">
        <v>0.99221468668241508</v>
      </c>
      <c r="P32" s="283">
        <v>0</v>
      </c>
      <c r="Q32" s="284">
        <v>0</v>
      </c>
      <c r="R32" s="284">
        <v>28</v>
      </c>
    </row>
    <row r="33" spans="1:18" ht="16.5">
      <c r="A33" s="273" t="s">
        <v>114</v>
      </c>
      <c r="B33" s="274" t="s">
        <v>266</v>
      </c>
      <c r="C33" s="275" t="s">
        <v>66</v>
      </c>
      <c r="D33" s="276">
        <v>0.80733333333333335</v>
      </c>
      <c r="E33" s="277">
        <v>9007</v>
      </c>
      <c r="F33" s="122" t="s">
        <v>117</v>
      </c>
      <c r="G33" s="278" t="s">
        <v>213</v>
      </c>
      <c r="H33" s="279">
        <v>1</v>
      </c>
      <c r="I33" s="123">
        <v>1497.8869999999999</v>
      </c>
      <c r="J33" s="280">
        <v>1.8087931480098563E-3</v>
      </c>
      <c r="K33" s="280">
        <v>0.37629531890916573</v>
      </c>
      <c r="L33" s="280">
        <v>0.1335214205076885</v>
      </c>
      <c r="M33" s="281">
        <v>9.1920000000000002</v>
      </c>
      <c r="N33" s="282">
        <v>0</v>
      </c>
      <c r="O33" s="282">
        <v>0.7343678127922868</v>
      </c>
      <c r="P33" s="283">
        <v>0</v>
      </c>
      <c r="Q33" s="284">
        <v>0</v>
      </c>
      <c r="R33" s="284">
        <v>11</v>
      </c>
    </row>
    <row r="34" spans="1:18" ht="16.5">
      <c r="A34" s="273" t="s">
        <v>114</v>
      </c>
      <c r="B34" s="274" t="s">
        <v>268</v>
      </c>
      <c r="C34" s="275" t="s">
        <v>66</v>
      </c>
      <c r="D34" s="276">
        <v>0.81961538461538452</v>
      </c>
      <c r="E34" s="277">
        <v>9567</v>
      </c>
      <c r="F34" s="122" t="s">
        <v>116</v>
      </c>
      <c r="G34" s="278" t="s">
        <v>195</v>
      </c>
      <c r="H34" s="279">
        <v>1</v>
      </c>
      <c r="I34" s="123">
        <v>6326.0709999999999</v>
      </c>
      <c r="J34" s="280">
        <v>5.4721061074601337E-3</v>
      </c>
      <c r="K34" s="280">
        <v>0.36378438333997898</v>
      </c>
      <c r="L34" s="280">
        <v>0.10938859206607071</v>
      </c>
      <c r="M34" s="281">
        <v>9.7110000000000003</v>
      </c>
      <c r="N34" s="282">
        <v>0.30034440018140801</v>
      </c>
      <c r="O34" s="282">
        <v>2.7663300016708634</v>
      </c>
      <c r="P34" s="283">
        <v>0</v>
      </c>
      <c r="Q34" s="284">
        <v>19</v>
      </c>
      <c r="R34" s="284">
        <v>175</v>
      </c>
    </row>
    <row r="35" spans="1:18" ht="16.5">
      <c r="A35" s="273" t="s">
        <v>114</v>
      </c>
      <c r="B35" s="274" t="s">
        <v>445</v>
      </c>
      <c r="C35" s="275" t="s">
        <v>68</v>
      </c>
      <c r="D35" s="276">
        <v>0.78399999999999992</v>
      </c>
      <c r="E35" s="277">
        <v>2822</v>
      </c>
      <c r="F35" s="122" t="s">
        <v>115</v>
      </c>
      <c r="G35" s="278" t="s">
        <v>208</v>
      </c>
      <c r="H35" s="279">
        <v>1</v>
      </c>
      <c r="I35" s="123">
        <v>657.16200000000003</v>
      </c>
      <c r="J35" s="280">
        <v>6.3588599540803621E-3</v>
      </c>
      <c r="K35" s="280">
        <v>0.29276426796779792</v>
      </c>
      <c r="L35" s="280">
        <v>0.18869015554764274</v>
      </c>
      <c r="M35" s="281">
        <v>19.847000000000001</v>
      </c>
      <c r="N35" s="282">
        <v>0</v>
      </c>
      <c r="O35" s="282">
        <v>1.6738642830839274</v>
      </c>
      <c r="P35" s="283">
        <v>0</v>
      </c>
      <c r="Q35" s="284">
        <v>0</v>
      </c>
      <c r="R35" s="284">
        <v>11</v>
      </c>
    </row>
    <row r="36" spans="1:18" ht="16.5">
      <c r="A36" s="273" t="s">
        <v>114</v>
      </c>
      <c r="B36" s="274" t="s">
        <v>276</v>
      </c>
      <c r="C36" s="275" t="s">
        <v>66</v>
      </c>
      <c r="D36" s="276">
        <v>0.84730769230769221</v>
      </c>
      <c r="E36" s="277">
        <v>9554</v>
      </c>
      <c r="F36" s="122" t="s">
        <v>116</v>
      </c>
      <c r="G36" s="278" t="s">
        <v>202</v>
      </c>
      <c r="H36" s="279">
        <v>1</v>
      </c>
      <c r="I36" s="123">
        <v>1030.7719999999999</v>
      </c>
      <c r="J36" s="280">
        <v>4.975941273735315E-3</v>
      </c>
      <c r="K36" s="280">
        <v>0.36667452647973353</v>
      </c>
      <c r="L36" s="280">
        <v>0.23768592860496796</v>
      </c>
      <c r="M36" s="281">
        <v>9.9019999999999992</v>
      </c>
      <c r="N36" s="282">
        <v>9.7014664736721615E-2</v>
      </c>
      <c r="O36" s="282">
        <v>2.1343226242078752</v>
      </c>
      <c r="P36" s="283">
        <v>0</v>
      </c>
      <c r="Q36" s="284">
        <v>1</v>
      </c>
      <c r="R36" s="284">
        <v>22</v>
      </c>
    </row>
    <row r="37" spans="1:18" ht="16.5">
      <c r="A37" s="273" t="s">
        <v>114</v>
      </c>
      <c r="B37" s="274" t="s">
        <v>278</v>
      </c>
      <c r="C37" s="275" t="s">
        <v>68</v>
      </c>
      <c r="D37" s="276">
        <v>0.72233105064982983</v>
      </c>
      <c r="E37" s="277">
        <v>8836</v>
      </c>
      <c r="F37" s="122" t="s">
        <v>117</v>
      </c>
      <c r="G37" s="278" t="s">
        <v>214</v>
      </c>
      <c r="H37" s="279">
        <v>4</v>
      </c>
      <c r="I37" s="123">
        <v>2319.7530000000002</v>
      </c>
      <c r="J37" s="280">
        <v>6.4593423160243203E-3</v>
      </c>
      <c r="K37" s="280">
        <v>0.357720317786137</v>
      </c>
      <c r="L37" s="280">
        <v>0.18838212516591205</v>
      </c>
      <c r="M37" s="281">
        <v>10.962</v>
      </c>
      <c r="N37" s="282">
        <v>0</v>
      </c>
      <c r="O37" s="282">
        <v>1.6381054362253222</v>
      </c>
      <c r="P37" s="283">
        <v>0</v>
      </c>
      <c r="Q37" s="284">
        <v>0</v>
      </c>
      <c r="R37" s="284">
        <v>38</v>
      </c>
    </row>
    <row r="38" spans="1:18" ht="16.5">
      <c r="A38" s="273" t="s">
        <v>114</v>
      </c>
      <c r="B38" s="274" t="s">
        <v>282</v>
      </c>
      <c r="C38" s="275" t="s">
        <v>66</v>
      </c>
      <c r="D38" s="276">
        <v>0.81266666666666676</v>
      </c>
      <c r="E38" s="277">
        <v>1782</v>
      </c>
      <c r="F38" s="122" t="s">
        <v>117</v>
      </c>
      <c r="G38" s="278" t="s">
        <v>212</v>
      </c>
      <c r="H38" s="279">
        <v>1</v>
      </c>
      <c r="I38" s="123">
        <v>2245.0639999999999</v>
      </c>
      <c r="J38" s="280">
        <v>2.9195174424061256E-3</v>
      </c>
      <c r="K38" s="280">
        <v>0.33366735640948714</v>
      </c>
      <c r="L38" s="280">
        <v>0.14698912814957615</v>
      </c>
      <c r="M38" s="281">
        <v>9.0630000000000006</v>
      </c>
      <c r="N38" s="282">
        <v>4.4542160045326108E-2</v>
      </c>
      <c r="O38" s="282">
        <v>0.48996376049858714</v>
      </c>
      <c r="P38" s="283">
        <v>0</v>
      </c>
      <c r="Q38" s="284">
        <v>1</v>
      </c>
      <c r="R38" s="284">
        <v>11</v>
      </c>
    </row>
    <row r="39" spans="1:18" ht="16.5">
      <c r="A39" s="273" t="s">
        <v>114</v>
      </c>
      <c r="B39" s="274" t="s">
        <v>284</v>
      </c>
      <c r="C39" s="275" t="s">
        <v>68</v>
      </c>
      <c r="D39" s="276">
        <v>0.75970567149119039</v>
      </c>
      <c r="E39" s="277">
        <v>132</v>
      </c>
      <c r="F39" s="122" t="s">
        <v>116</v>
      </c>
      <c r="G39" s="278" t="s">
        <v>188</v>
      </c>
      <c r="H39" s="279">
        <v>2</v>
      </c>
      <c r="I39" s="123">
        <v>2295.2869999999998</v>
      </c>
      <c r="J39" s="280">
        <v>6.3679660575918689E-3</v>
      </c>
      <c r="K39" s="280">
        <v>0.39799762640038017</v>
      </c>
      <c r="L39" s="280">
        <v>0.22263011117999626</v>
      </c>
      <c r="M39" s="281">
        <v>11.657999999999999</v>
      </c>
      <c r="N39" s="282">
        <v>0.13070260930332461</v>
      </c>
      <c r="O39" s="282">
        <v>1.960539139549869</v>
      </c>
      <c r="P39" s="283">
        <v>0</v>
      </c>
      <c r="Q39" s="284">
        <v>3</v>
      </c>
      <c r="R39" s="284">
        <v>45</v>
      </c>
    </row>
    <row r="40" spans="1:18" ht="16.5">
      <c r="A40" s="273" t="s">
        <v>114</v>
      </c>
      <c r="B40" s="274" t="s">
        <v>286</v>
      </c>
      <c r="C40" s="275" t="s">
        <v>68</v>
      </c>
      <c r="D40" s="276">
        <v>0.71433333333333326</v>
      </c>
      <c r="E40" s="277">
        <v>5810</v>
      </c>
      <c r="F40" s="122" t="s">
        <v>117</v>
      </c>
      <c r="G40" s="278" t="s">
        <v>223</v>
      </c>
      <c r="H40" s="279">
        <v>1</v>
      </c>
      <c r="I40" s="123">
        <v>1932.7059999999999</v>
      </c>
      <c r="J40" s="280">
        <v>7.0034811958891224E-3</v>
      </c>
      <c r="K40" s="280">
        <v>0.37422096868138005</v>
      </c>
      <c r="L40" s="280">
        <v>0.16608837557290143</v>
      </c>
      <c r="M40" s="281">
        <v>9.1460000000000008</v>
      </c>
      <c r="N40" s="282">
        <v>0</v>
      </c>
      <c r="O40" s="282">
        <v>0.46566834272776098</v>
      </c>
      <c r="P40" s="283">
        <v>0</v>
      </c>
      <c r="Q40" s="284">
        <v>0</v>
      </c>
      <c r="R40" s="284">
        <v>9</v>
      </c>
    </row>
    <row r="41" spans="1:18" ht="16.5">
      <c r="A41" s="273" t="s">
        <v>114</v>
      </c>
      <c r="B41" s="274" t="s">
        <v>288</v>
      </c>
      <c r="C41" s="275" t="s">
        <v>68</v>
      </c>
      <c r="D41" s="276">
        <v>0.73958747768573718</v>
      </c>
      <c r="E41" s="277">
        <v>6341</v>
      </c>
      <c r="F41" s="122" t="s">
        <v>116</v>
      </c>
      <c r="G41" s="278" t="s">
        <v>191</v>
      </c>
      <c r="H41" s="279">
        <v>2</v>
      </c>
      <c r="I41" s="123">
        <v>1716.865</v>
      </c>
      <c r="J41" s="280">
        <v>4.1299510954775831E-3</v>
      </c>
      <c r="K41" s="280">
        <v>0.39232208397840679</v>
      </c>
      <c r="L41" s="280">
        <v>0.25744598439597755</v>
      </c>
      <c r="M41" s="281">
        <v>12.821999999999999</v>
      </c>
      <c r="N41" s="282">
        <v>0.17473709348143274</v>
      </c>
      <c r="O41" s="282">
        <v>10.251242817577387</v>
      </c>
      <c r="P41" s="283">
        <v>0</v>
      </c>
      <c r="Q41" s="284">
        <v>3</v>
      </c>
      <c r="R41" s="284">
        <v>176</v>
      </c>
    </row>
    <row r="42" spans="1:18" ht="16.5">
      <c r="A42" s="273" t="s">
        <v>114</v>
      </c>
      <c r="B42" s="274" t="s">
        <v>395</v>
      </c>
      <c r="C42" s="275" t="s">
        <v>66</v>
      </c>
      <c r="D42" s="276">
        <v>0.8166881191029538</v>
      </c>
      <c r="E42" s="277">
        <v>3983</v>
      </c>
      <c r="F42" s="122" t="s">
        <v>116</v>
      </c>
      <c r="G42" s="278" t="s">
        <v>191</v>
      </c>
      <c r="H42" s="279">
        <v>10</v>
      </c>
      <c r="I42" s="123">
        <v>2506.6820000000002</v>
      </c>
      <c r="J42" s="280">
        <v>3.9740791208496482E-3</v>
      </c>
      <c r="K42" s="280">
        <v>0.39713781713476659</v>
      </c>
      <c r="L42" s="280">
        <v>0.16835003402904716</v>
      </c>
      <c r="M42" s="281">
        <v>10.68</v>
      </c>
      <c r="N42" s="282">
        <v>0.1196801189779956</v>
      </c>
      <c r="O42" s="282">
        <v>1.595734919706608</v>
      </c>
      <c r="P42" s="283">
        <v>0</v>
      </c>
      <c r="Q42" s="284">
        <v>3</v>
      </c>
      <c r="R42" s="284">
        <v>40</v>
      </c>
    </row>
    <row r="43" spans="1:18" ht="16.5">
      <c r="A43" s="273" t="s">
        <v>114</v>
      </c>
      <c r="B43" s="274" t="s">
        <v>290</v>
      </c>
      <c r="C43" s="275" t="s">
        <v>66</v>
      </c>
      <c r="D43" s="276">
        <v>0.84351733056758571</v>
      </c>
      <c r="E43" s="277">
        <v>8310</v>
      </c>
      <c r="F43" s="122" t="s">
        <v>116</v>
      </c>
      <c r="G43" s="278" t="s">
        <v>191</v>
      </c>
      <c r="H43" s="279">
        <v>2</v>
      </c>
      <c r="I43" s="123">
        <v>1903.8019999999999</v>
      </c>
      <c r="J43" s="280">
        <v>5.5189298219819284E-3</v>
      </c>
      <c r="K43" s="280">
        <v>0.37902726971456274</v>
      </c>
      <c r="L43" s="280">
        <v>0.11713402969426442</v>
      </c>
      <c r="M43" s="281">
        <v>9.5210000000000008</v>
      </c>
      <c r="N43" s="282">
        <v>0</v>
      </c>
      <c r="O43" s="282">
        <v>1.6808470628773371</v>
      </c>
      <c r="P43" s="283">
        <v>0</v>
      </c>
      <c r="Q43" s="284">
        <v>0</v>
      </c>
      <c r="R43" s="284">
        <v>32</v>
      </c>
    </row>
    <row r="44" spans="1:18" ht="16.5">
      <c r="A44" s="273" t="s">
        <v>114</v>
      </c>
      <c r="B44" s="274" t="s">
        <v>292</v>
      </c>
      <c r="C44" s="275" t="s">
        <v>68</v>
      </c>
      <c r="D44" s="276">
        <v>0.77041679964867316</v>
      </c>
      <c r="E44" s="277">
        <v>4992</v>
      </c>
      <c r="F44" s="122" t="s">
        <v>117</v>
      </c>
      <c r="G44" s="278" t="s">
        <v>221</v>
      </c>
      <c r="H44" s="279">
        <v>9</v>
      </c>
      <c r="I44" s="123">
        <v>2227.7449999999999</v>
      </c>
      <c r="J44" s="280">
        <v>3.3042683822567631E-3</v>
      </c>
      <c r="K44" s="280">
        <v>0.37966044259706727</v>
      </c>
      <c r="L44" s="280">
        <v>0.19481583394867905</v>
      </c>
      <c r="M44" s="281">
        <v>9.7279999999999998</v>
      </c>
      <c r="N44" s="282">
        <v>4.4888441001999783E-2</v>
      </c>
      <c r="O44" s="282">
        <v>0.31421908701399848</v>
      </c>
      <c r="P44" s="283">
        <v>0</v>
      </c>
      <c r="Q44" s="284">
        <v>1</v>
      </c>
      <c r="R44" s="284">
        <v>7</v>
      </c>
    </row>
    <row r="45" spans="1:18" ht="16.5">
      <c r="A45" s="273" t="s">
        <v>114</v>
      </c>
      <c r="B45" s="274" t="s">
        <v>294</v>
      </c>
      <c r="C45" s="275" t="s">
        <v>66</v>
      </c>
      <c r="D45" s="276">
        <v>0.80533333333333335</v>
      </c>
      <c r="E45" s="277">
        <v>1924</v>
      </c>
      <c r="F45" s="122" t="s">
        <v>115</v>
      </c>
      <c r="G45" s="278" t="s">
        <v>210</v>
      </c>
      <c r="H45" s="279">
        <v>1</v>
      </c>
      <c r="I45" s="123">
        <v>4479.8230000000003</v>
      </c>
      <c r="J45" s="280">
        <v>6.1842396715678892E-3</v>
      </c>
      <c r="K45" s="280">
        <v>0.27781331538639725</v>
      </c>
      <c r="L45" s="280">
        <v>0.25849235561315703</v>
      </c>
      <c r="M45" s="281">
        <v>20.585999999999999</v>
      </c>
      <c r="N45" s="282">
        <v>4.4644621003999484E-2</v>
      </c>
      <c r="O45" s="282">
        <v>1.7634625296579796</v>
      </c>
      <c r="P45" s="283">
        <v>0</v>
      </c>
      <c r="Q45" s="284">
        <v>2</v>
      </c>
      <c r="R45" s="284">
        <v>79</v>
      </c>
    </row>
    <row r="46" spans="1:18" ht="16.5">
      <c r="A46" s="273" t="s">
        <v>114</v>
      </c>
      <c r="B46" s="274" t="s">
        <v>296</v>
      </c>
      <c r="C46" s="275" t="s">
        <v>68</v>
      </c>
      <c r="D46" s="276">
        <v>0.79517634524316294</v>
      </c>
      <c r="E46" s="277">
        <v>2639</v>
      </c>
      <c r="F46" s="122" t="s">
        <v>117</v>
      </c>
      <c r="G46" s="278" t="s">
        <v>221</v>
      </c>
      <c r="H46" s="279">
        <v>5</v>
      </c>
      <c r="I46" s="123">
        <v>2887.1669999999999</v>
      </c>
      <c r="J46" s="280">
        <v>4.9267299516682194E-3</v>
      </c>
      <c r="K46" s="280">
        <v>0.35260858242334137</v>
      </c>
      <c r="L46" s="280">
        <v>0.19534720367751501</v>
      </c>
      <c r="M46" s="281">
        <v>11.73</v>
      </c>
      <c r="N46" s="282">
        <v>0</v>
      </c>
      <c r="O46" s="282">
        <v>2.5284301185210278</v>
      </c>
      <c r="P46" s="283">
        <v>0</v>
      </c>
      <c r="Q46" s="284">
        <v>0</v>
      </c>
      <c r="R46" s="284">
        <v>73</v>
      </c>
    </row>
    <row r="47" spans="1:18" ht="16.5">
      <c r="A47" s="273" t="s">
        <v>114</v>
      </c>
      <c r="B47" s="274" t="s">
        <v>300</v>
      </c>
      <c r="C47" s="275" t="s">
        <v>68</v>
      </c>
      <c r="D47" s="276">
        <v>0.79657661963543769</v>
      </c>
      <c r="E47" s="277">
        <v>1245</v>
      </c>
      <c r="F47" s="122" t="s">
        <v>116</v>
      </c>
      <c r="G47" s="278" t="s">
        <v>187</v>
      </c>
      <c r="H47" s="279">
        <v>2</v>
      </c>
      <c r="I47" s="123">
        <v>1652.549</v>
      </c>
      <c r="J47" s="280">
        <v>3.3889177089150326E-3</v>
      </c>
      <c r="K47" s="280">
        <v>0.36940741368615215</v>
      </c>
      <c r="L47" s="280">
        <v>0.10589701122326782</v>
      </c>
      <c r="M47" s="281">
        <v>9.8209999999999997</v>
      </c>
      <c r="N47" s="282">
        <v>0.12102515568373465</v>
      </c>
      <c r="O47" s="282">
        <v>1.9969150687816217</v>
      </c>
      <c r="P47" s="283">
        <v>0</v>
      </c>
      <c r="Q47" s="284">
        <v>2</v>
      </c>
      <c r="R47" s="284">
        <v>33</v>
      </c>
    </row>
    <row r="48" spans="1:18" ht="16.5">
      <c r="A48" s="273" t="s">
        <v>114</v>
      </c>
      <c r="B48" s="274" t="s">
        <v>416</v>
      </c>
      <c r="C48" s="275" t="s">
        <v>68</v>
      </c>
      <c r="D48" s="276">
        <v>0.78070161699211482</v>
      </c>
      <c r="E48" s="277">
        <v>2049</v>
      </c>
      <c r="F48" s="122" t="s">
        <v>117</v>
      </c>
      <c r="G48" s="278" t="s">
        <v>218</v>
      </c>
      <c r="H48" s="279">
        <v>11</v>
      </c>
      <c r="I48" s="123">
        <v>2299.7019999999998</v>
      </c>
      <c r="J48" s="280">
        <v>8.4337216169620959E-3</v>
      </c>
      <c r="K48" s="280">
        <v>0.36295584848409046</v>
      </c>
      <c r="L48" s="280">
        <v>0.25890874662959346</v>
      </c>
      <c r="M48" s="281">
        <v>11.15</v>
      </c>
      <c r="N48" s="282">
        <v>4.3483894869857057E-2</v>
      </c>
      <c r="O48" s="282">
        <v>0.82619400252728403</v>
      </c>
      <c r="P48" s="283">
        <v>1</v>
      </c>
      <c r="Q48" s="284">
        <v>1</v>
      </c>
      <c r="R48" s="284">
        <v>21</v>
      </c>
    </row>
    <row r="49" spans="1:18" ht="16.5">
      <c r="A49" s="273" t="s">
        <v>114</v>
      </c>
      <c r="B49" s="274" t="s">
        <v>417</v>
      </c>
      <c r="C49" s="275" t="s">
        <v>66</v>
      </c>
      <c r="D49" s="276">
        <v>0.84958467155283701</v>
      </c>
      <c r="E49" s="277">
        <v>1984</v>
      </c>
      <c r="F49" s="122" t="s">
        <v>117</v>
      </c>
      <c r="G49" s="278" t="s">
        <v>216</v>
      </c>
      <c r="H49" s="279">
        <v>11</v>
      </c>
      <c r="I49" s="123">
        <v>2766.3889999999997</v>
      </c>
      <c r="J49" s="280">
        <v>5.9850859550565775E-3</v>
      </c>
      <c r="K49" s="280">
        <v>0.37535909107990068</v>
      </c>
      <c r="L49" s="280">
        <v>0.15471432253381573</v>
      </c>
      <c r="M49" s="281">
        <v>9.3369999999999997</v>
      </c>
      <c r="N49" s="282">
        <v>3.6148206199489663E-2</v>
      </c>
      <c r="O49" s="282">
        <v>3.6148206199489663</v>
      </c>
      <c r="P49" s="283">
        <v>0</v>
      </c>
      <c r="Q49" s="284">
        <v>1</v>
      </c>
      <c r="R49" s="284">
        <v>100</v>
      </c>
    </row>
    <row r="50" spans="1:18" ht="16.5">
      <c r="A50" s="273" t="s">
        <v>114</v>
      </c>
      <c r="B50" s="274" t="s">
        <v>304</v>
      </c>
      <c r="C50" s="275" t="s">
        <v>66</v>
      </c>
      <c r="D50" s="276">
        <v>0.80428822547473189</v>
      </c>
      <c r="E50" s="277">
        <v>3234</v>
      </c>
      <c r="F50" s="122" t="s">
        <v>117</v>
      </c>
      <c r="G50" s="278" t="s">
        <v>216</v>
      </c>
      <c r="H50" s="279">
        <v>9</v>
      </c>
      <c r="I50" s="123">
        <v>1465.5740000000001</v>
      </c>
      <c r="J50" s="280">
        <v>2.8817715920283994E-3</v>
      </c>
      <c r="K50" s="280">
        <v>0.36473909501637275</v>
      </c>
      <c r="L50" s="280">
        <v>0.17348284152648574</v>
      </c>
      <c r="M50" s="281">
        <v>10.558999999999999</v>
      </c>
      <c r="N50" s="282">
        <v>0</v>
      </c>
      <c r="O50" s="282">
        <v>2.183444848230113</v>
      </c>
      <c r="P50" s="283">
        <v>0</v>
      </c>
      <c r="Q50" s="284">
        <v>0</v>
      </c>
      <c r="R50" s="284">
        <v>32</v>
      </c>
    </row>
    <row r="51" spans="1:18" ht="16.5">
      <c r="A51" s="273" t="s">
        <v>114</v>
      </c>
      <c r="B51" s="274" t="s">
        <v>401</v>
      </c>
      <c r="C51" s="275" t="s">
        <v>68</v>
      </c>
      <c r="D51" s="276">
        <v>0.75341238275595934</v>
      </c>
      <c r="E51" s="277">
        <v>3742</v>
      </c>
      <c r="F51" s="122" t="s">
        <v>117</v>
      </c>
      <c r="G51" s="278" t="s">
        <v>217</v>
      </c>
      <c r="H51" s="279">
        <v>11</v>
      </c>
      <c r="I51" s="123">
        <v>2599.5940000000001</v>
      </c>
      <c r="J51" s="280">
        <v>4.5942737496582862E-3</v>
      </c>
      <c r="K51" s="280">
        <v>0.3617048991393822</v>
      </c>
      <c r="L51" s="280">
        <v>0.22695851736848138</v>
      </c>
      <c r="M51" s="281">
        <v>11.215999999999999</v>
      </c>
      <c r="N51" s="282">
        <v>3.8467545316691762E-2</v>
      </c>
      <c r="O51" s="282">
        <v>0.65394827038375991</v>
      </c>
      <c r="P51" s="283">
        <v>0</v>
      </c>
      <c r="Q51" s="284">
        <v>1</v>
      </c>
      <c r="R51" s="284">
        <v>17</v>
      </c>
    </row>
    <row r="52" spans="1:18" ht="16.5">
      <c r="A52" s="273" t="s">
        <v>114</v>
      </c>
      <c r="B52" s="274" t="s">
        <v>306</v>
      </c>
      <c r="C52" s="275" t="s">
        <v>68</v>
      </c>
      <c r="D52" s="276">
        <v>0.78776951176083843</v>
      </c>
      <c r="E52" s="277">
        <v>1354</v>
      </c>
      <c r="F52" s="122" t="s">
        <v>117</v>
      </c>
      <c r="G52" s="278" t="s">
        <v>220</v>
      </c>
      <c r="H52" s="279">
        <v>2</v>
      </c>
      <c r="I52" s="123">
        <v>1447.777</v>
      </c>
      <c r="J52" s="280">
        <v>1.1202548089000474E-3</v>
      </c>
      <c r="K52" s="280">
        <v>0.35794806854924482</v>
      </c>
      <c r="L52" s="280">
        <v>2.900999256100905E-2</v>
      </c>
      <c r="M52" s="281">
        <v>9.4749999999999996</v>
      </c>
      <c r="N52" s="282">
        <v>0</v>
      </c>
      <c r="O52" s="282">
        <v>4.3514988841513578</v>
      </c>
      <c r="P52" s="283">
        <v>0</v>
      </c>
      <c r="Q52" s="284">
        <v>0</v>
      </c>
      <c r="R52" s="284">
        <v>63</v>
      </c>
    </row>
    <row r="53" spans="1:18" ht="16.5">
      <c r="A53" s="273" t="s">
        <v>114</v>
      </c>
      <c r="B53" s="274" t="s">
        <v>308</v>
      </c>
      <c r="C53" s="275" t="s">
        <v>66</v>
      </c>
      <c r="D53" s="276">
        <v>0.82506344936525189</v>
      </c>
      <c r="E53" s="277">
        <v>8758</v>
      </c>
      <c r="F53" s="122" t="s">
        <v>115</v>
      </c>
      <c r="G53" s="278" t="s">
        <v>209</v>
      </c>
      <c r="H53" s="279">
        <v>2</v>
      </c>
      <c r="I53" s="123">
        <v>4192.5820000000003</v>
      </c>
      <c r="J53" s="280">
        <v>7.5378258423541731E-3</v>
      </c>
      <c r="K53" s="280">
        <v>0.2633988294955602</v>
      </c>
      <c r="L53" s="280">
        <v>0.13428479156758291</v>
      </c>
      <c r="M53" s="281">
        <v>19.524999999999999</v>
      </c>
      <c r="N53" s="282">
        <v>0</v>
      </c>
      <c r="O53" s="282">
        <v>3.5061926039848474</v>
      </c>
      <c r="P53" s="283">
        <v>0</v>
      </c>
      <c r="Q53" s="284">
        <v>0</v>
      </c>
      <c r="R53" s="284">
        <v>147</v>
      </c>
    </row>
    <row r="54" spans="1:18" ht="16.5">
      <c r="A54" s="273" t="s">
        <v>114</v>
      </c>
      <c r="B54" s="274" t="s">
        <v>310</v>
      </c>
      <c r="C54" s="275" t="s">
        <v>66</v>
      </c>
      <c r="D54" s="276">
        <v>0.81268844682374641</v>
      </c>
      <c r="E54" s="277">
        <v>7377</v>
      </c>
      <c r="F54" s="122" t="s">
        <v>117</v>
      </c>
      <c r="G54" s="278" t="s">
        <v>211</v>
      </c>
      <c r="H54" s="279">
        <v>8</v>
      </c>
      <c r="I54" s="123">
        <v>1382.932</v>
      </c>
      <c r="J54" s="280">
        <v>3.2191688859775137E-3</v>
      </c>
      <c r="K54" s="280">
        <v>0.36628805453934488</v>
      </c>
      <c r="L54" s="280">
        <v>0.21042249365840113</v>
      </c>
      <c r="M54" s="281">
        <v>9.6289999999999996</v>
      </c>
      <c r="N54" s="282">
        <v>0.21693040583340323</v>
      </c>
      <c r="O54" s="282">
        <v>1.3015824350004195</v>
      </c>
      <c r="P54" s="283">
        <v>0</v>
      </c>
      <c r="Q54" s="284">
        <v>3</v>
      </c>
      <c r="R54" s="284">
        <v>18</v>
      </c>
    </row>
    <row r="55" spans="1:18" ht="16.5">
      <c r="A55" s="273" t="s">
        <v>114</v>
      </c>
      <c r="B55" s="274" t="s">
        <v>312</v>
      </c>
      <c r="C55" s="275" t="s">
        <v>66</v>
      </c>
      <c r="D55" s="276">
        <v>0.84538461538461529</v>
      </c>
      <c r="E55" s="277">
        <v>2181</v>
      </c>
      <c r="F55" s="122" t="s">
        <v>116</v>
      </c>
      <c r="G55" s="278" t="s">
        <v>197</v>
      </c>
      <c r="H55" s="279">
        <v>1</v>
      </c>
      <c r="I55" s="123">
        <v>2234.165</v>
      </c>
      <c r="J55" s="280">
        <v>4.219183832780451E-3</v>
      </c>
      <c r="K55" s="280">
        <v>0.38015919590677882</v>
      </c>
      <c r="L55" s="280">
        <v>0.2112646111634548</v>
      </c>
      <c r="M55" s="281">
        <v>9.7780000000000005</v>
      </c>
      <c r="N55" s="282">
        <v>4.4759451517681105E-2</v>
      </c>
      <c r="O55" s="282">
        <v>0.80567012731825982</v>
      </c>
      <c r="P55" s="283">
        <v>0</v>
      </c>
      <c r="Q55" s="284">
        <v>1</v>
      </c>
      <c r="R55" s="284">
        <v>18</v>
      </c>
    </row>
    <row r="56" spans="1:18" ht="16.5">
      <c r="A56" s="273" t="s">
        <v>114</v>
      </c>
      <c r="B56" s="274" t="s">
        <v>314</v>
      </c>
      <c r="C56" s="275" t="s">
        <v>66</v>
      </c>
      <c r="D56" s="276">
        <v>0.83892857142857158</v>
      </c>
      <c r="E56" s="277">
        <v>8311</v>
      </c>
      <c r="F56" s="122" t="s">
        <v>117</v>
      </c>
      <c r="G56" s="278" t="s">
        <v>217</v>
      </c>
      <c r="H56" s="279">
        <v>1</v>
      </c>
      <c r="I56" s="123">
        <v>1787.6189999999999</v>
      </c>
      <c r="J56" s="280">
        <v>8.4038544436363814E-4</v>
      </c>
      <c r="K56" s="280">
        <v>0.38674878446841954</v>
      </c>
      <c r="L56" s="280">
        <v>0.16670218877736251</v>
      </c>
      <c r="M56" s="281">
        <v>11.051</v>
      </c>
      <c r="N56" s="282">
        <v>5.5940331804484066E-2</v>
      </c>
      <c r="O56" s="282">
        <v>0.89504530887174505</v>
      </c>
      <c r="P56" s="283">
        <v>0</v>
      </c>
      <c r="Q56" s="284">
        <v>1</v>
      </c>
      <c r="R56" s="284">
        <v>16</v>
      </c>
    </row>
    <row r="57" spans="1:18" ht="16.5">
      <c r="A57" s="273" t="s">
        <v>114</v>
      </c>
      <c r="B57" s="274" t="s">
        <v>316</v>
      </c>
      <c r="C57" s="275" t="s">
        <v>66</v>
      </c>
      <c r="D57" s="276">
        <v>0.81714285714285717</v>
      </c>
      <c r="E57" s="277">
        <v>1274</v>
      </c>
      <c r="F57" s="122" t="s">
        <v>117</v>
      </c>
      <c r="G57" s="278" t="s">
        <v>216</v>
      </c>
      <c r="H57" s="279">
        <v>1</v>
      </c>
      <c r="I57" s="123">
        <v>2008.5889999999999</v>
      </c>
      <c r="J57" s="280">
        <v>2.2644137397202393E-3</v>
      </c>
      <c r="K57" s="280">
        <v>0.35280043498373942</v>
      </c>
      <c r="L57" s="280">
        <v>0.20661270175232466</v>
      </c>
      <c r="M57" s="281">
        <v>11.42</v>
      </c>
      <c r="N57" s="282">
        <v>4.9786193193331239E-2</v>
      </c>
      <c r="O57" s="282">
        <v>3.2858887507598618</v>
      </c>
      <c r="P57" s="283">
        <v>0</v>
      </c>
      <c r="Q57" s="284">
        <v>1</v>
      </c>
      <c r="R57" s="284">
        <v>66</v>
      </c>
    </row>
    <row r="58" spans="1:18" ht="16.5">
      <c r="A58" s="273" t="s">
        <v>114</v>
      </c>
      <c r="B58" s="274" t="s">
        <v>407</v>
      </c>
      <c r="C58" s="275" t="s">
        <v>66</v>
      </c>
      <c r="D58" s="276">
        <v>0.83044658051663112</v>
      </c>
      <c r="E58" s="277">
        <v>2009</v>
      </c>
      <c r="F58" s="122" t="s">
        <v>116</v>
      </c>
      <c r="G58" s="278" t="s">
        <v>194</v>
      </c>
      <c r="H58" s="279">
        <v>11</v>
      </c>
      <c r="I58" s="123">
        <v>2269.5230000000001</v>
      </c>
      <c r="J58" s="280">
        <v>8.0847915180416556E-3</v>
      </c>
      <c r="K58" s="280">
        <v>0.38150627361850964</v>
      </c>
      <c r="L58" s="280">
        <v>0.10486785108588896</v>
      </c>
      <c r="M58" s="281">
        <v>9.2070000000000007</v>
      </c>
      <c r="N58" s="282">
        <v>0.17624848921998146</v>
      </c>
      <c r="O58" s="282">
        <v>1.6302985252848285</v>
      </c>
      <c r="P58" s="283">
        <v>0</v>
      </c>
      <c r="Q58" s="284">
        <v>4</v>
      </c>
      <c r="R58" s="284">
        <v>37</v>
      </c>
    </row>
    <row r="59" spans="1:18" ht="16.5">
      <c r="A59" s="273" t="s">
        <v>114</v>
      </c>
      <c r="B59" s="274" t="s">
        <v>318</v>
      </c>
      <c r="C59" s="275" t="s">
        <v>68</v>
      </c>
      <c r="D59" s="276">
        <v>0.76423076923076927</v>
      </c>
      <c r="E59" s="277">
        <v>913</v>
      </c>
      <c r="F59" s="122" t="s">
        <v>116</v>
      </c>
      <c r="G59" s="278" t="s">
        <v>190</v>
      </c>
      <c r="H59" s="279">
        <v>1</v>
      </c>
      <c r="I59" s="123">
        <v>1621.55</v>
      </c>
      <c r="J59" s="280">
        <v>3.3906663157513336E-3</v>
      </c>
      <c r="K59" s="280">
        <v>0.38891605856444378</v>
      </c>
      <c r="L59" s="280">
        <v>0.17822453825043941</v>
      </c>
      <c r="M59" s="281">
        <v>11.228</v>
      </c>
      <c r="N59" s="282">
        <v>0.12333878079615183</v>
      </c>
      <c r="O59" s="282">
        <v>3.3918164718941752</v>
      </c>
      <c r="P59" s="283">
        <v>0</v>
      </c>
      <c r="Q59" s="284">
        <v>2</v>
      </c>
      <c r="R59" s="284">
        <v>55</v>
      </c>
    </row>
    <row r="60" spans="1:18" ht="16.5">
      <c r="A60" s="273" t="s">
        <v>114</v>
      </c>
      <c r="B60" s="274" t="s">
        <v>418</v>
      </c>
      <c r="C60" s="275" t="s">
        <v>68</v>
      </c>
      <c r="D60" s="276">
        <v>0.783648994077774</v>
      </c>
      <c r="E60" s="277">
        <v>2524</v>
      </c>
      <c r="F60" s="122" t="s">
        <v>116</v>
      </c>
      <c r="G60" s="278" t="s">
        <v>203</v>
      </c>
      <c r="H60" s="279">
        <v>9</v>
      </c>
      <c r="I60" s="123">
        <v>2245.4720000000002</v>
      </c>
      <c r="J60" s="280">
        <v>4.4407229488167823E-3</v>
      </c>
      <c r="K60" s="280">
        <v>0.36838704470051153</v>
      </c>
      <c r="L60" s="280">
        <v>0.21465420187826878</v>
      </c>
      <c r="M60" s="281">
        <v>10.529</v>
      </c>
      <c r="N60" s="282">
        <v>0.17813626711889524</v>
      </c>
      <c r="O60" s="282">
        <v>4.720611078650724</v>
      </c>
      <c r="P60" s="283">
        <v>0</v>
      </c>
      <c r="Q60" s="284">
        <v>4</v>
      </c>
      <c r="R60" s="284">
        <v>106</v>
      </c>
    </row>
    <row r="61" spans="1:18" ht="16.5">
      <c r="A61" s="273" t="s">
        <v>114</v>
      </c>
      <c r="B61" s="274" t="s">
        <v>320</v>
      </c>
      <c r="C61" s="275" t="s">
        <v>66</v>
      </c>
      <c r="D61" s="276">
        <v>0.83177505853736755</v>
      </c>
      <c r="E61" s="277">
        <v>9885</v>
      </c>
      <c r="F61" s="122" t="s">
        <v>117</v>
      </c>
      <c r="G61" s="278" t="s">
        <v>219</v>
      </c>
      <c r="H61" s="279">
        <v>2</v>
      </c>
      <c r="I61" s="123">
        <v>2101.6489999999999</v>
      </c>
      <c r="J61" s="280">
        <v>4.7413660912149318E-3</v>
      </c>
      <c r="K61" s="280">
        <v>0.35322191423557669</v>
      </c>
      <c r="L61" s="280">
        <v>0.1741489658834563</v>
      </c>
      <c r="M61" s="281">
        <v>9.4529999999999994</v>
      </c>
      <c r="N61" s="282">
        <v>0</v>
      </c>
      <c r="O61" s="282">
        <v>1.9984307560396624</v>
      </c>
      <c r="P61" s="283">
        <v>0</v>
      </c>
      <c r="Q61" s="284">
        <v>0</v>
      </c>
      <c r="R61" s="284">
        <v>42</v>
      </c>
    </row>
    <row r="62" spans="1:18" ht="16.5">
      <c r="A62" s="273" t="s">
        <v>114</v>
      </c>
      <c r="B62" s="274" t="s">
        <v>322</v>
      </c>
      <c r="C62" s="275" t="s">
        <v>68</v>
      </c>
      <c r="D62" s="276">
        <v>0.79730769230769227</v>
      </c>
      <c r="E62" s="277">
        <v>6395</v>
      </c>
      <c r="F62" s="122" t="s">
        <v>116</v>
      </c>
      <c r="G62" s="278" t="s">
        <v>367</v>
      </c>
      <c r="H62" s="279">
        <v>1</v>
      </c>
      <c r="I62" s="123">
        <v>2314.5949999999998</v>
      </c>
      <c r="J62" s="280">
        <v>2.6022492680478188E-3</v>
      </c>
      <c r="K62" s="280">
        <v>0.37809961702381184</v>
      </c>
      <c r="L62" s="280">
        <v>0.17065620551327557</v>
      </c>
      <c r="M62" s="281">
        <v>9.7059999999999995</v>
      </c>
      <c r="N62" s="282">
        <v>8.64082053231775E-2</v>
      </c>
      <c r="O62" s="282">
        <v>3.5427364182502772</v>
      </c>
      <c r="P62" s="283">
        <v>0</v>
      </c>
      <c r="Q62" s="284">
        <v>2</v>
      </c>
      <c r="R62" s="284">
        <v>82</v>
      </c>
    </row>
    <row r="63" spans="1:18" ht="16.5">
      <c r="A63" s="273" t="s">
        <v>114</v>
      </c>
      <c r="B63" s="274" t="s">
        <v>324</v>
      </c>
      <c r="C63" s="275" t="s">
        <v>68</v>
      </c>
      <c r="D63" s="276">
        <v>0.75295728357766756</v>
      </c>
      <c r="E63" s="277">
        <v>29</v>
      </c>
      <c r="F63" s="122" t="s">
        <v>115</v>
      </c>
      <c r="G63" s="278" t="s">
        <v>209</v>
      </c>
      <c r="H63" s="279">
        <v>4</v>
      </c>
      <c r="I63" s="123">
        <v>4662.1959999999999</v>
      </c>
      <c r="J63" s="280">
        <v>1.0661216908110628E-2</v>
      </c>
      <c r="K63" s="280">
        <v>0.27784976836862418</v>
      </c>
      <c r="L63" s="280">
        <v>0.16387127439515628</v>
      </c>
      <c r="M63" s="281">
        <v>22.181999999999999</v>
      </c>
      <c r="N63" s="282">
        <v>6.434735905568964E-2</v>
      </c>
      <c r="O63" s="282">
        <v>14.907138181234766</v>
      </c>
      <c r="P63" s="283">
        <v>0</v>
      </c>
      <c r="Q63" s="284">
        <v>3</v>
      </c>
      <c r="R63" s="284">
        <v>695</v>
      </c>
    </row>
    <row r="64" spans="1:18" ht="16.5">
      <c r="A64" s="273" t="s">
        <v>114</v>
      </c>
      <c r="B64" s="274" t="s">
        <v>326</v>
      </c>
      <c r="C64" s="275" t="s">
        <v>68</v>
      </c>
      <c r="D64" s="276">
        <v>0.76</v>
      </c>
      <c r="E64" s="277">
        <v>5672</v>
      </c>
      <c r="F64" s="122" t="s">
        <v>116</v>
      </c>
      <c r="G64" s="278" t="s">
        <v>202</v>
      </c>
      <c r="H64" s="279">
        <v>1</v>
      </c>
      <c r="I64" s="123">
        <v>2450.2220000000002</v>
      </c>
      <c r="J64" s="280">
        <v>2.9449652197634248E-3</v>
      </c>
      <c r="K64" s="280">
        <v>0.39027190214836938</v>
      </c>
      <c r="L64" s="280">
        <v>3.8363870702328197E-2</v>
      </c>
      <c r="M64" s="281">
        <v>12.159000000000001</v>
      </c>
      <c r="N64" s="282">
        <v>8.1625256813464248E-2</v>
      </c>
      <c r="O64" s="282">
        <v>4.3669512395203371</v>
      </c>
      <c r="P64" s="283">
        <v>0</v>
      </c>
      <c r="Q64" s="284">
        <v>2</v>
      </c>
      <c r="R64" s="284">
        <v>107</v>
      </c>
    </row>
    <row r="65" spans="1:18" ht="16.5">
      <c r="A65" s="273" t="s">
        <v>114</v>
      </c>
      <c r="B65" s="274" t="s">
        <v>328</v>
      </c>
      <c r="C65" s="275" t="s">
        <v>68</v>
      </c>
      <c r="D65" s="276">
        <v>0.7810211154781852</v>
      </c>
      <c r="E65" s="277">
        <v>2278</v>
      </c>
      <c r="F65" s="122" t="s">
        <v>117</v>
      </c>
      <c r="G65" s="278" t="s">
        <v>213</v>
      </c>
      <c r="H65" s="279">
        <v>9</v>
      </c>
      <c r="I65" s="123">
        <v>1283.0500000000002</v>
      </c>
      <c r="J65" s="280">
        <v>5.894040095226121E-3</v>
      </c>
      <c r="K65" s="280">
        <v>0.36694633307043317</v>
      </c>
      <c r="L65" s="280">
        <v>0.12782042788667627</v>
      </c>
      <c r="M65" s="281">
        <v>11.105</v>
      </c>
      <c r="N65" s="282">
        <v>0</v>
      </c>
      <c r="O65" s="282">
        <v>2.4161178441993685</v>
      </c>
      <c r="P65" s="283">
        <v>0</v>
      </c>
      <c r="Q65" s="284">
        <v>0</v>
      </c>
      <c r="R65" s="284">
        <v>31</v>
      </c>
    </row>
    <row r="66" spans="1:18" ht="16.5">
      <c r="A66" s="273" t="s">
        <v>114</v>
      </c>
      <c r="B66" s="274" t="s">
        <v>330</v>
      </c>
      <c r="C66" s="275" t="s">
        <v>68</v>
      </c>
      <c r="D66" s="276">
        <v>0.71115384615384614</v>
      </c>
      <c r="E66" s="277">
        <v>9581</v>
      </c>
      <c r="F66" s="122" t="s">
        <v>116</v>
      </c>
      <c r="G66" s="278" t="s">
        <v>190</v>
      </c>
      <c r="H66" s="279">
        <v>1</v>
      </c>
      <c r="I66" s="123">
        <v>1886.4169999999999</v>
      </c>
      <c r="J66" s="280">
        <v>9.5974668833308883E-3</v>
      </c>
      <c r="K66" s="280">
        <v>0.37485288493682878</v>
      </c>
      <c r="L66" s="280">
        <v>0.18394660353463738</v>
      </c>
      <c r="M66" s="281">
        <v>12.893000000000001</v>
      </c>
      <c r="N66" s="282">
        <v>0.10602109713811952</v>
      </c>
      <c r="O66" s="282">
        <v>2.7565485255911075</v>
      </c>
      <c r="P66" s="283">
        <v>0</v>
      </c>
      <c r="Q66" s="284">
        <v>2</v>
      </c>
      <c r="R66" s="284">
        <v>52</v>
      </c>
    </row>
    <row r="67" spans="1:18" ht="16.5">
      <c r="A67" s="273" t="s">
        <v>114</v>
      </c>
      <c r="B67" s="274" t="s">
        <v>332</v>
      </c>
      <c r="C67" s="275" t="s">
        <v>66</v>
      </c>
      <c r="D67" s="276">
        <v>0.80499999999999994</v>
      </c>
      <c r="E67" s="277">
        <v>420</v>
      </c>
      <c r="F67" s="122" t="s">
        <v>116</v>
      </c>
      <c r="G67" s="278" t="s">
        <v>203</v>
      </c>
      <c r="H67" s="279">
        <v>1</v>
      </c>
      <c r="I67" s="123">
        <v>518.09299999999996</v>
      </c>
      <c r="J67" s="280">
        <v>5.2743311666824423E-3</v>
      </c>
      <c r="K67" s="280">
        <v>0.37376058837815213</v>
      </c>
      <c r="L67" s="280">
        <v>0.17564414110980076</v>
      </c>
      <c r="M67" s="281">
        <v>11.249000000000001</v>
      </c>
      <c r="N67" s="282">
        <v>0.19301553968109975</v>
      </c>
      <c r="O67" s="282">
        <v>5.7904661904329924</v>
      </c>
      <c r="P67" s="283">
        <v>0</v>
      </c>
      <c r="Q67" s="284">
        <v>1</v>
      </c>
      <c r="R67" s="284">
        <v>30</v>
      </c>
    </row>
    <row r="68" spans="1:18" ht="16.5">
      <c r="A68" s="273" t="s">
        <v>114</v>
      </c>
      <c r="B68" s="274" t="s">
        <v>334</v>
      </c>
      <c r="C68" s="275" t="s">
        <v>66</v>
      </c>
      <c r="D68" s="276">
        <v>0.8460714285714287</v>
      </c>
      <c r="E68" s="277">
        <v>9897</v>
      </c>
      <c r="F68" s="122" t="s">
        <v>117</v>
      </c>
      <c r="G68" s="278" t="s">
        <v>219</v>
      </c>
      <c r="H68" s="279">
        <v>1</v>
      </c>
      <c r="I68" s="123">
        <v>1975.44</v>
      </c>
      <c r="J68" s="280">
        <v>9.9740203250415311E-4</v>
      </c>
      <c r="K68" s="280">
        <v>0.3573256700539259</v>
      </c>
      <c r="L68" s="280">
        <v>0.13465354553922163</v>
      </c>
      <c r="M68" s="281">
        <v>9.7349999999999994</v>
      </c>
      <c r="N68" s="282">
        <v>0</v>
      </c>
      <c r="O68" s="282">
        <v>1.3161624751953995</v>
      </c>
      <c r="P68" s="283">
        <v>0</v>
      </c>
      <c r="Q68" s="284">
        <v>0</v>
      </c>
      <c r="R68" s="284">
        <v>26</v>
      </c>
    </row>
    <row r="69" spans="1:18" ht="16.5">
      <c r="A69" s="273" t="s">
        <v>114</v>
      </c>
      <c r="B69" s="274" t="s">
        <v>336</v>
      </c>
      <c r="C69" s="275" t="s">
        <v>68</v>
      </c>
      <c r="D69" s="276">
        <v>0.74924917572220318</v>
      </c>
      <c r="E69" s="277">
        <v>4400</v>
      </c>
      <c r="F69" s="122" t="s">
        <v>117</v>
      </c>
      <c r="G69" s="278" t="s">
        <v>224</v>
      </c>
      <c r="H69" s="279">
        <v>2</v>
      </c>
      <c r="I69" s="123">
        <v>2604.2999999999997</v>
      </c>
      <c r="J69" s="280">
        <v>2.9509859133256965E-3</v>
      </c>
      <c r="K69" s="280">
        <v>0.35824886743940781</v>
      </c>
      <c r="L69" s="280">
        <v>0.26379449372192143</v>
      </c>
      <c r="M69" s="281">
        <v>8.8629999999999995</v>
      </c>
      <c r="N69" s="282">
        <v>0</v>
      </c>
      <c r="O69" s="282">
        <v>1.6511154628883002</v>
      </c>
      <c r="P69" s="283">
        <v>0</v>
      </c>
      <c r="Q69" s="284">
        <v>0</v>
      </c>
      <c r="R69" s="284">
        <v>43</v>
      </c>
    </row>
    <row r="70" spans="1:18" ht="16.5">
      <c r="A70" s="273" t="s">
        <v>114</v>
      </c>
      <c r="B70" s="274" t="s">
        <v>409</v>
      </c>
      <c r="C70" s="275" t="s">
        <v>66</v>
      </c>
      <c r="D70" s="276">
        <v>0.813344645498987</v>
      </c>
      <c r="E70" s="277">
        <v>823</v>
      </c>
      <c r="F70" s="122" t="s">
        <v>115</v>
      </c>
      <c r="G70" s="278" t="s">
        <v>208</v>
      </c>
      <c r="H70" s="279">
        <v>3</v>
      </c>
      <c r="I70" s="123">
        <v>994.97599999999989</v>
      </c>
      <c r="J70" s="280">
        <v>9.6362978398547711E-3</v>
      </c>
      <c r="K70" s="280">
        <v>0.26951666666715873</v>
      </c>
      <c r="L70" s="280">
        <v>0.11960087479496993</v>
      </c>
      <c r="M70" s="281">
        <v>18.068000000000001</v>
      </c>
      <c r="N70" s="282">
        <v>0</v>
      </c>
      <c r="O70" s="282">
        <v>2.6131283568648893</v>
      </c>
      <c r="P70" s="283">
        <v>0</v>
      </c>
      <c r="Q70" s="284">
        <v>0</v>
      </c>
      <c r="R70" s="284">
        <v>26</v>
      </c>
    </row>
    <row r="71" spans="1:18" ht="16.5">
      <c r="A71" s="273" t="s">
        <v>114</v>
      </c>
      <c r="B71" s="274" t="s">
        <v>338</v>
      </c>
      <c r="C71" s="275" t="s">
        <v>68</v>
      </c>
      <c r="D71" s="276">
        <v>0.75654684277594331</v>
      </c>
      <c r="E71" s="277">
        <v>1102</v>
      </c>
      <c r="F71" s="122" t="s">
        <v>117</v>
      </c>
      <c r="G71" s="278" t="s">
        <v>215</v>
      </c>
      <c r="H71" s="279">
        <v>2</v>
      </c>
      <c r="I71" s="123">
        <v>2161.4610000000002</v>
      </c>
      <c r="J71" s="280">
        <v>2.645463604069349E-3</v>
      </c>
      <c r="K71" s="280">
        <v>0.3589229839291419</v>
      </c>
      <c r="L71" s="280">
        <v>0.17395641188992078</v>
      </c>
      <c r="M71" s="281">
        <v>9.5609999999999999</v>
      </c>
      <c r="N71" s="282">
        <v>0</v>
      </c>
      <c r="O71" s="282">
        <v>0.27759001897327779</v>
      </c>
      <c r="P71" s="283">
        <v>0</v>
      </c>
      <c r="Q71" s="284">
        <v>0</v>
      </c>
      <c r="R71" s="284">
        <v>6</v>
      </c>
    </row>
    <row r="72" spans="1:18" ht="16.5">
      <c r="A72" s="273" t="s">
        <v>114</v>
      </c>
      <c r="B72" s="274" t="s">
        <v>340</v>
      </c>
      <c r="C72" s="275" t="s">
        <v>66</v>
      </c>
      <c r="D72" s="276">
        <v>0.84197063955870466</v>
      </c>
      <c r="E72" s="277">
        <v>4272</v>
      </c>
      <c r="F72" s="122" t="s">
        <v>116</v>
      </c>
      <c r="G72" s="278" t="s">
        <v>194</v>
      </c>
      <c r="H72" s="279">
        <v>10</v>
      </c>
      <c r="I72" s="123">
        <v>1999.1949999999997</v>
      </c>
      <c r="J72" s="280">
        <v>5.5447843399780618E-3</v>
      </c>
      <c r="K72" s="280">
        <v>0.37137289112681204</v>
      </c>
      <c r="L72" s="280">
        <v>0.25010066551787097</v>
      </c>
      <c r="M72" s="281">
        <v>8.4990000000000006</v>
      </c>
      <c r="N72" s="282">
        <v>5.0020133103574199E-2</v>
      </c>
      <c r="O72" s="282">
        <v>0.90036239586433553</v>
      </c>
      <c r="P72" s="283">
        <v>0</v>
      </c>
      <c r="Q72" s="284">
        <v>1</v>
      </c>
      <c r="R72" s="284">
        <v>18</v>
      </c>
    </row>
    <row r="73" spans="1:18" ht="16.5">
      <c r="A73" s="273" t="s">
        <v>114</v>
      </c>
      <c r="B73" s="274" t="s">
        <v>342</v>
      </c>
      <c r="C73" s="275" t="s">
        <v>66</v>
      </c>
      <c r="D73" s="276">
        <v>0.82397427757237662</v>
      </c>
      <c r="E73" s="277">
        <v>7973</v>
      </c>
      <c r="F73" s="122" t="s">
        <v>117</v>
      </c>
      <c r="G73" s="278" t="s">
        <v>214</v>
      </c>
      <c r="H73" s="279">
        <v>4</v>
      </c>
      <c r="I73" s="123">
        <v>2526.3760000000002</v>
      </c>
      <c r="J73" s="280">
        <v>7.2867405103330595E-3</v>
      </c>
      <c r="K73" s="280">
        <v>0.34270197921559181</v>
      </c>
      <c r="L73" s="280">
        <v>0.22443215103373368</v>
      </c>
      <c r="M73" s="281">
        <v>8.2270000000000003</v>
      </c>
      <c r="N73" s="282">
        <v>0</v>
      </c>
      <c r="O73" s="282">
        <v>0.39582389953039449</v>
      </c>
      <c r="P73" s="283">
        <v>0</v>
      </c>
      <c r="Q73" s="284">
        <v>0</v>
      </c>
      <c r="R73" s="284">
        <v>10</v>
      </c>
    </row>
    <row r="74" spans="1:18" ht="16.5">
      <c r="A74" s="273" t="s">
        <v>114</v>
      </c>
      <c r="B74" s="274" t="s">
        <v>344</v>
      </c>
      <c r="C74" s="275" t="s">
        <v>68</v>
      </c>
      <c r="D74" s="276">
        <v>0.78477288778818299</v>
      </c>
      <c r="E74" s="277">
        <v>1256</v>
      </c>
      <c r="F74" s="122" t="s">
        <v>116</v>
      </c>
      <c r="G74" s="278" t="s">
        <v>206</v>
      </c>
      <c r="H74" s="279">
        <v>2</v>
      </c>
      <c r="I74" s="123">
        <v>2107.0940000000001</v>
      </c>
      <c r="J74" s="280">
        <v>5.7915231312175523E-3</v>
      </c>
      <c r="K74" s="280">
        <v>0.36169393205707889</v>
      </c>
      <c r="L74" s="280">
        <v>0.18129233911728665</v>
      </c>
      <c r="M74" s="281">
        <v>9.8740000000000006</v>
      </c>
      <c r="N74" s="282">
        <v>0.14237618255284293</v>
      </c>
      <c r="O74" s="282">
        <v>0.37966982014091444</v>
      </c>
      <c r="P74" s="283">
        <v>0</v>
      </c>
      <c r="Q74" s="284">
        <v>3</v>
      </c>
      <c r="R74" s="284">
        <v>8</v>
      </c>
    </row>
    <row r="75" spans="1:18" ht="16.5">
      <c r="A75" s="273" t="s">
        <v>114</v>
      </c>
      <c r="B75" s="274" t="s">
        <v>346</v>
      </c>
      <c r="C75" s="275" t="s">
        <v>66</v>
      </c>
      <c r="D75" s="276">
        <v>0.84133333333333338</v>
      </c>
      <c r="E75" s="277">
        <v>9505</v>
      </c>
      <c r="F75" s="122" t="s">
        <v>115</v>
      </c>
      <c r="G75" s="278" t="s">
        <v>208</v>
      </c>
      <c r="H75" s="279">
        <v>1</v>
      </c>
      <c r="I75" s="123">
        <v>2303.0050000000001</v>
      </c>
      <c r="J75" s="280">
        <v>1.9110607415222889E-3</v>
      </c>
      <c r="K75" s="280">
        <v>0.23793103116643369</v>
      </c>
      <c r="L75" s="280">
        <v>0.11029068543055703</v>
      </c>
      <c r="M75" s="281">
        <v>17.387</v>
      </c>
      <c r="N75" s="282">
        <v>0</v>
      </c>
      <c r="O75" s="282">
        <v>1.3026458909120908</v>
      </c>
      <c r="P75" s="283">
        <v>0</v>
      </c>
      <c r="Q75" s="284">
        <v>0</v>
      </c>
      <c r="R75" s="284">
        <v>30</v>
      </c>
    </row>
    <row r="76" spans="1:18" ht="16.5">
      <c r="A76" s="273" t="s">
        <v>114</v>
      </c>
      <c r="B76" s="274" t="s">
        <v>419</v>
      </c>
      <c r="C76" s="275" t="s">
        <v>68</v>
      </c>
      <c r="D76" s="276">
        <v>0.78094317910893229</v>
      </c>
      <c r="E76" s="277">
        <v>4886</v>
      </c>
      <c r="F76" s="122" t="s">
        <v>116</v>
      </c>
      <c r="G76" s="278" t="s">
        <v>192</v>
      </c>
      <c r="H76" s="279">
        <v>7</v>
      </c>
      <c r="I76" s="123">
        <v>2133.4580000000001</v>
      </c>
      <c r="J76" s="280">
        <v>6.4698826708874911E-3</v>
      </c>
      <c r="K76" s="280">
        <v>0.39471642335516033</v>
      </c>
      <c r="L76" s="280">
        <v>0.20623794796991551</v>
      </c>
      <c r="M76" s="281">
        <v>10.763</v>
      </c>
      <c r="N76" s="282">
        <v>0.18748904360901408</v>
      </c>
      <c r="O76" s="282">
        <v>3.7497808721802817</v>
      </c>
      <c r="P76" s="283">
        <v>0</v>
      </c>
      <c r="Q76" s="284">
        <v>4</v>
      </c>
      <c r="R76" s="284">
        <v>80</v>
      </c>
    </row>
    <row r="77" spans="1:18" ht="16.5">
      <c r="A77" s="273" t="s">
        <v>114</v>
      </c>
      <c r="B77" s="274" t="s">
        <v>420</v>
      </c>
      <c r="C77" s="275" t="s">
        <v>68</v>
      </c>
      <c r="D77" s="276">
        <v>0.79740840402754054</v>
      </c>
      <c r="E77" s="277">
        <v>6859</v>
      </c>
      <c r="F77" s="122" t="s">
        <v>116</v>
      </c>
      <c r="G77" s="278" t="s">
        <v>203</v>
      </c>
      <c r="H77" s="279">
        <v>10</v>
      </c>
      <c r="I77" s="123">
        <v>2201.0970000000002</v>
      </c>
      <c r="J77" s="280">
        <v>3.9149445427224599E-3</v>
      </c>
      <c r="K77" s="280">
        <v>0.36613582920432236</v>
      </c>
      <c r="L77" s="280">
        <v>0.18127324693096214</v>
      </c>
      <c r="M77" s="281">
        <v>9.9749999999999996</v>
      </c>
      <c r="N77" s="282">
        <v>9.0863782922788044E-2</v>
      </c>
      <c r="O77" s="282">
        <v>9.3589696410471674</v>
      </c>
      <c r="P77" s="283">
        <v>0</v>
      </c>
      <c r="Q77" s="284">
        <v>2</v>
      </c>
      <c r="R77" s="284">
        <v>206</v>
      </c>
    </row>
    <row r="78" spans="1:18" ht="16.5">
      <c r="A78" s="273" t="s">
        <v>114</v>
      </c>
      <c r="B78" s="274" t="s">
        <v>421</v>
      </c>
      <c r="C78" s="275" t="s">
        <v>66</v>
      </c>
      <c r="D78" s="276">
        <v>0.84970754538651305</v>
      </c>
      <c r="E78" s="277">
        <v>4860</v>
      </c>
      <c r="F78" s="122" t="s">
        <v>116</v>
      </c>
      <c r="G78" s="278" t="s">
        <v>205</v>
      </c>
      <c r="H78" s="279">
        <v>11</v>
      </c>
      <c r="I78" s="123">
        <v>2061.1849999999999</v>
      </c>
      <c r="J78" s="280">
        <v>9.5308840904788222E-3</v>
      </c>
      <c r="K78" s="280">
        <v>0.38426909204617921</v>
      </c>
      <c r="L78" s="280">
        <v>0.10423042884188623</v>
      </c>
      <c r="M78" s="281">
        <v>9.8650000000000002</v>
      </c>
      <c r="N78" s="282">
        <v>9.7031561941310462E-2</v>
      </c>
      <c r="O78" s="282">
        <v>3.541652010857832</v>
      </c>
      <c r="P78" s="283">
        <v>0</v>
      </c>
      <c r="Q78" s="284">
        <v>2</v>
      </c>
      <c r="R78" s="284">
        <v>74</v>
      </c>
    </row>
    <row r="79" spans="1:18" ht="16.5">
      <c r="A79" s="273" t="s">
        <v>114</v>
      </c>
      <c r="B79" s="274" t="s">
        <v>422</v>
      </c>
      <c r="C79" s="275" t="s">
        <v>66</v>
      </c>
      <c r="D79" s="276">
        <v>0.81201872151031629</v>
      </c>
      <c r="E79" s="277">
        <v>7282</v>
      </c>
      <c r="F79" s="122" t="s">
        <v>116</v>
      </c>
      <c r="G79" s="278" t="s">
        <v>205</v>
      </c>
      <c r="H79" s="279">
        <v>11</v>
      </c>
      <c r="I79" s="123">
        <v>2014.0049999999999</v>
      </c>
      <c r="J79" s="280">
        <v>5.1406522259406385E-3</v>
      </c>
      <c r="K79" s="280">
        <v>0.37862736974881189</v>
      </c>
      <c r="L79" s="280">
        <v>0.16360954702973421</v>
      </c>
      <c r="M79" s="281">
        <v>9.8970000000000002</v>
      </c>
      <c r="N79" s="282">
        <v>4.9652309701316531E-2</v>
      </c>
      <c r="O79" s="282">
        <v>2.979138582078992</v>
      </c>
      <c r="P79" s="283">
        <v>0</v>
      </c>
      <c r="Q79" s="284">
        <v>1</v>
      </c>
      <c r="R79" s="284">
        <v>66</v>
      </c>
    </row>
    <row r="80" spans="1:18" ht="16.5">
      <c r="A80" s="273" t="s">
        <v>114</v>
      </c>
      <c r="B80" s="274" t="s">
        <v>348</v>
      </c>
      <c r="C80" s="275" t="s">
        <v>68</v>
      </c>
      <c r="D80" s="276">
        <v>0.72558991594235889</v>
      </c>
      <c r="E80" s="277">
        <v>8552</v>
      </c>
      <c r="F80" s="122" t="s">
        <v>116</v>
      </c>
      <c r="G80" s="278" t="s">
        <v>188</v>
      </c>
      <c r="H80" s="279">
        <v>4</v>
      </c>
      <c r="I80" s="123">
        <v>2740.0520000000001</v>
      </c>
      <c r="J80" s="280">
        <v>4.7986578348097409E-3</v>
      </c>
      <c r="K80" s="280">
        <v>0.38402518156142457</v>
      </c>
      <c r="L80" s="280">
        <v>0.14087323890203543</v>
      </c>
      <c r="M80" s="281">
        <v>12.268000000000001</v>
      </c>
      <c r="N80" s="282">
        <v>0.25546960422648912</v>
      </c>
      <c r="O80" s="282">
        <v>1.2773480211324455</v>
      </c>
      <c r="P80" s="283">
        <v>0</v>
      </c>
      <c r="Q80" s="284">
        <v>7</v>
      </c>
      <c r="R80" s="284">
        <v>35</v>
      </c>
    </row>
    <row r="81" spans="1:18" ht="16.5">
      <c r="A81" s="273" t="s">
        <v>114</v>
      </c>
      <c r="B81" s="274" t="s">
        <v>350</v>
      </c>
      <c r="C81" s="275" t="s">
        <v>68</v>
      </c>
      <c r="D81" s="276">
        <v>0.78289901979725929</v>
      </c>
      <c r="E81" s="277">
        <v>2359</v>
      </c>
      <c r="F81" s="122" t="s">
        <v>117</v>
      </c>
      <c r="G81" s="278" t="s">
        <v>211</v>
      </c>
      <c r="H81" s="279">
        <v>3</v>
      </c>
      <c r="I81" s="123">
        <v>2230.797</v>
      </c>
      <c r="J81" s="280">
        <v>5.5709541276425757E-3</v>
      </c>
      <c r="K81" s="280">
        <v>0.34243994193624322</v>
      </c>
      <c r="L81" s="280">
        <v>0.16586000429442929</v>
      </c>
      <c r="M81" s="281">
        <v>9.0540000000000003</v>
      </c>
      <c r="N81" s="282">
        <v>0</v>
      </c>
      <c r="O81" s="282">
        <v>3.0482379167624845</v>
      </c>
      <c r="P81" s="283">
        <v>0</v>
      </c>
      <c r="Q81" s="284">
        <v>0</v>
      </c>
      <c r="R81" s="284">
        <v>68</v>
      </c>
    </row>
    <row r="82" spans="1:18" ht="16.5">
      <c r="A82" s="273" t="s">
        <v>114</v>
      </c>
      <c r="B82" s="274" t="s">
        <v>352</v>
      </c>
      <c r="C82" s="275" t="s">
        <v>68</v>
      </c>
      <c r="D82" s="276">
        <v>0.77300000000000002</v>
      </c>
      <c r="E82" s="277">
        <v>2269</v>
      </c>
      <c r="F82" s="122" t="s">
        <v>115</v>
      </c>
      <c r="G82" s="278" t="s">
        <v>208</v>
      </c>
      <c r="H82" s="279">
        <v>1</v>
      </c>
      <c r="I82" s="123">
        <v>400.63799999999998</v>
      </c>
      <c r="J82" s="280">
        <v>5.395221604561678E-3</v>
      </c>
      <c r="K82" s="280">
        <v>0.27663172322703578</v>
      </c>
      <c r="L82" s="280">
        <v>0.15724918754586437</v>
      </c>
      <c r="M82" s="281">
        <v>20.585000000000001</v>
      </c>
      <c r="N82" s="282">
        <v>0</v>
      </c>
      <c r="O82" s="282">
        <v>2.7456207349277904</v>
      </c>
      <c r="P82" s="283">
        <v>0</v>
      </c>
      <c r="Q82" s="284">
        <v>0</v>
      </c>
      <c r="R82" s="284">
        <v>11</v>
      </c>
    </row>
    <row r="83" spans="1:18" ht="16.5">
      <c r="A83" s="273" t="s">
        <v>114</v>
      </c>
      <c r="B83" s="274" t="s">
        <v>354</v>
      </c>
      <c r="C83" s="275" t="s">
        <v>68</v>
      </c>
      <c r="D83" s="276">
        <v>0.76966666666666672</v>
      </c>
      <c r="E83" s="277">
        <v>8231</v>
      </c>
      <c r="F83" s="122" t="s">
        <v>117</v>
      </c>
      <c r="G83" s="278" t="s">
        <v>213</v>
      </c>
      <c r="H83" s="279">
        <v>1</v>
      </c>
      <c r="I83" s="123">
        <v>1941.934</v>
      </c>
      <c r="J83" s="280">
        <v>5.9887004460692532E-3</v>
      </c>
      <c r="K83" s="280">
        <v>0.36263446834788016</v>
      </c>
      <c r="L83" s="280">
        <v>7.6322807313532595E-2</v>
      </c>
      <c r="M83" s="281">
        <v>9.9139999999999997</v>
      </c>
      <c r="N83" s="282">
        <v>5.1495055959677315E-2</v>
      </c>
      <c r="O83" s="282">
        <v>2.1112972943467696</v>
      </c>
      <c r="P83" s="283">
        <v>0</v>
      </c>
      <c r="Q83" s="284">
        <v>1</v>
      </c>
      <c r="R83" s="284">
        <v>42</v>
      </c>
    </row>
    <row r="84" spans="1:18" ht="16.5">
      <c r="A84" s="273" t="s">
        <v>114</v>
      </c>
      <c r="B84" s="274" t="s">
        <v>356</v>
      </c>
      <c r="C84" s="275" t="s">
        <v>68</v>
      </c>
      <c r="D84" s="276">
        <v>0.70466666666666666</v>
      </c>
      <c r="E84" s="277">
        <v>6564</v>
      </c>
      <c r="F84" s="122" t="s">
        <v>117</v>
      </c>
      <c r="G84" s="278" t="s">
        <v>212</v>
      </c>
      <c r="H84" s="279">
        <v>1</v>
      </c>
      <c r="I84" s="123">
        <v>2229.1680000000001</v>
      </c>
      <c r="J84" s="280">
        <v>8.5513983007700183E-3</v>
      </c>
      <c r="K84" s="280">
        <v>0.37230613658003525</v>
      </c>
      <c r="L84" s="280">
        <v>0.26108395598716649</v>
      </c>
      <c r="M84" s="281">
        <v>13.465</v>
      </c>
      <c r="N84" s="282">
        <v>8.9719572504180931E-2</v>
      </c>
      <c r="O84" s="282">
        <v>3.1850448238984228</v>
      </c>
      <c r="P84" s="283">
        <v>0</v>
      </c>
      <c r="Q84" s="284">
        <v>2</v>
      </c>
      <c r="R84" s="284">
        <v>71</v>
      </c>
    </row>
    <row r="85" spans="1:18" ht="16.5">
      <c r="A85" s="273" t="s">
        <v>114</v>
      </c>
      <c r="B85" s="274" t="s">
        <v>368</v>
      </c>
      <c r="C85" s="275" t="s">
        <v>68</v>
      </c>
      <c r="D85" s="276">
        <v>0.75679999999999992</v>
      </c>
      <c r="E85" s="277">
        <v>1833</v>
      </c>
      <c r="F85" s="122" t="s">
        <v>116</v>
      </c>
      <c r="G85" s="278" t="s">
        <v>192</v>
      </c>
      <c r="H85" s="279">
        <v>1</v>
      </c>
      <c r="I85" s="123">
        <v>2130.35</v>
      </c>
      <c r="J85" s="280">
        <v>2.8835669567329456E-3</v>
      </c>
      <c r="K85" s="280">
        <v>0.37856824212257717</v>
      </c>
      <c r="L85" s="280">
        <v>0.18175108912963259</v>
      </c>
      <c r="M85" s="281">
        <v>10.971</v>
      </c>
      <c r="N85" s="282">
        <v>9.388128711244631E-2</v>
      </c>
      <c r="O85" s="282">
        <v>1.8776257422489264</v>
      </c>
      <c r="P85" s="283">
        <v>0</v>
      </c>
      <c r="Q85" s="284">
        <v>2</v>
      </c>
      <c r="R85" s="284">
        <v>40</v>
      </c>
    </row>
    <row r="86" spans="1:18" ht="16.5">
      <c r="A86" s="273" t="s">
        <v>114</v>
      </c>
      <c r="B86" s="274" t="s">
        <v>358</v>
      </c>
      <c r="C86" s="275" t="s">
        <v>68</v>
      </c>
      <c r="D86" s="276">
        <v>0.7556666666666666</v>
      </c>
      <c r="E86" s="277">
        <v>6966</v>
      </c>
      <c r="F86" s="122" t="s">
        <v>117</v>
      </c>
      <c r="G86" s="278" t="s">
        <v>224</v>
      </c>
      <c r="H86" s="279">
        <v>1</v>
      </c>
      <c r="I86" s="123">
        <v>2141.1759999999999</v>
      </c>
      <c r="J86" s="280">
        <v>6.4019443631621103E-3</v>
      </c>
      <c r="K86" s="280">
        <v>0.35528704327413774</v>
      </c>
      <c r="L86" s="280">
        <v>0.1863461948013615</v>
      </c>
      <c r="M86" s="281">
        <v>8.7929999999999993</v>
      </c>
      <c r="N86" s="282">
        <v>0</v>
      </c>
      <c r="O86" s="282">
        <v>3.7829678643885418</v>
      </c>
      <c r="P86" s="283">
        <v>0</v>
      </c>
      <c r="Q86" s="284">
        <v>0</v>
      </c>
      <c r="R86" s="284">
        <v>81</v>
      </c>
    </row>
    <row r="87" spans="1:18" ht="16.5">
      <c r="A87" s="273" t="s">
        <v>114</v>
      </c>
      <c r="B87" s="274" t="s">
        <v>360</v>
      </c>
      <c r="C87" s="275" t="s">
        <v>68</v>
      </c>
      <c r="D87" s="276">
        <v>0.77707350192456959</v>
      </c>
      <c r="E87" s="277">
        <v>8456</v>
      </c>
      <c r="F87" s="122" t="s">
        <v>115</v>
      </c>
      <c r="G87" s="278" t="s">
        <v>207</v>
      </c>
      <c r="H87" s="279">
        <v>3</v>
      </c>
      <c r="I87" s="123">
        <v>1010.096</v>
      </c>
      <c r="J87" s="280">
        <v>8.3296080576745393E-3</v>
      </c>
      <c r="K87" s="280">
        <v>0.2843877758967005</v>
      </c>
      <c r="L87" s="280">
        <v>0.11880058925092268</v>
      </c>
      <c r="M87" s="281">
        <v>21.442</v>
      </c>
      <c r="N87" s="282">
        <v>0</v>
      </c>
      <c r="O87" s="282">
        <v>5.8410289715036985</v>
      </c>
      <c r="P87" s="283">
        <v>0</v>
      </c>
      <c r="Q87" s="284">
        <v>0</v>
      </c>
      <c r="R87" s="284">
        <v>59</v>
      </c>
    </row>
  </sheetData>
  <phoneticPr fontId="3" type="noConversion"/>
  <conditionalFormatting sqref="C14:D87">
    <cfRule type="containsText" dxfId="31" priority="1" operator="containsText" text="F">
      <formula>NOT(ISERROR(SEARCH("F",C14)))</formula>
    </cfRule>
    <cfRule type="containsText" dxfId="30" priority="2" operator="containsText" text="D">
      <formula>NOT(ISERROR(SEARCH("D",C14)))</formula>
    </cfRule>
    <cfRule type="containsText" dxfId="29" priority="3" operator="containsText" text="C">
      <formula>NOT(ISERROR(SEARCH("C",C14)))</formula>
    </cfRule>
    <cfRule type="containsText" dxfId="28" priority="4" operator="containsText" text="B">
      <formula>NOT(ISERROR(SEARCH("B",C14)))</formula>
    </cfRule>
    <cfRule type="containsText" dxfId="27" priority="5" operator="containsText" text="A">
      <formula>NOT(ISERROR(SEARCH("A",C14)))</formula>
    </cfRule>
    <cfRule type="containsText" dxfId="2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2024-11-04T07:31:14Z</dcterms:modified>
</cp:coreProperties>
</file>