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6BB40B38-8FD1-4AE3-A858-B6EE531B10F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명단'!$A$13:$R$17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4">운전자별!$A$1:$R$169</definedName>
    <definedName name="_xlnm.Print_Area" localSheetId="1">종합!$A$1:$L$151</definedName>
    <definedName name="_xlnm.Print_Area" localSheetId="3">차량별!$A$1:$T$77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3" i="12" l="1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5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53" i="12" a="1"/>
  <c r="J53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42" i="12" l="1"/>
  <c r="B143" i="12"/>
  <c r="H143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8" i="12" l="1"/>
  <c r="J138" i="12" s="1"/>
  <c r="K66" i="12"/>
  <c r="I66" i="12"/>
  <c r="J66" i="12"/>
  <c r="B139" i="12" l="1"/>
  <c r="B140" i="12"/>
  <c r="B141" i="12"/>
  <c r="I141" i="12" s="1"/>
  <c r="J71" i="12"/>
  <c r="J72" i="12"/>
  <c r="J69" i="12"/>
  <c r="J68" i="12"/>
  <c r="J73" i="12"/>
  <c r="J70" i="12"/>
  <c r="J67" i="12"/>
  <c r="I73" i="12"/>
  <c r="I70" i="12"/>
  <c r="I71" i="12"/>
  <c r="I72" i="12"/>
  <c r="I69" i="12"/>
  <c r="I68" i="12"/>
  <c r="I67" i="12"/>
  <c r="K71" i="12"/>
  <c r="K72" i="12"/>
  <c r="K69" i="12"/>
  <c r="K73" i="12"/>
  <c r="K70" i="12"/>
  <c r="K68" i="12"/>
  <c r="K67" i="12"/>
  <c r="J10" i="12" l="1"/>
  <c r="J32" i="12" s="1"/>
  <c r="K28" i="12"/>
  <c r="D28" i="12" l="1"/>
  <c r="H53" i="12" a="1"/>
  <c r="D53" i="12" a="1"/>
  <c r="I53" i="12" a="1"/>
  <c r="E53" i="12" a="1"/>
  <c r="G53" i="12" a="1"/>
  <c r="F53" i="12" a="1"/>
  <c r="N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39" i="12" l="1"/>
  <c r="I143" i="12"/>
  <c r="J142" i="12"/>
  <c r="D143" i="12"/>
  <c r="E141" i="12"/>
  <c r="D142" i="12"/>
  <c r="H138" i="12"/>
  <c r="E139" i="12"/>
  <c r="E143" i="12"/>
  <c r="I138" i="12"/>
  <c r="H142" i="12"/>
  <c r="F138" i="12"/>
  <c r="D141" i="12"/>
  <c r="E142" i="12"/>
  <c r="G138" i="12"/>
  <c r="D139" i="12"/>
  <c r="F140" i="12"/>
  <c r="J140" i="12"/>
  <c r="D138" i="12"/>
  <c r="J139" i="12"/>
  <c r="I142" i="12"/>
  <c r="F142" i="12"/>
  <c r="G141" i="12"/>
  <c r="G142" i="12"/>
  <c r="E138" i="12"/>
  <c r="G143" i="12"/>
  <c r="F143" i="12"/>
  <c r="F141" i="12"/>
  <c r="E140" i="12"/>
  <c r="G139" i="12"/>
  <c r="J141" i="12"/>
  <c r="H139" i="12"/>
  <c r="H141" i="12"/>
  <c r="D140" i="12"/>
  <c r="I140" i="12"/>
  <c r="F139" i="12"/>
  <c r="G140" i="12"/>
  <c r="H14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<sst xmlns="http://schemas.openxmlformats.org/spreadsheetml/2006/main" count="4292" uniqueCount="895">
  <si>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</si>
  <si>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</si>
  <si>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</si>
  <si>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</si>
  <si>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</si>
  <si>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</si>
  <si>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</si>
  <si>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</si>
  <si>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</si>
  <si>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</si>
  <si>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</si>
  <si>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</si>
  <si>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</si>
  <si>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</si>
  <si>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</si>
  <si>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</si>
  <si>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</si>
  <si>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</si>
  <si>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</si>
  <si>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</si>
  <si>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</si>
  <si>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</si>
  <si>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</si>
  <si>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</si>
  <si>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</si>
  <si>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</si>
  <si>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</si>
  <si>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</si>
  <si>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</si>
  <si>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</si>
  <si>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</si>
  <si>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</si>
  <si>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</si>
  <si>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</si>
  <si>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</si>
  <si>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</si>
  <si>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</si>
  <si>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</si>
  <si>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</si>
  <si>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</si>
  <si>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</si>
  <si>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</si>
  <si>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</si>
  <si>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</si>
  <si>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</si>
  <si>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</si>
  <si>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</si>
  <si>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</si>
  <si>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</si>
  <si>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</si>
  <si>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</si>
  <si>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</si>
  <si>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</si>
  <si>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</si>
  <si>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</si>
  <si>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</si>
  <si>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</si>
  <si>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</si>
  <si>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</si>
  <si>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</si>
  <si>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</si>
  <si>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</si>
  <si>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</si>
  <si>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</si>
  <si>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</si>
  <si>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</si>
  <si>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</si>
  <si>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</si>
  <si>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</si>
  <si>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</si>
  <si>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</si>
  <si>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</si>
  <si>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</si>
  <si>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</si>
  <si>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</si>
  <si>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</si>
  <si>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</si>
  <si>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</si>
  <si>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</si>
  <si>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</si>
  <si>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</si>
  <si>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</si>
  <si>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</si>
  <si>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</si>
  <si>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</si>
  <si>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</si>
  <si>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</si>
  <si>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</si>
  <si>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</si>
  <si>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</si>
  <si>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</si>
  <si>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</si>
  <si>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</si>
  <si>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</si>
  <si>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</si>
  <si>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</si>
  <si>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</si>
  <si>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</si>
  <si>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</si>
  <si>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</si>
  <si>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</si>
  <si>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</si>
  <si>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</si>
  <si>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</si>
  <si>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</si>
  <si>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</si>
  <si>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</si>
  <si>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</si>
  <si>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</si>
  <si>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</si>
  <si>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</si>
  <si>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</si>
  <si>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</si>
  <si>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</si>
  <si>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</si>
  <si>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</si>
  <si>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</si>
  <si>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</si>
  <si>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</si>
  <si>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</si>
  <si>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</si>
  <si>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</si>
  <si>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</si>
  <si>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</si>
  <si>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</si>
  <si>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</si>
  <si>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</si>
  <si>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</si>
  <si>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</si>
  <si>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</si>
  <si>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</si>
  <si>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</si>
  <si>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</si>
  <si>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</si>
  <si>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</si>
  <si>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</si>
  <si>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</si>
  <si>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</si>
  <si>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</si>
  <si>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</si>
  <si>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</si>
  <si>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</si>
  <si>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</si>
  <si>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</si>
  <si>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</si>
  <si>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</si>
  <si>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</si>
  <si>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</si>
  <si>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</si>
  <si>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</si>
  <si>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</si>
  <si>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</si>
  <si>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</si>
  <si>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</si>
  <si>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</si>
  <si>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</si>
  <si>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</si>
  <si>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</si>
  <si>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</si>
  <si>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</si>
  <si>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</si>
  <si>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</si>
  <si>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</si>
  <si>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</si>
  <si>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</si>
  <si>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</si>
  <si>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</si>
  <si>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</si>
  <si>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</si>
  <si>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</si>
  <si>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</si>
  <si>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</si>
  <si>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</si>
  <si>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</si>
  <si>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</si>
  <si>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</si>
  <si>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</si>
  <si>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</si>
  <si>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</si>
  <si>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</si>
  <si>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</si>
  <si>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</si>
  <si>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</si>
  <si>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</si>
  <si>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</si>
  <si>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</si>
  <si>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</si>
  <si>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</si>
  <si>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</si>
  <si>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</si>
  <si>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</si>
  <si>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</si>
  <si>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</si>
  <si>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</si>
  <si>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</si>
  <si>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</si>
  <si>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</si>
  <si>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</si>
  <si>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</si>
  <si>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</si>
  <si>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</si>
  <si>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</si>
  <si>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</si>
  <si>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</si>
  <si>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</si>
  <si>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</si>
  <si>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</si>
  <si>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</si>
  <si>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</si>
  <si>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</si>
  <si>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</si>
  <si>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</si>
  <si>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</si>
  <si>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</si>
  <si>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</si>
  <si>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</si>
  <si>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</si>
  <si>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</si>
  <si>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</si>
  <si>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</si>
  <si>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</si>
  <si>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</si>
  <si>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</si>
  <si>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</si>
  <si>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</si>
  <si>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</si>
  <si>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</si>
  <si>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</si>
  <si>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</si>
  <si>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</si>
  <si>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</si>
  <si>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</si>
  <si>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</si>
  <si>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</si>
  <si>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</si>
  <si>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</si>
  <si>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</si>
  <si>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</si>
  <si>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</si>
  <si>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</si>
  <si>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</si>
  <si>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</si>
  <si>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</si>
  <si>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</si>
  <si>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</si>
  <si>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</si>
  <si>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</si>
  <si>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</si>
  <si>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</si>
  <si>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</si>
  <si>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</si>
  <si>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</si>
  <si>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</si>
  <si>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</si>
  <si>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</si>
  <si>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</si>
  <si>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</si>
  <si>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</si>
  <si>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</si>
  <si>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</si>
  <si>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</si>
  <si>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</si>
  <si>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</si>
  <si>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</si>
  <si>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</si>
  <si>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</si>
  <si>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</si>
  <si>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</si>
  <si>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</si>
  <si>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</si>
  <si>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</si>
  <si>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</si>
  <si>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</si>
  <si>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</si>
  <si>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</si>
  <si>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</si>
  <si>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</si>
  <si>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</si>
  <si>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</si>
  <si>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</si>
  <si>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</si>
  <si>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</si>
  <si>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</si>
  <si>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</si>
  <si>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</si>
  <si>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</si>
  <si>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</si>
  <si>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</si>
  <si>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</si>
  <si>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</si>
  <si>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</si>
  <si>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</si>
  <si>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</si>
  <si>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</si>
  <si>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</si>
  <si>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</si>
  <si>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</si>
  <si>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</si>
  <si>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김명현</t>
  </si>
  <si>
    <t>5291287</t>
  </si>
  <si>
    <t>5296947</t>
  </si>
  <si>
    <t>김병일</t>
  </si>
  <si>
    <t>5298649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</si>
  <si>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</si>
  <si>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</si>
  <si>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</si>
  <si>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</si>
  <si>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</si>
  <si>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</si>
  <si>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</si>
  <si>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</si>
  <si>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</si>
  <si>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</si>
  <si>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</si>
  <si>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</si>
  <si>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</si>
  <si>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</si>
  <si>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</si>
  <si>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</si>
  <si>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</si>
  <si>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</si>
  <si>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</si>
  <si>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</si>
  <si>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</si>
  <si>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</si>
  <si>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</si>
  <si>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</si>
  <si>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</si>
  <si>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</si>
  <si>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</si>
  <si>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</si>
  <si>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</si>
  <si>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</si>
  <si>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</si>
  <si>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</si>
  <si>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</si>
  <si>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</si>
  <si>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</si>
  <si>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</si>
  <si>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</si>
  <si>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</si>
  <si>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</si>
  <si>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</si>
  <si>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</si>
  <si>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</si>
  <si>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</si>
  <si>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박병승</t>
  </si>
  <si>
    <t>5291535</t>
  </si>
  <si>
    <t>박봉건</t>
  </si>
  <si>
    <t>5292374</t>
  </si>
  <si>
    <t>박용환</t>
  </si>
  <si>
    <t>5295312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</si>
  <si>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</si>
  <si>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</si>
  <si>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</si>
  <si>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</si>
  <si>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</si>
  <si>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</si>
  <si>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</si>
  <si>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</si>
  <si>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</si>
  <si>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</si>
  <si>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</si>
  <si>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</si>
  <si>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</si>
  <si>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</si>
  <si>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</si>
  <si>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</si>
  <si>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</si>
  <si>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</si>
  <si>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</si>
  <si>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</si>
  <si>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</si>
  <si>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</si>
  <si>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</si>
  <si>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</si>
  <si>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</si>
  <si>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</si>
  <si>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</si>
  <si>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</si>
  <si>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</si>
  <si>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</si>
  <si>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</si>
  <si>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</si>
  <si>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</si>
  <si>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</si>
  <si>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</si>
  <si>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</si>
  <si>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</si>
  <si>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</si>
  <si>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</si>
  <si>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</si>
  <si>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</si>
  <si>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</si>
  <si>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</si>
  <si>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</si>
  <si>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</si>
  <si>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</si>
  <si>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</si>
  <si>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</si>
  <si>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</si>
  <si>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</si>
  <si>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</si>
  <si>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</si>
  <si>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</si>
  <si>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</si>
  <si>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</si>
  <si>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</si>
  <si>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</si>
  <si>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</si>
  <si>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</si>
  <si>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</si>
  <si>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</si>
  <si>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</si>
  <si>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윤희석</t>
  </si>
  <si>
    <t>529567</t>
  </si>
  <si>
    <t>이강일</t>
  </si>
  <si>
    <t>5292158</t>
  </si>
  <si>
    <t>이경환</t>
  </si>
  <si>
    <t>5295546</t>
  </si>
  <si>
    <t>이기준</t>
  </si>
  <si>
    <t>5298091</t>
  </si>
  <si>
    <t>이순길</t>
  </si>
  <si>
    <t>5293869</t>
  </si>
  <si>
    <t>이승수</t>
  </si>
  <si>
    <t>5293634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</si>
  <si>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</si>
  <si>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</si>
  <si>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</si>
  <si>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</si>
  <si>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</si>
  <si>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</si>
  <si>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</si>
  <si>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</si>
  <si>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이종흔</t>
  </si>
  <si>
    <t>5298137</t>
  </si>
  <si>
    <t>이준섭</t>
  </si>
  <si>
    <t>5299710</t>
  </si>
  <si>
    <t>이진철</t>
  </si>
  <si>
    <t>5291930</t>
  </si>
  <si>
    <t>이호용</t>
  </si>
  <si>
    <t>5299630</t>
  </si>
  <si>
    <t>이환욱</t>
  </si>
  <si>
    <t>5291706</t>
  </si>
  <si>
    <t>인호덕</t>
  </si>
  <si>
    <t>5293123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</si>
  <si>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</si>
  <si>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</si>
  <si>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</si>
  <si>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</si>
  <si>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</si>
  <si>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</si>
  <si>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</si>
  <si>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</si>
  <si>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</si>
  <si>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</si>
  <si>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</si>
  <si>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</si>
  <si>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</si>
  <si>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</si>
  <si>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</si>
  <si>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</si>
  <si>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</si>
  <si>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</si>
  <si>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</si>
  <si>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</si>
  <si>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정재철</t>
  </si>
  <si>
    <t>5294690</t>
  </si>
  <si>
    <t>정해열</t>
  </si>
  <si>
    <t>5294179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</si>
  <si>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</si>
  <si>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</si>
  <si>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</si>
  <si>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</si>
  <si>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</si>
  <si>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</si>
  <si>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</si>
  <si>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</si>
  <si>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</si>
  <si>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</si>
  <si>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</si>
  <si>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</si>
  <si>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</si>
  <si>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</si>
  <si>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</si>
  <si>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</si>
  <si>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</si>
  <si>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</si>
  <si>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</si>
  <si>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</si>
  <si>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</si>
  <si>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</si>
  <si>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</si>
  <si>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</si>
  <si>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</si>
  <si>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</si>
  <si>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</si>
  <si>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</si>
  <si>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</si>
  <si>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</si>
  <si>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</si>
  <si>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</si>
  <si>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</si>
  <si>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</si>
  <si>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</si>
  <si>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</si>
  <si>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</si>
  <si>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</si>
  <si>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인천스마트27A1</t>
  </si>
  <si>
    <t>70바3643</t>
  </si>
  <si>
    <t>김상신</t>
  </si>
  <si>
    <t>5296301</t>
  </si>
  <si>
    <t>김요식</t>
  </si>
  <si>
    <t>5294119</t>
  </si>
  <si>
    <t>박관형</t>
  </si>
  <si>
    <t>5299337</t>
  </si>
  <si>
    <t>정민영</t>
  </si>
  <si>
    <t>5291558</t>
  </si>
  <si>
    <t>정원진</t>
  </si>
  <si>
    <t>529598</t>
  </si>
  <si>
    <t>황상원</t>
  </si>
  <si>
    <t>5299315</t>
  </si>
  <si>
    <t>김정일</t>
  </si>
  <si>
    <t>5292401</t>
  </si>
  <si>
    <t>인천스마트21C5</t>
  </si>
  <si>
    <t>인천스마트21C2</t>
  </si>
  <si>
    <t>인천스마트21C4</t>
  </si>
  <si>
    <t>인천스마트21C3</t>
  </si>
  <si>
    <t>인천스마트38D1</t>
  </si>
  <si>
    <t>(경  고)</t>
  </si>
  <si>
    <t>김세빈</t>
  </si>
  <si>
    <t>529917</t>
  </si>
  <si>
    <t>박병진</t>
  </si>
  <si>
    <t>5294551</t>
  </si>
  <si>
    <t>박유진</t>
  </si>
  <si>
    <t>529909</t>
  </si>
  <si>
    <t>윤주현</t>
  </si>
  <si>
    <t>5297000</t>
  </si>
  <si>
    <t>차영섭</t>
  </si>
  <si>
    <t>5297032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</si>
  <si>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</si>
  <si>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</si>
  <si>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</si>
  <si>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</si>
  <si>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</si>
  <si>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</si>
  <si>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</si>
  <si>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인천스마트20A3</t>
  </si>
  <si>
    <t>인천스마트20A2</t>
  </si>
  <si>
    <t>인천스마트21B1</t>
  </si>
  <si>
    <t>인천스마트27B2</t>
  </si>
  <si>
    <t>인천스마트27B4</t>
  </si>
  <si>
    <t>인천스마트27B3</t>
  </si>
  <si>
    <t>김판수</t>
  </si>
  <si>
    <t>5292206</t>
  </si>
  <si>
    <t>이기훈</t>
  </si>
  <si>
    <t>529502</t>
  </si>
  <si>
    <t>최상순</t>
  </si>
  <si>
    <t>529165</t>
  </si>
  <si>
    <t>인천스마트20B2</t>
  </si>
  <si>
    <t>인천스마트20B1</t>
  </si>
  <si>
    <t>인천스마트21D1</t>
  </si>
  <si>
    <t>인천스마트27C1</t>
  </si>
  <si>
    <t>인천스마트38D5</t>
  </si>
  <si>
    <t>인천스마트38D6</t>
  </si>
  <si>
    <t>인천스마트38D3</t>
  </si>
  <si>
    <t>인천스마트38D4</t>
  </si>
  <si>
    <t>55</t>
  </si>
  <si>
    <t>인천스마트5C1</t>
  </si>
  <si>
    <t>인천스마트5B1</t>
  </si>
  <si>
    <t>인천스마트5B4</t>
  </si>
  <si>
    <t>인천스마트5B3</t>
  </si>
  <si>
    <t>인천스마트5C3</t>
  </si>
  <si>
    <t>인천스마트5C2</t>
  </si>
  <si>
    <t>인천스마트5A1</t>
  </si>
  <si>
    <t>인천스마트5A2</t>
  </si>
  <si>
    <t>인천스마트5S1</t>
  </si>
  <si>
    <t>5-15-1</t>
  </si>
  <si>
    <t>NULL</t>
  </si>
  <si>
    <t>5295194</t>
  </si>
  <si>
    <t>서창용</t>
  </si>
  <si>
    <t>529135</t>
  </si>
  <si>
    <t>이덕길</t>
  </si>
  <si>
    <t>5291362</t>
  </si>
  <si>
    <t>순위</t>
  </si>
  <si>
    <t>70바3502</t>
  </si>
  <si>
    <t>NEW</t>
  </si>
  <si>
    <t>new</t>
  </si>
  <si>
    <t>▲</t>
  </si>
  <si>
    <t>인천스마트21C7</t>
  </si>
  <si>
    <t>인천스마트21C6</t>
  </si>
  <si>
    <t>인천스마트5B5</t>
  </si>
  <si>
    <t>김경석</t>
  </si>
  <si>
    <t>529258</t>
  </si>
  <si>
    <t>박종현</t>
  </si>
  <si>
    <t>5297439</t>
  </si>
  <si>
    <t>박준용</t>
  </si>
  <si>
    <t>5299583</t>
  </si>
  <si>
    <t>이명석</t>
  </si>
  <si>
    <t>5297107</t>
  </si>
  <si>
    <t>이승욱</t>
  </si>
  <si>
    <t>5297302</t>
  </si>
  <si>
    <t>이춘복</t>
  </si>
  <si>
    <t>5295539</t>
  </si>
  <si>
    <t>이택선</t>
  </si>
  <si>
    <t>5294038</t>
  </si>
  <si>
    <t>정규성</t>
  </si>
  <si>
    <t>5297428</t>
  </si>
  <si>
    <t>조경민</t>
  </si>
  <si>
    <t>5294402</t>
  </si>
  <si>
    <t>최찬준</t>
  </si>
  <si>
    <t>5296678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</si>
  <si>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</si>
  <si>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</si>
  <si>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</si>
  <si>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</si>
  <si>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분석기간: 24.10.01-24.10.31</t>
  </si>
  <si>
    <t>24'10</t>
    <phoneticPr fontId="2" type="noConversion"/>
  </si>
  <si>
    <t>70바3508</t>
  </si>
  <si>
    <t>[24년 11월] 공회전과다 명단</t>
    <phoneticPr fontId="2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</si>
  <si>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</si>
  <si>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</si>
  <si>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</si>
  <si>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</si>
  <si>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</si>
  <si>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김상덕</t>
  </si>
  <si>
    <t>70바3576</t>
  </si>
  <si>
    <t>박선웅</t>
  </si>
  <si>
    <t>조남식</t>
  </si>
  <si>
    <t>5294315</t>
  </si>
  <si>
    <t>5294315236.977</t>
  </si>
  <si>
    <t>5295194155.516</t>
  </si>
  <si>
    <t>52983671942.948</t>
  </si>
  <si>
    <t>52937921990.311</t>
  </si>
  <si>
    <t>5297766519.742</t>
  </si>
  <si>
    <t>52995702056.185</t>
  </si>
  <si>
    <t>5294954932.07</t>
  </si>
  <si>
    <t>52944531273.81</t>
  </si>
  <si>
    <t>5296373886.508</t>
  </si>
  <si>
    <t>52994971583.974</t>
  </si>
  <si>
    <t>5292581446.8</t>
  </si>
  <si>
    <t>5291012320.83</t>
  </si>
  <si>
    <t>52934591954.456</t>
  </si>
  <si>
    <t>5293247361.685</t>
  </si>
  <si>
    <t>52972672349.472</t>
  </si>
  <si>
    <t>김동회</t>
  </si>
  <si>
    <t>5295537</t>
  </si>
  <si>
    <t>5295537801.857</t>
  </si>
  <si>
    <t>김만철</t>
  </si>
  <si>
    <t>5299866</t>
  </si>
  <si>
    <t>5299866449.123</t>
  </si>
  <si>
    <t>5291287271.287</t>
  </si>
  <si>
    <t>52969471617.335</t>
  </si>
  <si>
    <t>52986491156.491</t>
  </si>
  <si>
    <t>5294478</t>
  </si>
  <si>
    <t>5294478587.827</t>
  </si>
  <si>
    <t>52963012167.826</t>
  </si>
  <si>
    <t>52981512033.627</t>
  </si>
  <si>
    <t>52928991812.401</t>
  </si>
  <si>
    <t>529917597.782</t>
  </si>
  <si>
    <t>5294613252.124</t>
  </si>
  <si>
    <t>52920371445.104</t>
  </si>
  <si>
    <t>52961602386.877</t>
  </si>
  <si>
    <t>52960211686.382</t>
  </si>
  <si>
    <t>5294119999.277</t>
  </si>
  <si>
    <t>52978053237.38</t>
  </si>
  <si>
    <t>5293603477.014</t>
  </si>
  <si>
    <t>5297392262.864</t>
  </si>
  <si>
    <t>52965912034.905</t>
  </si>
  <si>
    <t>52997761135.284</t>
  </si>
  <si>
    <t>5291192904.393</t>
  </si>
  <si>
    <t>52922141573.79</t>
  </si>
  <si>
    <t>5293410369.123</t>
  </si>
  <si>
    <t>52924011294.814</t>
  </si>
  <si>
    <t>52912612203.842</t>
  </si>
  <si>
    <t>52962822203.214</t>
  </si>
  <si>
    <t>5292206583.909</t>
  </si>
  <si>
    <t>52977491431.19</t>
  </si>
  <si>
    <t>5296673493.582</t>
  </si>
  <si>
    <t>5295736516.714</t>
  </si>
  <si>
    <t>52961411442.624</t>
  </si>
  <si>
    <t>5294387231.142</t>
  </si>
  <si>
    <t>52916001762.278</t>
  </si>
  <si>
    <t>문영식B</t>
  </si>
  <si>
    <t>5293374</t>
  </si>
  <si>
    <t>5293374379.849</t>
  </si>
  <si>
    <t>문준석</t>
  </si>
  <si>
    <t>5298966</t>
  </si>
  <si>
    <t>5298966927.428</t>
  </si>
  <si>
    <t>5299337519.29</t>
  </si>
  <si>
    <t>박노철</t>
  </si>
  <si>
    <t>5294749</t>
  </si>
  <si>
    <t>5294749712.426</t>
  </si>
  <si>
    <t>박덕환</t>
  </si>
  <si>
    <t>5298970</t>
  </si>
  <si>
    <t>5298970451.973</t>
  </si>
  <si>
    <t>52915351748.011</t>
  </si>
  <si>
    <t>5294551441.621</t>
  </si>
  <si>
    <t>52923742175.949</t>
  </si>
  <si>
    <t>5298225</t>
  </si>
  <si>
    <t>5298225822.047</t>
  </si>
  <si>
    <t>52953121461.03</t>
  </si>
  <si>
    <t>529909229.773</t>
  </si>
  <si>
    <t>박인서</t>
  </si>
  <si>
    <t>5292739</t>
  </si>
  <si>
    <t>52927391056.016</t>
  </si>
  <si>
    <t>5297212499.564</t>
  </si>
  <si>
    <t>52975581446.495</t>
  </si>
  <si>
    <t>52941321829.054</t>
  </si>
  <si>
    <t>52974391088.424</t>
  </si>
  <si>
    <t>52938672123.763</t>
  </si>
  <si>
    <t>52995831744.474</t>
  </si>
  <si>
    <t>5293360509.301</t>
  </si>
  <si>
    <t>5292550280.219</t>
  </si>
  <si>
    <t>52956851553.197</t>
  </si>
  <si>
    <t>52944122051.942</t>
  </si>
  <si>
    <t>52917771009.574</t>
  </si>
  <si>
    <t>52948001868.965</t>
  </si>
  <si>
    <t>서수찬</t>
  </si>
  <si>
    <t>5291069</t>
  </si>
  <si>
    <t>5291069565.374</t>
  </si>
  <si>
    <t>529135318.22</t>
  </si>
  <si>
    <t>52921902245.938</t>
  </si>
  <si>
    <t>52926771481.573</t>
  </si>
  <si>
    <t>52975161773.571</t>
  </si>
  <si>
    <t>5298842004.935</t>
  </si>
  <si>
    <t>52972861957.123</t>
  </si>
  <si>
    <t>52916161198.666</t>
  </si>
  <si>
    <t>5292404328.078</t>
  </si>
  <si>
    <t>5297376315.839</t>
  </si>
  <si>
    <t>52921722006.412</t>
  </si>
  <si>
    <t>5299480981.697</t>
  </si>
  <si>
    <t>안진형</t>
  </si>
  <si>
    <t>5299068</t>
  </si>
  <si>
    <t>5299068697.262</t>
  </si>
  <si>
    <t>5296339856.029</t>
  </si>
  <si>
    <t>52992591841.823</t>
  </si>
  <si>
    <t>52923202043.672</t>
  </si>
  <si>
    <t>5292301758.183</t>
  </si>
  <si>
    <t>5298830522.854</t>
  </si>
  <si>
    <t>52993892205.054</t>
  </si>
  <si>
    <t>5293831504.612</t>
  </si>
  <si>
    <t>52946002015.069</t>
  </si>
  <si>
    <t>52931281216.116</t>
  </si>
  <si>
    <t>5292231528.072</t>
  </si>
  <si>
    <t>52940521824.417</t>
  </si>
  <si>
    <t>5297000269.166</t>
  </si>
  <si>
    <t>윤태원</t>
  </si>
  <si>
    <t>5297048</t>
  </si>
  <si>
    <t>52970481562.134</t>
  </si>
  <si>
    <t>5295671609.799</t>
  </si>
  <si>
    <t>52921581889.916</t>
  </si>
  <si>
    <t>52955461957.418</t>
  </si>
  <si>
    <t>이규선</t>
  </si>
  <si>
    <t>5293540</t>
  </si>
  <si>
    <t>52935401071.138</t>
  </si>
  <si>
    <t>5298091522.191</t>
  </si>
  <si>
    <t>529502437.647</t>
  </si>
  <si>
    <t>5291362304.588</t>
  </si>
  <si>
    <t>52971071479.177</t>
  </si>
  <si>
    <t>52938692930.416</t>
  </si>
  <si>
    <t>52936341124.016</t>
  </si>
  <si>
    <t>5297302626.689</t>
  </si>
  <si>
    <t>529662033.863</t>
  </si>
  <si>
    <t>52965241699.691</t>
  </si>
  <si>
    <t>5296626917.95</t>
  </si>
  <si>
    <t>52970971965.669</t>
  </si>
  <si>
    <t>52981372194.933</t>
  </si>
  <si>
    <t>5299710409.113</t>
  </si>
  <si>
    <t>52919301286.773</t>
  </si>
  <si>
    <t>5295539761.507</t>
  </si>
  <si>
    <t>5294038726.535</t>
  </si>
  <si>
    <t>5299630628.93</t>
  </si>
  <si>
    <t>5291706939.064</t>
  </si>
  <si>
    <t>52931232397.345</t>
  </si>
  <si>
    <t>임광빈</t>
  </si>
  <si>
    <t>5298629</t>
  </si>
  <si>
    <t>5298629144.711</t>
  </si>
  <si>
    <t>52976903464.882</t>
  </si>
  <si>
    <t>52960641079.259</t>
  </si>
  <si>
    <t>5291701751.624</t>
  </si>
  <si>
    <t>52984201893.906</t>
  </si>
  <si>
    <t>5298961437.259</t>
  </si>
  <si>
    <t>52985621703.175</t>
  </si>
  <si>
    <t>52942591981.395</t>
  </si>
  <si>
    <t>52970301351.977</t>
  </si>
  <si>
    <t>5292104279.337</t>
  </si>
  <si>
    <t>52932232245.125</t>
  </si>
  <si>
    <t>5297428110.772</t>
  </si>
  <si>
    <t>5291558802.148</t>
  </si>
  <si>
    <t>529598157.177</t>
  </si>
  <si>
    <t>52946902464.25</t>
  </si>
  <si>
    <t>52941791565.392</t>
  </si>
  <si>
    <t>52944021466.811</t>
  </si>
  <si>
    <t>5291099</t>
  </si>
  <si>
    <t>5291099415.2</t>
  </si>
  <si>
    <t>5291170345.653</t>
  </si>
  <si>
    <t>52914591660.353</t>
  </si>
  <si>
    <t>5291202735.461</t>
  </si>
  <si>
    <t>529708352.223</t>
  </si>
  <si>
    <t>52970321146.048</t>
  </si>
  <si>
    <t>52966921932.149</t>
  </si>
  <si>
    <t>5297689384.381</t>
  </si>
  <si>
    <t>52981901029.171</t>
  </si>
  <si>
    <t>최병국</t>
  </si>
  <si>
    <t>5291788</t>
  </si>
  <si>
    <t>5291788567.203</t>
  </si>
  <si>
    <t>최병철C</t>
  </si>
  <si>
    <t>5294123</t>
  </si>
  <si>
    <t>5294123851.874</t>
  </si>
  <si>
    <t>529165221.353</t>
  </si>
  <si>
    <t>5299554446.564</t>
  </si>
  <si>
    <t>52911191842.944</t>
  </si>
  <si>
    <t>52936591007.297</t>
  </si>
  <si>
    <t>52979791737.093</t>
  </si>
  <si>
    <t>52952581020.123</t>
  </si>
  <si>
    <t>5293937338.246</t>
  </si>
  <si>
    <t>52931791967.9</t>
  </si>
  <si>
    <t>5296678561.107</t>
  </si>
  <si>
    <t>최현</t>
  </si>
  <si>
    <t>5295102</t>
  </si>
  <si>
    <t>5295102193.19</t>
  </si>
  <si>
    <t>52966581168.058</t>
  </si>
  <si>
    <t>52946011301.513</t>
  </si>
  <si>
    <t>52960731652.209</t>
  </si>
  <si>
    <t>52948532061.417</t>
  </si>
  <si>
    <t>52998881870.869</t>
  </si>
  <si>
    <t>5299315395.472</t>
  </si>
  <si>
    <t>인천스마트20B5</t>
  </si>
  <si>
    <t>인천스마트20B3</t>
  </si>
  <si>
    <t>인천스마트20C1</t>
  </si>
  <si>
    <t>인천스마트20B7</t>
  </si>
  <si>
    <t>인천스마트20B8</t>
  </si>
  <si>
    <t>인천스마트20B6</t>
  </si>
  <si>
    <t>인천스마트20B4</t>
  </si>
  <si>
    <t>인천스마트20B9</t>
  </si>
  <si>
    <t>인천스마트21A1</t>
  </si>
  <si>
    <t>인천스마트21D2</t>
  </si>
  <si>
    <t>인천스마트21D3</t>
  </si>
  <si>
    <t>인천스마트27C8</t>
  </si>
  <si>
    <t>인천스마트27C6</t>
  </si>
  <si>
    <t>인천스마트27C2</t>
  </si>
  <si>
    <t>인천스마트27C3</t>
  </si>
  <si>
    <t>인천스마트27C5</t>
  </si>
  <si>
    <t>인천스마트27C7</t>
  </si>
  <si>
    <t>인천스마트27C4</t>
  </si>
  <si>
    <t>인천스마트38D2</t>
  </si>
  <si>
    <t>인천스마트38C2</t>
  </si>
  <si>
    <t>인천스마트38F3</t>
  </si>
  <si>
    <t>인천스마트38C3</t>
  </si>
  <si>
    <t>인천스마트38C1</t>
  </si>
  <si>
    <t>인천스마트38F2</t>
  </si>
  <si>
    <t>인천스마트38C4</t>
  </si>
  <si>
    <t>인천스마트38F1</t>
  </si>
  <si>
    <t>인천스마트5B2</t>
  </si>
  <si>
    <t>인천스마트5B6</t>
  </si>
  <si>
    <t>인천스마트5-1B6</t>
  </si>
  <si>
    <t>인천스마트5-1B4</t>
  </si>
  <si>
    <t>인천스마트5-1B2</t>
  </si>
  <si>
    <t>인천스마트5-1B1</t>
  </si>
  <si>
    <t>인천스마트5-1B3</t>
  </si>
  <si>
    <t>인천스마트예비C10</t>
  </si>
  <si>
    <t>인천스마트예비C7</t>
  </si>
  <si>
    <t>인천스마트예비D2</t>
  </si>
  <si>
    <t>인천스마트예비C11</t>
  </si>
  <si>
    <t>5위/(32개사)</t>
  </si>
  <si>
    <t>9%(15명)</t>
  </si>
  <si>
    <t>10%(17명)</t>
  </si>
  <si>
    <t>28%(46명)</t>
  </si>
  <si>
    <t>29%(51명)</t>
  </si>
  <si>
    <t>15%(22명)</t>
  </si>
  <si>
    <t>8%(14명)</t>
  </si>
  <si>
    <t>B</t>
    <phoneticPr fontId="2" type="noConversion"/>
  </si>
  <si>
    <t>C</t>
    <phoneticPr fontId="2" type="noConversion"/>
  </si>
  <si>
    <t>19%(6명)</t>
  </si>
  <si>
    <t>9%(3명)</t>
  </si>
  <si>
    <t>17%(2명)</t>
  </si>
  <si>
    <t>7%(2명)</t>
  </si>
  <si>
    <t>3%(1명)</t>
  </si>
  <si>
    <t>16%(5명)</t>
  </si>
  <si>
    <t>4%(1명)</t>
  </si>
  <si>
    <t>14%(4명)</t>
  </si>
  <si>
    <t>26%(8명)</t>
  </si>
  <si>
    <t>56%(18명)</t>
  </si>
  <si>
    <t>50%(6명)</t>
  </si>
  <si>
    <t>26%(7명)</t>
  </si>
  <si>
    <t>17%(5명)</t>
  </si>
  <si>
    <t>6%(2명)</t>
  </si>
  <si>
    <t>29%(9명)</t>
  </si>
  <si>
    <t>25%(3명)</t>
  </si>
  <si>
    <t>59%(16명)</t>
  </si>
  <si>
    <t>21%(6명)</t>
  </si>
  <si>
    <t>10%(3명)</t>
  </si>
  <si>
    <t>34%(10명)</t>
  </si>
  <si>
    <t>35%(11명)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</si>
</sst>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83" fillId="0" borderId="12" xfId="1" applyNumberFormat="1" applyFont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192" fontId="84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9A-45CD-A593-FE48D3CE78EF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9A-45CD-A593-FE48D3CE78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  <c:pt idx="9">
                  <c:v>1.8898301570110034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0.10303030303030303</c:v>
                </c:pt>
                <c:pt idx="2">
                  <c:v>0.27878787878787881</c:v>
                </c:pt>
                <c:pt idx="3">
                  <c:v>0.29090909090909089</c:v>
                </c:pt>
                <c:pt idx="4">
                  <c:v>0.15151515151515152</c:v>
                </c:pt>
                <c:pt idx="5">
                  <c:v>8.4848484848484854E-2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0.10344827586206896</c:v>
                </c:pt>
                <c:pt idx="5">
                  <c:v>0.35483870967741937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9.6774193548387094E-2</c:v>
                </c:pt>
                <c:pt idx="1">
                  <c:v>0</c:v>
                </c:pt>
                <c:pt idx="2">
                  <c:v>0</c:v>
                </c:pt>
                <c:pt idx="3">
                  <c:v>3.7037037037037035E-2</c:v>
                </c:pt>
                <c:pt idx="4">
                  <c:v>0.34482758620689657</c:v>
                </c:pt>
                <c:pt idx="5">
                  <c:v>0.25806451612903225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0.29032258064516131</c:v>
                </c:pt>
                <c:pt idx="1">
                  <c:v>0.1875</c:v>
                </c:pt>
                <c:pt idx="2">
                  <c:v>0.25</c:v>
                </c:pt>
                <c:pt idx="3">
                  <c:v>0.59259259259259256</c:v>
                </c:pt>
                <c:pt idx="4">
                  <c:v>0.20689655172413793</c:v>
                </c:pt>
                <c:pt idx="5">
                  <c:v>0.25806451612903225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0.25806451612903225</c:v>
                </c:pt>
                <c:pt idx="1">
                  <c:v>0.5625</c:v>
                </c:pt>
                <c:pt idx="2">
                  <c:v>0.5</c:v>
                </c:pt>
                <c:pt idx="3">
                  <c:v>0.25925925925925924</c:v>
                </c:pt>
                <c:pt idx="4">
                  <c:v>0.17241379310344829</c:v>
                </c:pt>
                <c:pt idx="5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0.16129032258064516</c:v>
                </c:pt>
                <c:pt idx="1">
                  <c:v>0.15625</c:v>
                </c:pt>
                <c:pt idx="2">
                  <c:v>8.3333333333333329E-2</c:v>
                </c:pt>
                <c:pt idx="3">
                  <c:v>3.7037037037037035E-2</c:v>
                </c:pt>
                <c:pt idx="4">
                  <c:v>0.13793103448275862</c:v>
                </c:pt>
                <c:pt idx="5">
                  <c:v>3.2258064516129031E-2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0.19354838709677419</c:v>
                </c:pt>
                <c:pt idx="1">
                  <c:v>9.375E-2</c:v>
                </c:pt>
                <c:pt idx="2">
                  <c:v>0.16666666666666666</c:v>
                </c:pt>
                <c:pt idx="3">
                  <c:v>7.407407407407407E-2</c:v>
                </c:pt>
                <c:pt idx="4">
                  <c:v>3.4482758620689655E-2</c:v>
                </c:pt>
                <c:pt idx="5">
                  <c:v>3.2258064516129031E-2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 </c:v>
                </c:pt>
                <c:pt idx="1">
                  <c:v> 20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692525</xdr:colOff>
      <xdr:row>10</xdr:row>
      <xdr:rowOff>289110</xdr:rowOff>
    </xdr:from>
    <xdr:to>
      <xdr:col>5</xdr:col>
      <xdr:colOff>849411</xdr:colOff>
      <xdr:row>12</xdr:row>
      <xdr:rowOff>13445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3471584" y="3639669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804270-49E7-4B70-8D7C-2370CAD92D1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363073</xdr:colOff>
      <xdr:row>9</xdr:row>
      <xdr:rowOff>60512</xdr:rowOff>
    </xdr:from>
    <xdr:to>
      <xdr:col>6</xdr:col>
      <xdr:colOff>519960</xdr:colOff>
      <xdr:row>10</xdr:row>
      <xdr:rowOff>76200</xdr:rowOff>
    </xdr:to>
    <xdr:sp macro="" textlink="$K$20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016191" y="3119718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849406</xdr:colOff>
      <xdr:row>10</xdr:row>
      <xdr:rowOff>11206</xdr:rowOff>
    </xdr:from>
    <xdr:to>
      <xdr:col>6</xdr:col>
      <xdr:colOff>201706</xdr:colOff>
      <xdr:row>11</xdr:row>
      <xdr:rowOff>42582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 flipV="1">
          <a:off x="4502524" y="3361765"/>
          <a:ext cx="226358" cy="3227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369794</xdr:colOff>
      <xdr:row>11</xdr:row>
      <xdr:rowOff>163606</xdr:rowOff>
    </xdr:from>
    <xdr:to>
      <xdr:col>5</xdr:col>
      <xdr:colOff>634252</xdr:colOff>
      <xdr:row>12</xdr:row>
      <xdr:rowOff>22411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3A4B62E-F34A-42D8-B37E-4F03074C3AE3}"/>
            </a:ext>
          </a:extLst>
        </xdr:cNvPr>
        <xdr:cNvCxnSpPr/>
      </xdr:nvCxnSpPr>
      <xdr:spPr>
        <a:xfrm flipV="1">
          <a:off x="4022912" y="3805518"/>
          <a:ext cx="264458" cy="1501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616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1" t="s">
        <v>38</v>
      </c>
      <c r="D4" s="301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617</v>
      </c>
      <c r="C5" s="302" t="s">
        <v>197</v>
      </c>
      <c r="D5" s="302"/>
      <c r="E5" s="63">
        <v>6</v>
      </c>
      <c r="F5" s="64">
        <v>73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0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0"/>
      <c r="P9" s="300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인천스마트</v>
      </c>
      <c r="K10" s="195" t="s">
        <v>94</v>
      </c>
      <c r="X10" s="280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1.6193928632609071</v>
      </c>
      <c r="K11" s="234"/>
      <c r="M11" s="2"/>
      <c r="Y11" s="281"/>
      <c r="Z11" s="282"/>
      <c r="AA11" s="283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1.9872395471009261</v>
      </c>
      <c r="K12" s="236">
        <v>0.22715098490634356</v>
      </c>
      <c r="M12" s="283"/>
      <c r="Y12" s="281"/>
      <c r="Z12" s="282"/>
      <c r="AA12" s="283"/>
      <c r="AB12" s="39"/>
    </row>
    <row r="13" spans="1:28" ht="23.25" customHeight="1">
      <c r="G13" s="6"/>
      <c r="H13" s="235">
        <v>3</v>
      </c>
      <c r="I13" s="232">
        <v>2.37</v>
      </c>
      <c r="J13" s="233">
        <v>1.9789339115695717</v>
      </c>
      <c r="K13" s="237">
        <v>-4.179483818883889E-3</v>
      </c>
      <c r="M13" s="283"/>
      <c r="Y13" s="281"/>
      <c r="Z13" s="282"/>
      <c r="AA13" s="283"/>
      <c r="AB13" s="39"/>
    </row>
    <row r="14" spans="1:28" ht="23.25" customHeight="1">
      <c r="G14" s="6"/>
      <c r="H14" s="235">
        <v>4</v>
      </c>
      <c r="I14" s="232">
        <v>2.33</v>
      </c>
      <c r="J14" s="233">
        <v>1.9612436380461677</v>
      </c>
      <c r="K14" s="237">
        <v>-8.93929474854116E-3</v>
      </c>
      <c r="M14" s="283"/>
      <c r="Y14" s="281"/>
      <c r="Z14" s="282"/>
      <c r="AA14" s="283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1.9385096315261354</v>
      </c>
      <c r="K15" s="237">
        <v>-1.1591627923739467E-2</v>
      </c>
      <c r="M15" s="283"/>
      <c r="Y15" s="281"/>
      <c r="Z15" s="282"/>
      <c r="AA15" s="283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1.8865681913125063</v>
      </c>
      <c r="K16" s="237">
        <v>-2.679452264198301E-2</v>
      </c>
      <c r="M16" s="283"/>
      <c r="Y16" s="281"/>
      <c r="Z16" s="282"/>
      <c r="AA16" s="283"/>
      <c r="AB16" s="39"/>
    </row>
    <row r="17" spans="2:28" ht="23.25" customHeight="1">
      <c r="G17" s="6"/>
      <c r="H17" s="235">
        <v>7</v>
      </c>
      <c r="I17" s="232">
        <v>2.13</v>
      </c>
      <c r="J17" s="233">
        <v>1.8371514749812576</v>
      </c>
      <c r="K17" s="237">
        <v>-2.6193973034639662E-2</v>
      </c>
      <c r="M17" s="283"/>
      <c r="Y17" s="281"/>
      <c r="Z17" s="282"/>
      <c r="AA17" s="283"/>
      <c r="AB17" s="39"/>
    </row>
    <row r="18" spans="2:28" ht="23.25" customHeight="1">
      <c r="G18" s="6"/>
      <c r="H18" s="235">
        <v>8</v>
      </c>
      <c r="I18" s="232">
        <v>2.08</v>
      </c>
      <c r="J18" s="233">
        <v>1.8057655760299893</v>
      </c>
      <c r="K18" s="237">
        <v>-1.7084001716074382E-2</v>
      </c>
      <c r="M18" s="283"/>
      <c r="Y18" s="281"/>
      <c r="Z18" s="282"/>
      <c r="AA18" s="283"/>
      <c r="AB18" s="39"/>
    </row>
    <row r="19" spans="2:28" ht="23.25" customHeight="1">
      <c r="G19" s="6"/>
      <c r="H19" s="235">
        <v>9</v>
      </c>
      <c r="I19" s="232">
        <v>2.13</v>
      </c>
      <c r="J19" s="233">
        <v>1.8338266070649265</v>
      </c>
      <c r="K19" s="237">
        <v>1.5539686550360532E-2</v>
      </c>
      <c r="M19" s="283"/>
      <c r="Y19" s="281"/>
      <c r="Z19" s="282"/>
      <c r="AA19" s="283"/>
      <c r="AB19" s="39"/>
    </row>
    <row r="20" spans="2:28" ht="23.25" customHeight="1">
      <c r="G20" s="6"/>
      <c r="H20" s="235">
        <v>10</v>
      </c>
      <c r="I20" s="232">
        <v>2.25</v>
      </c>
      <c r="J20" s="233">
        <v>1.8898301570110034</v>
      </c>
      <c r="K20" s="237">
        <v>3.0539174058397789E-2</v>
      </c>
      <c r="M20" s="283"/>
      <c r="Y20" s="281"/>
      <c r="Z20" s="282"/>
      <c r="AA20" s="283"/>
      <c r="AB20" s="39"/>
    </row>
    <row r="21" spans="2:28" ht="23.25" customHeight="1">
      <c r="G21" s="6"/>
      <c r="H21" s="238" t="s">
        <v>540</v>
      </c>
      <c r="I21" s="239">
        <v>0.11940298507462699</v>
      </c>
      <c r="J21" s="240">
        <v>0.1669991883288453</v>
      </c>
      <c r="K21" s="241">
        <v>4.7596203254218317E-2</v>
      </c>
      <c r="M21" s="283"/>
      <c r="Y21" s="281"/>
      <c r="Z21" s="282"/>
      <c r="AA21" s="283"/>
      <c r="AB21" s="39"/>
    </row>
    <row r="22" spans="2:28" ht="23.25" customHeight="1">
      <c r="H22" s="242" t="s">
        <v>584</v>
      </c>
      <c r="I22" s="243"/>
      <c r="J22" s="244" t="s">
        <v>865</v>
      </c>
      <c r="K22" s="245"/>
      <c r="M22" s="283"/>
      <c r="X22" s="2"/>
      <c r="Y22" s="2"/>
      <c r="AB22" s="39"/>
    </row>
    <row r="23" spans="2:28" ht="9" customHeight="1">
      <c r="M23" s="283"/>
      <c r="X23" s="2"/>
      <c r="Y23" s="2"/>
      <c r="AB23" s="283"/>
    </row>
    <row r="24" spans="2:28" ht="16.5" customHeight="1">
      <c r="B24" s="52" t="s">
        <v>130</v>
      </c>
      <c r="C24" s="52"/>
      <c r="D24" s="51"/>
      <c r="E24" s="51"/>
      <c r="F24" s="51"/>
      <c r="G24" s="51"/>
      <c r="H24" s="51"/>
      <c r="I24" s="51"/>
      <c r="J24" s="51"/>
      <c r="K24" s="51"/>
      <c r="M24" s="283"/>
      <c r="X24" s="2"/>
      <c r="Y24" s="2"/>
      <c r="AB24" s="283"/>
    </row>
    <row r="25" spans="2:28" ht="27.75" customHeight="1">
      <c r="B25" s="56" t="s">
        <v>62</v>
      </c>
      <c r="C25" s="56" t="s">
        <v>101</v>
      </c>
      <c r="D25" s="56" t="s">
        <v>103</v>
      </c>
      <c r="E25" s="56" t="s">
        <v>104</v>
      </c>
      <c r="F25" s="56" t="s">
        <v>105</v>
      </c>
      <c r="G25" s="56" t="s">
        <v>106</v>
      </c>
      <c r="H25" s="56" t="s">
        <v>6</v>
      </c>
      <c r="I25" s="56" t="s">
        <v>7</v>
      </c>
      <c r="J25" s="56" t="s">
        <v>107</v>
      </c>
      <c r="K25" s="56" t="s">
        <v>72</v>
      </c>
      <c r="M25" s="283"/>
      <c r="X25" s="2"/>
      <c r="Y25" s="2"/>
      <c r="AB25" s="283"/>
    </row>
    <row r="26" spans="2:28" ht="23.25" customHeight="1">
      <c r="B26" s="76" t="s">
        <v>541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83"/>
      <c r="N26" s="284" t="s">
        <v>118</v>
      </c>
      <c r="Y26" s="2"/>
    </row>
    <row r="27" spans="2:28" ht="22.5" customHeight="1">
      <c r="B27" s="224" t="s">
        <v>118</v>
      </c>
      <c r="C27" s="69">
        <v>10</v>
      </c>
      <c r="D27" s="70">
        <v>3.1174699244523672E-2</v>
      </c>
      <c r="E27" s="70">
        <v>0.36741229619640126</v>
      </c>
      <c r="F27" s="70">
        <v>0.17830396568127682</v>
      </c>
      <c r="G27" s="71">
        <v>12.602513888888886</v>
      </c>
      <c r="H27" s="72">
        <v>0.20885470957810839</v>
      </c>
      <c r="I27" s="72">
        <v>16.573027605896023</v>
      </c>
      <c r="J27" s="73">
        <v>1.8898301570110034</v>
      </c>
      <c r="K27" s="74" t="s">
        <v>69</v>
      </c>
      <c r="M27" s="283"/>
      <c r="N27" s="39" t="s">
        <v>69</v>
      </c>
      <c r="O27" s="39">
        <v>165</v>
      </c>
      <c r="Y27" s="2"/>
    </row>
    <row r="28" spans="2:28" ht="22.5" customHeight="1">
      <c r="B28" s="53" t="s">
        <v>108</v>
      </c>
      <c r="C28" s="53"/>
      <c r="D28" s="67">
        <f>D27/D26-1</f>
        <v>0.53311165196142207</v>
      </c>
      <c r="E28" s="67">
        <f t="shared" ref="E28:J28" si="0">E27/E26-1</f>
        <v>3.1972407072369924E-2</v>
      </c>
      <c r="F28" s="67">
        <f t="shared" si="0"/>
        <v>-9.5817442269809594E-2</v>
      </c>
      <c r="G28" s="67">
        <f t="shared" si="0"/>
        <v>-1.3060539853138708E-2</v>
      </c>
      <c r="H28" s="67">
        <f t="shared" si="0"/>
        <v>-0.43977833140766076</v>
      </c>
      <c r="I28" s="67">
        <f t="shared" si="0"/>
        <v>-7.9415676423278181E-2</v>
      </c>
      <c r="J28" s="67">
        <f t="shared" si="0"/>
        <v>-0.15846653825764478</v>
      </c>
      <c r="K28" s="68" t="str">
        <f>J22</f>
        <v>5위/(32개사)</v>
      </c>
      <c r="M28" s="2" t="s">
        <v>186</v>
      </c>
      <c r="N28" s="285">
        <v>9.0909090909090912E-2</v>
      </c>
      <c r="O28" s="39">
        <v>15</v>
      </c>
      <c r="X28" s="2"/>
      <c r="Y28" s="2"/>
    </row>
    <row r="29" spans="2:28" ht="22.5" customHeight="1">
      <c r="M29" s="2" t="s">
        <v>187</v>
      </c>
      <c r="N29" s="285">
        <v>0.10303030303030303</v>
      </c>
      <c r="O29" s="39">
        <v>17</v>
      </c>
      <c r="X29" s="2"/>
      <c r="Y29" s="2"/>
    </row>
    <row r="30" spans="2:28" ht="17.25" customHeight="1">
      <c r="B30" s="52" t="s">
        <v>131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117</v>
      </c>
      <c r="N30" s="285">
        <v>0.27878787878787881</v>
      </c>
      <c r="O30" s="39">
        <v>46</v>
      </c>
      <c r="X30" s="2"/>
      <c r="Y30" s="2"/>
    </row>
    <row r="31" spans="2:28" ht="22.5" customHeight="1">
      <c r="B31" s="60"/>
      <c r="C31" s="60"/>
      <c r="M31" s="2" t="s">
        <v>188</v>
      </c>
      <c r="N31" s="285">
        <v>0.29090909090909089</v>
      </c>
      <c r="O31" s="39">
        <v>51</v>
      </c>
      <c r="X31" s="2"/>
      <c r="Y31" s="2"/>
    </row>
    <row r="32" spans="2:28" ht="22.5" customHeight="1" thickBot="1">
      <c r="H32" s="196" t="s">
        <v>92</v>
      </c>
      <c r="I32" s="197" t="s">
        <v>93</v>
      </c>
      <c r="J32" s="198" t="str">
        <f>J10</f>
        <v>인천스마트</v>
      </c>
      <c r="K32" s="199" t="s">
        <v>116</v>
      </c>
      <c r="M32" s="2" t="s">
        <v>189</v>
      </c>
      <c r="N32" s="285">
        <v>0.15151515151515152</v>
      </c>
      <c r="O32" s="39">
        <v>22</v>
      </c>
      <c r="X32" s="2"/>
      <c r="Y32" s="2"/>
    </row>
    <row r="33" spans="2:28" ht="22.5" customHeight="1" thickTop="1">
      <c r="H33" s="204" t="s">
        <v>110</v>
      </c>
      <c r="I33" s="205" t="s">
        <v>69</v>
      </c>
      <c r="J33" s="206" t="s">
        <v>69</v>
      </c>
      <c r="K33" s="207"/>
      <c r="M33" s="2" t="s">
        <v>76</v>
      </c>
      <c r="N33" s="285">
        <v>8.4848484848484854E-2</v>
      </c>
      <c r="O33" s="39">
        <v>14</v>
      </c>
      <c r="X33" s="2"/>
      <c r="Z33" s="39"/>
      <c r="AA33" s="39"/>
      <c r="AB33" s="39"/>
    </row>
    <row r="34" spans="2:28" ht="21" customHeight="1">
      <c r="H34" s="200" t="s">
        <v>95</v>
      </c>
      <c r="I34" s="201">
        <v>7.2690414132638284E-2</v>
      </c>
      <c r="J34" s="202" t="s">
        <v>866</v>
      </c>
      <c r="K34" s="203">
        <v>1.8218676776452628E-2</v>
      </c>
      <c r="M34" s="2"/>
      <c r="X34" s="2"/>
      <c r="Z34" s="39"/>
      <c r="AA34" s="39"/>
      <c r="AB34" s="39"/>
    </row>
    <row r="35" spans="2:28" ht="21" customHeight="1">
      <c r="H35" s="184" t="s">
        <v>96</v>
      </c>
      <c r="I35" s="176">
        <v>9.556907037358818E-2</v>
      </c>
      <c r="J35" s="185" t="s">
        <v>867</v>
      </c>
      <c r="K35" s="186">
        <v>7.4612326567148474E-3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97</v>
      </c>
      <c r="I36" s="176">
        <v>0.16188821314798726</v>
      </c>
      <c r="J36" s="185" t="s">
        <v>868</v>
      </c>
      <c r="K36" s="186">
        <v>0.11689966563989154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100</v>
      </c>
      <c r="I37" s="176">
        <v>0.22473211699971041</v>
      </c>
      <c r="J37" s="185" t="s">
        <v>869</v>
      </c>
      <c r="K37" s="186">
        <v>6.6176973909380488E-2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76">
        <v>0.23284100781928757</v>
      </c>
      <c r="J38" s="185" t="s">
        <v>870</v>
      </c>
      <c r="K38" s="186">
        <v>-8.1325856304136052E-2</v>
      </c>
      <c r="L38" s="4"/>
      <c r="M38" s="2"/>
      <c r="X38" s="2"/>
      <c r="Z38" s="39"/>
      <c r="AA38" s="39"/>
      <c r="AB38" s="39"/>
    </row>
    <row r="39" spans="2:28" ht="21" customHeight="1">
      <c r="H39" s="188" t="s">
        <v>99</v>
      </c>
      <c r="I39" s="189">
        <v>0.21227917752678829</v>
      </c>
      <c r="J39" s="190" t="s">
        <v>871</v>
      </c>
      <c r="K39" s="191">
        <v>-0.12743069267830343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132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102</v>
      </c>
      <c r="D42" s="56" t="s">
        <v>103</v>
      </c>
      <c r="E42" s="56" t="s">
        <v>104</v>
      </c>
      <c r="F42" s="56" t="s">
        <v>105</v>
      </c>
      <c r="G42" s="56" t="s">
        <v>106</v>
      </c>
      <c r="H42" s="56" t="s">
        <v>6</v>
      </c>
      <c r="I42" s="56" t="s">
        <v>7</v>
      </c>
      <c r="J42" s="56" t="s">
        <v>107</v>
      </c>
      <c r="K42" s="56" t="s">
        <v>72</v>
      </c>
      <c r="L42" s="4"/>
      <c r="M42" s="2"/>
      <c r="N42" s="39" t="s">
        <v>125</v>
      </c>
      <c r="X42" s="2"/>
      <c r="Z42" s="39"/>
      <c r="AA42" s="39"/>
      <c r="AB42" s="39"/>
    </row>
    <row r="43" spans="2:28" ht="22.5" customHeight="1">
      <c r="B43" s="226" t="s">
        <v>118</v>
      </c>
      <c r="C43" s="77">
        <v>1</v>
      </c>
      <c r="D43" s="78">
        <v>4.6460964650489281E-2</v>
      </c>
      <c r="E43" s="78">
        <v>0.45936763189816282</v>
      </c>
      <c r="F43" s="78">
        <v>0.18560127658694733</v>
      </c>
      <c r="G43" s="79">
        <v>15.181574074074067</v>
      </c>
      <c r="H43" s="80">
        <v>2.2113589510024183</v>
      </c>
      <c r="I43" s="80">
        <v>36.740437233897353</v>
      </c>
      <c r="J43" s="81">
        <v>1.664550463973276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4" t="s">
        <v>118</v>
      </c>
      <c r="C44" s="69">
        <v>2</v>
      </c>
      <c r="D44" s="70">
        <v>5.6932549429738133E-2</v>
      </c>
      <c r="E44" s="70">
        <v>0.36730664811443625</v>
      </c>
      <c r="F44" s="70">
        <v>0.15612580091227407</v>
      </c>
      <c r="G44" s="71">
        <v>11.287356164383562</v>
      </c>
      <c r="H44" s="72">
        <v>0.21811658505311879</v>
      </c>
      <c r="I44" s="72">
        <v>14.786486828392679</v>
      </c>
      <c r="J44" s="73">
        <v>1.9101174697289152</v>
      </c>
      <c r="K44" s="74" t="s">
        <v>187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4" t="s">
        <v>118</v>
      </c>
      <c r="C45" s="69">
        <v>3</v>
      </c>
      <c r="D45" s="70">
        <v>2.7208178573594383E-2</v>
      </c>
      <c r="E45" s="70">
        <v>0.3668998773171735</v>
      </c>
      <c r="F45" s="70">
        <v>0.16718083430513983</v>
      </c>
      <c r="G45" s="71">
        <v>10.934150684931506</v>
      </c>
      <c r="H45" s="72">
        <v>0.22714715746231035</v>
      </c>
      <c r="I45" s="72">
        <v>13.690156548189048</v>
      </c>
      <c r="J45" s="73">
        <v>1.9762844768751744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118</v>
      </c>
      <c r="C46" s="69">
        <v>4</v>
      </c>
      <c r="D46" s="70">
        <v>2.6640293058640539E-2</v>
      </c>
      <c r="E46" s="70">
        <v>0.36568859001096155</v>
      </c>
      <c r="F46" s="70">
        <v>0.1760872216247962</v>
      </c>
      <c r="G46" s="71">
        <v>11.329095890410962</v>
      </c>
      <c r="H46" s="72">
        <v>0.23679385327259406</v>
      </c>
      <c r="I46" s="72">
        <v>14.055671811625825</v>
      </c>
      <c r="J46" s="73">
        <v>1.9612436380461677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118</v>
      </c>
      <c r="C47" s="69">
        <v>5</v>
      </c>
      <c r="D47" s="70">
        <v>2.5608312134600072E-2</v>
      </c>
      <c r="E47" s="70">
        <v>0.36333248664089418</v>
      </c>
      <c r="F47" s="70">
        <v>0.17224624884345963</v>
      </c>
      <c r="G47" s="71">
        <v>11.624028169014078</v>
      </c>
      <c r="H47" s="72">
        <v>0.1788916974640429</v>
      </c>
      <c r="I47" s="72">
        <v>13.083030127916096</v>
      </c>
      <c r="J47" s="73">
        <v>1.9443023514499771</v>
      </c>
      <c r="K47" s="74" t="s">
        <v>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24" t="s">
        <v>118</v>
      </c>
      <c r="C48" s="69">
        <v>6</v>
      </c>
      <c r="D48" s="70">
        <v>2.7408575543580598E-2</v>
      </c>
      <c r="E48" s="70">
        <v>0.35978222114702274</v>
      </c>
      <c r="F48" s="70">
        <v>0.16090103725414553</v>
      </c>
      <c r="G48" s="71">
        <v>12.488485714285712</v>
      </c>
      <c r="H48" s="72">
        <v>0.12464141325371494</v>
      </c>
      <c r="I48" s="72">
        <v>12.801642203082627</v>
      </c>
      <c r="J48" s="73">
        <v>1.886540848979716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4" t="s">
        <v>118</v>
      </c>
      <c r="C49" s="69">
        <v>7</v>
      </c>
      <c r="D49" s="70">
        <v>2.8577404964423646E-2</v>
      </c>
      <c r="E49" s="70">
        <v>0.36093519361642462</v>
      </c>
      <c r="F49" s="70">
        <v>0.15013692815631643</v>
      </c>
      <c r="G49" s="71">
        <v>12.93476388888889</v>
      </c>
      <c r="H49" s="72">
        <v>0.10199280649659577</v>
      </c>
      <c r="I49" s="72">
        <v>11.060240616223943</v>
      </c>
      <c r="J49" s="73">
        <v>1.8374980884018119</v>
      </c>
      <c r="K49" s="74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4" t="s">
        <v>118</v>
      </c>
      <c r="C50" s="69">
        <v>8</v>
      </c>
      <c r="D50" s="70">
        <v>3.2986228057645665E-2</v>
      </c>
      <c r="E50" s="70">
        <v>0.36242973691002039</v>
      </c>
      <c r="F50" s="70">
        <v>0.14961621120404853</v>
      </c>
      <c r="G50" s="71">
        <v>13.854633802816901</v>
      </c>
      <c r="H50" s="72">
        <v>0.10452472919210538</v>
      </c>
      <c r="I50" s="72">
        <v>12.778269684117666</v>
      </c>
      <c r="J50" s="73">
        <v>1.8057655760299893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4" t="s">
        <v>118</v>
      </c>
      <c r="C51" s="69">
        <v>9</v>
      </c>
      <c r="D51" s="70">
        <v>3.1809981901480766E-2</v>
      </c>
      <c r="E51" s="70">
        <v>0.36246374963025563</v>
      </c>
      <c r="F51" s="70">
        <v>0.15594077008583415</v>
      </c>
      <c r="G51" s="71">
        <v>13.561056338028171</v>
      </c>
      <c r="H51" s="72">
        <v>0.133327049842175</v>
      </c>
      <c r="I51" s="72">
        <v>14.012828573101123</v>
      </c>
      <c r="J51" s="73">
        <v>1.8338266070649265</v>
      </c>
      <c r="K51" s="74" t="s">
        <v>872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24" t="s">
        <v>118</v>
      </c>
      <c r="C52" s="69">
        <v>10</v>
      </c>
      <c r="D52" s="70">
        <v>3.1174699244523672E-2</v>
      </c>
      <c r="E52" s="70">
        <v>0.36741229619640126</v>
      </c>
      <c r="F52" s="70">
        <v>0.17830396568127682</v>
      </c>
      <c r="G52" s="71">
        <v>12.602513888888886</v>
      </c>
      <c r="H52" s="72">
        <v>0.20885470957810839</v>
      </c>
      <c r="I52" s="72">
        <v>16.573027605896023</v>
      </c>
      <c r="J52" s="73">
        <v>1.8898301570110034</v>
      </c>
      <c r="K52" s="74" t="s">
        <v>873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108</v>
      </c>
      <c r="C53" s="53"/>
      <c r="D53" s="67" cm="1">
        <f t="array" aca="1" ref="D53" ca="1">(INDIRECT(ADDRESS(ROW()-1,COLUMN()))/INDIRECT(ADDRESS(ROW()-2,COLUMN())))-1</f>
        <v>-1.9971173165852063E-2</v>
      </c>
      <c r="E53" s="67" cm="1">
        <f t="array" aca="1" ref="E53" ca="1">(INDIRECT(ADDRESS(ROW()-1,COLUMN()))/INDIRECT(ADDRESS(ROW()-2,COLUMN())))-1</f>
        <v>1.3652528207837467E-2</v>
      </c>
      <c r="F53" s="67" cm="1">
        <f t="array" aca="1" ref="F53" ca="1">(INDIRECT(ADDRESS(ROW()-1,COLUMN()))/INDIRECT(ADDRESS(ROW()-2,COLUMN())))-1</f>
        <v>0.1434082670178769</v>
      </c>
      <c r="G53" s="67" cm="1">
        <f t="array" aca="1" ref="G53" ca="1">(INDIRECT(ADDRESS(ROW()-1,COLUMN()))/INDIRECT(ADDRESS(ROW()-2,COLUMN())))-1</f>
        <v>-7.0683464860426981E-2</v>
      </c>
      <c r="H53" s="67" cm="1">
        <f t="array" aca="1" ref="H53" ca="1">(INDIRECT(ADDRESS(ROW()-1,COLUMN()))/INDIRECT(ADDRESS(ROW()-2,COLUMN())))-1</f>
        <v>0.56648414425533877</v>
      </c>
      <c r="I53" s="67" cm="1">
        <f t="array" aca="1" ref="I53" ca="1">(INDIRECT(ADDRESS(ROW()-1,COLUMN()))/INDIRECT(ADDRESS(ROW()-2,COLUMN())))-1</f>
        <v>0.18270394299331039</v>
      </c>
      <c r="J53" s="67" cm="1">
        <f t="array" aca="1" ref="J53" ca="1">(INDIRECT(ADDRESS(ROW()-1,COLUMN()))/INDIRECT(ADDRESS(ROW()-2,COLUMN())))-1</f>
        <v>3.0539174058397789E-2</v>
      </c>
      <c r="K53" s="75" t="str" cm="1">
        <f t="array" aca="1" ref="K53" ca="1">_xlfn.IFS(N53=0,"등급유지",N53&gt;0,N53&amp;"등급 상승",N53&lt;0,N53&amp;"등급 하락")</f>
        <v>-1등급 하락</v>
      </c>
      <c r="M53" s="286"/>
      <c r="N53" s="39" cm="1">
        <f t="array" aca="1" ref="N53" ca="1">(INDIRECT(ADDRESS(ROW()-1,COLUMN()))-INDIRECT(ADDRESS(ROW()-2,COLUMN())))</f>
        <v>-1</v>
      </c>
      <c r="O53" s="39" t="s">
        <v>126</v>
      </c>
      <c r="X53" s="287"/>
      <c r="Z53" s="288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6"/>
      <c r="N54" s="2"/>
      <c r="O54" s="2"/>
      <c r="X54" s="287"/>
      <c r="Z54" s="288"/>
      <c r="AA54" s="39"/>
      <c r="AB54" s="39"/>
    </row>
    <row r="55" spans="2:28" ht="18" customHeight="1">
      <c r="B55" s="52" t="s">
        <v>133</v>
      </c>
      <c r="C55" s="52"/>
      <c r="D55" s="51"/>
      <c r="E55" s="51"/>
      <c r="F55" s="51"/>
      <c r="G55" s="51"/>
      <c r="H55" s="51"/>
      <c r="I55" s="51"/>
      <c r="J55" s="51"/>
      <c r="K55" s="51"/>
      <c r="M55" s="286"/>
      <c r="X55" s="287"/>
      <c r="Z55" s="288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6"/>
      <c r="X56" s="287"/>
      <c r="Z56" s="288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6"/>
      <c r="N57" s="287"/>
      <c r="P57" s="288"/>
      <c r="AA57" s="40"/>
    </row>
    <row r="58" spans="2:28" ht="25.5" customHeight="1">
      <c r="B58" s="48"/>
      <c r="C58" s="48"/>
      <c r="D58" s="49"/>
      <c r="M58" s="286"/>
      <c r="N58" s="287"/>
      <c r="P58" s="288"/>
      <c r="AA58" s="40"/>
    </row>
    <row r="59" spans="2:28" ht="25.5" customHeight="1">
      <c r="B59" s="48"/>
      <c r="C59" s="48"/>
      <c r="D59" s="49"/>
      <c r="M59" s="286"/>
      <c r="N59" s="287"/>
      <c r="P59" s="288"/>
      <c r="AA59" s="40"/>
    </row>
    <row r="60" spans="2:28" ht="25.5" customHeight="1">
      <c r="B60" s="48"/>
      <c r="C60" s="48"/>
      <c r="D60" s="49"/>
      <c r="M60" s="286"/>
      <c r="N60" s="287"/>
      <c r="P60" s="288"/>
      <c r="AA60" s="40"/>
    </row>
    <row r="61" spans="2:28" ht="25.5" customHeight="1">
      <c r="B61" s="48"/>
      <c r="C61" s="48"/>
      <c r="D61" s="49"/>
      <c r="M61" s="286"/>
      <c r="N61" s="287"/>
      <c r="P61" s="288"/>
      <c r="AA61" s="40"/>
    </row>
    <row r="62" spans="2:28" ht="25.5" customHeight="1">
      <c r="B62" s="48"/>
      <c r="C62" s="48"/>
      <c r="D62" s="49"/>
      <c r="M62" s="286"/>
      <c r="N62" s="287"/>
      <c r="P62" s="288"/>
      <c r="AA62" s="40"/>
    </row>
    <row r="63" spans="2:28" ht="25.5" customHeight="1">
      <c r="B63" s="48"/>
      <c r="C63" s="48"/>
      <c r="D63" s="49"/>
      <c r="M63" s="286"/>
      <c r="N63" s="287"/>
      <c r="P63" s="288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6"/>
      <c r="N64" s="287"/>
      <c r="P64" s="288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86"/>
      <c r="N65" s="287"/>
      <c r="P65" s="288"/>
      <c r="AA65" s="40"/>
    </row>
    <row r="66" spans="2:27" ht="25.5" customHeight="1" thickBot="1">
      <c r="B66" s="208" t="s">
        <v>92</v>
      </c>
      <c r="C66" s="209" t="s">
        <v>123</v>
      </c>
      <c r="D66" s="209" t="s">
        <v>119</v>
      </c>
      <c r="E66" s="209" t="s">
        <v>124</v>
      </c>
      <c r="F66" s="209" t="s">
        <v>121</v>
      </c>
      <c r="G66" s="209" t="s">
        <v>120</v>
      </c>
      <c r="H66" s="209" t="s">
        <v>122</v>
      </c>
      <c r="I66" s="209" t="str">
        <f>IFERROR(INDEX(#REF!,MATCH(종합!$C$5&amp;7,#REF!,0),2),"")</f>
        <v/>
      </c>
      <c r="J66" s="209" t="str">
        <f>IFERROR(INDEX(#REF!,MATCH(종합!$C$5&amp;8,#REF!,0),2),"")</f>
        <v/>
      </c>
      <c r="K66" s="210" t="str">
        <f>IFERROR(INDEX(#REF!,MATCH(종합!$C$5&amp;9,#REF!,0),2),"")</f>
        <v/>
      </c>
      <c r="M66" s="289">
        <v>1</v>
      </c>
      <c r="N66" s="290">
        <v>2</v>
      </c>
      <c r="O66" s="290">
        <v>3</v>
      </c>
      <c r="P66" s="289">
        <v>4</v>
      </c>
      <c r="Q66" s="290">
        <v>5</v>
      </c>
      <c r="R66" s="290">
        <v>6</v>
      </c>
      <c r="S66" s="289"/>
      <c r="T66" s="290"/>
      <c r="U66" s="291"/>
      <c r="AA66" s="40"/>
    </row>
    <row r="67" spans="2:27" ht="25.5" customHeight="1" thickTop="1">
      <c r="B67" s="213" t="s">
        <v>110</v>
      </c>
      <c r="C67" s="214" t="s">
        <v>68</v>
      </c>
      <c r="D67" s="215" t="s">
        <v>68</v>
      </c>
      <c r="E67" s="215" t="s">
        <v>68</v>
      </c>
      <c r="F67" s="215" t="s">
        <v>68</v>
      </c>
      <c r="G67" s="215" t="s">
        <v>69</v>
      </c>
      <c r="H67" s="215" t="s">
        <v>67</v>
      </c>
      <c r="I67" s="215" t="str">
        <f>IFERROR(INDEX(#REF!,MATCH(종합!$C$5&amp;종합!I$66,#REF!,0),15),"")</f>
        <v/>
      </c>
      <c r="J67" s="215" t="str">
        <f>IFERROR(INDEX(#REF!,MATCH(종합!$C$5&amp;종합!J$66,#REF!,0),15),"")</f>
        <v/>
      </c>
      <c r="K67" s="215" t="str">
        <f>IFERROR(INDEX(#REF!,MATCH(종합!$C$5&amp;종합!K$66,#REF!,0),15),"")</f>
        <v/>
      </c>
      <c r="M67" s="289" t="s">
        <v>123</v>
      </c>
      <c r="N67" s="289" t="s">
        <v>119</v>
      </c>
      <c r="O67" s="289" t="s">
        <v>124</v>
      </c>
      <c r="P67" s="289" t="s">
        <v>121</v>
      </c>
      <c r="Q67" s="289" t="s">
        <v>120</v>
      </c>
      <c r="R67" s="289" t="s">
        <v>122</v>
      </c>
      <c r="S67" s="289"/>
      <c r="T67" s="289"/>
      <c r="U67" s="286"/>
      <c r="AA67" s="40"/>
    </row>
    <row r="68" spans="2:27" ht="25.5" customHeight="1">
      <c r="B68" s="211" t="s">
        <v>95</v>
      </c>
      <c r="C68" s="201" t="s">
        <v>874</v>
      </c>
      <c r="D68" s="201" t="s">
        <v>875</v>
      </c>
      <c r="E68" s="201" t="s">
        <v>876</v>
      </c>
      <c r="F68" s="201" t="s">
        <v>877</v>
      </c>
      <c r="G68" s="201" t="s">
        <v>878</v>
      </c>
      <c r="H68" s="201" t="s">
        <v>878</v>
      </c>
      <c r="I68" s="201" t="str">
        <f>IFERROR(ROUND(SUMIFS(#REF!,#REF!,종합!$C$5,#REF!,종합!I$66)/SUMIFS(#REF!,#REF!,종합!$C$5,#REF!,종합!I$66)*100,0)&amp;"%("&amp;SUMIFS(#REF!,#REF!,종합!$C$5,#REF!,종합!I$66)&amp;"명)","")</f>
        <v/>
      </c>
      <c r="J68" s="201" t="str">
        <f>IFERROR(ROUND(SUMIFS(#REF!,#REF!,종합!$C$5,#REF!,종합!J$66)/SUMIFS(#REF!,#REF!,종합!$C$5,#REF!,종합!J$66)*100,0)&amp;"%("&amp;SUMIFS(#REF!,#REF!,종합!$C$5,#REF!,종합!J$66)&amp;"명)","")</f>
        <v/>
      </c>
      <c r="K68" s="212" t="str">
        <f>IFERROR(ROUND(SUMIFS(#REF!,#REF!,종합!$C$5,#REF!,종합!K$66)/SUMIFS(#REF!,#REF!,종합!$C$5,#REF!,종합!K$66)*100,0)&amp;"%("&amp;SUMIFS(#REF!,#REF!,종합!$C$5,#REF!,종합!K$66)&amp;"명)","")</f>
        <v/>
      </c>
      <c r="M68" s="286"/>
      <c r="N68" s="287"/>
      <c r="P68" s="288"/>
      <c r="AA68" s="40"/>
    </row>
    <row r="69" spans="2:27" ht="25.5" customHeight="1">
      <c r="B69" s="175" t="s">
        <v>96</v>
      </c>
      <c r="C69" s="177" t="s">
        <v>879</v>
      </c>
      <c r="D69" s="177" t="s">
        <v>879</v>
      </c>
      <c r="E69" s="177" t="s">
        <v>543</v>
      </c>
      <c r="F69" s="177" t="s">
        <v>880</v>
      </c>
      <c r="G69" s="177" t="s">
        <v>881</v>
      </c>
      <c r="H69" s="177" t="s">
        <v>878</v>
      </c>
      <c r="I69" s="177" t="str">
        <f>IFERROR(ROUND(SUMIFS(#REF!,#REF!,종합!$C$5,#REF!,종합!I$66)/SUMIFS(#REF!,#REF!,종합!$C$5,#REF!,종합!I$66)*100,0)&amp;"%("&amp;SUMIFS(#REF!,#REF!,종합!$C$5,#REF!,종합!I$66)&amp;"명)","")</f>
        <v/>
      </c>
      <c r="J69" s="177" t="str">
        <f>IFERROR(ROUND(SUMIFS(#REF!,#REF!,종합!$C$5,#REF!,종합!J$66)/SUMIFS(#REF!,#REF!,종합!$C$5,#REF!,종합!J$66)*100,0)&amp;"%("&amp;SUMIFS(#REF!,#REF!,종합!$C$5,#REF!,종합!J$66)&amp;"명)","")</f>
        <v/>
      </c>
      <c r="K69" s="178" t="str">
        <f>IFERROR(ROUND(SUMIFS(#REF!,#REF!,종합!$C$5,#REF!,종합!K$66)/SUMIFS(#REF!,#REF!,종합!$C$5,#REF!,종합!K$66)*100,0)&amp;"%("&amp;SUMIFS(#REF!,#REF!,종합!$C$5,#REF!,종합!K$66)&amp;"명)","")</f>
        <v/>
      </c>
      <c r="M69" s="292">
        <v>0.19354838709677419</v>
      </c>
      <c r="N69" s="292">
        <v>9.375E-2</v>
      </c>
      <c r="O69" s="292">
        <v>0.16666666666666666</v>
      </c>
      <c r="P69" s="292">
        <v>7.407407407407407E-2</v>
      </c>
      <c r="Q69" s="292">
        <v>3.4482758620689655E-2</v>
      </c>
      <c r="R69" s="292">
        <v>3.2258064516129031E-2</v>
      </c>
      <c r="S69" s="292"/>
      <c r="T69" s="292"/>
      <c r="AA69" s="40"/>
    </row>
    <row r="70" spans="2:27" ht="25.5" customHeight="1">
      <c r="B70" s="174" t="s">
        <v>97</v>
      </c>
      <c r="C70" s="177" t="s">
        <v>882</v>
      </c>
      <c r="D70" s="177" t="s">
        <v>883</v>
      </c>
      <c r="E70" s="177" t="s">
        <v>884</v>
      </c>
      <c r="F70" s="177" t="s">
        <v>885</v>
      </c>
      <c r="G70" s="177" t="s">
        <v>886</v>
      </c>
      <c r="H70" s="177" t="s">
        <v>887</v>
      </c>
      <c r="I70" s="177" t="str">
        <f>IFERROR(ROUND(SUMIFS(#REF!,#REF!,종합!$C$5,#REF!,종합!I$66)/SUMIFS(#REF!,#REF!,종합!$C$5,#REF!,종합!I$66)*100,0)&amp;"%("&amp;SUMIFS(#REF!,#REF!,종합!$C$5,#REF!,종합!I$66)&amp;"명)","")</f>
        <v/>
      </c>
      <c r="J70" s="177" t="str">
        <f>IFERROR(ROUND(SUMIFS(#REF!,#REF!,종합!$C$5,#REF!,종합!J$66)/SUMIFS(#REF!,#REF!,종합!$C$5,#REF!,종합!J$66)*100,0)&amp;"%("&amp;SUMIFS(#REF!,#REF!,종합!$C$5,#REF!,종합!J$66)&amp;"명)","")</f>
        <v/>
      </c>
      <c r="K70" s="178" t="str">
        <f>IFERROR(ROUND(SUMIFS(#REF!,#REF!,종합!$C$5,#REF!,종합!K$66)/SUMIFS(#REF!,#REF!,종합!$C$5,#REF!,종합!K$66)*100,0)&amp;"%("&amp;SUMIFS(#REF!,#REF!,종합!$C$5,#REF!,종합!K$66)&amp;"명)","")</f>
        <v/>
      </c>
      <c r="M70" s="292">
        <v>0.16129032258064516</v>
      </c>
      <c r="N70" s="292">
        <v>0.15625</v>
      </c>
      <c r="O70" s="292">
        <v>8.3333333333333329E-2</v>
      </c>
      <c r="P70" s="292">
        <v>3.7037037037037035E-2</v>
      </c>
      <c r="Q70" s="292">
        <v>0.13793103448275862</v>
      </c>
      <c r="R70" s="292">
        <v>3.2258064516129031E-2</v>
      </c>
      <c r="S70" s="292"/>
      <c r="T70" s="292"/>
      <c r="AA70" s="40"/>
    </row>
    <row r="71" spans="2:27" ht="25.5" customHeight="1">
      <c r="B71" s="174" t="s">
        <v>100</v>
      </c>
      <c r="C71" s="177" t="s">
        <v>888</v>
      </c>
      <c r="D71" s="177" t="s">
        <v>874</v>
      </c>
      <c r="E71" s="177" t="s">
        <v>889</v>
      </c>
      <c r="F71" s="177" t="s">
        <v>890</v>
      </c>
      <c r="G71" s="177" t="s">
        <v>891</v>
      </c>
      <c r="H71" s="177" t="s">
        <v>882</v>
      </c>
      <c r="I71" s="177" t="str">
        <f>IFERROR(ROUND(SUMIFS(#REF!,#REF!,종합!$C$5,#REF!,종합!I$66)/SUMIFS(#REF!,#REF!,종합!$C$5,#REF!,종합!I$66)*100,0)&amp;"%("&amp;SUMIFS(#REF!,#REF!,종합!$C$5,#REF!,종합!I$66)&amp;"명)","")</f>
        <v/>
      </c>
      <c r="J71" s="177" t="str">
        <f>IFERROR(ROUND(SUMIFS(#REF!,#REF!,종합!$C$5,#REF!,종합!J$66)/SUMIFS(#REF!,#REF!,종합!$C$5,#REF!,종합!J$66)*100,0)&amp;"%("&amp;SUMIFS(#REF!,#REF!,종합!$C$5,#REF!,종합!J$66)&amp;"명)","")</f>
        <v/>
      </c>
      <c r="K71" s="178" t="str">
        <f>IFERROR(ROUND(SUMIFS(#REF!,#REF!,종합!$C$5,#REF!,종합!K$66)/SUMIFS(#REF!,#REF!,종합!$C$5,#REF!,종합!K$66)*100,0)&amp;"%("&amp;SUMIFS(#REF!,#REF!,종합!$C$5,#REF!,종합!K$66)&amp;"명)","")</f>
        <v/>
      </c>
      <c r="M71" s="292">
        <v>0.25806451612903225</v>
      </c>
      <c r="N71" s="292">
        <v>0.5625</v>
      </c>
      <c r="O71" s="292">
        <v>0.5</v>
      </c>
      <c r="P71" s="292">
        <v>0.25925925925925924</v>
      </c>
      <c r="Q71" s="292">
        <v>0.17241379310344829</v>
      </c>
      <c r="R71" s="292">
        <v>6.4516129032258063E-2</v>
      </c>
      <c r="S71" s="292"/>
      <c r="T71" s="292"/>
      <c r="AA71" s="40"/>
    </row>
    <row r="72" spans="2:27" ht="25.5" customHeight="1">
      <c r="B72" s="179" t="s">
        <v>98</v>
      </c>
      <c r="C72" s="177" t="s">
        <v>892</v>
      </c>
      <c r="D72" s="177" t="s">
        <v>542</v>
      </c>
      <c r="E72" s="177" t="s">
        <v>542</v>
      </c>
      <c r="F72" s="177" t="s">
        <v>880</v>
      </c>
      <c r="G72" s="177" t="s">
        <v>893</v>
      </c>
      <c r="H72" s="279" t="s">
        <v>882</v>
      </c>
      <c r="I72" s="177" t="str">
        <f>IFERROR(ROUND(SUMIFS(#REF!,#REF!,종합!$C$5,#REF!,종합!I$66)/SUMIFS(#REF!,#REF!,종합!$C$5,#REF!,종합!I$66)*100,0)&amp;"%("&amp;SUMIFS(#REF!,#REF!,종합!$C$5,#REF!,종합!I$66)&amp;"명)","")</f>
        <v/>
      </c>
      <c r="J72" s="177" t="str">
        <f>IFERROR(ROUND(SUMIFS(#REF!,#REF!,종합!$C$5,#REF!,종합!J$66)/SUMIFS(#REF!,#REF!,종합!$C$5,#REF!,종합!J$66)*100,0)&amp;"%("&amp;SUMIFS(#REF!,#REF!,종합!$C$5,#REF!,종합!J$66)&amp;"명)","")</f>
        <v/>
      </c>
      <c r="K72" s="178" t="str">
        <f>IFERROR(ROUND(SUMIFS(#REF!,#REF!,종합!$C$5,#REF!,종합!K$66)/SUMIFS(#REF!,#REF!,종합!$C$5,#REF!,종합!K$66)*100,0)&amp;"%("&amp;SUMIFS(#REF!,#REF!,종합!$C$5,#REF!,종합!K$66)&amp;"명)","")</f>
        <v/>
      </c>
      <c r="M72" s="292">
        <v>0.29032258064516131</v>
      </c>
      <c r="N72" s="292">
        <v>0.1875</v>
      </c>
      <c r="O72" s="292">
        <v>0.25</v>
      </c>
      <c r="P72" s="292">
        <v>0.59259259259259256</v>
      </c>
      <c r="Q72" s="292">
        <v>0.20689655172413793</v>
      </c>
      <c r="R72" s="292">
        <v>0.25806451612903225</v>
      </c>
      <c r="S72" s="292"/>
      <c r="T72" s="292"/>
      <c r="AA72" s="40"/>
    </row>
    <row r="73" spans="2:27" ht="25.5" customHeight="1">
      <c r="B73" s="180" t="s">
        <v>99</v>
      </c>
      <c r="C73" s="181" t="s">
        <v>542</v>
      </c>
      <c r="D73" s="181" t="s">
        <v>542</v>
      </c>
      <c r="E73" s="181" t="s">
        <v>542</v>
      </c>
      <c r="F73" s="181" t="s">
        <v>542</v>
      </c>
      <c r="G73" s="181" t="s">
        <v>892</v>
      </c>
      <c r="H73" s="181" t="s">
        <v>894</v>
      </c>
      <c r="I73" s="181" t="str">
        <f>IFERROR(ROUND(SUMIFS(#REF!,#REF!,종합!$C$5,#REF!,종합!I$66)/SUMIFS(#REF!,#REF!,종합!$C$5,#REF!,종합!I$66)*100,0)&amp;"%("&amp;SUMIFS(#REF!,#REF!,종합!$C$5,#REF!,종합!I$66)&amp;"명)","")</f>
        <v/>
      </c>
      <c r="J73" s="181" t="str">
        <f>IFERROR(ROUND(SUMIFS(#REF!,#REF!,종합!$C$5,#REF!,종합!J$66)/SUMIFS(#REF!,#REF!,종합!$C$5,#REF!,종합!J$66)*100,0)&amp;"%("&amp;SUMIFS(#REF!,#REF!,종합!$C$5,#REF!,종합!J$66)&amp;"명)","")</f>
        <v/>
      </c>
      <c r="K73" s="182" t="str">
        <f>IFERROR(ROUND(SUMIFS(#REF!,#REF!,종합!$C$5,#REF!,종합!K$66)/SUMIFS(#REF!,#REF!,종합!$C$5,#REF!,종합!K$66)*100,0)&amp;"%("&amp;SUMIFS(#REF!,#REF!,종합!$C$5,#REF!,종합!K$66)&amp;"명)","")</f>
        <v/>
      </c>
      <c r="M73" s="292">
        <v>9.6774193548387094E-2</v>
      </c>
      <c r="N73" s="292">
        <v>0</v>
      </c>
      <c r="O73" s="292">
        <v>0</v>
      </c>
      <c r="P73" s="292">
        <v>3.7037037037037035E-2</v>
      </c>
      <c r="Q73" s="292">
        <v>0.34482758620689657</v>
      </c>
      <c r="R73" s="292">
        <v>0.25806451612903225</v>
      </c>
      <c r="S73" s="292"/>
      <c r="T73" s="292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2">
        <v>0</v>
      </c>
      <c r="N74" s="292">
        <v>0</v>
      </c>
      <c r="O74" s="292">
        <v>0</v>
      </c>
      <c r="P74" s="292">
        <v>0</v>
      </c>
      <c r="Q74" s="292">
        <v>0.10344827586206896</v>
      </c>
      <c r="R74" s="292">
        <v>0.35483870967741937</v>
      </c>
      <c r="S74" s="292"/>
      <c r="T74" s="292"/>
      <c r="AA74" s="40"/>
    </row>
    <row r="75" spans="2:27" ht="17.25" customHeight="1">
      <c r="B75" s="52" t="s">
        <v>134</v>
      </c>
      <c r="C75" s="52"/>
      <c r="D75" s="51"/>
      <c r="E75" s="51"/>
      <c r="F75" s="51"/>
      <c r="G75" s="51"/>
      <c r="H75" s="51"/>
      <c r="I75" s="51"/>
      <c r="J75" s="51"/>
      <c r="K75" s="51"/>
      <c r="M75" s="286"/>
      <c r="N75" s="287"/>
      <c r="P75" s="288"/>
      <c r="AA75" s="40"/>
    </row>
    <row r="76" spans="2:27" ht="30.75" customHeight="1">
      <c r="B76" s="56" t="s">
        <v>75</v>
      </c>
      <c r="C76" s="56" t="s">
        <v>102</v>
      </c>
      <c r="D76" s="56" t="s">
        <v>103</v>
      </c>
      <c r="E76" s="56" t="s">
        <v>104</v>
      </c>
      <c r="F76" s="56" t="s">
        <v>105</v>
      </c>
      <c r="G76" s="56" t="s">
        <v>106</v>
      </c>
      <c r="H76" s="56" t="s">
        <v>6</v>
      </c>
      <c r="I76" s="56" t="s">
        <v>7</v>
      </c>
      <c r="J76" s="56" t="s">
        <v>107</v>
      </c>
      <c r="K76" s="56" t="s">
        <v>109</v>
      </c>
      <c r="M76" s="286"/>
      <c r="N76" s="287"/>
      <c r="P76" s="288"/>
      <c r="AA76" s="40"/>
    </row>
    <row r="77" spans="2:27" ht="20.25" customHeight="1">
      <c r="B77" s="87" t="s">
        <v>123</v>
      </c>
      <c r="C77" s="66">
        <v>1</v>
      </c>
      <c r="D77" s="88">
        <v>3.8959013404934739E-2</v>
      </c>
      <c r="E77" s="88">
        <v>0.47107544694307224</v>
      </c>
      <c r="F77" s="88">
        <v>0.19376222957485656</v>
      </c>
      <c r="G77" s="89">
        <v>14.427875</v>
      </c>
      <c r="H77" s="90">
        <v>1.2062139262412381</v>
      </c>
      <c r="I77" s="90">
        <v>30.290877810664799</v>
      </c>
      <c r="J77" s="91">
        <v>1.6312270118633541</v>
      </c>
      <c r="K77" s="74"/>
      <c r="M77" s="286"/>
      <c r="N77" s="287"/>
      <c r="P77" s="288"/>
      <c r="AA77" s="40"/>
    </row>
    <row r="78" spans="2:27" ht="20.25" customHeight="1">
      <c r="B78" s="87" t="s">
        <v>123</v>
      </c>
      <c r="C78" s="66">
        <v>2</v>
      </c>
      <c r="D78" s="88">
        <v>6.4368370510051565E-2</v>
      </c>
      <c r="E78" s="88">
        <v>0.36109615448898247</v>
      </c>
      <c r="F78" s="88">
        <v>0.14708023868954079</v>
      </c>
      <c r="G78" s="89">
        <v>10.483499999999999</v>
      </c>
      <c r="H78" s="90">
        <v>9.8456068383751871E-2</v>
      </c>
      <c r="I78" s="90">
        <v>8.8190382320272676</v>
      </c>
      <c r="J78" s="91">
        <v>1.9089891646422406</v>
      </c>
      <c r="K78" s="74"/>
      <c r="M78" s="286"/>
      <c r="N78" s="287"/>
      <c r="P78" s="288"/>
      <c r="AA78" s="40"/>
    </row>
    <row r="79" spans="2:27" ht="20.25" customHeight="1">
      <c r="B79" s="87" t="s">
        <v>123</v>
      </c>
      <c r="C79" s="66">
        <v>3</v>
      </c>
      <c r="D79" s="88">
        <v>3.3399891878757505E-2</v>
      </c>
      <c r="E79" s="88">
        <v>0.35384642452180926</v>
      </c>
      <c r="F79" s="88">
        <v>0.16166495925455335</v>
      </c>
      <c r="G79" s="89">
        <v>10.077499999999999</v>
      </c>
      <c r="H79" s="90">
        <v>9.6762760578378917E-2</v>
      </c>
      <c r="I79" s="90">
        <v>9.1682715648014028</v>
      </c>
      <c r="J79" s="91">
        <v>1.9708218677162463</v>
      </c>
      <c r="K79" s="74"/>
      <c r="M79" s="286"/>
      <c r="N79" s="287"/>
      <c r="P79" s="288"/>
      <c r="AA79" s="40"/>
    </row>
    <row r="80" spans="2:27" ht="20.25" customHeight="1">
      <c r="B80" s="87" t="s">
        <v>123</v>
      </c>
      <c r="C80" s="66">
        <v>4</v>
      </c>
      <c r="D80" s="88">
        <v>3.1174946671189429E-2</v>
      </c>
      <c r="E80" s="88">
        <v>0.34831263421058895</v>
      </c>
      <c r="F80" s="88">
        <v>0.18717277666143228</v>
      </c>
      <c r="G80" s="89">
        <v>10.31725</v>
      </c>
      <c r="H80" s="90">
        <v>5.9337817345113467E-2</v>
      </c>
      <c r="I80" s="90">
        <v>9.2901721207503289</v>
      </c>
      <c r="J80" s="91">
        <v>1.9677312454412734</v>
      </c>
      <c r="K80" s="74"/>
      <c r="M80" s="286"/>
      <c r="N80" s="287"/>
      <c r="P80" s="288"/>
      <c r="AA80" s="40"/>
    </row>
    <row r="81" spans="2:27" ht="20.25" customHeight="1">
      <c r="B81" s="87" t="s">
        <v>123</v>
      </c>
      <c r="C81" s="66">
        <v>5</v>
      </c>
      <c r="D81" s="88">
        <v>2.875381559682539E-2</v>
      </c>
      <c r="E81" s="88">
        <v>0.33834595655173633</v>
      </c>
      <c r="F81" s="88">
        <v>0.17663969083263706</v>
      </c>
      <c r="G81" s="89">
        <v>10.542999999999999</v>
      </c>
      <c r="H81" s="90">
        <v>4.7063577346215982E-2</v>
      </c>
      <c r="I81" s="90">
        <v>9.3774177862335346</v>
      </c>
      <c r="J81" s="91">
        <v>1.9685744079658882</v>
      </c>
      <c r="K81" s="74"/>
      <c r="M81" s="286"/>
      <c r="N81" s="287"/>
      <c r="P81" s="288"/>
      <c r="AA81" s="40"/>
    </row>
    <row r="82" spans="2:27" ht="20.25" customHeight="1">
      <c r="B82" s="87" t="s">
        <v>123</v>
      </c>
      <c r="C82" s="66">
        <v>6</v>
      </c>
      <c r="D82" s="88">
        <v>3.0929318916984767E-2</v>
      </c>
      <c r="E82" s="88">
        <v>0.33455657576076592</v>
      </c>
      <c r="F82" s="88">
        <v>0.16188811281187263</v>
      </c>
      <c r="G82" s="89">
        <v>11.052249999999999</v>
      </c>
      <c r="H82" s="90">
        <v>5.1624421643253322E-2</v>
      </c>
      <c r="I82" s="90">
        <v>8.8095557168869352</v>
      </c>
      <c r="J82" s="91">
        <v>1.9307179719732914</v>
      </c>
      <c r="K82" s="74"/>
      <c r="M82" s="286"/>
      <c r="N82" s="287"/>
      <c r="P82" s="288"/>
      <c r="AA82" s="40"/>
    </row>
    <row r="83" spans="2:27" ht="20.25" customHeight="1">
      <c r="B83" s="87" t="s">
        <v>123</v>
      </c>
      <c r="C83" s="66">
        <v>7</v>
      </c>
      <c r="D83" s="88">
        <v>3.1863699488282292E-2</v>
      </c>
      <c r="E83" s="88">
        <v>0.33897118158006301</v>
      </c>
      <c r="F83" s="88">
        <v>0.15028346482097416</v>
      </c>
      <c r="G83" s="89">
        <v>11.396416666666665</v>
      </c>
      <c r="H83" s="90">
        <v>6.0786715702323094E-2</v>
      </c>
      <c r="I83" s="90">
        <v>6.6803041923117119</v>
      </c>
      <c r="J83" s="91">
        <v>1.8835299198192526</v>
      </c>
      <c r="K83" s="74"/>
      <c r="M83" s="286"/>
      <c r="N83" s="287"/>
      <c r="P83" s="288"/>
      <c r="AA83" s="40"/>
    </row>
    <row r="84" spans="2:27" ht="20.25" customHeight="1">
      <c r="B84" s="87" t="s">
        <v>123</v>
      </c>
      <c r="C84" s="66">
        <v>8</v>
      </c>
      <c r="D84" s="88">
        <v>3.461928259581163E-2</v>
      </c>
      <c r="E84" s="88">
        <v>0.34556325384467601</v>
      </c>
      <c r="F84" s="88">
        <v>0.16148789979709002</v>
      </c>
      <c r="G84" s="89">
        <v>11.945</v>
      </c>
      <c r="H84" s="90">
        <v>5.7804232991136559E-2</v>
      </c>
      <c r="I84" s="90">
        <v>6.5297374304802407</v>
      </c>
      <c r="J84" s="91">
        <v>1.8622850120792971</v>
      </c>
      <c r="K84" s="74"/>
      <c r="M84" s="286"/>
      <c r="N84" s="287"/>
      <c r="P84" s="288"/>
      <c r="AA84" s="40"/>
    </row>
    <row r="85" spans="2:27" ht="20.25" customHeight="1">
      <c r="B85" s="87" t="s">
        <v>123</v>
      </c>
      <c r="C85" s="66">
        <v>9</v>
      </c>
      <c r="D85" s="88">
        <v>3.106955226965287E-2</v>
      </c>
      <c r="E85" s="88">
        <v>0.3376956705029453</v>
      </c>
      <c r="F85" s="88">
        <v>0.16186800045899044</v>
      </c>
      <c r="G85" s="89">
        <v>12.084272727272729</v>
      </c>
      <c r="H85" s="90">
        <v>5.8667150083983363E-2</v>
      </c>
      <c r="I85" s="90">
        <v>7.6640631518803719</v>
      </c>
      <c r="J85" s="91">
        <v>1.8689931187591937</v>
      </c>
      <c r="K85" s="74"/>
      <c r="M85" s="286"/>
      <c r="N85" s="287"/>
      <c r="P85" s="288"/>
      <c r="AA85" s="40"/>
    </row>
    <row r="86" spans="2:27" ht="20.25" customHeight="1">
      <c r="B86" s="87" t="s">
        <v>123</v>
      </c>
      <c r="C86" s="66">
        <v>10</v>
      </c>
      <c r="D86" s="88">
        <v>3.3050264789805557E-2</v>
      </c>
      <c r="E86" s="88">
        <v>0.33927271280407395</v>
      </c>
      <c r="F86" s="88">
        <v>0.18097286478282568</v>
      </c>
      <c r="G86" s="89">
        <v>10.812916666666666</v>
      </c>
      <c r="H86" s="90">
        <v>5.7018374430334612E-2</v>
      </c>
      <c r="I86" s="90">
        <v>10.061151342661772</v>
      </c>
      <c r="J86" s="91">
        <v>1.978026086763645</v>
      </c>
      <c r="K86" s="74" t="s">
        <v>68</v>
      </c>
      <c r="M86" s="286"/>
      <c r="N86" s="287"/>
      <c r="P86" s="288"/>
      <c r="AA86" s="40"/>
    </row>
    <row r="87" spans="2:27" ht="20.25" customHeight="1">
      <c r="B87" s="87" t="s">
        <v>119</v>
      </c>
      <c r="C87" s="66">
        <v>1</v>
      </c>
      <c r="D87" s="88">
        <v>4.1315818925579166E-2</v>
      </c>
      <c r="E87" s="88">
        <v>0.46989050396037457</v>
      </c>
      <c r="F87" s="88">
        <v>0.2080241988682478</v>
      </c>
      <c r="G87" s="89">
        <v>16.52390909090909</v>
      </c>
      <c r="H87" s="90">
        <v>3.8406616105248839</v>
      </c>
      <c r="I87" s="90">
        <v>54.767834566084844</v>
      </c>
      <c r="J87" s="91">
        <v>1.5516007350947347</v>
      </c>
      <c r="K87" s="74"/>
      <c r="M87" s="286"/>
      <c r="N87" s="287"/>
      <c r="P87" s="288"/>
      <c r="AA87" s="40"/>
    </row>
    <row r="88" spans="2:27" ht="20.25" customHeight="1">
      <c r="B88" s="87" t="s">
        <v>119</v>
      </c>
      <c r="C88" s="66">
        <v>2</v>
      </c>
      <c r="D88" s="88">
        <v>5.0260590911882987E-2</v>
      </c>
      <c r="E88" s="88">
        <v>0.38879002265065088</v>
      </c>
      <c r="F88" s="88">
        <v>0.17720019821445929</v>
      </c>
      <c r="G88" s="89">
        <v>12.831923076923074</v>
      </c>
      <c r="H88" s="90">
        <v>0.48564970775409383</v>
      </c>
      <c r="I88" s="90">
        <v>27.508587017785459</v>
      </c>
      <c r="J88" s="91">
        <v>1.7892582940599557</v>
      </c>
      <c r="K88" s="74"/>
      <c r="M88" s="286"/>
      <c r="N88" s="287"/>
      <c r="P88" s="288"/>
      <c r="AA88" s="40"/>
    </row>
    <row r="89" spans="2:27" ht="20.25" customHeight="1">
      <c r="B89" s="87" t="s">
        <v>119</v>
      </c>
      <c r="C89" s="66">
        <v>3</v>
      </c>
      <c r="D89" s="88">
        <v>2.662496073763564E-2</v>
      </c>
      <c r="E89" s="88">
        <v>0.37891047563196878</v>
      </c>
      <c r="F89" s="88">
        <v>0.17775874707951703</v>
      </c>
      <c r="G89" s="89">
        <v>11.844230769230769</v>
      </c>
      <c r="H89" s="90">
        <v>0.31276333621759161</v>
      </c>
      <c r="I89" s="90">
        <v>22.101450659791226</v>
      </c>
      <c r="J89" s="91">
        <v>1.9131095410180148</v>
      </c>
      <c r="K89" s="74"/>
      <c r="M89" s="286"/>
      <c r="N89" s="287"/>
      <c r="P89" s="288"/>
      <c r="AA89" s="40"/>
    </row>
    <row r="90" spans="2:27" ht="20.25" customHeight="1">
      <c r="B90" s="87" t="s">
        <v>119</v>
      </c>
      <c r="C90" s="66">
        <v>4</v>
      </c>
      <c r="D90" s="88">
        <v>2.653588216029398E-2</v>
      </c>
      <c r="E90" s="88">
        <v>0.3761948980623776</v>
      </c>
      <c r="F90" s="88">
        <v>0.18161776046703856</v>
      </c>
      <c r="G90" s="89">
        <v>12.078384615384614</v>
      </c>
      <c r="H90" s="90">
        <v>0.57032298488771616</v>
      </c>
      <c r="I90" s="90">
        <v>23.958878933466263</v>
      </c>
      <c r="J90" s="91">
        <v>1.9085672368332094</v>
      </c>
      <c r="K90" s="74"/>
      <c r="M90" s="286"/>
      <c r="N90" s="287"/>
      <c r="P90" s="288"/>
      <c r="AA90" s="40"/>
    </row>
    <row r="91" spans="2:27" ht="20.25" customHeight="1">
      <c r="B91" s="87" t="s">
        <v>119</v>
      </c>
      <c r="C91" s="66">
        <v>5</v>
      </c>
      <c r="D91" s="88">
        <v>2.439713073166647E-2</v>
      </c>
      <c r="E91" s="88">
        <v>0.37339637919539626</v>
      </c>
      <c r="F91" s="88">
        <v>0.17817284803743733</v>
      </c>
      <c r="G91" s="89">
        <v>12.156090909090908</v>
      </c>
      <c r="H91" s="90">
        <v>0.28250829959089163</v>
      </c>
      <c r="I91" s="90">
        <v>20.980521673405381</v>
      </c>
      <c r="J91" s="91">
        <v>1.9175979350286205</v>
      </c>
      <c r="K91" s="74"/>
      <c r="M91" s="286"/>
      <c r="N91" s="287"/>
      <c r="P91" s="288"/>
      <c r="AA91" s="40"/>
    </row>
    <row r="92" spans="2:27" ht="20.25" customHeight="1">
      <c r="B92" s="87" t="s">
        <v>119</v>
      </c>
      <c r="C92" s="66">
        <v>6</v>
      </c>
      <c r="D92" s="88">
        <v>2.6463679001909872E-2</v>
      </c>
      <c r="E92" s="88">
        <v>0.36355056230116661</v>
      </c>
      <c r="F92" s="88">
        <v>0.17033984902090679</v>
      </c>
      <c r="G92" s="89">
        <v>13.029181818181819</v>
      </c>
      <c r="H92" s="90">
        <v>0.22844836364624393</v>
      </c>
      <c r="I92" s="90">
        <v>21.452273467078673</v>
      </c>
      <c r="J92" s="91">
        <v>1.8897556494053673</v>
      </c>
      <c r="K92" s="74"/>
      <c r="M92" s="286"/>
      <c r="N92" s="287"/>
      <c r="P92" s="288"/>
      <c r="AA92" s="40"/>
    </row>
    <row r="93" spans="2:27" ht="20.25" customHeight="1">
      <c r="B93" s="87" t="s">
        <v>119</v>
      </c>
      <c r="C93" s="66">
        <v>7</v>
      </c>
      <c r="D93" s="88">
        <v>3.1358028837455872E-2</v>
      </c>
      <c r="E93" s="88">
        <v>0.36170488534879108</v>
      </c>
      <c r="F93" s="88">
        <v>0.15822485988784638</v>
      </c>
      <c r="G93" s="89">
        <v>13.765000000000001</v>
      </c>
      <c r="H93" s="90">
        <v>0.19261339831952795</v>
      </c>
      <c r="I93" s="90">
        <v>19.143892637855522</v>
      </c>
      <c r="J93" s="91">
        <v>1.8449446184967246</v>
      </c>
      <c r="K93" s="74"/>
      <c r="M93" s="286"/>
      <c r="N93" s="287"/>
      <c r="P93" s="288"/>
      <c r="AA93" s="40"/>
    </row>
    <row r="94" spans="2:27" ht="20.25" customHeight="1">
      <c r="B94" s="87" t="s">
        <v>119</v>
      </c>
      <c r="C94" s="66">
        <v>8</v>
      </c>
      <c r="D94" s="88">
        <v>3.4986708673794047E-2</v>
      </c>
      <c r="E94" s="88">
        <v>0.35757876024149304</v>
      </c>
      <c r="F94" s="88">
        <v>0.14745214610852383</v>
      </c>
      <c r="G94" s="89">
        <v>14.233166666666664</v>
      </c>
      <c r="H94" s="90">
        <v>0.16461475893860425</v>
      </c>
      <c r="I94" s="90">
        <v>19.79340055163625</v>
      </c>
      <c r="J94" s="91">
        <v>1.8272885890854538</v>
      </c>
      <c r="K94" s="74"/>
      <c r="M94" s="286"/>
      <c r="N94" s="287"/>
      <c r="P94" s="288"/>
      <c r="AA94" s="40"/>
    </row>
    <row r="95" spans="2:27" ht="20.25" customHeight="1">
      <c r="B95" s="87" t="s">
        <v>119</v>
      </c>
      <c r="C95" s="66">
        <v>9</v>
      </c>
      <c r="D95" s="88">
        <v>3.1998532730327253E-2</v>
      </c>
      <c r="E95" s="88">
        <v>0.35614828364909978</v>
      </c>
      <c r="F95" s="88">
        <v>0.16448086339690912</v>
      </c>
      <c r="G95" s="89">
        <v>13.844000000000003</v>
      </c>
      <c r="H95" s="90">
        <v>0.18231958342191623</v>
      </c>
      <c r="I95" s="90">
        <v>21.699605321000618</v>
      </c>
      <c r="J95" s="91">
        <v>1.866863647257162</v>
      </c>
      <c r="K95" s="74"/>
      <c r="M95" s="286"/>
      <c r="N95" s="287"/>
      <c r="P95" s="288"/>
      <c r="AA95" s="40"/>
    </row>
    <row r="96" spans="2:27" ht="20.25" customHeight="1">
      <c r="B96" s="87" t="s">
        <v>119</v>
      </c>
      <c r="C96" s="66">
        <v>10</v>
      </c>
      <c r="D96" s="88">
        <v>2.9890973859973802E-2</v>
      </c>
      <c r="E96" s="88">
        <v>0.36813887835422954</v>
      </c>
      <c r="F96" s="88">
        <v>0.18364633119213769</v>
      </c>
      <c r="G96" s="89">
        <v>12.475</v>
      </c>
      <c r="H96" s="90">
        <v>0.31605190648225823</v>
      </c>
      <c r="I96" s="90">
        <v>20.729418660623573</v>
      </c>
      <c r="J96" s="91">
        <v>1.8751916680873644</v>
      </c>
      <c r="K96" s="74" t="s">
        <v>68</v>
      </c>
      <c r="M96" s="286"/>
      <c r="N96" s="287"/>
      <c r="P96" s="288"/>
      <c r="AA96" s="40"/>
    </row>
    <row r="97" spans="2:27" ht="20.25" customHeight="1">
      <c r="B97" s="87" t="s">
        <v>124</v>
      </c>
      <c r="C97" s="66">
        <v>1</v>
      </c>
      <c r="D97" s="88">
        <v>0</v>
      </c>
      <c r="E97" s="88">
        <v>0</v>
      </c>
      <c r="F97" s="88">
        <v>0</v>
      </c>
      <c r="G97" s="89">
        <v>0</v>
      </c>
      <c r="H97" s="90">
        <v>0</v>
      </c>
      <c r="I97" s="90">
        <v>0</v>
      </c>
      <c r="J97" s="91">
        <v>0</v>
      </c>
      <c r="K97" s="74"/>
      <c r="M97" s="286"/>
      <c r="N97" s="287"/>
      <c r="P97" s="288"/>
      <c r="AA97" s="40"/>
    </row>
    <row r="98" spans="2:27" ht="20.25" customHeight="1">
      <c r="B98" s="87" t="s">
        <v>124</v>
      </c>
      <c r="C98" s="66">
        <v>2</v>
      </c>
      <c r="D98" s="88">
        <v>7.8815362329307942E-2</v>
      </c>
      <c r="E98" s="88">
        <v>0.38709673556039542</v>
      </c>
      <c r="F98" s="88">
        <v>0.13323157679156958</v>
      </c>
      <c r="G98" s="89">
        <v>12.370166666666668</v>
      </c>
      <c r="H98" s="90">
        <v>0.19549025194485464</v>
      </c>
      <c r="I98" s="90">
        <v>18.157399672166161</v>
      </c>
      <c r="J98" s="91">
        <v>1.6376353982585155</v>
      </c>
      <c r="K98" s="74"/>
      <c r="M98" s="286"/>
      <c r="N98" s="287"/>
      <c r="P98" s="288"/>
      <c r="AA98" s="40"/>
    </row>
    <row r="99" spans="2:27" ht="20.25" customHeight="1">
      <c r="B99" s="87" t="s">
        <v>124</v>
      </c>
      <c r="C99" s="66">
        <v>3</v>
      </c>
      <c r="D99" s="88">
        <v>4.0820241590014669E-2</v>
      </c>
      <c r="E99" s="88">
        <v>0.36584735527844015</v>
      </c>
      <c r="F99" s="88">
        <v>0.14242001327837969</v>
      </c>
      <c r="G99" s="89">
        <v>10.86</v>
      </c>
      <c r="H99" s="90">
        <v>0.18510246374101336</v>
      </c>
      <c r="I99" s="90">
        <v>15.417946391604406</v>
      </c>
      <c r="J99" s="91">
        <v>1.8070824287200118</v>
      </c>
      <c r="K99" s="74"/>
      <c r="M99" s="286"/>
      <c r="N99" s="287"/>
      <c r="P99" s="288"/>
      <c r="AA99" s="40"/>
    </row>
    <row r="100" spans="2:27" ht="20.25" customHeight="1">
      <c r="B100" s="87" t="s">
        <v>124</v>
      </c>
      <c r="C100" s="66">
        <v>4</v>
      </c>
      <c r="D100" s="88">
        <v>3.7554593034027445E-2</v>
      </c>
      <c r="E100" s="88">
        <v>0.36384994333306819</v>
      </c>
      <c r="F100" s="88">
        <v>0.14245126715461881</v>
      </c>
      <c r="G100" s="89">
        <v>11.234833333333333</v>
      </c>
      <c r="H100" s="90">
        <v>0.13900396873011203</v>
      </c>
      <c r="I100" s="90">
        <v>18.259561332387516</v>
      </c>
      <c r="J100" s="91">
        <v>1.7809856139529483</v>
      </c>
      <c r="K100" s="74"/>
      <c r="M100" s="286"/>
      <c r="N100" s="287"/>
      <c r="P100" s="288"/>
      <c r="AA100" s="40"/>
    </row>
    <row r="101" spans="2:27" ht="20.25" customHeight="1">
      <c r="B101" s="87" t="s">
        <v>124</v>
      </c>
      <c r="C101" s="66">
        <v>5</v>
      </c>
      <c r="D101" s="88">
        <v>4.2137336685058799E-2</v>
      </c>
      <c r="E101" s="88">
        <v>0.35641084806922302</v>
      </c>
      <c r="F101" s="88">
        <v>0.14455213195862315</v>
      </c>
      <c r="G101" s="89">
        <v>11.563333333333333</v>
      </c>
      <c r="H101" s="90">
        <v>0.15222980929708482</v>
      </c>
      <c r="I101" s="90">
        <v>19.558221150995028</v>
      </c>
      <c r="J101" s="91">
        <v>1.7642785102825402</v>
      </c>
      <c r="K101" s="74"/>
      <c r="M101" s="286"/>
      <c r="N101" s="287"/>
      <c r="P101" s="288"/>
      <c r="AA101" s="40"/>
    </row>
    <row r="102" spans="2:27" ht="20.25" customHeight="1">
      <c r="B102" s="87" t="s">
        <v>124</v>
      </c>
      <c r="C102" s="66">
        <v>6</v>
      </c>
      <c r="D102" s="88">
        <v>4.0708496024835387E-2</v>
      </c>
      <c r="E102" s="88">
        <v>0.33896520906067679</v>
      </c>
      <c r="F102" s="88">
        <v>0.13670971728023895</v>
      </c>
      <c r="G102" s="89">
        <v>11.897333333333334</v>
      </c>
      <c r="H102" s="90">
        <v>0.20328582495202818</v>
      </c>
      <c r="I102" s="90">
        <v>19.89297001316276</v>
      </c>
      <c r="J102" s="91">
        <v>1.7926043038766437</v>
      </c>
      <c r="K102" s="74"/>
      <c r="M102" s="286"/>
      <c r="N102" s="287"/>
      <c r="P102" s="288"/>
      <c r="AA102" s="40"/>
    </row>
    <row r="103" spans="2:27" ht="20.25" customHeight="1">
      <c r="B103" s="87" t="s">
        <v>124</v>
      </c>
      <c r="C103" s="66">
        <v>7</v>
      </c>
      <c r="D103" s="88">
        <v>4.2029956368451443E-2</v>
      </c>
      <c r="E103" s="88">
        <v>0.3273819462653319</v>
      </c>
      <c r="F103" s="88">
        <v>0.12204234636102479</v>
      </c>
      <c r="G103" s="89">
        <v>12.329833333333331</v>
      </c>
      <c r="H103" s="90">
        <v>0.15255293295128097</v>
      </c>
      <c r="I103" s="90">
        <v>15.030950746670332</v>
      </c>
      <c r="J103" s="91">
        <v>1.7716136369923272</v>
      </c>
      <c r="K103" s="74"/>
      <c r="M103" s="286"/>
      <c r="N103" s="287"/>
      <c r="P103" s="288"/>
      <c r="AA103" s="40"/>
    </row>
    <row r="104" spans="2:27" ht="20.25" customHeight="1">
      <c r="B104" s="87" t="s">
        <v>124</v>
      </c>
      <c r="C104" s="66">
        <v>8</v>
      </c>
      <c r="D104" s="88">
        <v>4.979444198240067E-2</v>
      </c>
      <c r="E104" s="88">
        <v>0.32025673168324748</v>
      </c>
      <c r="F104" s="88">
        <v>0.11378992613494728</v>
      </c>
      <c r="G104" s="89">
        <v>12.977166666666667</v>
      </c>
      <c r="H104" s="90">
        <v>0.32799756979031364</v>
      </c>
      <c r="I104" s="90">
        <v>17.964174591592563</v>
      </c>
      <c r="J104" s="91">
        <v>1.7461024930607585</v>
      </c>
      <c r="K104" s="74"/>
      <c r="M104" s="286"/>
      <c r="N104" s="287"/>
      <c r="P104" s="288"/>
      <c r="AA104" s="40"/>
    </row>
    <row r="105" spans="2:27" ht="20.25" customHeight="1">
      <c r="B105" s="87" t="s">
        <v>124</v>
      </c>
      <c r="C105" s="66">
        <v>9</v>
      </c>
      <c r="D105" s="88">
        <v>4.5091089327625615E-2</v>
      </c>
      <c r="E105" s="88">
        <v>0.32481194041412625</v>
      </c>
      <c r="F105" s="88">
        <v>0.12913019002272924</v>
      </c>
      <c r="G105" s="89">
        <v>12.844666666666667</v>
      </c>
      <c r="H105" s="90">
        <v>0.1664048840499088</v>
      </c>
      <c r="I105" s="90">
        <v>18.554144571564834</v>
      </c>
      <c r="J105" s="91">
        <v>1.7620497630540202</v>
      </c>
      <c r="K105" s="74"/>
      <c r="M105" s="286"/>
      <c r="N105" s="287"/>
      <c r="P105" s="288"/>
      <c r="AA105" s="40"/>
    </row>
    <row r="106" spans="2:27" ht="20.25" customHeight="1">
      <c r="B106" s="87" t="s">
        <v>124</v>
      </c>
      <c r="C106" s="66">
        <v>10</v>
      </c>
      <c r="D106" s="88">
        <v>4.5055728653949065E-2</v>
      </c>
      <c r="E106" s="88">
        <v>0.34721867204309265</v>
      </c>
      <c r="F106" s="88">
        <v>0.16374702329572163</v>
      </c>
      <c r="G106" s="89">
        <v>12.491999999999999</v>
      </c>
      <c r="H106" s="90">
        <v>0.16164563010436489</v>
      </c>
      <c r="I106" s="90">
        <v>23.42245180212247</v>
      </c>
      <c r="J106" s="91">
        <v>1.7521422871502423</v>
      </c>
      <c r="K106" s="74" t="s">
        <v>68</v>
      </c>
      <c r="M106" s="286"/>
      <c r="N106" s="287"/>
      <c r="P106" s="288"/>
      <c r="AA106" s="40"/>
    </row>
    <row r="107" spans="2:27" ht="20.25" customHeight="1">
      <c r="B107" s="87" t="s">
        <v>121</v>
      </c>
      <c r="C107" s="66">
        <v>1</v>
      </c>
      <c r="D107" s="88">
        <v>5.0372030628620376E-2</v>
      </c>
      <c r="E107" s="88">
        <v>0.44789197501120903</v>
      </c>
      <c r="F107" s="88">
        <v>0.17452913838066506</v>
      </c>
      <c r="G107" s="89">
        <v>15.211874999999999</v>
      </c>
      <c r="H107" s="90">
        <v>2.4485628063954064</v>
      </c>
      <c r="I107" s="90">
        <v>48.561628139620176</v>
      </c>
      <c r="J107" s="91">
        <v>1.5727021368508769</v>
      </c>
      <c r="K107" s="74"/>
    </row>
    <row r="108" spans="2:27" ht="20.25" customHeight="1">
      <c r="B108" s="87" t="s">
        <v>121</v>
      </c>
      <c r="C108" s="66">
        <v>2</v>
      </c>
      <c r="D108" s="88">
        <v>4.9153102479101853E-2</v>
      </c>
      <c r="E108" s="88">
        <v>0.3590388955640213</v>
      </c>
      <c r="F108" s="88">
        <v>0.15795342665153994</v>
      </c>
      <c r="G108" s="89">
        <v>12.005384615384616</v>
      </c>
      <c r="H108" s="90">
        <v>0.32164097708939265</v>
      </c>
      <c r="I108" s="90">
        <v>20.874138018745306</v>
      </c>
      <c r="J108" s="91">
        <v>1.7997248287057503</v>
      </c>
      <c r="K108" s="74"/>
    </row>
    <row r="109" spans="2:27" ht="20.25" customHeight="1">
      <c r="B109" s="87" t="s">
        <v>121</v>
      </c>
      <c r="C109" s="66">
        <v>3</v>
      </c>
      <c r="D109" s="88">
        <v>2.9973818993186942E-2</v>
      </c>
      <c r="E109" s="88">
        <v>0.35958969007949992</v>
      </c>
      <c r="F109" s="88">
        <v>0.15898200054284078</v>
      </c>
      <c r="G109" s="89">
        <v>11.799307692307694</v>
      </c>
      <c r="H109" s="90">
        <v>0.31390774463240684</v>
      </c>
      <c r="I109" s="90">
        <v>19.165165841013941</v>
      </c>
      <c r="J109" s="91">
        <v>1.8333431026336167</v>
      </c>
      <c r="K109" s="74"/>
    </row>
    <row r="110" spans="2:27" ht="20.25" customHeight="1">
      <c r="B110" s="87" t="s">
        <v>121</v>
      </c>
      <c r="C110" s="66">
        <v>4</v>
      </c>
      <c r="D110" s="88">
        <v>3.0249170238371554E-2</v>
      </c>
      <c r="E110" s="88">
        <v>0.35913031042034343</v>
      </c>
      <c r="F110" s="88">
        <v>0.16320847440456959</v>
      </c>
      <c r="G110" s="89">
        <v>11.912000000000003</v>
      </c>
      <c r="H110" s="90">
        <v>0.22842440997821592</v>
      </c>
      <c r="I110" s="90">
        <v>16.96166222818108</v>
      </c>
      <c r="J110" s="91">
        <v>1.8406354751740424</v>
      </c>
      <c r="K110" s="74"/>
    </row>
    <row r="111" spans="2:27" ht="20.25" customHeight="1">
      <c r="B111" s="87" t="s">
        <v>121</v>
      </c>
      <c r="C111" s="66">
        <v>5</v>
      </c>
      <c r="D111" s="88">
        <v>2.9147332032587823E-2</v>
      </c>
      <c r="E111" s="88">
        <v>0.35786626277965911</v>
      </c>
      <c r="F111" s="88">
        <v>0.15977275851810327</v>
      </c>
      <c r="G111" s="89">
        <v>12.17723076923077</v>
      </c>
      <c r="H111" s="90">
        <v>0.18522460360239693</v>
      </c>
      <c r="I111" s="90">
        <v>15.234723646297148</v>
      </c>
      <c r="J111" s="91">
        <v>1.8296437849977214</v>
      </c>
      <c r="K111" s="74"/>
    </row>
    <row r="112" spans="2:27" ht="20.25" customHeight="1">
      <c r="B112" s="87" t="s">
        <v>121</v>
      </c>
      <c r="C112" s="66">
        <v>6</v>
      </c>
      <c r="D112" s="88">
        <v>2.9705117899554701E-2</v>
      </c>
      <c r="E112" s="88">
        <v>0.35145689103974442</v>
      </c>
      <c r="F112" s="88">
        <v>0.14765492286320014</v>
      </c>
      <c r="G112" s="89">
        <v>12.643000000000001</v>
      </c>
      <c r="H112" s="90">
        <v>0.13288161401135007</v>
      </c>
      <c r="I112" s="90">
        <v>14.384434716728643</v>
      </c>
      <c r="J112" s="91">
        <v>1.8087806150509478</v>
      </c>
      <c r="K112" s="74"/>
    </row>
    <row r="113" spans="2:11" ht="20.25" customHeight="1">
      <c r="B113" s="87" t="s">
        <v>121</v>
      </c>
      <c r="C113" s="66">
        <v>7</v>
      </c>
      <c r="D113" s="88">
        <v>2.8667488754062935E-2</v>
      </c>
      <c r="E113" s="88">
        <v>0.349008857198911</v>
      </c>
      <c r="F113" s="88">
        <v>0.13272711268836446</v>
      </c>
      <c r="G113" s="89">
        <v>12.914153846153845</v>
      </c>
      <c r="H113" s="90">
        <v>8.9942907104389902E-2</v>
      </c>
      <c r="I113" s="90">
        <v>12.80868763445698</v>
      </c>
      <c r="J113" s="91">
        <v>1.7790282635383645</v>
      </c>
      <c r="K113" s="74"/>
    </row>
    <row r="114" spans="2:11" ht="20.25" customHeight="1">
      <c r="B114" s="87" t="s">
        <v>121</v>
      </c>
      <c r="C114" s="66">
        <v>8</v>
      </c>
      <c r="D114" s="88">
        <v>3.09624989303133E-2</v>
      </c>
      <c r="E114" s="88">
        <v>0.34771523786442737</v>
      </c>
      <c r="F114" s="88">
        <v>0.12842175522583443</v>
      </c>
      <c r="G114" s="89">
        <v>13.651846153846151</v>
      </c>
      <c r="H114" s="90">
        <v>0.11500455691865771</v>
      </c>
      <c r="I114" s="90">
        <v>14.460453930653127</v>
      </c>
      <c r="J114" s="91">
        <v>1.7598921944538108</v>
      </c>
      <c r="K114" s="74"/>
    </row>
    <row r="115" spans="2:11" ht="20.25" customHeight="1">
      <c r="B115" s="87" t="s">
        <v>121</v>
      </c>
      <c r="C115" s="66">
        <v>9</v>
      </c>
      <c r="D115" s="88">
        <v>2.9339396184563122E-2</v>
      </c>
      <c r="E115" s="88">
        <v>0.34800942723793121</v>
      </c>
      <c r="F115" s="88">
        <v>0.1371282053753024</v>
      </c>
      <c r="G115" s="89">
        <v>13.18946153846154</v>
      </c>
      <c r="H115" s="90">
        <v>0.20730310924969106</v>
      </c>
      <c r="I115" s="90">
        <v>15.102311648176817</v>
      </c>
      <c r="J115" s="91">
        <v>1.7987136080248378</v>
      </c>
      <c r="K115" s="74"/>
    </row>
    <row r="116" spans="2:11" ht="20.25" customHeight="1">
      <c r="B116" s="87" t="s">
        <v>121</v>
      </c>
      <c r="C116" s="66">
        <v>10</v>
      </c>
      <c r="D116" s="88">
        <v>3.0774496956153904E-2</v>
      </c>
      <c r="E116" s="88">
        <v>0.36005246603056146</v>
      </c>
      <c r="F116" s="88">
        <v>0.16147259984750045</v>
      </c>
      <c r="G116" s="89">
        <v>12.779076923076927</v>
      </c>
      <c r="H116" s="90">
        <v>0.32532841951235886</v>
      </c>
      <c r="I116" s="90">
        <v>20.527844982369945</v>
      </c>
      <c r="J116" s="91">
        <v>1.8178396749721089</v>
      </c>
      <c r="K116" s="74" t="s">
        <v>68</v>
      </c>
    </row>
    <row r="117" spans="2:11" ht="20.25" customHeight="1">
      <c r="B117" s="87" t="s">
        <v>120</v>
      </c>
      <c r="C117" s="66">
        <v>1</v>
      </c>
      <c r="D117" s="88">
        <v>4.9571835014447022E-2</v>
      </c>
      <c r="E117" s="88">
        <v>0.47512719509852225</v>
      </c>
      <c r="F117" s="88">
        <v>0.18548198666471211</v>
      </c>
      <c r="G117" s="89">
        <v>15.871250000000002</v>
      </c>
      <c r="H117" s="90">
        <v>2.2132067204067853</v>
      </c>
      <c r="I117" s="90">
        <v>28.37483650507734</v>
      </c>
      <c r="J117" s="91">
        <v>1.7275557335959217</v>
      </c>
      <c r="K117" s="74"/>
    </row>
    <row r="118" spans="2:11" ht="20.25" customHeight="1">
      <c r="B118" s="87" t="s">
        <v>120</v>
      </c>
      <c r="C118" s="66">
        <v>2</v>
      </c>
      <c r="D118" s="88">
        <v>6.3663173596501657E-2</v>
      </c>
      <c r="E118" s="88">
        <v>0.35925861597649272</v>
      </c>
      <c r="F118" s="88">
        <v>0.14976823727478192</v>
      </c>
      <c r="G118" s="89">
        <v>10.741916666666668</v>
      </c>
      <c r="H118" s="90">
        <v>0.14487858503001877</v>
      </c>
      <c r="I118" s="90">
        <v>6.919461587110793</v>
      </c>
      <c r="J118" s="91">
        <v>2.1363223555263975</v>
      </c>
      <c r="K118" s="74"/>
    </row>
    <row r="119" spans="2:11" ht="20.25" customHeight="1">
      <c r="B119" s="87" t="s">
        <v>120</v>
      </c>
      <c r="C119" s="66">
        <v>3</v>
      </c>
      <c r="D119" s="88">
        <v>2.8971090053541041E-2</v>
      </c>
      <c r="E119" s="88">
        <v>0.375383489285324</v>
      </c>
      <c r="F119" s="88">
        <v>0.1720888425831229</v>
      </c>
      <c r="G119" s="89">
        <v>11.009416666666667</v>
      </c>
      <c r="H119" s="90">
        <v>0.43640740830783964</v>
      </c>
      <c r="I119" s="90">
        <v>8.7504839783930208</v>
      </c>
      <c r="J119" s="91">
        <v>2.1159049208349212</v>
      </c>
      <c r="K119" s="74"/>
    </row>
    <row r="120" spans="2:11" ht="20.25" customHeight="1">
      <c r="B120" s="87" t="s">
        <v>120</v>
      </c>
      <c r="C120" s="66">
        <v>4</v>
      </c>
      <c r="D120" s="88">
        <v>2.7677677104457638E-2</v>
      </c>
      <c r="E120" s="88">
        <v>0.37645202509287679</v>
      </c>
      <c r="F120" s="88">
        <v>0.17373060423032349</v>
      </c>
      <c r="G120" s="89">
        <v>11.639250000000002</v>
      </c>
      <c r="H120" s="90">
        <v>0.314535377458598</v>
      </c>
      <c r="I120" s="90">
        <v>10.946834971870247</v>
      </c>
      <c r="J120" s="91">
        <v>2.062007605293112</v>
      </c>
      <c r="K120" s="74"/>
    </row>
    <row r="121" spans="2:11" ht="20.25" customHeight="1">
      <c r="B121" s="87" t="s">
        <v>120</v>
      </c>
      <c r="C121" s="66">
        <v>5</v>
      </c>
      <c r="D121" s="88">
        <v>2.7219067267620023E-2</v>
      </c>
      <c r="E121" s="88">
        <v>0.37383635263621218</v>
      </c>
      <c r="F121" s="88">
        <v>0.1759740085614139</v>
      </c>
      <c r="G121" s="89">
        <v>12.195500000000001</v>
      </c>
      <c r="H121" s="90">
        <v>0.42108318027811292</v>
      </c>
      <c r="I121" s="90">
        <v>10.424891956927173</v>
      </c>
      <c r="J121" s="91">
        <v>2.01476707336588</v>
      </c>
      <c r="K121" s="74"/>
    </row>
    <row r="122" spans="2:11" ht="20.25" customHeight="1">
      <c r="B122" s="87" t="s">
        <v>120</v>
      </c>
      <c r="C122" s="66">
        <v>6</v>
      </c>
      <c r="D122" s="88">
        <v>3.1622961822793109E-2</v>
      </c>
      <c r="E122" s="88">
        <v>0.37766042446265669</v>
      </c>
      <c r="F122" s="88">
        <v>0.16687335284615232</v>
      </c>
      <c r="G122" s="89">
        <v>13.513083333333334</v>
      </c>
      <c r="H122" s="90">
        <v>0.20735516940527363</v>
      </c>
      <c r="I122" s="90">
        <v>10.746324330003585</v>
      </c>
      <c r="J122" s="91">
        <v>1.9180471307766065</v>
      </c>
      <c r="K122" s="74"/>
    </row>
    <row r="123" spans="2:11" ht="20.25" customHeight="1">
      <c r="B123" s="87" t="s">
        <v>120</v>
      </c>
      <c r="C123" s="66">
        <v>7</v>
      </c>
      <c r="D123" s="88">
        <v>3.5188737939683815E-2</v>
      </c>
      <c r="E123" s="88">
        <v>0.38231759935353543</v>
      </c>
      <c r="F123" s="88">
        <v>0.15954322594197873</v>
      </c>
      <c r="G123" s="89">
        <v>14.160666666666669</v>
      </c>
      <c r="H123" s="90">
        <v>0.16113335776199844</v>
      </c>
      <c r="I123" s="90">
        <v>10.075075211644956</v>
      </c>
      <c r="J123" s="91">
        <v>1.8535409186148581</v>
      </c>
      <c r="K123" s="74"/>
    </row>
    <row r="124" spans="2:11" ht="20.25" customHeight="1">
      <c r="B124" s="87" t="s">
        <v>120</v>
      </c>
      <c r="C124" s="66">
        <v>8</v>
      </c>
      <c r="D124" s="88">
        <v>3.9090902521784938E-2</v>
      </c>
      <c r="E124" s="88">
        <v>0.3857744223951286</v>
      </c>
      <c r="F124" s="88">
        <v>0.15824870119333709</v>
      </c>
      <c r="G124" s="89">
        <v>14.993833333333335</v>
      </c>
      <c r="H124" s="90">
        <v>0.11048044544087469</v>
      </c>
      <c r="I124" s="90">
        <v>11.202135691676057</v>
      </c>
      <c r="J124" s="91">
        <v>1.8233097547726853</v>
      </c>
      <c r="K124" s="74"/>
    </row>
    <row r="125" spans="2:11" ht="20.25" customHeight="1">
      <c r="B125" s="87" t="s">
        <v>120</v>
      </c>
      <c r="C125" s="66">
        <v>9</v>
      </c>
      <c r="D125" s="88">
        <v>4.0708676592698521E-2</v>
      </c>
      <c r="E125" s="88">
        <v>0.38334227519442277</v>
      </c>
      <c r="F125" s="88">
        <v>0.15821282617896706</v>
      </c>
      <c r="G125" s="89">
        <v>14.375416666666665</v>
      </c>
      <c r="H125" s="90">
        <v>0.18179144836204411</v>
      </c>
      <c r="I125" s="90">
        <v>10.253580348659176</v>
      </c>
      <c r="J125" s="91">
        <v>1.8601142835570292</v>
      </c>
      <c r="K125" s="74"/>
    </row>
    <row r="126" spans="2:11" ht="20.25" customHeight="1">
      <c r="B126" s="87" t="s">
        <v>120</v>
      </c>
      <c r="C126" s="66">
        <v>10</v>
      </c>
      <c r="D126" s="88">
        <v>3.5745373480708199E-2</v>
      </c>
      <c r="E126" s="88">
        <v>0.38999406063158276</v>
      </c>
      <c r="F126" s="88">
        <v>0.18071074712600749</v>
      </c>
      <c r="G126" s="89">
        <v>13.611750000000001</v>
      </c>
      <c r="H126" s="90">
        <v>0.2430554608693157</v>
      </c>
      <c r="I126" s="90">
        <v>13.156611857462634</v>
      </c>
      <c r="J126" s="91">
        <v>1.9243417082400327</v>
      </c>
      <c r="K126" s="74" t="s">
        <v>69</v>
      </c>
    </row>
    <row r="127" spans="2:11" ht="20.25" customHeight="1">
      <c r="B127" s="87" t="s">
        <v>122</v>
      </c>
      <c r="C127" s="66">
        <v>1</v>
      </c>
      <c r="D127" s="88">
        <v>3.5646665105357737E-2</v>
      </c>
      <c r="E127" s="88">
        <v>0.44246297063840118</v>
      </c>
      <c r="F127" s="88">
        <v>0.16463746224014614</v>
      </c>
      <c r="G127" s="89">
        <v>13.672333333333336</v>
      </c>
      <c r="H127" s="90">
        <v>1.0120967776097995</v>
      </c>
      <c r="I127" s="90">
        <v>22.014249818870166</v>
      </c>
      <c r="J127" s="91">
        <v>1.8097884205352333</v>
      </c>
      <c r="K127" s="74"/>
    </row>
    <row r="128" spans="2:11" ht="20.25" customHeight="1">
      <c r="B128" s="87" t="s">
        <v>122</v>
      </c>
      <c r="C128" s="66">
        <v>2</v>
      </c>
      <c r="D128" s="88">
        <v>4.3932593125947154E-2</v>
      </c>
      <c r="E128" s="88">
        <v>0.35999864790581598</v>
      </c>
      <c r="F128" s="88">
        <v>0.15258643301338917</v>
      </c>
      <c r="G128" s="89">
        <v>9.7590769230769219</v>
      </c>
      <c r="H128" s="90">
        <v>3.1598942718822132E-2</v>
      </c>
      <c r="I128" s="90">
        <v>6.0827964733732607</v>
      </c>
      <c r="J128" s="91">
        <v>2.145946703130174</v>
      </c>
      <c r="K128" s="74"/>
    </row>
    <row r="129" spans="2:11" ht="20.25" customHeight="1">
      <c r="B129" s="87" t="s">
        <v>122</v>
      </c>
      <c r="C129" s="66">
        <v>3</v>
      </c>
      <c r="D129" s="88">
        <v>1.3885876966063427E-2</v>
      </c>
      <c r="E129" s="88">
        <v>0.36695568922089411</v>
      </c>
      <c r="F129" s="88">
        <v>0.16754027545417527</v>
      </c>
      <c r="G129" s="89">
        <v>9.832076923076924</v>
      </c>
      <c r="H129" s="90">
        <v>1.9638228739647018E-2</v>
      </c>
      <c r="I129" s="90">
        <v>7.703422526938871</v>
      </c>
      <c r="J129" s="91">
        <v>2.1691791791993631</v>
      </c>
      <c r="K129" s="74"/>
    </row>
    <row r="130" spans="2:11" ht="20.25" customHeight="1">
      <c r="B130" s="87" t="s">
        <v>122</v>
      </c>
      <c r="C130" s="66">
        <v>4</v>
      </c>
      <c r="D130" s="88">
        <v>1.5373230356713667E-2</v>
      </c>
      <c r="E130" s="88">
        <v>0.36856362381117824</v>
      </c>
      <c r="F130" s="88">
        <v>0.17860794708558056</v>
      </c>
      <c r="G130" s="89">
        <v>10.67246153846154</v>
      </c>
      <c r="H130" s="90">
        <v>0.11294088794932826</v>
      </c>
      <c r="I130" s="90">
        <v>9.3404803402855165</v>
      </c>
      <c r="J130" s="91">
        <v>2.0987708528753681</v>
      </c>
      <c r="K130" s="74"/>
    </row>
    <row r="131" spans="2:11" ht="20.25" customHeight="1">
      <c r="B131" s="87" t="s">
        <v>122</v>
      </c>
      <c r="C131" s="66">
        <v>5</v>
      </c>
      <c r="D131" s="88">
        <v>1.5265724086024477E-2</v>
      </c>
      <c r="E131" s="88">
        <v>0.3723097729062218</v>
      </c>
      <c r="F131" s="88">
        <v>0.17353251891552959</v>
      </c>
      <c r="G131" s="89">
        <v>10.986846153846155</v>
      </c>
      <c r="H131" s="90">
        <v>2.7105539784569734E-2</v>
      </c>
      <c r="I131" s="90">
        <v>9.2344294223957828</v>
      </c>
      <c r="J131" s="91">
        <v>2.0526885960599341</v>
      </c>
      <c r="K131" s="74"/>
    </row>
    <row r="132" spans="2:11" ht="20.25" customHeight="1">
      <c r="B132" s="87" t="s">
        <v>122</v>
      </c>
      <c r="C132" s="66">
        <v>6</v>
      </c>
      <c r="D132" s="88">
        <v>1.6907194178154988E-2</v>
      </c>
      <c r="E132" s="88">
        <v>0.37614590027530181</v>
      </c>
      <c r="F132" s="88">
        <v>0.16271727040372957</v>
      </c>
      <c r="G132" s="89">
        <v>12.700916666666666</v>
      </c>
      <c r="H132" s="90">
        <v>2.8267606635008335E-2</v>
      </c>
      <c r="I132" s="90">
        <v>10.084096724846658</v>
      </c>
      <c r="J132" s="91">
        <v>1.9058985848858654</v>
      </c>
      <c r="K132" s="74"/>
    </row>
    <row r="133" spans="2:11" ht="20.25" customHeight="1">
      <c r="B133" s="87" t="s">
        <v>122</v>
      </c>
      <c r="C133" s="66">
        <v>7</v>
      </c>
      <c r="D133" s="88">
        <v>1.5337002602072922E-2</v>
      </c>
      <c r="E133" s="88">
        <v>0.37825853015124788</v>
      </c>
      <c r="F133" s="88">
        <v>0.1543307822361189</v>
      </c>
      <c r="G133" s="89">
        <v>12.827461538461536</v>
      </c>
      <c r="H133" s="90">
        <v>3.4794806406995449E-2</v>
      </c>
      <c r="I133" s="90">
        <v>8.5452881371362004</v>
      </c>
      <c r="J133" s="91">
        <v>1.8410257349477073</v>
      </c>
      <c r="K133" s="74"/>
    </row>
    <row r="134" spans="2:11" ht="20.25" customHeight="1">
      <c r="B134" s="87" t="s">
        <v>122</v>
      </c>
      <c r="C134" s="66">
        <v>8</v>
      </c>
      <c r="D134" s="88">
        <v>2.2803736721651188E-2</v>
      </c>
      <c r="E134" s="88">
        <v>0.38116726524811007</v>
      </c>
      <c r="F134" s="88">
        <v>0.15482496864280013</v>
      </c>
      <c r="G134" s="89">
        <v>14.781583333333336</v>
      </c>
      <c r="H134" s="90">
        <v>4.4422748478000644E-2</v>
      </c>
      <c r="I134" s="90">
        <v>12.630088804113656</v>
      </c>
      <c r="J134" s="91">
        <v>1.7760785531315837</v>
      </c>
      <c r="K134" s="74"/>
    </row>
    <row r="135" spans="2:11" ht="20.25" customHeight="1">
      <c r="B135" s="87" t="s">
        <v>122</v>
      </c>
      <c r="C135" s="66">
        <v>9</v>
      </c>
      <c r="D135" s="88">
        <v>2.3902698070194798E-2</v>
      </c>
      <c r="E135" s="88">
        <v>0.37987371088937272</v>
      </c>
      <c r="F135" s="88">
        <v>0.16199961486798378</v>
      </c>
      <c r="G135" s="89">
        <v>14.545166666666665</v>
      </c>
      <c r="H135" s="90">
        <v>3.8576739778060296E-2</v>
      </c>
      <c r="I135" s="90">
        <v>15.877732248652228</v>
      </c>
      <c r="J135" s="91">
        <v>1.8086218322393901</v>
      </c>
      <c r="K135" s="74"/>
    </row>
    <row r="136" spans="2:11" ht="20.25" customHeight="1">
      <c r="B136" s="87" t="s">
        <v>122</v>
      </c>
      <c r="C136" s="66">
        <v>10</v>
      </c>
      <c r="D136" s="88">
        <v>2.2095471740260667E-2</v>
      </c>
      <c r="E136" s="88">
        <v>0.38107190899796461</v>
      </c>
      <c r="F136" s="88">
        <v>0.18578294388237113</v>
      </c>
      <c r="G136" s="89">
        <v>13.288076923076924</v>
      </c>
      <c r="H136" s="90">
        <v>0.11480075437165246</v>
      </c>
      <c r="I136" s="90">
        <v>17.039964279656971</v>
      </c>
      <c r="J136" s="91">
        <v>1.9050988526070032</v>
      </c>
      <c r="K136" s="74" t="s">
        <v>67</v>
      </c>
    </row>
    <row r="137" spans="2:11" ht="20.25" customHeight="1">
      <c r="B137" s="85" t="s">
        <v>128</v>
      </c>
      <c r="C137" s="84"/>
      <c r="D137" s="85"/>
      <c r="E137" s="85"/>
      <c r="F137" s="85"/>
      <c r="G137" s="85"/>
      <c r="H137" s="85"/>
      <c r="I137" s="85"/>
      <c r="J137" s="85"/>
      <c r="K137" s="84"/>
    </row>
    <row r="138" spans="2:11" ht="20.25" customHeight="1">
      <c r="B138" s="225" t="str">
        <f>C66</f>
        <v>5</v>
      </c>
      <c r="C138" s="54"/>
      <c r="D138" s="67">
        <f t="shared" ref="D138:J143" si="1">(SUMIFS(D$77:D$136,$B$77:$B$136,$B138,$C$77:$C$136,MAX($C$77:$C$136))/SUMIFS(D$77:D$136,$B$77:$B$136,$B138,$C$77:$C$136,MAX($C$77:$C$136)-1))-1</f>
        <v>6.3750919323267707E-2</v>
      </c>
      <c r="E138" s="67">
        <f t="shared" si="1"/>
        <v>4.6700104232306749E-3</v>
      </c>
      <c r="F138" s="67">
        <f t="shared" si="1"/>
        <v>0.11802743142351657</v>
      </c>
      <c r="G138" s="67">
        <f t="shared" si="1"/>
        <v>-0.10520749484052672</v>
      </c>
      <c r="H138" s="67">
        <f t="shared" si="1"/>
        <v>-2.8103898881886913E-2</v>
      </c>
      <c r="I138" s="67">
        <f t="shared" si="1"/>
        <v>0.31276989023678325</v>
      </c>
      <c r="J138" s="86">
        <f t="shared" si="1"/>
        <v>5.8337811364890024E-2</v>
      </c>
      <c r="K138" s="55"/>
    </row>
    <row r="139" spans="2:11" ht="20.25" customHeight="1">
      <c r="B139" s="42" t="str">
        <f>D66</f>
        <v>20</v>
      </c>
      <c r="C139" s="54"/>
      <c r="D139" s="67">
        <f t="shared" si="1"/>
        <v>-6.5864234717111558E-2</v>
      </c>
      <c r="E139" s="67">
        <f t="shared" si="1"/>
        <v>3.3667422406964853E-2</v>
      </c>
      <c r="F139" s="67">
        <f t="shared" si="1"/>
        <v>0.11652095811888064</v>
      </c>
      <c r="G139" s="67">
        <f t="shared" si="1"/>
        <v>-9.88876047385151E-2</v>
      </c>
      <c r="H139" s="67">
        <f t="shared" si="1"/>
        <v>0.7335049836685088</v>
      </c>
      <c r="I139" s="67">
        <f t="shared" si="1"/>
        <v>-4.4709875872171345E-2</v>
      </c>
      <c r="J139" s="86">
        <f t="shared" si="1"/>
        <v>4.4609689853021273E-3</v>
      </c>
      <c r="K139" s="55"/>
    </row>
    <row r="140" spans="2:11" ht="20.25" customHeight="1">
      <c r="B140" s="42" t="str">
        <f>E66</f>
        <v>5-1</v>
      </c>
      <c r="C140" s="54"/>
      <c r="D140" s="67">
        <f t="shared" si="1"/>
        <v>-7.8420535418033399E-4</v>
      </c>
      <c r="E140" s="67">
        <f t="shared" si="1"/>
        <v>6.8983706696245317E-2</v>
      </c>
      <c r="F140" s="67">
        <f t="shared" si="1"/>
        <v>0.26807699475156976</v>
      </c>
      <c r="G140" s="67">
        <f t="shared" si="1"/>
        <v>-2.7456272382830882E-2</v>
      </c>
      <c r="H140" s="67">
        <f t="shared" si="1"/>
        <v>-2.8600446271255464E-2</v>
      </c>
      <c r="I140" s="67">
        <f t="shared" si="1"/>
        <v>0.26238381466632332</v>
      </c>
      <c r="J140" s="86">
        <f t="shared" si="1"/>
        <v>-5.622699262820996E-3</v>
      </c>
      <c r="K140" s="55"/>
    </row>
    <row r="141" spans="2:11" ht="20.25" customHeight="1">
      <c r="B141" s="42" t="str">
        <f>F66</f>
        <v>27</v>
      </c>
      <c r="C141" s="54"/>
      <c r="D141" s="67">
        <f t="shared" si="1"/>
        <v>4.8913780043839505E-2</v>
      </c>
      <c r="E141" s="67">
        <f t="shared" si="1"/>
        <v>3.4605495857433999E-2</v>
      </c>
      <c r="F141" s="67">
        <f t="shared" si="1"/>
        <v>0.17753017627241996</v>
      </c>
      <c r="G141" s="67">
        <f t="shared" si="1"/>
        <v>-3.1114584487615282E-2</v>
      </c>
      <c r="H141" s="67">
        <f t="shared" si="1"/>
        <v>0.56933690329029019</v>
      </c>
      <c r="I141" s="67">
        <f>(SUMIFS(I$77:I$136,$B$77:$B$136,$B141,$C$77:$C$136,MAX($C$77:$C$136))/SUMIFS(I$77:I$136,$B$77:$B$136,$B141,$C$77:$C$136,MAX($C$77:$C$136)-1))-1</f>
        <v>0.35925184571648727</v>
      </c>
      <c r="J141" s="86">
        <f t="shared" si="1"/>
        <v>1.0633191888881788E-2</v>
      </c>
      <c r="K141" s="55"/>
    </row>
    <row r="142" spans="2:11" ht="20.25" customHeight="1">
      <c r="B142" s="42" t="str">
        <f>G66</f>
        <v>21</v>
      </c>
      <c r="C142" s="54"/>
      <c r="D142" s="67">
        <f t="shared" si="1"/>
        <v>-0.12192248747483325</v>
      </c>
      <c r="E142" s="67">
        <f t="shared" si="1"/>
        <v>1.7352078984208985E-2</v>
      </c>
      <c r="F142" s="67">
        <f t="shared" si="1"/>
        <v>0.14220036068119568</v>
      </c>
      <c r="G142" s="67">
        <f t="shared" si="1"/>
        <v>-5.3123097881220604E-2</v>
      </c>
      <c r="H142" s="67">
        <f t="shared" si="1"/>
        <v>0.33700161948906504</v>
      </c>
      <c r="I142" s="67">
        <f t="shared" si="1"/>
        <v>0.28312369046613828</v>
      </c>
      <c r="J142" s="86">
        <f t="shared" si="1"/>
        <v>3.4528751943232017E-2</v>
      </c>
      <c r="K142" s="55"/>
    </row>
    <row r="143" spans="2:11" ht="20.25" customHeight="1">
      <c r="B143" s="42" t="str">
        <f>H66</f>
        <v>38</v>
      </c>
      <c r="C143" s="54"/>
      <c r="D143" s="67">
        <f t="shared" si="1"/>
        <v>-7.5607629089689765E-2</v>
      </c>
      <c r="E143" s="67">
        <f t="shared" si="1"/>
        <v>3.1542011838265882E-3</v>
      </c>
      <c r="F143" s="67">
        <f t="shared" si="1"/>
        <v>0.14681102195069284</v>
      </c>
      <c r="G143" s="67">
        <f t="shared" si="1"/>
        <v>-8.6426630398854676E-2</v>
      </c>
      <c r="H143" s="67">
        <f t="shared" si="1"/>
        <v>1.9759060779144164</v>
      </c>
      <c r="I143" s="67">
        <f t="shared" si="1"/>
        <v>7.3198868251692417E-2</v>
      </c>
      <c r="J143" s="86">
        <f>(SUMIFS(J$77:J$136,$B$77:$B$136,$B143,$C$77:$C$136,MAX($C$77:$C$136))/SUMIFS(J$77:J$136,$B$77:$B$136,$B143,$C$77:$C$136,MAX($C$77:$C$136)-1))-1</f>
        <v>5.3342837428959733E-2</v>
      </c>
      <c r="K143" s="55"/>
    </row>
    <row r="144" spans="2:11" ht="20.25" customHeight="1" thickBot="1"/>
    <row r="145" spans="2:9" ht="17.25" thickTop="1">
      <c r="B145" s="25" t="s">
        <v>51</v>
      </c>
      <c r="C145" s="25"/>
      <c r="D145" s="25"/>
      <c r="E145" s="25"/>
      <c r="F145" s="173" t="s">
        <v>77</v>
      </c>
      <c r="G145" s="43"/>
      <c r="H145" s="25"/>
      <c r="I145" s="25"/>
    </row>
    <row r="146" spans="2:9">
      <c r="B146" s="26" t="s">
        <v>33</v>
      </c>
      <c r="C146" s="26" t="s">
        <v>52</v>
      </c>
      <c r="D146" s="26"/>
      <c r="E146" s="26"/>
      <c r="F146" s="92" t="s">
        <v>78</v>
      </c>
      <c r="G146" s="44"/>
      <c r="H146" s="46" t="s">
        <v>81</v>
      </c>
      <c r="I146" s="46"/>
    </row>
    <row r="147" spans="2:9">
      <c r="B147" s="26" t="s">
        <v>34</v>
      </c>
      <c r="C147" s="26" t="s">
        <v>53</v>
      </c>
      <c r="D147" s="26"/>
      <c r="E147" s="26"/>
      <c r="F147" s="92" t="s">
        <v>79</v>
      </c>
      <c r="G147" s="44"/>
      <c r="H147" s="46" t="s">
        <v>82</v>
      </c>
      <c r="I147" s="46"/>
    </row>
    <row r="148" spans="2:9">
      <c r="B148" s="26" t="s">
        <v>4</v>
      </c>
      <c r="C148" s="26" t="s">
        <v>54</v>
      </c>
      <c r="D148" s="26"/>
      <c r="E148" s="26"/>
      <c r="F148" s="92" t="s">
        <v>80</v>
      </c>
      <c r="G148" s="44"/>
      <c r="H148" s="46" t="s">
        <v>83</v>
      </c>
      <c r="I148" s="46"/>
    </row>
    <row r="149" spans="2:9">
      <c r="B149" s="26" t="s">
        <v>5</v>
      </c>
      <c r="C149" s="26" t="s">
        <v>55</v>
      </c>
      <c r="D149" s="26"/>
      <c r="E149" s="26"/>
      <c r="F149" s="92" t="s">
        <v>87</v>
      </c>
      <c r="G149" s="44"/>
      <c r="H149" s="46" t="s">
        <v>84</v>
      </c>
      <c r="I149" s="46"/>
    </row>
    <row r="150" spans="2:9">
      <c r="B150" s="26" t="s">
        <v>56</v>
      </c>
      <c r="C150" s="26" t="s">
        <v>57</v>
      </c>
      <c r="D150" s="26"/>
      <c r="E150" s="26"/>
      <c r="F150" s="92" t="s">
        <v>88</v>
      </c>
      <c r="G150" s="44"/>
      <c r="H150" s="46" t="s">
        <v>85</v>
      </c>
      <c r="I150" s="46"/>
    </row>
    <row r="151" spans="2:9" ht="17.25" thickBot="1">
      <c r="B151" s="27" t="s">
        <v>58</v>
      </c>
      <c r="C151" s="27" t="s">
        <v>59</v>
      </c>
      <c r="D151" s="27"/>
      <c r="E151" s="27"/>
      <c r="F151" s="93" t="s">
        <v>89</v>
      </c>
      <c r="G151" s="45"/>
      <c r="H151" s="47" t="s">
        <v>86</v>
      </c>
      <c r="I151" s="47"/>
    </row>
    <row r="152" spans="2:9" ht="17.25" thickTop="1"/>
    <row r="153" spans="2:9" ht="6.75" customHeight="1"/>
  </sheetData>
  <mergeCells count="3">
    <mergeCell ref="O9:P9"/>
    <mergeCell ref="C4:D4"/>
    <mergeCell ref="C5:D5"/>
  </mergeCells>
  <phoneticPr fontId="2" type="noConversion"/>
  <conditionalFormatting sqref="B77:K136">
    <cfRule type="expression" dxfId="86" priority="6">
      <formula>$B77&lt;&gt;$B78</formula>
    </cfRule>
  </conditionalFormatting>
  <conditionalFormatting sqref="C67:K67">
    <cfRule type="containsText" dxfId="84" priority="7" operator="containsText" text="F">
      <formula>NOT(ISERROR(SEARCH("F",C67)))</formula>
    </cfRule>
    <cfRule type="containsText" dxfId="83" priority="8" operator="containsText" text="D">
      <formula>NOT(ISERROR(SEARCH("D",C67)))</formula>
    </cfRule>
    <cfRule type="containsText" dxfId="82" priority="9" operator="containsText" text="S">
      <formula>NOT(ISERROR(SEARCH("S",C67)))</formula>
    </cfRule>
    <cfRule type="containsText" dxfId="81" priority="10" operator="containsText" text="A">
      <formula>NOT(ISERROR(SEARCH("A",C67)))</formula>
    </cfRule>
  </conditionalFormatting>
  <conditionalFormatting sqref="D54:K54 D56:K57 D58:D63 D64:K65 D74:K74 D137:K137 K138:K143">
    <cfRule type="containsText" dxfId="80" priority="65" operator="containsText" text="악화">
      <formula>NOT(ISERROR(SEARCH("악화",D54)))</formula>
    </cfRule>
  </conditionalFormatting>
  <conditionalFormatting sqref="D54:K54 D56:K57 D64:K65 D74:K74 D137:K137 K138:K143 D58:D63">
    <cfRule type="containsText" dxfId="79" priority="64" operator="containsText" text="개선">
      <formula>NOT(ISERROR(SEARCH("개선",D54)))</formula>
    </cfRule>
  </conditionalFormatting>
  <conditionalFormatting sqref="G4:G5">
    <cfRule type="containsText" dxfId="78" priority="15" operator="containsText" text="S">
      <formula>NOT(ISERROR(SEARCH("S",G4)))</formula>
    </cfRule>
    <cfRule type="containsText" dxfId="77" priority="16" operator="containsText" text="A">
      <formula>NOT(ISERROR(SEARCH("A",G4)))</formula>
    </cfRule>
  </conditionalFormatting>
  <conditionalFormatting sqref="G5">
    <cfRule type="containsText" dxfId="76" priority="11" operator="containsText" text="F">
      <formula>NOT(ISERROR(SEARCH("F",G5)))</formula>
    </cfRule>
    <cfRule type="containsText" dxfId="75" priority="12" operator="containsText" text="D">
      <formula>NOT(ISERROR(SEARCH("D",G5)))</formula>
    </cfRule>
  </conditionalFormatting>
  <conditionalFormatting sqref="K1:K21 J22">
    <cfRule type="containsText" dxfId="74" priority="1" operator="containsText" text="D">
      <formula>NOT(ISERROR(SEARCH("D",J1)))</formula>
    </cfRule>
    <cfRule type="containsText" dxfId="73" priority="2" operator="containsText" text="F">
      <formula>NOT(ISERROR(SEARCH("F",J1)))</formula>
    </cfRule>
    <cfRule type="containsText" dxfId="72" priority="3" operator="containsText" text="S">
      <formula>NOT(ISERROR(SEARCH("S",J1)))</formula>
    </cfRule>
    <cfRule type="containsText" dxfId="71" priority="4" operator="containsText" text="A">
      <formula>NOT(ISERROR(SEARCH("A",J1)))</formula>
    </cfRule>
  </conditionalFormatting>
  <conditionalFormatting sqref="K24:K28 K30:K66 K68:K1048576">
    <cfRule type="containsText" dxfId="70" priority="17" operator="containsText" text="D">
      <formula>NOT(ISERROR(SEARCH("D",K24)))</formula>
    </cfRule>
    <cfRule type="containsText" dxfId="69" priority="18" operator="containsText" text="F">
      <formula>NOT(ISERROR(SEARCH("F",K24)))</formula>
    </cfRule>
    <cfRule type="containsText" dxfId="68" priority="19" operator="containsText" text="S">
      <formula>NOT(ISERROR(SEARCH("S",K24)))</formula>
    </cfRule>
    <cfRule type="containsText" dxfId="67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143</v>
      </c>
      <c r="C4" s="139" t="s">
        <v>1</v>
      </c>
      <c r="D4" s="139" t="s">
        <v>10</v>
      </c>
      <c r="E4" s="140" t="s">
        <v>142</v>
      </c>
      <c r="F4" s="126" t="s">
        <v>45</v>
      </c>
      <c r="G4" s="150" t="s">
        <v>147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4" t="str">
        <f>W5</f>
        <v>인천스마트</v>
      </c>
      <c r="B5" s="144" t="str">
        <f>X5</f>
        <v>20</v>
      </c>
      <c r="C5" s="145" t="str">
        <f>Y5</f>
        <v>70바3501</v>
      </c>
      <c r="D5" s="133" t="str">
        <f>Z5</f>
        <v>대형</v>
      </c>
      <c r="E5" s="129" t="str">
        <f>AZ5</f>
        <v>B</v>
      </c>
      <c r="F5" s="152">
        <f>G5/H5</f>
        <v>0.92600000000000005</v>
      </c>
      <c r="G5" s="153">
        <f>AE5</f>
        <v>1.8520000000000001</v>
      </c>
      <c r="H5" s="154">
        <f>AF5</f>
        <v>2</v>
      </c>
      <c r="I5" s="155">
        <f>AC5</f>
        <v>3205.739</v>
      </c>
      <c r="J5" s="156">
        <f>AI5/AH5</f>
        <v>1.9732112446298012E-2</v>
      </c>
      <c r="K5" s="156">
        <f>AJ5/AH5</f>
        <v>0.36692673621349375</v>
      </c>
      <c r="L5" s="156">
        <f>AK5/AC5</f>
        <v>0.12228069721209368</v>
      </c>
      <c r="M5" s="157">
        <f>AG5</f>
        <v>12.689</v>
      </c>
      <c r="N5" s="158">
        <f>IF(AW5=0,AT5,"속도계이상")</f>
        <v>0.125</v>
      </c>
      <c r="O5" s="158">
        <f>IF(AW5=0,AU5,"속도계이상")</f>
        <v>13.476000000000001</v>
      </c>
      <c r="P5" s="159">
        <f>AQ5/60</f>
        <v>3.833333333333333E-2</v>
      </c>
      <c r="Q5" s="160">
        <f>AN5</f>
        <v>87</v>
      </c>
      <c r="R5" s="161">
        <f>AC5/(AH5-AI5-AJ5)</f>
        <v>28.258285111688728</v>
      </c>
      <c r="S5" s="146">
        <f>IF(AW5=0,AL5,"속도계이상")</f>
        <v>4</v>
      </c>
      <c r="T5" s="146">
        <f>IF(AW5=0,AM5,"속도계이상")</f>
        <v>432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194</v>
      </c>
      <c r="AA5" t="s">
        <v>48</v>
      </c>
      <c r="AB5">
        <v>529</v>
      </c>
      <c r="AC5" s="1">
        <v>3205.739</v>
      </c>
      <c r="AD5" s="1">
        <v>1731.2750000000001</v>
      </c>
      <c r="AE5" s="28">
        <v>1.8520000000000001</v>
      </c>
      <c r="AF5">
        <v>2</v>
      </c>
      <c r="AG5">
        <v>12.689</v>
      </c>
      <c r="AH5">
        <v>184.961038</v>
      </c>
      <c r="AI5">
        <v>3.6496719999999998</v>
      </c>
      <c r="AJ5">
        <v>67.867149999999995</v>
      </c>
      <c r="AK5">
        <v>392</v>
      </c>
      <c r="AL5">
        <v>4</v>
      </c>
      <c r="AM5">
        <v>432</v>
      </c>
      <c r="AN5">
        <v>87</v>
      </c>
      <c r="AO5">
        <v>17.331969000000001</v>
      </c>
      <c r="AP5">
        <v>4351.1000000000004</v>
      </c>
      <c r="AQ5">
        <v>2.2999999999999998</v>
      </c>
      <c r="AR5">
        <v>40</v>
      </c>
      <c r="AS5">
        <v>14721</v>
      </c>
      <c r="AT5">
        <v>0.125</v>
      </c>
      <c r="AU5">
        <v>13.476000000000001</v>
      </c>
      <c r="AV5">
        <v>28976</v>
      </c>
      <c r="AW5">
        <v>0</v>
      </c>
      <c r="AX5" s="29">
        <v>0.43</v>
      </c>
      <c r="AY5">
        <v>0.92600000000000005</v>
      </c>
      <c r="AZ5" t="s">
        <v>68</v>
      </c>
      <c r="BA5" t="s">
        <v>199</v>
      </c>
      <c r="BB5">
        <v>5</v>
      </c>
      <c r="BC5" t="s">
        <v>828</v>
      </c>
      <c r="BD5">
        <v>10</v>
      </c>
      <c r="BE5">
        <v>48037.890000000007</v>
      </c>
      <c r="BF5">
        <v>6.673355136955432E-2</v>
      </c>
      <c r="BG5">
        <v>6.1795268568207301E-2</v>
      </c>
      <c r="BH5">
        <v>286396.79800000007</v>
      </c>
      <c r="BI5">
        <v>1.1193347908868728E-2</v>
      </c>
      <c r="BJ5">
        <v>1.0365040163612442E-2</v>
      </c>
      <c r="BK5">
        <v>1</v>
      </c>
      <c r="BL5" t="s">
        <v>68</v>
      </c>
      <c r="BM5">
        <v>0</v>
      </c>
      <c r="BN5" t="s">
        <v>545</v>
      </c>
    </row>
    <row r="6" spans="1:66">
      <c r="A6" s="141" t="str">
        <f t="shared" ref="A6:A7" si="0">W6</f>
        <v>인천스마트</v>
      </c>
      <c r="B6" s="141" t="str">
        <f t="shared" ref="B6:B69" si="1">X6</f>
        <v>20</v>
      </c>
      <c r="C6" s="142" t="str">
        <f t="shared" ref="C6:C7" si="2">Y6</f>
        <v>70바3502</v>
      </c>
      <c r="D6" s="116" t="str">
        <f t="shared" ref="D6:D7" si="3">Z6</f>
        <v>대형</v>
      </c>
      <c r="E6" s="112" t="str">
        <f>AZ6</f>
        <v>B</v>
      </c>
      <c r="F6" s="162">
        <f>G6/H6</f>
        <v>0.9345</v>
      </c>
      <c r="G6" s="163">
        <f>AE6</f>
        <v>1.869</v>
      </c>
      <c r="H6" s="164">
        <f>AF6</f>
        <v>2</v>
      </c>
      <c r="I6" s="165">
        <f t="shared" ref="I6:I7" si="4">AC6</f>
        <v>4023.9839999999999</v>
      </c>
      <c r="J6" s="166">
        <f t="shared" ref="J6:J7" si="5">AI6/AH6</f>
        <v>2.2151810666941097E-2</v>
      </c>
      <c r="K6" s="166">
        <f t="shared" ref="K6:K7" si="6">AJ6/AH6</f>
        <v>0.35851539480304934</v>
      </c>
      <c r="L6" s="166">
        <f t="shared" ref="L6:L7" si="7">AK6/AC6</f>
        <v>0.19582582833331347</v>
      </c>
      <c r="M6" s="167">
        <f t="shared" ref="M6:M7" si="8">AG6</f>
        <v>11.599</v>
      </c>
      <c r="N6" s="168">
        <f t="shared" ref="N6:N7" si="9">IF(AW6=0,AT6,"속도계이상")</f>
        <v>0.19900000000000001</v>
      </c>
      <c r="O6" s="168">
        <f t="shared" ref="O6:O7" si="10">IF(AW6=0,AU6,"속도계이상")</f>
        <v>17.396000000000001</v>
      </c>
      <c r="P6" s="169">
        <f t="shared" ref="P6:P7" si="11">AQ6/60</f>
        <v>0.42833333333333334</v>
      </c>
      <c r="Q6" s="170">
        <f t="shared" ref="Q6:Q7" si="12">AN6</f>
        <v>93</v>
      </c>
      <c r="R6" s="171">
        <f t="shared" ref="R6:R7" si="13">AC6/(AH6-AI6-AJ6)</f>
        <v>28.256704331772109</v>
      </c>
      <c r="S6" s="143">
        <f t="shared" ref="S6:S7" si="14">IF(AW6=0,AL6,"속도계이상")</f>
        <v>8</v>
      </c>
      <c r="T6" s="143">
        <f t="shared" ref="T6:T7" si="15">IF(AW6=0,AM6,"속도계이상")</f>
        <v>700</v>
      </c>
      <c r="U6" t="s">
        <v>118</v>
      </c>
      <c r="V6" s="5" t="s">
        <v>119</v>
      </c>
      <c r="W6" t="s">
        <v>118</v>
      </c>
      <c r="X6" s="5" t="s">
        <v>119</v>
      </c>
      <c r="Y6" t="s">
        <v>585</v>
      </c>
      <c r="Z6" t="s">
        <v>194</v>
      </c>
      <c r="AA6" t="s">
        <v>48</v>
      </c>
      <c r="AB6">
        <v>529</v>
      </c>
      <c r="AC6" s="1">
        <v>4023.9839999999999</v>
      </c>
      <c r="AD6" s="1">
        <v>2153.2020000000002</v>
      </c>
      <c r="AE6" s="28">
        <v>1.869</v>
      </c>
      <c r="AF6">
        <v>2</v>
      </c>
      <c r="AG6">
        <v>11.599</v>
      </c>
      <c r="AH6">
        <v>229.93795299999999</v>
      </c>
      <c r="AI6">
        <v>5.0935420000000002</v>
      </c>
      <c r="AJ6">
        <v>82.436295999999999</v>
      </c>
      <c r="AK6">
        <v>788</v>
      </c>
      <c r="AL6">
        <v>8</v>
      </c>
      <c r="AM6">
        <v>700</v>
      </c>
      <c r="AN6">
        <v>93</v>
      </c>
      <c r="AO6">
        <v>17.500302999999999</v>
      </c>
      <c r="AP6">
        <v>3149.4</v>
      </c>
      <c r="AQ6">
        <v>25.7</v>
      </c>
      <c r="AR6">
        <v>19</v>
      </c>
      <c r="AS6">
        <v>4138</v>
      </c>
      <c r="AT6">
        <v>0.19900000000000001</v>
      </c>
      <c r="AU6">
        <v>17.396000000000001</v>
      </c>
      <c r="AV6">
        <v>32486</v>
      </c>
      <c r="AW6">
        <v>0</v>
      </c>
      <c r="AX6" s="29">
        <v>0.41</v>
      </c>
      <c r="AY6">
        <v>0.9345</v>
      </c>
      <c r="AZ6" t="s">
        <v>68</v>
      </c>
      <c r="BA6" t="s">
        <v>199</v>
      </c>
      <c r="BB6">
        <v>3</v>
      </c>
      <c r="BC6" t="s">
        <v>829</v>
      </c>
      <c r="BD6">
        <v>13</v>
      </c>
      <c r="BE6">
        <v>48037.890000000007</v>
      </c>
      <c r="BF6">
        <v>8.3766876521845557E-2</v>
      </c>
      <c r="BG6">
        <v>7.8280146109664675E-2</v>
      </c>
      <c r="BH6">
        <v>286396.79800000007</v>
      </c>
      <c r="BI6">
        <v>1.40503805492965E-2</v>
      </c>
      <c r="BJ6">
        <v>1.3130080623317579E-2</v>
      </c>
      <c r="BK6">
        <v>1</v>
      </c>
      <c r="BL6" t="s">
        <v>68</v>
      </c>
      <c r="BM6">
        <v>0</v>
      </c>
      <c r="BN6" t="s">
        <v>545</v>
      </c>
    </row>
    <row r="7" spans="1:66">
      <c r="A7" s="144" t="str">
        <f t="shared" si="0"/>
        <v>인천스마트</v>
      </c>
      <c r="B7" s="144" t="str">
        <f t="shared" si="1"/>
        <v>20</v>
      </c>
      <c r="C7" s="145" t="str">
        <f t="shared" si="2"/>
        <v>70바3503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0.9385</v>
      </c>
      <c r="G7" s="153">
        <f t="shared" ref="G7:G45" si="18">AE7</f>
        <v>1.877</v>
      </c>
      <c r="H7" s="154">
        <f t="shared" ref="H7:H45" si="19">AF7</f>
        <v>2</v>
      </c>
      <c r="I7" s="155">
        <f t="shared" si="4"/>
        <v>3329.6480000000001</v>
      </c>
      <c r="J7" s="156">
        <f t="shared" si="5"/>
        <v>2.9177145144624515E-2</v>
      </c>
      <c r="K7" s="156">
        <f t="shared" si="6"/>
        <v>0.36633834650395658</v>
      </c>
      <c r="L7" s="156">
        <f t="shared" si="7"/>
        <v>0.26218987712815289</v>
      </c>
      <c r="M7" s="157">
        <f t="shared" si="8"/>
        <v>11.146000000000001</v>
      </c>
      <c r="N7" s="158">
        <f t="shared" si="9"/>
        <v>0.03</v>
      </c>
      <c r="O7" s="158">
        <f t="shared" si="10"/>
        <v>11.923</v>
      </c>
      <c r="P7" s="159">
        <f t="shared" si="11"/>
        <v>0</v>
      </c>
      <c r="Q7" s="160">
        <f t="shared" si="12"/>
        <v>74</v>
      </c>
      <c r="R7" s="161">
        <f t="shared" si="13"/>
        <v>27.031348199418787</v>
      </c>
      <c r="S7" s="146">
        <f t="shared" si="14"/>
        <v>1</v>
      </c>
      <c r="T7" s="146">
        <f t="shared" si="15"/>
        <v>397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200</v>
      </c>
      <c r="Z7" s="4" t="s">
        <v>194</v>
      </c>
      <c r="AA7" s="4" t="s">
        <v>48</v>
      </c>
      <c r="AB7" s="4">
        <v>529</v>
      </c>
      <c r="AC7" s="4">
        <v>3329.6480000000001</v>
      </c>
      <c r="AD7" s="4">
        <v>1774.068</v>
      </c>
      <c r="AE7" s="4">
        <v>1.877</v>
      </c>
      <c r="AF7" s="4">
        <v>2</v>
      </c>
      <c r="AG7" s="4">
        <v>11.146000000000001</v>
      </c>
      <c r="AH7" s="4">
        <v>203.77243799999999</v>
      </c>
      <c r="AI7" s="4">
        <v>5.9454979999999997</v>
      </c>
      <c r="AJ7" s="4">
        <v>74.649658000000002</v>
      </c>
      <c r="AK7" s="4">
        <v>873</v>
      </c>
      <c r="AL7" s="4">
        <v>1</v>
      </c>
      <c r="AM7" s="4">
        <v>397</v>
      </c>
      <c r="AN7" s="4">
        <v>74</v>
      </c>
      <c r="AO7" s="4">
        <v>16.340031</v>
      </c>
      <c r="AP7" s="4">
        <v>1812.1</v>
      </c>
      <c r="AQ7" s="4">
        <v>0</v>
      </c>
      <c r="AR7" s="4">
        <v>27</v>
      </c>
      <c r="AS7" s="4">
        <v>4121</v>
      </c>
      <c r="AT7" s="4">
        <v>0.03</v>
      </c>
      <c r="AU7" s="4">
        <v>11.923</v>
      </c>
      <c r="AV7" s="4">
        <v>30051</v>
      </c>
      <c r="AW7" s="4">
        <v>0</v>
      </c>
      <c r="AX7" s="30">
        <v>0.42</v>
      </c>
      <c r="AY7">
        <v>0.9385</v>
      </c>
      <c r="AZ7" t="s">
        <v>68</v>
      </c>
      <c r="BA7" t="s">
        <v>199</v>
      </c>
      <c r="BB7">
        <v>2</v>
      </c>
      <c r="BC7" t="s">
        <v>559</v>
      </c>
      <c r="BD7">
        <v>8</v>
      </c>
      <c r="BE7">
        <v>48037.890000000007</v>
      </c>
      <c r="BF7">
        <v>6.9312952754586002E-2</v>
      </c>
      <c r="BG7">
        <v>6.5050206160178967E-2</v>
      </c>
      <c r="BH7">
        <v>286396.79800000007</v>
      </c>
      <c r="BI7">
        <v>1.1625995902370387E-2</v>
      </c>
      <c r="BJ7">
        <v>1.0910997154374607E-2</v>
      </c>
      <c r="BK7">
        <v>1</v>
      </c>
      <c r="BL7" t="s">
        <v>68</v>
      </c>
      <c r="BM7">
        <v>0</v>
      </c>
      <c r="BN7" t="s">
        <v>545</v>
      </c>
    </row>
    <row r="8" spans="1:66">
      <c r="A8" s="141" t="str">
        <f t="shared" ref="A8:A45" si="20">W8</f>
        <v>인천스마트</v>
      </c>
      <c r="B8" s="141" t="str">
        <f t="shared" si="1"/>
        <v>20</v>
      </c>
      <c r="C8" s="142" t="str">
        <f t="shared" ref="C8:C45" si="21">Y8</f>
        <v>70바3504</v>
      </c>
      <c r="D8" s="116" t="str">
        <f t="shared" ref="D8:D45" si="22">Z8</f>
        <v>대형</v>
      </c>
      <c r="E8" s="112" t="str">
        <f t="shared" si="16"/>
        <v>C</v>
      </c>
      <c r="F8" s="162">
        <f t="shared" si="17"/>
        <v>0.89600000000000002</v>
      </c>
      <c r="G8" s="163">
        <f t="shared" si="18"/>
        <v>1.792</v>
      </c>
      <c r="H8" s="164">
        <f t="shared" si="19"/>
        <v>2</v>
      </c>
      <c r="I8" s="165">
        <f t="shared" ref="I8:I45" si="23">AC8</f>
        <v>3445.7159999999999</v>
      </c>
      <c r="J8" s="166">
        <f t="shared" ref="J8:J45" si="24">AI8/AH8</f>
        <v>3.4443315415294759E-2</v>
      </c>
      <c r="K8" s="166">
        <f t="shared" ref="K8:K45" si="25">AJ8/AH8</f>
        <v>0.37774037993105414</v>
      </c>
      <c r="L8" s="166">
        <f t="shared" ref="L8:L45" si="26">AK8/AC8</f>
        <v>0.19415413226162576</v>
      </c>
      <c r="M8" s="167">
        <f t="shared" ref="M8:M45" si="27">AG8</f>
        <v>13.222</v>
      </c>
      <c r="N8" s="168">
        <f t="shared" ref="N8:N45" si="28">IF(AW8=0,AT8,"속도계이상")</f>
        <v>0.17399999999999999</v>
      </c>
      <c r="O8" s="168">
        <f t="shared" ref="O8:O45" si="29">IF(AW8=0,AU8,"속도계이상")</f>
        <v>37.380000000000003</v>
      </c>
      <c r="P8" s="169">
        <f t="shared" ref="P8:P45" si="30">AQ8/60</f>
        <v>0.15833333333333333</v>
      </c>
      <c r="Q8" s="170">
        <f t="shared" ref="Q8:Q45" si="31">AN8</f>
        <v>89</v>
      </c>
      <c r="R8" s="171">
        <f t="shared" ref="R8:R45" si="32">AC8/(AH8-AI8-AJ8)</f>
        <v>28.765956466324401</v>
      </c>
      <c r="S8" s="143">
        <f t="shared" ref="S8:S45" si="33">IF(AW8=0,AL8,"속도계이상")</f>
        <v>6</v>
      </c>
      <c r="T8" s="143">
        <f t="shared" ref="T8:T45" si="34">IF(AW8=0,AM8,"속도계이상")</f>
        <v>1288</v>
      </c>
      <c r="U8" t="s">
        <v>118</v>
      </c>
      <c r="V8" s="5" t="s">
        <v>119</v>
      </c>
      <c r="W8" t="s">
        <v>118</v>
      </c>
      <c r="X8" s="5" t="s">
        <v>119</v>
      </c>
      <c r="Y8" t="s">
        <v>201</v>
      </c>
      <c r="Z8" t="s">
        <v>194</v>
      </c>
      <c r="AA8" t="s">
        <v>48</v>
      </c>
      <c r="AB8">
        <v>529</v>
      </c>
      <c r="AC8" s="1">
        <v>3445.7159999999999</v>
      </c>
      <c r="AD8" s="1">
        <v>1922.393</v>
      </c>
      <c r="AE8" s="28">
        <v>1.792</v>
      </c>
      <c r="AF8">
        <v>2</v>
      </c>
      <c r="AG8">
        <v>13.222</v>
      </c>
      <c r="AH8">
        <v>203.77881500000001</v>
      </c>
      <c r="AI8">
        <v>7.0188179999999996</v>
      </c>
      <c r="AJ8">
        <v>76.975487000000001</v>
      </c>
      <c r="AK8">
        <v>669</v>
      </c>
      <c r="AL8">
        <v>6</v>
      </c>
      <c r="AM8">
        <v>1288</v>
      </c>
      <c r="AN8">
        <v>89</v>
      </c>
      <c r="AO8">
        <v>16.909098</v>
      </c>
      <c r="AP8">
        <v>4608.3999999999996</v>
      </c>
      <c r="AQ8">
        <v>9.5</v>
      </c>
      <c r="AR8">
        <v>49</v>
      </c>
      <c r="AS8">
        <v>14164</v>
      </c>
      <c r="AT8">
        <v>0.17399999999999999</v>
      </c>
      <c r="AU8">
        <v>37.380000000000003</v>
      </c>
      <c r="AV8">
        <v>30019</v>
      </c>
      <c r="AW8">
        <v>0</v>
      </c>
      <c r="AX8" s="29">
        <v>0.42</v>
      </c>
      <c r="AY8">
        <v>0.89600000000000002</v>
      </c>
      <c r="AZ8" t="s">
        <v>69</v>
      </c>
      <c r="BA8" t="s">
        <v>199</v>
      </c>
      <c r="BB8">
        <v>1</v>
      </c>
      <c r="BC8" t="s">
        <v>830</v>
      </c>
      <c r="BD8">
        <v>12</v>
      </c>
      <c r="BE8">
        <v>48037.890000000007</v>
      </c>
      <c r="BF8">
        <v>7.1729128818938545E-2</v>
      </c>
      <c r="BG8">
        <v>6.4269299421768941E-2</v>
      </c>
      <c r="BH8">
        <v>286396.79800000007</v>
      </c>
      <c r="BI8">
        <v>1.2031265796484216E-2</v>
      </c>
      <c r="BJ8">
        <v>1.0780014153649858E-2</v>
      </c>
      <c r="BK8">
        <v>1</v>
      </c>
      <c r="BL8" t="s">
        <v>68</v>
      </c>
      <c r="BM8">
        <v>-1</v>
      </c>
      <c r="BN8" t="s">
        <v>544</v>
      </c>
    </row>
    <row r="9" spans="1:66">
      <c r="A9" s="144" t="str">
        <f t="shared" si="20"/>
        <v>인천스마트</v>
      </c>
      <c r="B9" s="144" t="str">
        <f t="shared" si="1"/>
        <v>20</v>
      </c>
      <c r="C9" s="145" t="str">
        <f t="shared" si="21"/>
        <v>70바3505</v>
      </c>
      <c r="D9" s="133" t="str">
        <f t="shared" si="22"/>
        <v>대형</v>
      </c>
      <c r="E9" s="129" t="str">
        <f t="shared" si="16"/>
        <v>B</v>
      </c>
      <c r="F9" s="152">
        <f t="shared" si="17"/>
        <v>0.90800000000000003</v>
      </c>
      <c r="G9" s="153">
        <f t="shared" si="18"/>
        <v>1.8160000000000001</v>
      </c>
      <c r="H9" s="154">
        <f t="shared" si="19"/>
        <v>2</v>
      </c>
      <c r="I9" s="155">
        <f t="shared" si="23"/>
        <v>4031.08</v>
      </c>
      <c r="J9" s="156">
        <f t="shared" si="24"/>
        <v>4.5685184676293046E-2</v>
      </c>
      <c r="K9" s="156">
        <f t="shared" si="25"/>
        <v>0.36963176126722286</v>
      </c>
      <c r="L9" s="156">
        <f t="shared" si="26"/>
        <v>0.16868928426128979</v>
      </c>
      <c r="M9" s="157">
        <f t="shared" si="27"/>
        <v>13.967000000000001</v>
      </c>
      <c r="N9" s="158">
        <f t="shared" si="28"/>
        <v>0.19800000000000001</v>
      </c>
      <c r="O9" s="158">
        <f t="shared" si="29"/>
        <v>36.64</v>
      </c>
      <c r="P9" s="159">
        <f t="shared" si="30"/>
        <v>0</v>
      </c>
      <c r="Q9" s="160">
        <f t="shared" si="31"/>
        <v>82</v>
      </c>
      <c r="R9" s="161">
        <f t="shared" si="32"/>
        <v>28.206231644009744</v>
      </c>
      <c r="S9" s="146">
        <f t="shared" si="33"/>
        <v>8</v>
      </c>
      <c r="T9" s="146">
        <f t="shared" si="34"/>
        <v>1477</v>
      </c>
      <c r="U9" t="s">
        <v>118</v>
      </c>
      <c r="V9" s="5" t="s">
        <v>119</v>
      </c>
      <c r="W9" t="s">
        <v>118</v>
      </c>
      <c r="X9" s="5" t="s">
        <v>119</v>
      </c>
      <c r="Y9" t="s">
        <v>546</v>
      </c>
      <c r="Z9" t="s">
        <v>194</v>
      </c>
      <c r="AA9" t="s">
        <v>48</v>
      </c>
      <c r="AB9">
        <v>529</v>
      </c>
      <c r="AC9" s="1">
        <v>4031.08</v>
      </c>
      <c r="AD9" s="1">
        <v>2219.384</v>
      </c>
      <c r="AE9" s="28">
        <v>1.8160000000000001</v>
      </c>
      <c r="AF9">
        <v>2</v>
      </c>
      <c r="AG9">
        <v>13.967000000000001</v>
      </c>
      <c r="AH9">
        <v>244.43075099999999</v>
      </c>
      <c r="AI9">
        <v>11.166864</v>
      </c>
      <c r="AJ9">
        <v>90.349368999999996</v>
      </c>
      <c r="AK9">
        <v>680</v>
      </c>
      <c r="AL9">
        <v>8</v>
      </c>
      <c r="AM9">
        <v>1477</v>
      </c>
      <c r="AN9">
        <v>82</v>
      </c>
      <c r="AO9">
        <v>16.491705</v>
      </c>
      <c r="AP9">
        <v>4161.5</v>
      </c>
      <c r="AQ9">
        <v>0</v>
      </c>
      <c r="AR9">
        <v>59</v>
      </c>
      <c r="AS9">
        <v>19502</v>
      </c>
      <c r="AT9">
        <v>0.19800000000000001</v>
      </c>
      <c r="AU9">
        <v>36.64</v>
      </c>
      <c r="AV9">
        <v>35542</v>
      </c>
      <c r="AW9">
        <v>0</v>
      </c>
      <c r="AX9" s="29">
        <v>0.45</v>
      </c>
      <c r="AY9">
        <v>0.90800000000000003</v>
      </c>
      <c r="AZ9" t="s">
        <v>68</v>
      </c>
      <c r="BA9" t="s">
        <v>199</v>
      </c>
      <c r="BB9">
        <v>7</v>
      </c>
      <c r="BC9" t="s">
        <v>831</v>
      </c>
      <c r="BD9">
        <v>13</v>
      </c>
      <c r="BE9">
        <v>48037.890000000007</v>
      </c>
      <c r="BF9">
        <v>8.3914593251285585E-2</v>
      </c>
      <c r="BG9">
        <v>7.6194450672167319E-2</v>
      </c>
      <c r="BH9">
        <v>286396.79800000007</v>
      </c>
      <c r="BI9">
        <v>1.4075157362618275E-2</v>
      </c>
      <c r="BJ9">
        <v>1.2780242885257394E-2</v>
      </c>
      <c r="BK9">
        <v>1</v>
      </c>
      <c r="BL9" t="s">
        <v>68</v>
      </c>
      <c r="BM9">
        <v>0</v>
      </c>
      <c r="BN9" t="s">
        <v>545</v>
      </c>
    </row>
    <row r="10" spans="1:66">
      <c r="A10" s="141" t="str">
        <f t="shared" si="20"/>
        <v>인천스마트</v>
      </c>
      <c r="B10" s="141" t="str">
        <f t="shared" si="1"/>
        <v>20</v>
      </c>
      <c r="C10" s="142" t="str">
        <f t="shared" si="21"/>
        <v>70바3506</v>
      </c>
      <c r="D10" s="116" t="str">
        <f t="shared" si="22"/>
        <v>대형</v>
      </c>
      <c r="E10" s="112" t="str">
        <f t="shared" si="16"/>
        <v>B</v>
      </c>
      <c r="F10" s="162">
        <f t="shared" si="17"/>
        <v>0.90300000000000002</v>
      </c>
      <c r="G10" s="163">
        <f t="shared" si="18"/>
        <v>1.806</v>
      </c>
      <c r="H10" s="164">
        <f t="shared" si="19"/>
        <v>2</v>
      </c>
      <c r="I10" s="165">
        <f t="shared" si="23"/>
        <v>2946.9270000000001</v>
      </c>
      <c r="J10" s="166">
        <f t="shared" si="24"/>
        <v>3.4942479199092026E-2</v>
      </c>
      <c r="K10" s="166">
        <f t="shared" si="25"/>
        <v>0.36052739624570423</v>
      </c>
      <c r="L10" s="166">
        <f t="shared" si="26"/>
        <v>0.16423888341991505</v>
      </c>
      <c r="M10" s="167">
        <f t="shared" si="27"/>
        <v>11.683</v>
      </c>
      <c r="N10" s="168">
        <f t="shared" si="28"/>
        <v>6.8000000000000005E-2</v>
      </c>
      <c r="O10" s="168">
        <f t="shared" si="29"/>
        <v>13.54</v>
      </c>
      <c r="P10" s="169">
        <f t="shared" si="30"/>
        <v>0</v>
      </c>
      <c r="Q10" s="170">
        <f t="shared" si="31"/>
        <v>81</v>
      </c>
      <c r="R10" s="171">
        <f t="shared" si="32"/>
        <v>28.123913386317103</v>
      </c>
      <c r="S10" s="143">
        <f t="shared" si="33"/>
        <v>2</v>
      </c>
      <c r="T10" s="143">
        <f t="shared" si="34"/>
        <v>399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202</v>
      </c>
      <c r="Z10" s="4" t="s">
        <v>194</v>
      </c>
      <c r="AA10" s="4" t="s">
        <v>48</v>
      </c>
      <c r="AB10" s="4">
        <v>529</v>
      </c>
      <c r="AC10" s="4">
        <v>2946.9270000000001</v>
      </c>
      <c r="AD10" s="4">
        <v>1631.36</v>
      </c>
      <c r="AE10" s="4">
        <v>1.806</v>
      </c>
      <c r="AF10" s="4">
        <v>2</v>
      </c>
      <c r="AG10" s="4">
        <v>11.683</v>
      </c>
      <c r="AH10" s="4">
        <v>173.33077499999999</v>
      </c>
      <c r="AI10" s="4">
        <v>6.0566069999999996</v>
      </c>
      <c r="AJ10" s="4">
        <v>62.490493000000001</v>
      </c>
      <c r="AK10" s="4">
        <v>484</v>
      </c>
      <c r="AL10" s="4">
        <v>2</v>
      </c>
      <c r="AM10" s="4">
        <v>399</v>
      </c>
      <c r="AN10" s="4">
        <v>81</v>
      </c>
      <c r="AO10" s="4">
        <v>17.001752</v>
      </c>
      <c r="AP10" s="4">
        <v>5752</v>
      </c>
      <c r="AQ10" s="4">
        <v>0</v>
      </c>
      <c r="AR10" s="4">
        <v>47</v>
      </c>
      <c r="AS10" s="4">
        <v>13790</v>
      </c>
      <c r="AT10" s="4">
        <v>6.8000000000000005E-2</v>
      </c>
      <c r="AU10" s="4">
        <v>13.54</v>
      </c>
      <c r="AV10" s="4">
        <v>26465</v>
      </c>
      <c r="AW10" s="4">
        <v>0</v>
      </c>
      <c r="AX10" s="30">
        <v>0.4</v>
      </c>
      <c r="AY10">
        <v>0.90300000000000002</v>
      </c>
      <c r="AZ10" t="s">
        <v>68</v>
      </c>
      <c r="BA10" t="s">
        <v>199</v>
      </c>
      <c r="BB10">
        <v>8</v>
      </c>
      <c r="BC10" t="s">
        <v>832</v>
      </c>
      <c r="BD10">
        <v>9</v>
      </c>
      <c r="BE10">
        <v>48037.890000000007</v>
      </c>
      <c r="BF10">
        <v>6.1345887589983654E-2</v>
      </c>
      <c r="BG10">
        <v>5.5395336493755241E-2</v>
      </c>
      <c r="BH10">
        <v>286396.79800000007</v>
      </c>
      <c r="BI10">
        <v>1.0289664621180574E-2</v>
      </c>
      <c r="BJ10">
        <v>9.2915671529260595E-3</v>
      </c>
      <c r="BK10">
        <v>1</v>
      </c>
      <c r="BL10" t="s">
        <v>68</v>
      </c>
      <c r="BM10">
        <v>0</v>
      </c>
      <c r="BN10" t="s">
        <v>545</v>
      </c>
    </row>
    <row r="11" spans="1:66">
      <c r="A11" s="144" t="str">
        <f t="shared" si="20"/>
        <v>인천스마트</v>
      </c>
      <c r="B11" s="144" t="str">
        <f t="shared" si="1"/>
        <v>20</v>
      </c>
      <c r="C11" s="145" t="str">
        <f t="shared" si="21"/>
        <v>70바3507</v>
      </c>
      <c r="D11" s="133" t="str">
        <f t="shared" si="22"/>
        <v>대형</v>
      </c>
      <c r="E11" s="129" t="str">
        <f t="shared" si="16"/>
        <v>B</v>
      </c>
      <c r="F11" s="152">
        <f t="shared" si="17"/>
        <v>0.91149999999999998</v>
      </c>
      <c r="G11" s="153">
        <f t="shared" si="18"/>
        <v>1.823</v>
      </c>
      <c r="H11" s="154">
        <f t="shared" si="19"/>
        <v>2</v>
      </c>
      <c r="I11" s="155">
        <f t="shared" si="23"/>
        <v>3424.9650000000001</v>
      </c>
      <c r="J11" s="156">
        <f t="shared" si="24"/>
        <v>2.8554950108530312E-2</v>
      </c>
      <c r="K11" s="156">
        <f t="shared" si="25"/>
        <v>0.39723610965789419</v>
      </c>
      <c r="L11" s="156">
        <f t="shared" si="26"/>
        <v>0.13605978455254286</v>
      </c>
      <c r="M11" s="157">
        <f t="shared" si="27"/>
        <v>17.78</v>
      </c>
      <c r="N11" s="158" t="str">
        <f t="shared" si="28"/>
        <v>속도계이상</v>
      </c>
      <c r="O11" s="158" t="str">
        <f t="shared" si="29"/>
        <v>속도계이상</v>
      </c>
      <c r="P11" s="159">
        <f t="shared" si="30"/>
        <v>0</v>
      </c>
      <c r="Q11" s="160">
        <f t="shared" si="31"/>
        <v>82</v>
      </c>
      <c r="R11" s="161">
        <f t="shared" si="32"/>
        <v>30.114492337361661</v>
      </c>
      <c r="S11" s="146" t="str">
        <f t="shared" si="33"/>
        <v>속도계이상</v>
      </c>
      <c r="T11" s="146" t="str">
        <f t="shared" si="34"/>
        <v>속도계이상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203</v>
      </c>
      <c r="Z11" t="s">
        <v>194</v>
      </c>
      <c r="AA11" t="s">
        <v>48</v>
      </c>
      <c r="AB11">
        <v>529</v>
      </c>
      <c r="AC11" s="1">
        <v>3424.9650000000001</v>
      </c>
      <c r="AD11" s="1">
        <v>1878.905</v>
      </c>
      <c r="AE11" s="28">
        <v>1.823</v>
      </c>
      <c r="AF11">
        <v>2</v>
      </c>
      <c r="AG11">
        <v>17.78</v>
      </c>
      <c r="AH11">
        <v>198.06632400000001</v>
      </c>
      <c r="AI11">
        <v>5.6557740000000001</v>
      </c>
      <c r="AJ11">
        <v>78.679096000000001</v>
      </c>
      <c r="AK11">
        <v>466</v>
      </c>
      <c r="AL11">
        <v>15</v>
      </c>
      <c r="AM11">
        <v>2763</v>
      </c>
      <c r="AN11">
        <v>82</v>
      </c>
      <c r="AO11">
        <v>17.292010000000001</v>
      </c>
      <c r="AP11">
        <v>6382</v>
      </c>
      <c r="AQ11">
        <v>0</v>
      </c>
      <c r="AR11">
        <v>66</v>
      </c>
      <c r="AS11">
        <v>20908</v>
      </c>
      <c r="AT11">
        <v>0.438</v>
      </c>
      <c r="AU11">
        <v>80.671999999999997</v>
      </c>
      <c r="AV11">
        <v>28974</v>
      </c>
      <c r="AW11">
        <v>17</v>
      </c>
      <c r="AX11" s="29">
        <v>0.5</v>
      </c>
      <c r="AY11">
        <v>0.91149999999999998</v>
      </c>
      <c r="AZ11" t="s">
        <v>68</v>
      </c>
      <c r="BA11" t="s">
        <v>199</v>
      </c>
      <c r="BB11">
        <v>6</v>
      </c>
      <c r="BC11" t="s">
        <v>833</v>
      </c>
      <c r="BD11">
        <v>10</v>
      </c>
      <c r="BE11">
        <v>48037.890000000007</v>
      </c>
      <c r="BF11">
        <v>7.1297157306451212E-2</v>
      </c>
      <c r="BG11">
        <v>6.4987358884830274E-2</v>
      </c>
      <c r="BH11">
        <v>286396.79800000007</v>
      </c>
      <c r="BI11">
        <v>1.1958810377481942E-2</v>
      </c>
      <c r="BJ11">
        <v>1.0900455659074789E-2</v>
      </c>
      <c r="BK11">
        <v>1</v>
      </c>
      <c r="BL11" t="s">
        <v>69</v>
      </c>
      <c r="BM11">
        <v>1</v>
      </c>
      <c r="BN11" t="s">
        <v>588</v>
      </c>
    </row>
    <row r="12" spans="1:66" s="2" customFormat="1">
      <c r="A12" s="141" t="str">
        <f t="shared" si="20"/>
        <v>인천스마트</v>
      </c>
      <c r="B12" s="141" t="str">
        <f t="shared" si="1"/>
        <v>20</v>
      </c>
      <c r="C12" s="142" t="str">
        <f t="shared" si="21"/>
        <v>70바3556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0.94499999999999995</v>
      </c>
      <c r="G12" s="163">
        <f t="shared" si="18"/>
        <v>1.89</v>
      </c>
      <c r="H12" s="164">
        <f t="shared" si="19"/>
        <v>2</v>
      </c>
      <c r="I12" s="165">
        <f t="shared" si="23"/>
        <v>3798.777</v>
      </c>
      <c r="J12" s="166">
        <f t="shared" si="24"/>
        <v>2.606556285572361E-2</v>
      </c>
      <c r="K12" s="166">
        <f t="shared" si="25"/>
        <v>0.37743452389342963</v>
      </c>
      <c r="L12" s="166">
        <f t="shared" si="26"/>
        <v>0.18611253042755602</v>
      </c>
      <c r="M12" s="167">
        <f t="shared" si="27"/>
        <v>13.614000000000001</v>
      </c>
      <c r="N12" s="168">
        <f t="shared" si="28"/>
        <v>0.39500000000000002</v>
      </c>
      <c r="O12" s="168">
        <f t="shared" si="29"/>
        <v>20.611999999999998</v>
      </c>
      <c r="P12" s="169">
        <f t="shared" si="30"/>
        <v>2.3333333333333331E-2</v>
      </c>
      <c r="Q12" s="170">
        <f t="shared" si="31"/>
        <v>86</v>
      </c>
      <c r="R12" s="171">
        <f t="shared" si="32"/>
        <v>28.229802116791696</v>
      </c>
      <c r="S12" s="143">
        <f t="shared" si="33"/>
        <v>15</v>
      </c>
      <c r="T12" s="143">
        <f t="shared" si="34"/>
        <v>783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204</v>
      </c>
      <c r="Z12" t="s">
        <v>194</v>
      </c>
      <c r="AA12" t="s">
        <v>48</v>
      </c>
      <c r="AB12">
        <v>529</v>
      </c>
      <c r="AC12" s="1">
        <v>3798.777</v>
      </c>
      <c r="AD12" s="1">
        <v>2009.9690000000001</v>
      </c>
      <c r="AE12" s="28">
        <v>1.89</v>
      </c>
      <c r="AF12">
        <v>2</v>
      </c>
      <c r="AG12">
        <v>13.614000000000001</v>
      </c>
      <c r="AH12">
        <v>225.59298000000001</v>
      </c>
      <c r="AI12">
        <v>5.8802079999999997</v>
      </c>
      <c r="AJ12">
        <v>85.146579000000003</v>
      </c>
      <c r="AK12">
        <v>707</v>
      </c>
      <c r="AL12">
        <v>15</v>
      </c>
      <c r="AM12">
        <v>783</v>
      </c>
      <c r="AN12">
        <v>86</v>
      </c>
      <c r="AO12">
        <v>16.839074</v>
      </c>
      <c r="AP12">
        <v>2479.6999999999998</v>
      </c>
      <c r="AQ12">
        <v>1.4</v>
      </c>
      <c r="AR12">
        <v>27</v>
      </c>
      <c r="AS12">
        <v>5828</v>
      </c>
      <c r="AT12">
        <v>0.39500000000000002</v>
      </c>
      <c r="AU12">
        <v>20.611999999999998</v>
      </c>
      <c r="AV12">
        <v>33413</v>
      </c>
      <c r="AW12">
        <v>0</v>
      </c>
      <c r="AX12" s="29">
        <v>0.46</v>
      </c>
      <c r="AY12" s="2">
        <v>0.94499999999999995</v>
      </c>
      <c r="AZ12" s="2" t="s">
        <v>68</v>
      </c>
      <c r="BA12" s="2" t="s">
        <v>199</v>
      </c>
      <c r="BB12" s="2">
        <v>1</v>
      </c>
      <c r="BC12" s="2" t="s">
        <v>560</v>
      </c>
      <c r="BD12" s="2">
        <v>11</v>
      </c>
      <c r="BE12" s="2">
        <v>48037.890000000007</v>
      </c>
      <c r="BF12" s="2">
        <v>7.9078764700114837E-2</v>
      </c>
      <c r="BG12" s="2">
        <v>7.4729432641608515E-2</v>
      </c>
      <c r="BH12" s="2">
        <v>286396.79800000007</v>
      </c>
      <c r="BI12" s="2">
        <v>1.3264034467312722E-2</v>
      </c>
      <c r="BJ12" s="2">
        <v>1.2534512571610522E-2</v>
      </c>
      <c r="BK12" s="2">
        <v>1</v>
      </c>
      <c r="BL12" s="2" t="s">
        <v>68</v>
      </c>
      <c r="BM12" s="2">
        <v>0</v>
      </c>
      <c r="BN12" s="2" t="s">
        <v>545</v>
      </c>
    </row>
    <row r="13" spans="1:66">
      <c r="A13" s="144" t="str">
        <f t="shared" si="20"/>
        <v>인천스마트</v>
      </c>
      <c r="B13" s="144" t="str">
        <f t="shared" si="1"/>
        <v>20</v>
      </c>
      <c r="C13" s="145" t="str">
        <f t="shared" si="21"/>
        <v>70바3564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0.93149999999999999</v>
      </c>
      <c r="G13" s="153">
        <f t="shared" si="18"/>
        <v>1.863</v>
      </c>
      <c r="H13" s="154">
        <f t="shared" si="19"/>
        <v>2</v>
      </c>
      <c r="I13" s="155">
        <f t="shared" si="23"/>
        <v>3234.8719999999998</v>
      </c>
      <c r="J13" s="156">
        <f t="shared" si="24"/>
        <v>2.7534424676675776E-2</v>
      </c>
      <c r="K13" s="156">
        <f t="shared" si="25"/>
        <v>0.344920275652214</v>
      </c>
      <c r="L13" s="156">
        <f t="shared" si="26"/>
        <v>0.18331482667629509</v>
      </c>
      <c r="M13" s="157">
        <f t="shared" si="27"/>
        <v>12.631</v>
      </c>
      <c r="N13" s="158">
        <f t="shared" si="28"/>
        <v>0.309</v>
      </c>
      <c r="O13" s="158">
        <f t="shared" si="29"/>
        <v>22.721</v>
      </c>
      <c r="P13" s="159">
        <f t="shared" si="30"/>
        <v>0</v>
      </c>
      <c r="Q13" s="160">
        <f t="shared" si="31"/>
        <v>82</v>
      </c>
      <c r="R13" s="161">
        <f t="shared" si="32"/>
        <v>27.081375419617821</v>
      </c>
      <c r="S13" s="146">
        <f t="shared" si="33"/>
        <v>10</v>
      </c>
      <c r="T13" s="146">
        <f t="shared" si="34"/>
        <v>735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205</v>
      </c>
      <c r="Z13" s="4" t="s">
        <v>194</v>
      </c>
      <c r="AA13" s="4" t="s">
        <v>48</v>
      </c>
      <c r="AB13" s="4">
        <v>529</v>
      </c>
      <c r="AC13" s="4">
        <v>3234.8719999999998</v>
      </c>
      <c r="AD13" s="4">
        <v>1736.6849999999999</v>
      </c>
      <c r="AE13" s="4">
        <v>1.863</v>
      </c>
      <c r="AF13" s="4">
        <v>2</v>
      </c>
      <c r="AG13" s="4">
        <v>12.631</v>
      </c>
      <c r="AH13" s="4">
        <v>190.34492499999999</v>
      </c>
      <c r="AI13" s="4">
        <v>5.2410379999999996</v>
      </c>
      <c r="AJ13" s="4">
        <v>65.653824</v>
      </c>
      <c r="AK13" s="4">
        <v>593</v>
      </c>
      <c r="AL13" s="4">
        <v>10</v>
      </c>
      <c r="AM13" s="4">
        <v>735</v>
      </c>
      <c r="AN13" s="4">
        <v>82</v>
      </c>
      <c r="AO13" s="4">
        <v>16.994789000000001</v>
      </c>
      <c r="AP13" s="4">
        <v>3153.6</v>
      </c>
      <c r="AQ13" s="4">
        <v>0</v>
      </c>
      <c r="AR13" s="4">
        <v>27</v>
      </c>
      <c r="AS13" s="4">
        <v>8213</v>
      </c>
      <c r="AT13" s="4">
        <v>0.309</v>
      </c>
      <c r="AU13" s="4">
        <v>22.721</v>
      </c>
      <c r="AV13" s="4">
        <v>28486</v>
      </c>
      <c r="AW13" s="4">
        <v>0</v>
      </c>
      <c r="AX13" s="30">
        <v>0.45</v>
      </c>
      <c r="AY13">
        <v>0.93149999999999999</v>
      </c>
      <c r="AZ13" t="s">
        <v>68</v>
      </c>
      <c r="BA13" t="s">
        <v>199</v>
      </c>
      <c r="BB13">
        <v>4</v>
      </c>
      <c r="BC13" t="s">
        <v>834</v>
      </c>
      <c r="BD13">
        <v>11</v>
      </c>
      <c r="BE13">
        <v>48037.890000000007</v>
      </c>
      <c r="BF13">
        <v>6.7340010146157536E-2</v>
      </c>
      <c r="BG13">
        <v>6.2727219451145746E-2</v>
      </c>
      <c r="BH13">
        <v>286396.79800000007</v>
      </c>
      <c r="BI13">
        <v>1.1295070414858477E-2</v>
      </c>
      <c r="BJ13">
        <v>1.0521358091440671E-2</v>
      </c>
      <c r="BK13">
        <v>1</v>
      </c>
      <c r="BL13" t="s">
        <v>68</v>
      </c>
      <c r="BM13">
        <v>0</v>
      </c>
      <c r="BN13" t="s">
        <v>545</v>
      </c>
    </row>
    <row r="14" spans="1:66">
      <c r="A14" s="141" t="str">
        <f t="shared" si="20"/>
        <v>인천스마트</v>
      </c>
      <c r="B14" s="141" t="str">
        <f t="shared" si="1"/>
        <v>20</v>
      </c>
      <c r="C14" s="142" t="str">
        <f t="shared" si="21"/>
        <v>70바3565</v>
      </c>
      <c r="D14" s="116" t="str">
        <f t="shared" si="22"/>
        <v>대형</v>
      </c>
      <c r="E14" s="112" t="str">
        <f t="shared" si="16"/>
        <v>B</v>
      </c>
      <c r="F14" s="162">
        <f t="shared" si="17"/>
        <v>0.90100000000000002</v>
      </c>
      <c r="G14" s="163">
        <f t="shared" si="18"/>
        <v>1.802</v>
      </c>
      <c r="H14" s="164">
        <f t="shared" si="19"/>
        <v>2</v>
      </c>
      <c r="I14" s="165">
        <f t="shared" si="23"/>
        <v>3462.223</v>
      </c>
      <c r="J14" s="166">
        <f t="shared" si="24"/>
        <v>3.4958091390009084E-2</v>
      </c>
      <c r="K14" s="166">
        <f t="shared" si="25"/>
        <v>0.38145339899253766</v>
      </c>
      <c r="L14" s="166">
        <f t="shared" si="26"/>
        <v>0.14903719373362143</v>
      </c>
      <c r="M14" s="167">
        <f t="shared" si="27"/>
        <v>14.374000000000001</v>
      </c>
      <c r="N14" s="168">
        <f t="shared" si="28"/>
        <v>1.502</v>
      </c>
      <c r="O14" s="168">
        <f t="shared" si="29"/>
        <v>25.648</v>
      </c>
      <c r="P14" s="169">
        <f t="shared" si="30"/>
        <v>0.13</v>
      </c>
      <c r="Q14" s="170">
        <f t="shared" si="31"/>
        <v>90</v>
      </c>
      <c r="R14" s="171">
        <f t="shared" si="32"/>
        <v>28.528778240651615</v>
      </c>
      <c r="S14" s="143">
        <f t="shared" si="33"/>
        <v>52</v>
      </c>
      <c r="T14" s="143">
        <f t="shared" si="34"/>
        <v>888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206</v>
      </c>
      <c r="Z14" t="s">
        <v>194</v>
      </c>
      <c r="AA14" t="s">
        <v>48</v>
      </c>
      <c r="AB14">
        <v>529</v>
      </c>
      <c r="AC14" s="1">
        <v>3462.223</v>
      </c>
      <c r="AD14" s="1">
        <v>1921.049</v>
      </c>
      <c r="AE14" s="28">
        <v>1.802</v>
      </c>
      <c r="AF14">
        <v>2</v>
      </c>
      <c r="AG14">
        <v>14.374000000000001</v>
      </c>
      <c r="AH14">
        <v>207.95297199999999</v>
      </c>
      <c r="AI14">
        <v>7.2696389999999997</v>
      </c>
      <c r="AJ14">
        <v>79.324368000000007</v>
      </c>
      <c r="AK14">
        <v>516</v>
      </c>
      <c r="AL14">
        <v>52</v>
      </c>
      <c r="AM14">
        <v>888</v>
      </c>
      <c r="AN14">
        <v>90</v>
      </c>
      <c r="AO14">
        <v>16.649066999999999</v>
      </c>
      <c r="AP14">
        <v>3528.7</v>
      </c>
      <c r="AQ14">
        <v>7.8</v>
      </c>
      <c r="AR14">
        <v>38</v>
      </c>
      <c r="AS14">
        <v>11020</v>
      </c>
      <c r="AT14">
        <v>1.502</v>
      </c>
      <c r="AU14">
        <v>25.648</v>
      </c>
      <c r="AV14">
        <v>29628</v>
      </c>
      <c r="AW14">
        <v>0</v>
      </c>
      <c r="AX14" s="29">
        <v>0.45</v>
      </c>
      <c r="AY14">
        <v>0.90100000000000002</v>
      </c>
      <c r="AZ14" t="s">
        <v>68</v>
      </c>
      <c r="BA14" t="s">
        <v>199</v>
      </c>
      <c r="BB14">
        <v>9</v>
      </c>
      <c r="BC14" t="s">
        <v>835</v>
      </c>
      <c r="BD14">
        <v>11</v>
      </c>
      <c r="BE14">
        <v>48037.890000000007</v>
      </c>
      <c r="BF14">
        <v>7.2072753403615339E-2</v>
      </c>
      <c r="BG14">
        <v>6.4937550816657419E-2</v>
      </c>
      <c r="BH14">
        <v>286396.79800000007</v>
      </c>
      <c r="BI14">
        <v>1.2088902614057854E-2</v>
      </c>
      <c r="BJ14">
        <v>1.0892101255266125E-2</v>
      </c>
      <c r="BK14">
        <v>1</v>
      </c>
      <c r="BL14" t="s">
        <v>68</v>
      </c>
      <c r="BM14">
        <v>0</v>
      </c>
      <c r="BN14" t="s">
        <v>545</v>
      </c>
    </row>
    <row r="15" spans="1:66">
      <c r="A15" s="144" t="str">
        <f t="shared" si="20"/>
        <v>인천스마트</v>
      </c>
      <c r="B15" s="144" t="str">
        <f t="shared" si="1"/>
        <v>20</v>
      </c>
      <c r="C15" s="145" t="str">
        <f t="shared" si="21"/>
        <v>70바3567</v>
      </c>
      <c r="D15" s="133" t="str">
        <f t="shared" si="22"/>
        <v>대형</v>
      </c>
      <c r="E15" s="129" t="str">
        <f t="shared" si="16"/>
        <v>A</v>
      </c>
      <c r="F15" s="152">
        <f t="shared" si="17"/>
        <v>0.96750000000000003</v>
      </c>
      <c r="G15" s="153">
        <f t="shared" si="18"/>
        <v>1.9350000000000001</v>
      </c>
      <c r="H15" s="154">
        <f t="shared" si="19"/>
        <v>2</v>
      </c>
      <c r="I15" s="155">
        <f t="shared" si="23"/>
        <v>4887.0649999999996</v>
      </c>
      <c r="J15" s="156">
        <f t="shared" si="24"/>
        <v>2.3496564806042636E-2</v>
      </c>
      <c r="K15" s="156">
        <f t="shared" si="25"/>
        <v>0.37281413909062577</v>
      </c>
      <c r="L15" s="156">
        <f t="shared" si="26"/>
        <v>0.21137431157555714</v>
      </c>
      <c r="M15" s="157">
        <f t="shared" si="27"/>
        <v>12.265000000000001</v>
      </c>
      <c r="N15" s="158">
        <f t="shared" si="28"/>
        <v>0.61399999999999999</v>
      </c>
      <c r="O15" s="158">
        <f t="shared" si="29"/>
        <v>19.643999999999998</v>
      </c>
      <c r="P15" s="159">
        <f t="shared" si="30"/>
        <v>0</v>
      </c>
      <c r="Q15" s="160">
        <f t="shared" si="31"/>
        <v>83</v>
      </c>
      <c r="R15" s="161">
        <f t="shared" si="32"/>
        <v>27.017095385652045</v>
      </c>
      <c r="S15" s="146">
        <f t="shared" si="33"/>
        <v>30</v>
      </c>
      <c r="T15" s="146">
        <f t="shared" si="34"/>
        <v>960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207</v>
      </c>
      <c r="Z15" t="s">
        <v>194</v>
      </c>
      <c r="AA15" t="s">
        <v>48</v>
      </c>
      <c r="AB15">
        <v>529</v>
      </c>
      <c r="AC15" s="1">
        <v>4887.0649999999996</v>
      </c>
      <c r="AD15" s="1">
        <v>2525.154</v>
      </c>
      <c r="AE15" s="28">
        <v>1.9350000000000001</v>
      </c>
      <c r="AF15">
        <v>2</v>
      </c>
      <c r="AG15">
        <v>12.265000000000001</v>
      </c>
      <c r="AH15">
        <v>299.63737500000002</v>
      </c>
      <c r="AI15">
        <v>7.0404489999999997</v>
      </c>
      <c r="AJ15">
        <v>111.70905</v>
      </c>
      <c r="AK15">
        <v>1033</v>
      </c>
      <c r="AL15">
        <v>30</v>
      </c>
      <c r="AM15">
        <v>960</v>
      </c>
      <c r="AN15">
        <v>83</v>
      </c>
      <c r="AO15">
        <v>16.309930999999999</v>
      </c>
      <c r="AP15">
        <v>4740.7</v>
      </c>
      <c r="AQ15">
        <v>0</v>
      </c>
      <c r="AR15">
        <v>20</v>
      </c>
      <c r="AS15">
        <v>3965</v>
      </c>
      <c r="AT15">
        <v>0.61399999999999999</v>
      </c>
      <c r="AU15">
        <v>19.643999999999998</v>
      </c>
      <c r="AV15">
        <v>40504</v>
      </c>
      <c r="AW15">
        <v>0</v>
      </c>
      <c r="AX15" s="29">
        <v>0.46</v>
      </c>
      <c r="AY15">
        <v>0.96750000000000003</v>
      </c>
      <c r="AZ15" t="s">
        <v>66</v>
      </c>
      <c r="BA15" t="s">
        <v>199</v>
      </c>
      <c r="BB15">
        <v>3</v>
      </c>
      <c r="BC15" t="s">
        <v>547</v>
      </c>
      <c r="BD15">
        <v>8</v>
      </c>
      <c r="BE15">
        <v>48037.890000000007</v>
      </c>
      <c r="BF15">
        <v>0.10173354824701915</v>
      </c>
      <c r="BG15">
        <v>9.8427207928991026E-2</v>
      </c>
      <c r="BH15">
        <v>286396.79800000007</v>
      </c>
      <c r="BI15">
        <v>1.706396521933181E-2</v>
      </c>
      <c r="BJ15">
        <v>1.6509386349703527E-2</v>
      </c>
      <c r="BK15">
        <v>1</v>
      </c>
      <c r="BL15" t="s">
        <v>66</v>
      </c>
      <c r="BM15">
        <v>0</v>
      </c>
      <c r="BN15" t="s">
        <v>545</v>
      </c>
    </row>
    <row r="16" spans="1:66">
      <c r="A16" s="141" t="str">
        <f t="shared" si="20"/>
        <v>인천스마트</v>
      </c>
      <c r="B16" s="141" t="str">
        <f t="shared" si="1"/>
        <v>20</v>
      </c>
      <c r="C16" s="142" t="str">
        <f t="shared" si="21"/>
        <v>70바3573</v>
      </c>
      <c r="D16" s="116" t="str">
        <f t="shared" si="22"/>
        <v>대형</v>
      </c>
      <c r="E16" s="112" t="str">
        <f t="shared" si="16"/>
        <v>A</v>
      </c>
      <c r="F16" s="162">
        <f t="shared" si="17"/>
        <v>0.98599999999999999</v>
      </c>
      <c r="G16" s="163">
        <f t="shared" si="18"/>
        <v>1.972</v>
      </c>
      <c r="H16" s="164">
        <f t="shared" si="19"/>
        <v>2</v>
      </c>
      <c r="I16" s="165">
        <f t="shared" si="23"/>
        <v>5155.3440000000001</v>
      </c>
      <c r="J16" s="166">
        <f t="shared" si="24"/>
        <v>3.136561945883342E-2</v>
      </c>
      <c r="K16" s="166">
        <f t="shared" si="25"/>
        <v>0.35874769392835332</v>
      </c>
      <c r="L16" s="166">
        <f t="shared" si="26"/>
        <v>0.18951208687528903</v>
      </c>
      <c r="M16" s="167">
        <f t="shared" si="27"/>
        <v>10.819000000000001</v>
      </c>
      <c r="N16" s="168">
        <f t="shared" si="28"/>
        <v>0</v>
      </c>
      <c r="O16" s="168">
        <f t="shared" si="29"/>
        <v>9.718</v>
      </c>
      <c r="P16" s="169">
        <f t="shared" si="30"/>
        <v>0</v>
      </c>
      <c r="Q16" s="170">
        <f t="shared" si="31"/>
        <v>83</v>
      </c>
      <c r="R16" s="171">
        <f t="shared" si="32"/>
        <v>25.459732832576027</v>
      </c>
      <c r="S16" s="143">
        <f t="shared" si="33"/>
        <v>0</v>
      </c>
      <c r="T16" s="143">
        <f t="shared" si="34"/>
        <v>501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208</v>
      </c>
      <c r="Z16" s="4" t="s">
        <v>194</v>
      </c>
      <c r="AA16" s="4" t="s">
        <v>48</v>
      </c>
      <c r="AB16" s="4">
        <v>529</v>
      </c>
      <c r="AC16" s="4">
        <v>5155.3440000000001</v>
      </c>
      <c r="AD16" s="4">
        <v>2614.69</v>
      </c>
      <c r="AE16" s="4">
        <v>1.972</v>
      </c>
      <c r="AF16" s="4">
        <v>2</v>
      </c>
      <c r="AG16" s="4">
        <v>10.819000000000001</v>
      </c>
      <c r="AH16" s="4">
        <v>332.01266800000002</v>
      </c>
      <c r="AI16" s="4">
        <v>10.413783</v>
      </c>
      <c r="AJ16" s="4">
        <v>119.108779</v>
      </c>
      <c r="AK16" s="4">
        <v>977</v>
      </c>
      <c r="AL16" s="4">
        <v>0</v>
      </c>
      <c r="AM16" s="4">
        <v>501</v>
      </c>
      <c r="AN16" s="4">
        <v>83</v>
      </c>
      <c r="AO16" s="4">
        <v>15.527552</v>
      </c>
      <c r="AP16" s="4">
        <v>3465.2</v>
      </c>
      <c r="AQ16" s="4">
        <v>0</v>
      </c>
      <c r="AR16" s="4">
        <v>27</v>
      </c>
      <c r="AS16" s="4">
        <v>7187</v>
      </c>
      <c r="AT16" s="4">
        <v>0</v>
      </c>
      <c r="AU16" s="4">
        <v>9.718</v>
      </c>
      <c r="AV16" s="4">
        <v>46495</v>
      </c>
      <c r="AW16" s="4">
        <v>0</v>
      </c>
      <c r="AX16" s="30">
        <v>0.46</v>
      </c>
      <c r="AY16">
        <v>0.98599999999999999</v>
      </c>
      <c r="AZ16" t="s">
        <v>66</v>
      </c>
      <c r="BA16" t="s">
        <v>199</v>
      </c>
      <c r="BB16">
        <v>2</v>
      </c>
      <c r="BC16" t="s">
        <v>548</v>
      </c>
      <c r="BD16">
        <v>10</v>
      </c>
      <c r="BE16">
        <v>48037.890000000007</v>
      </c>
      <c r="BF16">
        <v>0.10731828562828216</v>
      </c>
      <c r="BG16">
        <v>0.10581582962948621</v>
      </c>
      <c r="BH16">
        <v>286396.79800000007</v>
      </c>
      <c r="BI16">
        <v>1.8000704044184176E-2</v>
      </c>
      <c r="BJ16">
        <v>1.7748694187565597E-2</v>
      </c>
      <c r="BK16">
        <v>1</v>
      </c>
      <c r="BL16" t="s">
        <v>68</v>
      </c>
      <c r="BM16">
        <v>1</v>
      </c>
      <c r="BN16" t="s">
        <v>588</v>
      </c>
    </row>
    <row r="17" spans="1:66">
      <c r="A17" s="144" t="str">
        <f t="shared" si="20"/>
        <v>인천스마트</v>
      </c>
      <c r="B17" s="144" t="str">
        <f t="shared" si="1"/>
        <v>20</v>
      </c>
      <c r="C17" s="145" t="str">
        <f t="shared" si="21"/>
        <v>70바3574</v>
      </c>
      <c r="D17" s="133" t="str">
        <f t="shared" si="22"/>
        <v>대형</v>
      </c>
      <c r="E17" s="129" t="str">
        <f t="shared" si="16"/>
        <v>A</v>
      </c>
      <c r="F17" s="152">
        <f t="shared" si="17"/>
        <v>0.996</v>
      </c>
      <c r="G17" s="153">
        <f t="shared" si="18"/>
        <v>1.992</v>
      </c>
      <c r="H17" s="154">
        <f t="shared" si="19"/>
        <v>2</v>
      </c>
      <c r="I17" s="155">
        <f t="shared" si="23"/>
        <v>3091.55</v>
      </c>
      <c r="J17" s="156">
        <f t="shared" si="24"/>
        <v>2.8991014102829244E-2</v>
      </c>
      <c r="K17" s="156">
        <f t="shared" si="25"/>
        <v>0.3838822829342271</v>
      </c>
      <c r="L17" s="156">
        <f t="shared" si="26"/>
        <v>0.15558538597143826</v>
      </c>
      <c r="M17" s="157">
        <f t="shared" si="27"/>
        <v>11.691000000000001</v>
      </c>
      <c r="N17" s="158">
        <f t="shared" si="28"/>
        <v>0.16200000000000001</v>
      </c>
      <c r="O17" s="158">
        <f t="shared" si="29"/>
        <v>22.254000000000001</v>
      </c>
      <c r="P17" s="159">
        <f t="shared" si="30"/>
        <v>0</v>
      </c>
      <c r="Q17" s="160">
        <f t="shared" si="31"/>
        <v>79</v>
      </c>
      <c r="R17" s="161">
        <f t="shared" si="32"/>
        <v>26.980198233658598</v>
      </c>
      <c r="S17" s="146">
        <f t="shared" si="33"/>
        <v>5</v>
      </c>
      <c r="T17" s="146">
        <f t="shared" si="34"/>
        <v>688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210</v>
      </c>
      <c r="Z17" t="s">
        <v>194</v>
      </c>
      <c r="AA17" t="s">
        <v>48</v>
      </c>
      <c r="AB17">
        <v>529</v>
      </c>
      <c r="AC17" s="1">
        <v>3091.55</v>
      </c>
      <c r="AD17" s="1">
        <v>1551.8989999999999</v>
      </c>
      <c r="AE17" s="28">
        <v>1.992</v>
      </c>
      <c r="AF17">
        <v>2</v>
      </c>
      <c r="AG17">
        <v>11.691000000000001</v>
      </c>
      <c r="AH17">
        <v>195.16381799999999</v>
      </c>
      <c r="AI17">
        <v>5.6579969999999999</v>
      </c>
      <c r="AJ17">
        <v>74.919932000000003</v>
      </c>
      <c r="AK17">
        <v>481</v>
      </c>
      <c r="AL17">
        <v>5</v>
      </c>
      <c r="AM17">
        <v>688</v>
      </c>
      <c r="AN17">
        <v>79</v>
      </c>
      <c r="AO17">
        <v>15.840794000000001</v>
      </c>
      <c r="AP17">
        <v>2793.2</v>
      </c>
      <c r="AQ17">
        <v>0</v>
      </c>
      <c r="AR17">
        <v>32</v>
      </c>
      <c r="AS17">
        <v>5746</v>
      </c>
      <c r="AT17">
        <v>0.16200000000000001</v>
      </c>
      <c r="AU17">
        <v>22.254000000000001</v>
      </c>
      <c r="AV17">
        <v>24289</v>
      </c>
      <c r="AW17">
        <v>0</v>
      </c>
      <c r="AX17" s="29">
        <v>0.46</v>
      </c>
      <c r="AY17">
        <v>0.996</v>
      </c>
      <c r="AZ17" t="s">
        <v>66</v>
      </c>
      <c r="BA17" t="s">
        <v>199</v>
      </c>
      <c r="BB17">
        <v>1</v>
      </c>
      <c r="BC17" t="s">
        <v>209</v>
      </c>
      <c r="BD17">
        <v>5</v>
      </c>
      <c r="BE17">
        <v>48037.890000000007</v>
      </c>
      <c r="BF17">
        <v>6.4356490262165958E-2</v>
      </c>
      <c r="BG17">
        <v>6.4099064301117295E-2</v>
      </c>
      <c r="BH17">
        <v>286396.79800000007</v>
      </c>
      <c r="BI17">
        <v>1.0794638842295994E-2</v>
      </c>
      <c r="BJ17">
        <v>1.075146028692681E-2</v>
      </c>
      <c r="BK17">
        <v>1</v>
      </c>
      <c r="BL17" t="s">
        <v>68</v>
      </c>
      <c r="BM17">
        <v>1</v>
      </c>
      <c r="BN17" t="s">
        <v>588</v>
      </c>
    </row>
    <row r="18" spans="1:66">
      <c r="A18" s="141" t="str">
        <f t="shared" si="20"/>
        <v>인천스마트</v>
      </c>
      <c r="B18" s="141" t="str">
        <f t="shared" si="1"/>
        <v>21</v>
      </c>
      <c r="C18" s="142" t="str">
        <f t="shared" si="21"/>
        <v>70바3560</v>
      </c>
      <c r="D18" s="116" t="str">
        <f t="shared" si="22"/>
        <v>대형</v>
      </c>
      <c r="E18" s="112" t="str">
        <f t="shared" si="16"/>
        <v>A</v>
      </c>
      <c r="F18" s="162">
        <f t="shared" si="17"/>
        <v>0.95047619047619047</v>
      </c>
      <c r="G18" s="163">
        <f t="shared" si="18"/>
        <v>1.996</v>
      </c>
      <c r="H18" s="164">
        <f t="shared" si="19"/>
        <v>2.1</v>
      </c>
      <c r="I18" s="165">
        <f t="shared" si="23"/>
        <v>3923.87</v>
      </c>
      <c r="J18" s="166">
        <f t="shared" si="24"/>
        <v>4.2871757729919316E-2</v>
      </c>
      <c r="K18" s="166">
        <f t="shared" si="25"/>
        <v>0.40830132750745574</v>
      </c>
      <c r="L18" s="166">
        <f t="shared" si="26"/>
        <v>0.19597998914337122</v>
      </c>
      <c r="M18" s="167">
        <f t="shared" si="27"/>
        <v>15.087</v>
      </c>
      <c r="N18" s="168">
        <f t="shared" si="28"/>
        <v>0.153</v>
      </c>
      <c r="O18" s="168">
        <f t="shared" si="29"/>
        <v>10.220000000000001</v>
      </c>
      <c r="P18" s="169">
        <f t="shared" si="30"/>
        <v>3.32</v>
      </c>
      <c r="Q18" s="170">
        <f t="shared" si="31"/>
        <v>93</v>
      </c>
      <c r="R18" s="171">
        <f t="shared" si="32"/>
        <v>24.492413491976862</v>
      </c>
      <c r="S18" s="143">
        <f t="shared" si="33"/>
        <v>6</v>
      </c>
      <c r="T18" s="143">
        <f t="shared" si="34"/>
        <v>401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211</v>
      </c>
      <c r="Z18" t="s">
        <v>194</v>
      </c>
      <c r="AA18" t="s">
        <v>48</v>
      </c>
      <c r="AB18">
        <v>529</v>
      </c>
      <c r="AC18" s="1">
        <v>3923.87</v>
      </c>
      <c r="AD18" s="1">
        <v>1965.7860000000001</v>
      </c>
      <c r="AE18" s="28">
        <v>1.996</v>
      </c>
      <c r="AF18">
        <v>2.1</v>
      </c>
      <c r="AG18">
        <v>15.087</v>
      </c>
      <c r="AH18">
        <v>291.90909499999998</v>
      </c>
      <c r="AI18">
        <v>12.514656</v>
      </c>
      <c r="AJ18">
        <v>119.186871</v>
      </c>
      <c r="AK18">
        <v>769</v>
      </c>
      <c r="AL18">
        <v>6</v>
      </c>
      <c r="AM18">
        <v>401</v>
      </c>
      <c r="AN18">
        <v>93</v>
      </c>
      <c r="AO18">
        <v>13.442095</v>
      </c>
      <c r="AP18">
        <v>4263.5</v>
      </c>
      <c r="AQ18">
        <v>199.2</v>
      </c>
      <c r="AR18">
        <v>88</v>
      </c>
      <c r="AS18">
        <v>46797</v>
      </c>
      <c r="AT18">
        <v>0.153</v>
      </c>
      <c r="AU18">
        <v>10.220000000000001</v>
      </c>
      <c r="AV18">
        <v>28803</v>
      </c>
      <c r="AW18">
        <v>0</v>
      </c>
      <c r="AX18" s="29">
        <v>0.6</v>
      </c>
      <c r="AY18">
        <v>0.95047619047619047</v>
      </c>
      <c r="AZ18" t="s">
        <v>66</v>
      </c>
      <c r="BA18" t="s">
        <v>212</v>
      </c>
      <c r="BB18">
        <v>1</v>
      </c>
      <c r="BC18" t="s">
        <v>836</v>
      </c>
      <c r="BD18">
        <v>10</v>
      </c>
      <c r="BE18">
        <v>50605.734000000004</v>
      </c>
      <c r="BF18">
        <v>7.7538051320429416E-2</v>
      </c>
      <c r="BG18">
        <v>7.3698071635989099E-2</v>
      </c>
      <c r="BH18">
        <v>286396.79800000007</v>
      </c>
      <c r="BI18">
        <v>1.3700816585246875E-2</v>
      </c>
      <c r="BJ18">
        <v>1.3022299954358458E-2</v>
      </c>
      <c r="BK18">
        <v>1</v>
      </c>
      <c r="BL18" t="s">
        <v>69</v>
      </c>
      <c r="BM18">
        <v>2</v>
      </c>
      <c r="BN18" t="s">
        <v>588</v>
      </c>
    </row>
    <row r="19" spans="1:66">
      <c r="A19" s="144" t="str">
        <f t="shared" si="20"/>
        <v>인천스마트</v>
      </c>
      <c r="B19" s="144" t="str">
        <f t="shared" si="1"/>
        <v>21</v>
      </c>
      <c r="C19" s="145" t="str">
        <f t="shared" si="21"/>
        <v>70바3561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0.86454545454545439</v>
      </c>
      <c r="G19" s="153">
        <f t="shared" si="18"/>
        <v>1.9019999999999999</v>
      </c>
      <c r="H19" s="154">
        <f t="shared" si="19"/>
        <v>2.2000000000000002</v>
      </c>
      <c r="I19" s="155">
        <f t="shared" si="23"/>
        <v>4628.6580000000004</v>
      </c>
      <c r="J19" s="156">
        <f t="shared" si="24"/>
        <v>2.7529227905597611E-2</v>
      </c>
      <c r="K19" s="156">
        <f t="shared" si="25"/>
        <v>0.38683394354419909</v>
      </c>
      <c r="L19" s="156">
        <f t="shared" si="26"/>
        <v>0.15857728093110357</v>
      </c>
      <c r="M19" s="157">
        <f t="shared" si="27"/>
        <v>15.257</v>
      </c>
      <c r="N19" s="158">
        <f t="shared" si="28"/>
        <v>0.23799999999999999</v>
      </c>
      <c r="O19" s="158">
        <f t="shared" si="29"/>
        <v>16.7</v>
      </c>
      <c r="P19" s="159">
        <f t="shared" si="30"/>
        <v>1.0666666666666667</v>
      </c>
      <c r="Q19" s="160">
        <f t="shared" si="31"/>
        <v>88</v>
      </c>
      <c r="R19" s="161">
        <f t="shared" si="32"/>
        <v>23.917509838837294</v>
      </c>
      <c r="S19" s="146">
        <f t="shared" si="33"/>
        <v>11</v>
      </c>
      <c r="T19" s="146">
        <f t="shared" si="34"/>
        <v>773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213</v>
      </c>
      <c r="Z19" s="4" t="s">
        <v>194</v>
      </c>
      <c r="AA19" s="4" t="s">
        <v>48</v>
      </c>
      <c r="AB19" s="4">
        <v>529</v>
      </c>
      <c r="AC19" s="4">
        <v>4628.6580000000004</v>
      </c>
      <c r="AD19" s="4">
        <v>2433.5810000000001</v>
      </c>
      <c r="AE19" s="4">
        <v>1.9019999999999999</v>
      </c>
      <c r="AF19" s="4">
        <v>2.2000000000000002</v>
      </c>
      <c r="AG19" s="4">
        <v>15.257</v>
      </c>
      <c r="AH19" s="4">
        <v>330.453801</v>
      </c>
      <c r="AI19" s="4">
        <v>9.0971379999999993</v>
      </c>
      <c r="AJ19" s="4">
        <v>127.830747</v>
      </c>
      <c r="AK19" s="4">
        <v>734</v>
      </c>
      <c r="AL19" s="4">
        <v>11</v>
      </c>
      <c r="AM19" s="4">
        <v>773</v>
      </c>
      <c r="AN19" s="4">
        <v>88</v>
      </c>
      <c r="AO19" s="4">
        <v>14.006974</v>
      </c>
      <c r="AP19" s="4">
        <v>2147</v>
      </c>
      <c r="AQ19" s="4">
        <v>64</v>
      </c>
      <c r="AR19" s="4">
        <v>69</v>
      </c>
      <c r="AS19" s="4">
        <v>36334</v>
      </c>
      <c r="AT19" s="4">
        <v>0.23799999999999999</v>
      </c>
      <c r="AU19" s="4">
        <v>16.7</v>
      </c>
      <c r="AV19" s="4">
        <v>40330</v>
      </c>
      <c r="AW19" s="4">
        <v>0</v>
      </c>
      <c r="AX19" s="30">
        <v>0.59</v>
      </c>
      <c r="AY19">
        <v>0.86454545454545439</v>
      </c>
      <c r="AZ19" t="s">
        <v>69</v>
      </c>
      <c r="BA19" t="s">
        <v>212</v>
      </c>
      <c r="BB19">
        <v>6</v>
      </c>
      <c r="BC19" t="s">
        <v>590</v>
      </c>
      <c r="BD19">
        <v>11</v>
      </c>
      <c r="BE19">
        <v>50605.734000000004</v>
      </c>
      <c r="BF19">
        <v>9.1465089707028061E-2</v>
      </c>
      <c r="BG19">
        <v>7.9075727555803332E-2</v>
      </c>
      <c r="BH19">
        <v>286396.79800000007</v>
      </c>
      <c r="BI19">
        <v>1.6161696053599031E-2</v>
      </c>
      <c r="BJ19">
        <v>1.3972520860884251E-2</v>
      </c>
      <c r="BK19">
        <v>1</v>
      </c>
      <c r="BL19" t="s">
        <v>67</v>
      </c>
      <c r="BM19">
        <v>1</v>
      </c>
      <c r="BN19" t="s">
        <v>588</v>
      </c>
    </row>
    <row r="20" spans="1:66">
      <c r="A20" s="141" t="str">
        <f t="shared" si="20"/>
        <v>인천스마트</v>
      </c>
      <c r="B20" s="141" t="str">
        <f t="shared" si="1"/>
        <v>21</v>
      </c>
      <c r="C20" s="142" t="str">
        <f t="shared" si="21"/>
        <v>70바3562</v>
      </c>
      <c r="D20" s="116" t="str">
        <f t="shared" si="22"/>
        <v>대형</v>
      </c>
      <c r="E20" s="112" t="str">
        <f t="shared" si="16"/>
        <v>C</v>
      </c>
      <c r="F20" s="162">
        <f t="shared" si="17"/>
        <v>0.88857142857142857</v>
      </c>
      <c r="G20" s="163">
        <f t="shared" si="18"/>
        <v>1.8660000000000001</v>
      </c>
      <c r="H20" s="164">
        <f t="shared" si="19"/>
        <v>2.1</v>
      </c>
      <c r="I20" s="165">
        <f t="shared" si="23"/>
        <v>3494.11</v>
      </c>
      <c r="J20" s="166">
        <f t="shared" si="24"/>
        <v>4.402302086840857E-2</v>
      </c>
      <c r="K20" s="166">
        <f t="shared" si="25"/>
        <v>0.39244973738028033</v>
      </c>
      <c r="L20" s="166">
        <f t="shared" si="26"/>
        <v>0.17686907395588575</v>
      </c>
      <c r="M20" s="167">
        <f t="shared" si="27"/>
        <v>16.091999999999999</v>
      </c>
      <c r="N20" s="168">
        <f t="shared" si="28"/>
        <v>0.80100000000000005</v>
      </c>
      <c r="O20" s="168">
        <f t="shared" si="29"/>
        <v>15.625999999999999</v>
      </c>
      <c r="P20" s="169">
        <f t="shared" si="30"/>
        <v>0.13499999999999998</v>
      </c>
      <c r="Q20" s="170">
        <f t="shared" si="31"/>
        <v>87</v>
      </c>
      <c r="R20" s="171">
        <f t="shared" si="32"/>
        <v>24.765397769877385</v>
      </c>
      <c r="S20" s="143">
        <f t="shared" si="33"/>
        <v>28</v>
      </c>
      <c r="T20" s="143">
        <f t="shared" si="34"/>
        <v>546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214</v>
      </c>
      <c r="Z20" t="s">
        <v>194</v>
      </c>
      <c r="AA20" t="s">
        <v>48</v>
      </c>
      <c r="AB20">
        <v>529</v>
      </c>
      <c r="AC20" s="1">
        <v>3494.11</v>
      </c>
      <c r="AD20" s="1">
        <v>1872.3050000000001</v>
      </c>
      <c r="AE20" s="28">
        <v>1.8660000000000001</v>
      </c>
      <c r="AF20">
        <v>2.1</v>
      </c>
      <c r="AG20">
        <v>16.091999999999999</v>
      </c>
      <c r="AH20">
        <v>250.36657600000001</v>
      </c>
      <c r="AI20">
        <v>11.021893</v>
      </c>
      <c r="AJ20">
        <v>98.256297000000004</v>
      </c>
      <c r="AK20">
        <v>618</v>
      </c>
      <c r="AL20">
        <v>28</v>
      </c>
      <c r="AM20">
        <v>546</v>
      </c>
      <c r="AN20">
        <v>87</v>
      </c>
      <c r="AO20">
        <v>13.955976</v>
      </c>
      <c r="AP20">
        <v>1468.1</v>
      </c>
      <c r="AQ20">
        <v>8.1</v>
      </c>
      <c r="AR20">
        <v>59</v>
      </c>
      <c r="AS20">
        <v>21579</v>
      </c>
      <c r="AT20">
        <v>0.80100000000000005</v>
      </c>
      <c r="AU20">
        <v>15.625999999999999</v>
      </c>
      <c r="AV20">
        <v>30080</v>
      </c>
      <c r="AW20">
        <v>0</v>
      </c>
      <c r="AX20" s="29">
        <v>0.57999999999999996</v>
      </c>
      <c r="AY20">
        <v>0.88857142857142857</v>
      </c>
      <c r="AZ20" t="s">
        <v>69</v>
      </c>
      <c r="BA20" t="s">
        <v>212</v>
      </c>
      <c r="BB20">
        <v>2</v>
      </c>
      <c r="BC20" t="s">
        <v>525</v>
      </c>
      <c r="BD20">
        <v>11</v>
      </c>
      <c r="BE20">
        <v>50605.734000000004</v>
      </c>
      <c r="BF20">
        <v>6.904573303886867E-2</v>
      </c>
      <c r="BG20">
        <v>6.1352065643109015E-2</v>
      </c>
      <c r="BH20">
        <v>286396.79800000007</v>
      </c>
      <c r="BI20">
        <v>1.2200241149344133E-2</v>
      </c>
      <c r="BJ20">
        <v>1.0840785706988643E-2</v>
      </c>
      <c r="BK20">
        <v>1</v>
      </c>
      <c r="BL20" t="s">
        <v>69</v>
      </c>
      <c r="BM20">
        <v>0</v>
      </c>
      <c r="BN20" t="s">
        <v>545</v>
      </c>
    </row>
    <row r="21" spans="1:66">
      <c r="A21" s="144" t="str">
        <f t="shared" si="20"/>
        <v>인천스마트</v>
      </c>
      <c r="B21" s="144" t="str">
        <f t="shared" si="1"/>
        <v>21</v>
      </c>
      <c r="C21" s="145" t="str">
        <f t="shared" si="21"/>
        <v>70바3563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0.83318181818181813</v>
      </c>
      <c r="G21" s="153">
        <f t="shared" si="18"/>
        <v>1.833</v>
      </c>
      <c r="H21" s="154">
        <f t="shared" si="19"/>
        <v>2.2000000000000002</v>
      </c>
      <c r="I21" s="155">
        <f t="shared" si="23"/>
        <v>4238.826</v>
      </c>
      <c r="J21" s="156">
        <f t="shared" si="24"/>
        <v>4.5796511650791884E-2</v>
      </c>
      <c r="K21" s="156">
        <f t="shared" si="25"/>
        <v>0.38072753605642767</v>
      </c>
      <c r="L21" s="156">
        <f t="shared" si="26"/>
        <v>0.23615029255742037</v>
      </c>
      <c r="M21" s="157">
        <f t="shared" si="27"/>
        <v>13.106999999999999</v>
      </c>
      <c r="N21" s="158">
        <f t="shared" si="28"/>
        <v>0.11799999999999999</v>
      </c>
      <c r="O21" s="158">
        <f t="shared" si="29"/>
        <v>12.456</v>
      </c>
      <c r="P21" s="159">
        <f t="shared" si="30"/>
        <v>0.49</v>
      </c>
      <c r="Q21" s="160">
        <f t="shared" si="31"/>
        <v>90</v>
      </c>
      <c r="R21" s="161">
        <f t="shared" si="32"/>
        <v>24.572892951701817</v>
      </c>
      <c r="S21" s="146">
        <f t="shared" si="33"/>
        <v>5</v>
      </c>
      <c r="T21" s="146">
        <f t="shared" si="34"/>
        <v>528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215</v>
      </c>
      <c r="Z21" t="s">
        <v>194</v>
      </c>
      <c r="AA21" t="s">
        <v>48</v>
      </c>
      <c r="AB21">
        <v>529</v>
      </c>
      <c r="AC21" s="1">
        <v>4238.826</v>
      </c>
      <c r="AD21" s="1">
        <v>2312.2869999999998</v>
      </c>
      <c r="AE21" s="28">
        <v>1.833</v>
      </c>
      <c r="AF21">
        <v>2.2000000000000002</v>
      </c>
      <c r="AG21">
        <v>13.106999999999999</v>
      </c>
      <c r="AH21">
        <v>300.79740800000002</v>
      </c>
      <c r="AI21">
        <v>13.775472000000001</v>
      </c>
      <c r="AJ21">
        <v>114.521856</v>
      </c>
      <c r="AK21">
        <v>1001</v>
      </c>
      <c r="AL21">
        <v>5</v>
      </c>
      <c r="AM21">
        <v>528</v>
      </c>
      <c r="AN21">
        <v>90</v>
      </c>
      <c r="AO21">
        <v>14.091963</v>
      </c>
      <c r="AP21">
        <v>2773.5</v>
      </c>
      <c r="AQ21">
        <v>29.4</v>
      </c>
      <c r="AR21">
        <v>46</v>
      </c>
      <c r="AS21">
        <v>20522</v>
      </c>
      <c r="AT21">
        <v>0.11799999999999999</v>
      </c>
      <c r="AU21">
        <v>12.456</v>
      </c>
      <c r="AV21">
        <v>34552</v>
      </c>
      <c r="AW21">
        <v>0</v>
      </c>
      <c r="AX21" s="29">
        <v>0.5</v>
      </c>
      <c r="AY21">
        <v>0.83318181818181813</v>
      </c>
      <c r="AZ21" t="s">
        <v>67</v>
      </c>
      <c r="BA21" t="s">
        <v>212</v>
      </c>
      <c r="BB21">
        <v>2</v>
      </c>
      <c r="BC21" t="s">
        <v>837</v>
      </c>
      <c r="BD21">
        <v>9</v>
      </c>
      <c r="BE21">
        <v>50605.734000000004</v>
      </c>
      <c r="BF21">
        <v>8.3761772924783581E-2</v>
      </c>
      <c r="BG21">
        <v>6.9788786259603774E-2</v>
      </c>
      <c r="BH21">
        <v>286396.79800000007</v>
      </c>
      <c r="BI21">
        <v>1.4800535584200207E-2</v>
      </c>
      <c r="BJ21">
        <v>1.2331537148108626E-2</v>
      </c>
      <c r="BK21">
        <v>1</v>
      </c>
      <c r="BL21" t="s">
        <v>67</v>
      </c>
      <c r="BM21">
        <v>0</v>
      </c>
      <c r="BN21" t="s">
        <v>545</v>
      </c>
    </row>
    <row r="22" spans="1:66">
      <c r="A22" s="141" t="str">
        <f t="shared" si="20"/>
        <v>인천스마트</v>
      </c>
      <c r="B22" s="141" t="str">
        <f t="shared" si="1"/>
        <v>21</v>
      </c>
      <c r="C22" s="142" t="str">
        <f t="shared" si="21"/>
        <v>70바3623</v>
      </c>
      <c r="D22" s="116" t="str">
        <f t="shared" si="22"/>
        <v>대형</v>
      </c>
      <c r="E22" s="112" t="str">
        <f t="shared" si="16"/>
        <v>D</v>
      </c>
      <c r="F22" s="162">
        <f t="shared" si="17"/>
        <v>0.81391304347826099</v>
      </c>
      <c r="G22" s="163">
        <f t="shared" si="18"/>
        <v>1.8720000000000001</v>
      </c>
      <c r="H22" s="164">
        <f t="shared" si="19"/>
        <v>2.2999999999999998</v>
      </c>
      <c r="I22" s="165">
        <f t="shared" si="23"/>
        <v>3765.7469999999998</v>
      </c>
      <c r="J22" s="166">
        <f t="shared" si="24"/>
        <v>3.4234714050786957E-2</v>
      </c>
      <c r="K22" s="166">
        <f t="shared" si="25"/>
        <v>0.40343016682308169</v>
      </c>
      <c r="L22" s="166">
        <f t="shared" si="26"/>
        <v>0.168625242216219</v>
      </c>
      <c r="M22" s="167">
        <f t="shared" si="27"/>
        <v>11.018000000000001</v>
      </c>
      <c r="N22" s="168">
        <f t="shared" si="28"/>
        <v>0.23899999999999999</v>
      </c>
      <c r="O22" s="168">
        <f t="shared" si="29"/>
        <v>17.367000000000001</v>
      </c>
      <c r="P22" s="169">
        <f t="shared" si="30"/>
        <v>0.33833333333333332</v>
      </c>
      <c r="Q22" s="170">
        <f t="shared" si="31"/>
        <v>93</v>
      </c>
      <c r="R22" s="171">
        <f t="shared" si="32"/>
        <v>24.44482532869042</v>
      </c>
      <c r="S22" s="143">
        <f t="shared" si="33"/>
        <v>9</v>
      </c>
      <c r="T22" s="143">
        <f t="shared" si="34"/>
        <v>654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216</v>
      </c>
      <c r="Z22" s="4" t="s">
        <v>194</v>
      </c>
      <c r="AA22" s="4" t="s">
        <v>48</v>
      </c>
      <c r="AB22" s="4">
        <v>529</v>
      </c>
      <c r="AC22" s="4">
        <v>3765.7469999999998</v>
      </c>
      <c r="AD22" s="4">
        <v>2011.354</v>
      </c>
      <c r="AE22" s="4">
        <v>1.8720000000000001</v>
      </c>
      <c r="AF22" s="4">
        <v>2.2999999999999998</v>
      </c>
      <c r="AG22" s="4">
        <v>11.018000000000001</v>
      </c>
      <c r="AH22" s="4">
        <v>273.94854199999997</v>
      </c>
      <c r="AI22" s="4">
        <v>9.3785500000000006</v>
      </c>
      <c r="AJ22" s="4">
        <v>110.51910599999999</v>
      </c>
      <c r="AK22" s="4">
        <v>635</v>
      </c>
      <c r="AL22" s="4">
        <v>9</v>
      </c>
      <c r="AM22" s="4">
        <v>654</v>
      </c>
      <c r="AN22" s="4">
        <v>93</v>
      </c>
      <c r="AO22" s="4">
        <v>13.746183</v>
      </c>
      <c r="AP22" s="4">
        <v>2493.1</v>
      </c>
      <c r="AQ22" s="4">
        <v>20.3</v>
      </c>
      <c r="AR22" s="4">
        <v>84</v>
      </c>
      <c r="AS22" s="4">
        <v>44182</v>
      </c>
      <c r="AT22" s="4">
        <v>0.23899999999999999</v>
      </c>
      <c r="AU22" s="4">
        <v>17.367000000000001</v>
      </c>
      <c r="AV22" s="4">
        <v>10185</v>
      </c>
      <c r="AW22" s="4">
        <v>0</v>
      </c>
      <c r="AX22" s="30">
        <v>0.46</v>
      </c>
      <c r="AY22">
        <v>0.81391304347826099</v>
      </c>
      <c r="AZ22" t="s">
        <v>67</v>
      </c>
      <c r="BA22" t="s">
        <v>212</v>
      </c>
      <c r="BB22">
        <v>3</v>
      </c>
      <c r="BC22" t="s">
        <v>838</v>
      </c>
      <c r="BD22">
        <v>6</v>
      </c>
      <c r="BE22">
        <v>50605.734000000004</v>
      </c>
      <c r="BF22">
        <v>7.4413444927011616E-2</v>
      </c>
      <c r="BG22">
        <v>6.0566073436245982E-2</v>
      </c>
      <c r="BH22">
        <v>286396.79800000007</v>
      </c>
      <c r="BI22">
        <v>1.3148704965619061E-2</v>
      </c>
      <c r="BJ22">
        <v>1.0701902476364733E-2</v>
      </c>
      <c r="BK22">
        <v>1</v>
      </c>
      <c r="BL22" t="s">
        <v>70</v>
      </c>
      <c r="BM22">
        <v>1</v>
      </c>
      <c r="BN22" t="s">
        <v>588</v>
      </c>
    </row>
    <row r="23" spans="1:66">
      <c r="A23" s="144" t="str">
        <f t="shared" si="20"/>
        <v>인천스마트</v>
      </c>
      <c r="B23" s="144" t="str">
        <f t="shared" si="1"/>
        <v>21</v>
      </c>
      <c r="C23" s="145" t="str">
        <f t="shared" si="21"/>
        <v>70바3624</v>
      </c>
      <c r="D23" s="133" t="str">
        <f t="shared" si="22"/>
        <v>대형</v>
      </c>
      <c r="E23" s="129" t="str">
        <f t="shared" si="16"/>
        <v>C</v>
      </c>
      <c r="F23" s="152">
        <f t="shared" si="17"/>
        <v>0.87565217391304351</v>
      </c>
      <c r="G23" s="153">
        <f t="shared" si="18"/>
        <v>2.0139999999999998</v>
      </c>
      <c r="H23" s="154">
        <f t="shared" si="19"/>
        <v>2.2999999999999998</v>
      </c>
      <c r="I23" s="155">
        <f t="shared" si="23"/>
        <v>4208.8890000000001</v>
      </c>
      <c r="J23" s="156">
        <f t="shared" si="24"/>
        <v>2.5379330618028779E-2</v>
      </c>
      <c r="K23" s="156">
        <f t="shared" si="25"/>
        <v>0.3580027403996992</v>
      </c>
      <c r="L23" s="156">
        <f t="shared" si="26"/>
        <v>0.19672649955843455</v>
      </c>
      <c r="M23" s="157">
        <f t="shared" si="27"/>
        <v>8.8439999999999994</v>
      </c>
      <c r="N23" s="158">
        <f t="shared" si="28"/>
        <v>0.14299999999999999</v>
      </c>
      <c r="O23" s="158">
        <f t="shared" si="29"/>
        <v>5.3929999999999998</v>
      </c>
      <c r="P23" s="159">
        <f t="shared" si="30"/>
        <v>0.51333333333333331</v>
      </c>
      <c r="Q23" s="160">
        <f t="shared" si="31"/>
        <v>91</v>
      </c>
      <c r="R23" s="161">
        <f t="shared" si="32"/>
        <v>23.118622876353751</v>
      </c>
      <c r="S23" s="146">
        <f t="shared" si="33"/>
        <v>6</v>
      </c>
      <c r="T23" s="146">
        <f t="shared" si="34"/>
        <v>227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217</v>
      </c>
      <c r="Z23" t="s">
        <v>194</v>
      </c>
      <c r="AA23" t="s">
        <v>48</v>
      </c>
      <c r="AB23">
        <v>529</v>
      </c>
      <c r="AC23" s="1">
        <v>4208.8890000000001</v>
      </c>
      <c r="AD23" s="1">
        <v>2090.0369999999998</v>
      </c>
      <c r="AE23" s="28">
        <v>2.0139999999999998</v>
      </c>
      <c r="AF23">
        <v>2.2999999999999998</v>
      </c>
      <c r="AG23">
        <v>8.8439999999999994</v>
      </c>
      <c r="AH23">
        <v>295.24963100000002</v>
      </c>
      <c r="AI23">
        <v>7.4932379999999998</v>
      </c>
      <c r="AJ23">
        <v>105.700177</v>
      </c>
      <c r="AK23">
        <v>828</v>
      </c>
      <c r="AL23">
        <v>6</v>
      </c>
      <c r="AM23">
        <v>227</v>
      </c>
      <c r="AN23">
        <v>91</v>
      </c>
      <c r="AO23">
        <v>14.255357</v>
      </c>
      <c r="AP23">
        <v>2293.1</v>
      </c>
      <c r="AQ23">
        <v>30.8</v>
      </c>
      <c r="AR23">
        <v>20</v>
      </c>
      <c r="AS23">
        <v>7058</v>
      </c>
      <c r="AT23">
        <v>0.14299999999999999</v>
      </c>
      <c r="AU23">
        <v>5.3929999999999998</v>
      </c>
      <c r="AV23">
        <v>35535</v>
      </c>
      <c r="AW23">
        <v>0</v>
      </c>
      <c r="AX23" s="29">
        <v>0.46</v>
      </c>
      <c r="AY23">
        <v>0.87565217391304351</v>
      </c>
      <c r="AZ23" t="s">
        <v>69</v>
      </c>
      <c r="BA23" t="s">
        <v>212</v>
      </c>
      <c r="BB23">
        <v>3</v>
      </c>
      <c r="BC23" t="s">
        <v>527</v>
      </c>
      <c r="BD23">
        <v>7</v>
      </c>
      <c r="BE23">
        <v>50605.734000000004</v>
      </c>
      <c r="BF23">
        <v>8.317019964575556E-2</v>
      </c>
      <c r="BG23">
        <v>7.2828166124587701E-2</v>
      </c>
      <c r="BH23">
        <v>286396.79800000007</v>
      </c>
      <c r="BI23">
        <v>1.4696005784254611E-2</v>
      </c>
      <c r="BJ23">
        <v>1.2868589412821211E-2</v>
      </c>
      <c r="BK23">
        <v>1</v>
      </c>
      <c r="BL23" t="s">
        <v>67</v>
      </c>
      <c r="BM23">
        <v>1</v>
      </c>
      <c r="BN23" t="s">
        <v>588</v>
      </c>
    </row>
    <row r="24" spans="1:66">
      <c r="A24" s="141" t="str">
        <f t="shared" si="20"/>
        <v>인천스마트</v>
      </c>
      <c r="B24" s="141" t="str">
        <f t="shared" si="1"/>
        <v>21</v>
      </c>
      <c r="C24" s="142" t="str">
        <f t="shared" si="21"/>
        <v>70바3625</v>
      </c>
      <c r="D24" s="116" t="str">
        <f t="shared" si="22"/>
        <v>대형</v>
      </c>
      <c r="E24" s="112" t="str">
        <f t="shared" si="16"/>
        <v>D</v>
      </c>
      <c r="F24" s="162">
        <f t="shared" si="17"/>
        <v>0.84956521739130442</v>
      </c>
      <c r="G24" s="163">
        <f t="shared" si="18"/>
        <v>1.954</v>
      </c>
      <c r="H24" s="164">
        <f t="shared" si="19"/>
        <v>2.2999999999999998</v>
      </c>
      <c r="I24" s="165">
        <f t="shared" si="23"/>
        <v>4930.6189999999997</v>
      </c>
      <c r="J24" s="166">
        <f t="shared" si="24"/>
        <v>3.3420883862160009E-2</v>
      </c>
      <c r="K24" s="166">
        <f t="shared" si="25"/>
        <v>0.38567786324328196</v>
      </c>
      <c r="L24" s="166">
        <f t="shared" si="26"/>
        <v>0.19165950563205147</v>
      </c>
      <c r="M24" s="167">
        <f t="shared" si="27"/>
        <v>14.298999999999999</v>
      </c>
      <c r="N24" s="168">
        <f t="shared" si="28"/>
        <v>0.24299999999999999</v>
      </c>
      <c r="O24" s="168">
        <f t="shared" si="29"/>
        <v>14.339</v>
      </c>
      <c r="P24" s="169">
        <f t="shared" si="30"/>
        <v>2.9183333333333334</v>
      </c>
      <c r="Q24" s="170">
        <f t="shared" si="31"/>
        <v>91</v>
      </c>
      <c r="R24" s="171">
        <f t="shared" si="32"/>
        <v>23.519227402319597</v>
      </c>
      <c r="S24" s="143">
        <f t="shared" si="33"/>
        <v>12</v>
      </c>
      <c r="T24" s="143">
        <f t="shared" si="34"/>
        <v>707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218</v>
      </c>
      <c r="Z24" t="s">
        <v>194</v>
      </c>
      <c r="AA24" t="s">
        <v>48</v>
      </c>
      <c r="AB24">
        <v>529</v>
      </c>
      <c r="AC24" s="1">
        <v>4930.6189999999997</v>
      </c>
      <c r="AD24" s="1">
        <v>2522.8409999999999</v>
      </c>
      <c r="AE24" s="28">
        <v>1.954</v>
      </c>
      <c r="AF24">
        <v>2.2999999999999998</v>
      </c>
      <c r="AG24">
        <v>14.298999999999999</v>
      </c>
      <c r="AH24">
        <v>360.89102400000002</v>
      </c>
      <c r="AI24">
        <v>12.061297</v>
      </c>
      <c r="AJ24">
        <v>139.187679</v>
      </c>
      <c r="AK24">
        <v>945</v>
      </c>
      <c r="AL24">
        <v>12</v>
      </c>
      <c r="AM24">
        <v>707</v>
      </c>
      <c r="AN24">
        <v>91</v>
      </c>
      <c r="AO24">
        <v>13.662348</v>
      </c>
      <c r="AP24">
        <v>3821.6</v>
      </c>
      <c r="AQ24">
        <v>175.1</v>
      </c>
      <c r="AR24">
        <v>90</v>
      </c>
      <c r="AS24">
        <v>32584</v>
      </c>
      <c r="AT24">
        <v>0.24299999999999999</v>
      </c>
      <c r="AU24">
        <v>14.339</v>
      </c>
      <c r="AV24">
        <v>41497</v>
      </c>
      <c r="AW24">
        <v>0</v>
      </c>
      <c r="AX24" s="29">
        <v>0.59</v>
      </c>
      <c r="AY24">
        <v>0.84956521739130442</v>
      </c>
      <c r="AZ24" t="s">
        <v>67</v>
      </c>
      <c r="BA24" t="s">
        <v>212</v>
      </c>
      <c r="BB24">
        <v>1</v>
      </c>
      <c r="BC24" t="s">
        <v>561</v>
      </c>
      <c r="BD24">
        <v>13</v>
      </c>
      <c r="BE24">
        <v>50605.734000000004</v>
      </c>
      <c r="BF24">
        <v>9.7432022228943455E-2</v>
      </c>
      <c r="BG24">
        <v>8.2774857145806749E-2</v>
      </c>
      <c r="BH24">
        <v>286396.79800000007</v>
      </c>
      <c r="BI24">
        <v>1.7216040941910246E-2</v>
      </c>
      <c r="BJ24">
        <v>1.4626149565431576E-2</v>
      </c>
      <c r="BK24">
        <v>1</v>
      </c>
      <c r="BL24" t="s">
        <v>67</v>
      </c>
      <c r="BM24">
        <v>0</v>
      </c>
      <c r="BN24" t="s">
        <v>545</v>
      </c>
    </row>
    <row r="25" spans="1:66">
      <c r="A25" s="144" t="str">
        <f t="shared" si="20"/>
        <v>인천스마트</v>
      </c>
      <c r="B25" s="144" t="str">
        <f t="shared" si="1"/>
        <v>21</v>
      </c>
      <c r="C25" s="145" t="str">
        <f t="shared" si="21"/>
        <v>70바3626</v>
      </c>
      <c r="D25" s="133" t="str">
        <f t="shared" si="22"/>
        <v>대형</v>
      </c>
      <c r="E25" s="129" t="str">
        <f t="shared" si="16"/>
        <v>C</v>
      </c>
      <c r="F25" s="152">
        <f t="shared" si="17"/>
        <v>0.86739130434782619</v>
      </c>
      <c r="G25" s="153">
        <f t="shared" si="18"/>
        <v>1.9950000000000001</v>
      </c>
      <c r="H25" s="154">
        <f t="shared" si="19"/>
        <v>2.2999999999999998</v>
      </c>
      <c r="I25" s="155">
        <f t="shared" si="23"/>
        <v>4586.0730000000003</v>
      </c>
      <c r="J25" s="156">
        <f t="shared" si="24"/>
        <v>4.7858792853929424E-2</v>
      </c>
      <c r="K25" s="156">
        <f t="shared" si="25"/>
        <v>0.38772988849869922</v>
      </c>
      <c r="L25" s="156">
        <f t="shared" si="26"/>
        <v>0.18730622037634376</v>
      </c>
      <c r="M25" s="157">
        <f t="shared" si="27"/>
        <v>13.250999999999999</v>
      </c>
      <c r="N25" s="158">
        <f t="shared" si="28"/>
        <v>0.371</v>
      </c>
      <c r="O25" s="158">
        <f t="shared" si="29"/>
        <v>15.154999999999999</v>
      </c>
      <c r="P25" s="159">
        <f t="shared" si="30"/>
        <v>0</v>
      </c>
      <c r="Q25" s="160">
        <f t="shared" si="31"/>
        <v>76</v>
      </c>
      <c r="R25" s="161">
        <f t="shared" si="32"/>
        <v>24.486177543211603</v>
      </c>
      <c r="S25" s="146">
        <f t="shared" si="33"/>
        <v>17</v>
      </c>
      <c r="T25" s="146">
        <f t="shared" si="34"/>
        <v>695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219</v>
      </c>
      <c r="Z25" s="4" t="s">
        <v>194</v>
      </c>
      <c r="AA25" s="4" t="s">
        <v>48</v>
      </c>
      <c r="AB25" s="4">
        <v>529</v>
      </c>
      <c r="AC25" s="4">
        <v>4586.0730000000003</v>
      </c>
      <c r="AD25" s="4">
        <v>2298.2979999999998</v>
      </c>
      <c r="AE25" s="4">
        <v>1.9950000000000001</v>
      </c>
      <c r="AF25" s="4">
        <v>2.2999999999999998</v>
      </c>
      <c r="AG25" s="4">
        <v>13.250999999999999</v>
      </c>
      <c r="AH25" s="4">
        <v>331.83657699999998</v>
      </c>
      <c r="AI25" s="4">
        <v>15.881297999999999</v>
      </c>
      <c r="AJ25" s="4">
        <v>128.662959</v>
      </c>
      <c r="AK25" s="4">
        <v>859</v>
      </c>
      <c r="AL25" s="4">
        <v>17</v>
      </c>
      <c r="AM25" s="4">
        <v>695</v>
      </c>
      <c r="AN25" s="4">
        <v>76</v>
      </c>
      <c r="AO25" s="4">
        <v>13.820275000000001</v>
      </c>
      <c r="AP25" s="4">
        <v>3842.9</v>
      </c>
      <c r="AQ25" s="4">
        <v>0</v>
      </c>
      <c r="AR25" s="4">
        <v>67</v>
      </c>
      <c r="AS25" s="4">
        <v>26193</v>
      </c>
      <c r="AT25" s="4">
        <v>0.371</v>
      </c>
      <c r="AU25" s="4">
        <v>15.154999999999999</v>
      </c>
      <c r="AV25" s="4">
        <v>39835</v>
      </c>
      <c r="AW25" s="4">
        <v>0</v>
      </c>
      <c r="AX25" s="30">
        <v>0.55000000000000004</v>
      </c>
      <c r="AY25">
        <v>0.86739130434782619</v>
      </c>
      <c r="AZ25" t="s">
        <v>69</v>
      </c>
      <c r="BA25" t="s">
        <v>212</v>
      </c>
      <c r="BB25">
        <v>5</v>
      </c>
      <c r="BC25" t="s">
        <v>524</v>
      </c>
      <c r="BD25">
        <v>12</v>
      </c>
      <c r="BE25">
        <v>50605.734000000004</v>
      </c>
      <c r="BF25">
        <v>9.062358427604271E-2</v>
      </c>
      <c r="BG25">
        <v>7.8606108969871843E-2</v>
      </c>
      <c r="BH25">
        <v>286396.79800000007</v>
      </c>
      <c r="BI25">
        <v>1.6013003748736043E-2</v>
      </c>
      <c r="BJ25">
        <v>1.3889540208142787E-2</v>
      </c>
      <c r="BK25">
        <v>1</v>
      </c>
      <c r="BL25" t="s">
        <v>67</v>
      </c>
      <c r="BM25">
        <v>1</v>
      </c>
      <c r="BN25" t="s">
        <v>588</v>
      </c>
    </row>
    <row r="26" spans="1:66">
      <c r="A26" s="141" t="str">
        <f t="shared" si="20"/>
        <v>인천스마트</v>
      </c>
      <c r="B26" s="141" t="str">
        <f t="shared" si="1"/>
        <v>21</v>
      </c>
      <c r="C26" s="142" t="str">
        <f t="shared" si="21"/>
        <v>70바3627</v>
      </c>
      <c r="D26" s="116" t="str">
        <f t="shared" si="22"/>
        <v>대형</v>
      </c>
      <c r="E26" s="112" t="str">
        <f t="shared" si="16"/>
        <v>C</v>
      </c>
      <c r="F26" s="162">
        <f t="shared" si="17"/>
        <v>0.89809523809523806</v>
      </c>
      <c r="G26" s="163">
        <f t="shared" si="18"/>
        <v>1.8859999999999999</v>
      </c>
      <c r="H26" s="164">
        <f t="shared" si="19"/>
        <v>2.1</v>
      </c>
      <c r="I26" s="165">
        <f t="shared" si="23"/>
        <v>3810.2649999999999</v>
      </c>
      <c r="J26" s="166">
        <f t="shared" si="24"/>
        <v>1.5165167607752959E-2</v>
      </c>
      <c r="K26" s="166">
        <f t="shared" si="25"/>
        <v>0.38891114065743004</v>
      </c>
      <c r="L26" s="166">
        <f t="shared" si="26"/>
        <v>0.19158772421340772</v>
      </c>
      <c r="M26" s="167">
        <f t="shared" si="27"/>
        <v>12.791</v>
      </c>
      <c r="N26" s="168">
        <f t="shared" si="28"/>
        <v>7.9000000000000001E-2</v>
      </c>
      <c r="O26" s="168">
        <f t="shared" si="29"/>
        <v>10.944000000000001</v>
      </c>
      <c r="P26" s="169">
        <f t="shared" si="30"/>
        <v>0.30333333333333334</v>
      </c>
      <c r="Q26" s="170">
        <f t="shared" si="31"/>
        <v>92</v>
      </c>
      <c r="R26" s="171">
        <f t="shared" si="32"/>
        <v>24.399088874595243</v>
      </c>
      <c r="S26" s="143">
        <f t="shared" si="33"/>
        <v>3</v>
      </c>
      <c r="T26" s="143">
        <f t="shared" si="34"/>
        <v>417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221</v>
      </c>
      <c r="Z26" t="s">
        <v>194</v>
      </c>
      <c r="AA26" t="s">
        <v>48</v>
      </c>
      <c r="AB26">
        <v>529</v>
      </c>
      <c r="AC26" s="1">
        <v>3810.2649999999999</v>
      </c>
      <c r="AD26" s="1">
        <v>2020.1120000000001</v>
      </c>
      <c r="AE26" s="28">
        <v>1.8859999999999999</v>
      </c>
      <c r="AF26">
        <v>2.1</v>
      </c>
      <c r="AG26">
        <v>12.791</v>
      </c>
      <c r="AH26">
        <v>262.05407700000001</v>
      </c>
      <c r="AI26">
        <v>3.974094</v>
      </c>
      <c r="AJ26">
        <v>101.91575</v>
      </c>
      <c r="AK26">
        <v>730</v>
      </c>
      <c r="AL26">
        <v>3</v>
      </c>
      <c r="AM26">
        <v>417</v>
      </c>
      <c r="AN26">
        <v>92</v>
      </c>
      <c r="AO26">
        <v>14.539994999999999</v>
      </c>
      <c r="AP26">
        <v>2307.1</v>
      </c>
      <c r="AQ26">
        <v>18.2</v>
      </c>
      <c r="AR26">
        <v>31</v>
      </c>
      <c r="AS26">
        <v>12372</v>
      </c>
      <c r="AT26">
        <v>7.9000000000000001E-2</v>
      </c>
      <c r="AU26">
        <v>10.944000000000001</v>
      </c>
      <c r="AV26">
        <v>30421</v>
      </c>
      <c r="AW26">
        <v>0</v>
      </c>
      <c r="AX26" s="29">
        <v>0.51</v>
      </c>
      <c r="AY26">
        <v>0.89809523809523806</v>
      </c>
      <c r="AZ26" t="s">
        <v>69</v>
      </c>
      <c r="BA26" t="s">
        <v>212</v>
      </c>
      <c r="BB26">
        <v>1</v>
      </c>
      <c r="BC26" t="s">
        <v>220</v>
      </c>
      <c r="BD26">
        <v>12</v>
      </c>
      <c r="BE26">
        <v>50605.734000000004</v>
      </c>
      <c r="BF26">
        <v>7.5293147610505942E-2</v>
      </c>
      <c r="BG26">
        <v>6.7620417330197233E-2</v>
      </c>
      <c r="BH26">
        <v>286396.79800000007</v>
      </c>
      <c r="BI26">
        <v>1.3304146647617195E-2</v>
      </c>
      <c r="BJ26">
        <v>1.1948390751145729E-2</v>
      </c>
      <c r="BK26">
        <v>1</v>
      </c>
      <c r="BL26" t="s">
        <v>69</v>
      </c>
      <c r="BM26">
        <v>0</v>
      </c>
      <c r="BN26" t="s">
        <v>545</v>
      </c>
    </row>
    <row r="27" spans="1:66">
      <c r="A27" s="144" t="str">
        <f t="shared" si="20"/>
        <v>인천스마트</v>
      </c>
      <c r="B27" s="144" t="str">
        <f t="shared" si="1"/>
        <v>21</v>
      </c>
      <c r="C27" s="145" t="str">
        <f t="shared" si="21"/>
        <v>70바3628</v>
      </c>
      <c r="D27" s="133" t="str">
        <f t="shared" si="22"/>
        <v>대형</v>
      </c>
      <c r="E27" s="129" t="str">
        <f t="shared" si="16"/>
        <v>C</v>
      </c>
      <c r="F27" s="152">
        <f t="shared" si="17"/>
        <v>0.87272727272727257</v>
      </c>
      <c r="G27" s="153">
        <f t="shared" si="18"/>
        <v>1.92</v>
      </c>
      <c r="H27" s="154">
        <f t="shared" si="19"/>
        <v>2.2000000000000002</v>
      </c>
      <c r="I27" s="155">
        <f t="shared" si="23"/>
        <v>5044.4780000000001</v>
      </c>
      <c r="J27" s="156">
        <f t="shared" si="24"/>
        <v>4.074692800463995E-2</v>
      </c>
      <c r="K27" s="156">
        <f t="shared" si="25"/>
        <v>0.39988176729467667</v>
      </c>
      <c r="L27" s="156">
        <f t="shared" si="26"/>
        <v>0.17980056608434014</v>
      </c>
      <c r="M27" s="157">
        <f t="shared" si="27"/>
        <v>14.945</v>
      </c>
      <c r="N27" s="158">
        <f t="shared" si="28"/>
        <v>0.04</v>
      </c>
      <c r="O27" s="158">
        <f t="shared" si="29"/>
        <v>5.59</v>
      </c>
      <c r="P27" s="159">
        <f t="shared" si="30"/>
        <v>0.75</v>
      </c>
      <c r="Q27" s="160">
        <f t="shared" si="31"/>
        <v>89</v>
      </c>
      <c r="R27" s="161">
        <f t="shared" si="32"/>
        <v>23.409389330061934</v>
      </c>
      <c r="S27" s="146">
        <f t="shared" si="33"/>
        <v>2</v>
      </c>
      <c r="T27" s="146">
        <f t="shared" si="34"/>
        <v>282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222</v>
      </c>
      <c r="Z27" s="4" t="s">
        <v>194</v>
      </c>
      <c r="AA27" s="4" t="s">
        <v>48</v>
      </c>
      <c r="AB27" s="4">
        <v>529</v>
      </c>
      <c r="AC27" s="4">
        <v>5044.4780000000001</v>
      </c>
      <c r="AD27" s="4">
        <v>2627.0030000000002</v>
      </c>
      <c r="AE27" s="4">
        <v>1.92</v>
      </c>
      <c r="AF27" s="4">
        <v>2.2000000000000002</v>
      </c>
      <c r="AG27" s="4">
        <v>14.945</v>
      </c>
      <c r="AH27" s="4">
        <v>385.23520100000002</v>
      </c>
      <c r="AI27" s="4">
        <v>15.697151</v>
      </c>
      <c r="AJ27" s="4">
        <v>154.04853299999999</v>
      </c>
      <c r="AK27" s="4">
        <v>907</v>
      </c>
      <c r="AL27" s="4">
        <v>2</v>
      </c>
      <c r="AM27" s="4">
        <v>282</v>
      </c>
      <c r="AN27" s="4">
        <v>89</v>
      </c>
      <c r="AO27" s="4">
        <v>13.09454</v>
      </c>
      <c r="AP27" s="4">
        <v>2566</v>
      </c>
      <c r="AQ27" s="4">
        <v>45</v>
      </c>
      <c r="AR27" s="4">
        <v>131</v>
      </c>
      <c r="AS27" s="4">
        <v>46301</v>
      </c>
      <c r="AT27" s="4">
        <v>0.04</v>
      </c>
      <c r="AU27" s="4">
        <v>5.59</v>
      </c>
      <c r="AV27" s="4">
        <v>40410</v>
      </c>
      <c r="AW27" s="4">
        <v>0</v>
      </c>
      <c r="AX27" s="30">
        <v>0.6</v>
      </c>
      <c r="AY27">
        <v>0.87272727272727257</v>
      </c>
      <c r="AZ27" t="s">
        <v>69</v>
      </c>
      <c r="BA27" t="s">
        <v>212</v>
      </c>
      <c r="BB27">
        <v>4</v>
      </c>
      <c r="BC27" t="s">
        <v>526</v>
      </c>
      <c r="BD27">
        <v>10</v>
      </c>
      <c r="BE27">
        <v>50605.734000000004</v>
      </c>
      <c r="BF27">
        <v>9.9681945132936906E-2</v>
      </c>
      <c r="BG27">
        <v>8.6995152116017646E-2</v>
      </c>
      <c r="BH27">
        <v>286396.79800000007</v>
      </c>
      <c r="BI27">
        <v>1.761359776096379E-2</v>
      </c>
      <c r="BJ27">
        <v>1.5371867136841123E-2</v>
      </c>
      <c r="BK27">
        <v>1</v>
      </c>
      <c r="BL27" t="s">
        <v>67</v>
      </c>
      <c r="BM27">
        <v>1</v>
      </c>
      <c r="BN27" t="s">
        <v>588</v>
      </c>
    </row>
    <row r="28" spans="1:66">
      <c r="A28" s="141" t="str">
        <f t="shared" si="20"/>
        <v>인천스마트</v>
      </c>
      <c r="B28" s="141" t="str">
        <f t="shared" si="1"/>
        <v>21</v>
      </c>
      <c r="C28" s="142" t="str">
        <f t="shared" si="21"/>
        <v>70바3649</v>
      </c>
      <c r="D28" s="116" t="str">
        <f t="shared" si="22"/>
        <v>대형</v>
      </c>
      <c r="E28" s="112" t="str">
        <f t="shared" si="16"/>
        <v>C</v>
      </c>
      <c r="F28" s="162">
        <f t="shared" si="17"/>
        <v>0.85190476190476183</v>
      </c>
      <c r="G28" s="163">
        <f t="shared" si="18"/>
        <v>1.7889999999999999</v>
      </c>
      <c r="H28" s="164">
        <f t="shared" si="19"/>
        <v>2.1</v>
      </c>
      <c r="I28" s="165">
        <f t="shared" si="23"/>
        <v>3509.6509999999998</v>
      </c>
      <c r="J28" s="166">
        <f t="shared" si="24"/>
        <v>3.7639991896946355E-2</v>
      </c>
      <c r="K28" s="166">
        <f t="shared" si="25"/>
        <v>0.39953338860282583</v>
      </c>
      <c r="L28" s="166">
        <f t="shared" si="26"/>
        <v>0.10855780247095795</v>
      </c>
      <c r="M28" s="167">
        <f t="shared" si="27"/>
        <v>16.385999999999999</v>
      </c>
      <c r="N28" s="168">
        <f t="shared" si="28"/>
        <v>0.68400000000000005</v>
      </c>
      <c r="O28" s="168">
        <f t="shared" si="29"/>
        <v>25.443999999999999</v>
      </c>
      <c r="P28" s="169">
        <f t="shared" si="30"/>
        <v>3.3183333333333334</v>
      </c>
      <c r="Q28" s="170">
        <f t="shared" si="31"/>
        <v>89</v>
      </c>
      <c r="R28" s="171">
        <f t="shared" si="32"/>
        <v>24.907174822045196</v>
      </c>
      <c r="S28" s="143">
        <f t="shared" si="33"/>
        <v>24</v>
      </c>
      <c r="T28" s="143">
        <f t="shared" si="34"/>
        <v>893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223</v>
      </c>
      <c r="Z28" s="4" t="s">
        <v>194</v>
      </c>
      <c r="AA28" s="4" t="s">
        <v>48</v>
      </c>
      <c r="AB28" s="4">
        <v>529</v>
      </c>
      <c r="AC28" s="4">
        <v>3509.6509999999998</v>
      </c>
      <c r="AD28" s="4">
        <v>1961.471</v>
      </c>
      <c r="AE28" s="4">
        <v>1.7889999999999999</v>
      </c>
      <c r="AF28" s="4">
        <v>2.1</v>
      </c>
      <c r="AG28" s="4">
        <v>16.385999999999999</v>
      </c>
      <c r="AH28" s="4">
        <v>250.359937</v>
      </c>
      <c r="AI28" s="4">
        <v>9.423546</v>
      </c>
      <c r="AJ28" s="4">
        <v>100.027154</v>
      </c>
      <c r="AK28" s="4">
        <v>381</v>
      </c>
      <c r="AL28" s="4">
        <v>24</v>
      </c>
      <c r="AM28" s="4">
        <v>893</v>
      </c>
      <c r="AN28" s="4">
        <v>89</v>
      </c>
      <c r="AO28" s="4">
        <v>14.018421</v>
      </c>
      <c r="AP28" s="4">
        <v>3157.3</v>
      </c>
      <c r="AQ28" s="4">
        <v>199.1</v>
      </c>
      <c r="AR28" s="4">
        <v>67</v>
      </c>
      <c r="AS28" s="4">
        <v>34644</v>
      </c>
      <c r="AT28" s="4">
        <v>0.68400000000000005</v>
      </c>
      <c r="AU28" s="4">
        <v>25.443999999999999</v>
      </c>
      <c r="AV28" s="4">
        <v>4928</v>
      </c>
      <c r="AW28" s="4">
        <v>0</v>
      </c>
      <c r="AX28" s="30">
        <v>0.56000000000000005</v>
      </c>
      <c r="AY28">
        <v>0.85190476190476183</v>
      </c>
      <c r="AZ28" t="s">
        <v>69</v>
      </c>
      <c r="BA28" t="s">
        <v>212</v>
      </c>
      <c r="BB28">
        <v>7</v>
      </c>
      <c r="BC28" t="s">
        <v>589</v>
      </c>
      <c r="BD28">
        <v>6</v>
      </c>
      <c r="BE28">
        <v>50605.734000000004</v>
      </c>
      <c r="BF28">
        <v>6.9352832625646718E-2</v>
      </c>
      <c r="BG28">
        <v>5.9082008365372363E-2</v>
      </c>
      <c r="BH28">
        <v>286396.79800000007</v>
      </c>
      <c r="BI28">
        <v>1.2254505024179772E-2</v>
      </c>
      <c r="BJ28">
        <v>1.0439671184884576E-2</v>
      </c>
      <c r="BK28">
        <v>1</v>
      </c>
      <c r="BL28" t="s">
        <v>69</v>
      </c>
      <c r="BM28">
        <v>0</v>
      </c>
      <c r="BN28" t="s">
        <v>545</v>
      </c>
    </row>
    <row r="29" spans="1:66">
      <c r="A29" s="144" t="str">
        <f t="shared" si="20"/>
        <v>인천스마트</v>
      </c>
      <c r="B29" s="144" t="str">
        <f t="shared" si="1"/>
        <v>21</v>
      </c>
      <c r="C29" s="145" t="str">
        <f t="shared" si="21"/>
        <v>71바7126</v>
      </c>
      <c r="D29" s="133" t="str">
        <f t="shared" si="22"/>
        <v>대형</v>
      </c>
      <c r="E29" s="129" t="str">
        <f t="shared" si="16"/>
        <v>B</v>
      </c>
      <c r="F29" s="152">
        <f t="shared" si="17"/>
        <v>0.92999999999999983</v>
      </c>
      <c r="G29" s="153">
        <f t="shared" si="18"/>
        <v>2.0459999999999998</v>
      </c>
      <c r="H29" s="154">
        <f t="shared" si="19"/>
        <v>2.2000000000000002</v>
      </c>
      <c r="I29" s="155">
        <f t="shared" si="23"/>
        <v>4464.5479999999998</v>
      </c>
      <c r="J29" s="156">
        <f t="shared" si="24"/>
        <v>3.2177916465594855E-2</v>
      </c>
      <c r="K29" s="156">
        <f t="shared" si="25"/>
        <v>0.39009362544605891</v>
      </c>
      <c r="L29" s="156">
        <f t="shared" si="26"/>
        <v>0.16530228815996603</v>
      </c>
      <c r="M29" s="157">
        <f t="shared" si="27"/>
        <v>12.263999999999999</v>
      </c>
      <c r="N29" s="158">
        <f t="shared" si="28"/>
        <v>0</v>
      </c>
      <c r="O29" s="158">
        <f t="shared" si="29"/>
        <v>11.983000000000001</v>
      </c>
      <c r="P29" s="159">
        <f t="shared" si="30"/>
        <v>0.33500000000000002</v>
      </c>
      <c r="Q29" s="160">
        <f t="shared" si="31"/>
        <v>92</v>
      </c>
      <c r="R29" s="161">
        <f t="shared" si="32"/>
        <v>23.455294862012792</v>
      </c>
      <c r="S29" s="146">
        <f t="shared" si="33"/>
        <v>0</v>
      </c>
      <c r="T29" s="146">
        <f t="shared" si="34"/>
        <v>535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224</v>
      </c>
      <c r="Z29" t="s">
        <v>194</v>
      </c>
      <c r="AA29" t="s">
        <v>48</v>
      </c>
      <c r="AB29">
        <v>529</v>
      </c>
      <c r="AC29" s="1">
        <v>4464.5479999999998</v>
      </c>
      <c r="AD29" s="1">
        <v>2182.6109999999999</v>
      </c>
      <c r="AE29" s="28">
        <v>2.0459999999999998</v>
      </c>
      <c r="AF29">
        <v>2.2000000000000002</v>
      </c>
      <c r="AG29">
        <v>12.263999999999999</v>
      </c>
      <c r="AH29">
        <v>329.46769599999999</v>
      </c>
      <c r="AI29">
        <v>10.601584000000001</v>
      </c>
      <c r="AJ29">
        <v>128.523248</v>
      </c>
      <c r="AK29">
        <v>738</v>
      </c>
      <c r="AL29">
        <v>0</v>
      </c>
      <c r="AM29">
        <v>535</v>
      </c>
      <c r="AN29">
        <v>92</v>
      </c>
      <c r="AO29">
        <v>13.550791</v>
      </c>
      <c r="AP29">
        <v>1461.6</v>
      </c>
      <c r="AQ29">
        <v>20.100000000000001</v>
      </c>
      <c r="AR29">
        <v>38</v>
      </c>
      <c r="AS29">
        <v>11090</v>
      </c>
      <c r="AT29">
        <v>0</v>
      </c>
      <c r="AU29">
        <v>11.983000000000001</v>
      </c>
      <c r="AV29">
        <v>39106</v>
      </c>
      <c r="AW29">
        <v>0</v>
      </c>
      <c r="AX29" s="29">
        <v>0.56000000000000005</v>
      </c>
      <c r="AY29">
        <v>0.92999999999999983</v>
      </c>
      <c r="AZ29" t="s">
        <v>68</v>
      </c>
      <c r="BA29" t="s">
        <v>212</v>
      </c>
      <c r="BB29">
        <v>1</v>
      </c>
      <c r="BC29" t="s">
        <v>549</v>
      </c>
      <c r="BD29">
        <v>7</v>
      </c>
      <c r="BE29">
        <v>50605.734000000004</v>
      </c>
      <c r="BF29">
        <v>8.8222176562047283E-2</v>
      </c>
      <c r="BG29">
        <v>8.2046624202703963E-2</v>
      </c>
      <c r="BH29">
        <v>286396.79800000007</v>
      </c>
      <c r="BI29">
        <v>1.5588679870645756E-2</v>
      </c>
      <c r="BJ29">
        <v>1.449747227970055E-2</v>
      </c>
      <c r="BK29">
        <v>1</v>
      </c>
      <c r="BL29" t="s">
        <v>69</v>
      </c>
      <c r="BM29">
        <v>1</v>
      </c>
      <c r="BN29" t="s">
        <v>588</v>
      </c>
    </row>
    <row r="30" spans="1:66">
      <c r="A30" s="141" t="str">
        <f t="shared" si="20"/>
        <v>인천스마트</v>
      </c>
      <c r="B30" s="141" t="str">
        <f t="shared" si="1"/>
        <v>27</v>
      </c>
      <c r="C30" s="142" t="str">
        <f t="shared" si="21"/>
        <v>70바3633</v>
      </c>
      <c r="D30" s="116" t="str">
        <f t="shared" si="22"/>
        <v>대형</v>
      </c>
      <c r="E30" s="112" t="str">
        <f t="shared" si="16"/>
        <v>A</v>
      </c>
      <c r="F30" s="162">
        <f t="shared" si="17"/>
        <v>0.995</v>
      </c>
      <c r="G30" s="163">
        <f t="shared" si="18"/>
        <v>1.99</v>
      </c>
      <c r="H30" s="164">
        <f t="shared" si="19"/>
        <v>2</v>
      </c>
      <c r="I30" s="165">
        <f t="shared" si="23"/>
        <v>5821.6660000000002</v>
      </c>
      <c r="J30" s="166">
        <f t="shared" si="24"/>
        <v>1.7066160767584177E-2</v>
      </c>
      <c r="K30" s="166">
        <f t="shared" si="25"/>
        <v>0.36333989282064166</v>
      </c>
      <c r="L30" s="166">
        <f t="shared" si="26"/>
        <v>0.13312340488100829</v>
      </c>
      <c r="M30" s="167">
        <f t="shared" si="27"/>
        <v>12.738</v>
      </c>
      <c r="N30" s="168">
        <f t="shared" si="28"/>
        <v>0.25800000000000001</v>
      </c>
      <c r="O30" s="168">
        <f t="shared" si="29"/>
        <v>15.047000000000001</v>
      </c>
      <c r="P30" s="169">
        <f t="shared" si="30"/>
        <v>0.15166666666666667</v>
      </c>
      <c r="Q30" s="170">
        <f t="shared" si="31"/>
        <v>85</v>
      </c>
      <c r="R30" s="171">
        <f t="shared" si="32"/>
        <v>25.668207863055223</v>
      </c>
      <c r="S30" s="143">
        <f t="shared" si="33"/>
        <v>15</v>
      </c>
      <c r="T30" s="143">
        <f t="shared" si="34"/>
        <v>876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225</v>
      </c>
      <c r="Z30" s="4" t="s">
        <v>194</v>
      </c>
      <c r="AA30" s="4" t="s">
        <v>48</v>
      </c>
      <c r="AB30" s="4">
        <v>529</v>
      </c>
      <c r="AC30" s="4">
        <v>5821.6660000000002</v>
      </c>
      <c r="AD30" s="4">
        <v>2925.6669999999999</v>
      </c>
      <c r="AE30" s="4">
        <v>1.99</v>
      </c>
      <c r="AF30" s="4">
        <v>2</v>
      </c>
      <c r="AG30" s="4">
        <v>12.738</v>
      </c>
      <c r="AH30" s="4">
        <v>366.05350700000002</v>
      </c>
      <c r="AI30" s="4">
        <v>6.247128</v>
      </c>
      <c r="AJ30" s="4">
        <v>133.00184200000001</v>
      </c>
      <c r="AK30" s="4">
        <v>775</v>
      </c>
      <c r="AL30" s="4">
        <v>15</v>
      </c>
      <c r="AM30" s="4">
        <v>876</v>
      </c>
      <c r="AN30" s="4">
        <v>85</v>
      </c>
      <c r="AO30" s="4">
        <v>15.903866000000001</v>
      </c>
      <c r="AP30" s="4">
        <v>1815.4</v>
      </c>
      <c r="AQ30" s="4">
        <v>9.1</v>
      </c>
      <c r="AR30" s="4">
        <v>6</v>
      </c>
      <c r="AS30" s="4">
        <v>1640</v>
      </c>
      <c r="AT30" s="4">
        <v>0.25800000000000001</v>
      </c>
      <c r="AU30" s="4">
        <v>15.047000000000001</v>
      </c>
      <c r="AV30" s="4">
        <v>48958</v>
      </c>
      <c r="AW30" s="4">
        <v>0</v>
      </c>
      <c r="AX30" s="30">
        <v>0.51</v>
      </c>
      <c r="AY30">
        <v>0.995</v>
      </c>
      <c r="AZ30" t="s">
        <v>66</v>
      </c>
      <c r="BA30" t="s">
        <v>226</v>
      </c>
      <c r="BB30">
        <v>1</v>
      </c>
      <c r="BC30" t="s">
        <v>508</v>
      </c>
      <c r="BD30">
        <v>8</v>
      </c>
      <c r="BE30">
        <v>52869.650999999991</v>
      </c>
      <c r="BF30">
        <v>0.11011356969237419</v>
      </c>
      <c r="BG30">
        <v>0.10956300184391232</v>
      </c>
      <c r="BH30">
        <v>286396.79800000007</v>
      </c>
      <c r="BI30">
        <v>2.032727335170835E-2</v>
      </c>
      <c r="BJ30">
        <v>2.0225636984949807E-2</v>
      </c>
      <c r="BK30">
        <v>1</v>
      </c>
      <c r="BL30" t="s">
        <v>68</v>
      </c>
      <c r="BM30">
        <v>1</v>
      </c>
      <c r="BN30" t="s">
        <v>588</v>
      </c>
    </row>
    <row r="31" spans="1:66">
      <c r="A31" s="144" t="str">
        <f t="shared" si="20"/>
        <v>인천스마트</v>
      </c>
      <c r="B31" s="144" t="str">
        <f t="shared" si="1"/>
        <v>27</v>
      </c>
      <c r="C31" s="145" t="str">
        <f t="shared" si="21"/>
        <v>70바3634</v>
      </c>
      <c r="D31" s="133" t="str">
        <f t="shared" si="22"/>
        <v>대형</v>
      </c>
      <c r="E31" s="129" t="str">
        <f t="shared" si="16"/>
        <v>C</v>
      </c>
      <c r="F31" s="152">
        <f t="shared" si="17"/>
        <v>0.873</v>
      </c>
      <c r="G31" s="153">
        <f t="shared" si="18"/>
        <v>1.746</v>
      </c>
      <c r="H31" s="154">
        <f t="shared" si="19"/>
        <v>2</v>
      </c>
      <c r="I31" s="155">
        <f t="shared" si="23"/>
        <v>4636.07</v>
      </c>
      <c r="J31" s="156">
        <f t="shared" si="24"/>
        <v>3.3846405592799778E-2</v>
      </c>
      <c r="K31" s="156">
        <f t="shared" si="25"/>
        <v>0.36625959224200655</v>
      </c>
      <c r="L31" s="156">
        <f t="shared" si="26"/>
        <v>0.17471694775963262</v>
      </c>
      <c r="M31" s="157">
        <f t="shared" si="27"/>
        <v>12.065</v>
      </c>
      <c r="N31" s="158">
        <f t="shared" si="28"/>
        <v>0.45300000000000001</v>
      </c>
      <c r="O31" s="158">
        <f t="shared" si="29"/>
        <v>15.789</v>
      </c>
      <c r="P31" s="159">
        <f t="shared" si="30"/>
        <v>0</v>
      </c>
      <c r="Q31" s="160">
        <f t="shared" si="31"/>
        <v>73</v>
      </c>
      <c r="R31" s="161">
        <f t="shared" si="32"/>
        <v>26.42065163786646</v>
      </c>
      <c r="S31" s="146">
        <f t="shared" si="33"/>
        <v>21</v>
      </c>
      <c r="T31" s="146">
        <f t="shared" si="34"/>
        <v>732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227</v>
      </c>
      <c r="Z31" s="4" t="s">
        <v>194</v>
      </c>
      <c r="AA31" s="4" t="s">
        <v>48</v>
      </c>
      <c r="AB31" s="4">
        <v>529</v>
      </c>
      <c r="AC31" s="4">
        <v>4636.07</v>
      </c>
      <c r="AD31" s="4">
        <v>2654.7739999999999</v>
      </c>
      <c r="AE31" s="4">
        <v>1.746</v>
      </c>
      <c r="AF31" s="4">
        <v>2</v>
      </c>
      <c r="AG31" s="4">
        <v>12.065</v>
      </c>
      <c r="AH31" s="4">
        <v>292.50408800000002</v>
      </c>
      <c r="AI31" s="4">
        <v>9.9002119999999998</v>
      </c>
      <c r="AJ31" s="4">
        <v>107.132428</v>
      </c>
      <c r="AK31" s="4">
        <v>810</v>
      </c>
      <c r="AL31" s="4">
        <v>21</v>
      </c>
      <c r="AM31" s="4">
        <v>732</v>
      </c>
      <c r="AN31" s="4">
        <v>73</v>
      </c>
      <c r="AO31" s="4">
        <v>15.849589999999999</v>
      </c>
      <c r="AP31" s="4">
        <v>4506.3</v>
      </c>
      <c r="AQ31" s="4">
        <v>0</v>
      </c>
      <c r="AR31" s="4">
        <v>29</v>
      </c>
      <c r="AS31" s="4">
        <v>9067</v>
      </c>
      <c r="AT31" s="4">
        <v>0.45300000000000001</v>
      </c>
      <c r="AU31" s="4">
        <v>15.789</v>
      </c>
      <c r="AV31" s="4">
        <v>17674</v>
      </c>
      <c r="AW31" s="4">
        <v>0</v>
      </c>
      <c r="AX31" s="4">
        <v>0.42</v>
      </c>
      <c r="AY31">
        <v>0.873</v>
      </c>
      <c r="AZ31" t="s">
        <v>69</v>
      </c>
      <c r="BA31" t="s">
        <v>226</v>
      </c>
      <c r="BB31">
        <v>8</v>
      </c>
      <c r="BC31" t="s">
        <v>839</v>
      </c>
      <c r="BD31">
        <v>6</v>
      </c>
      <c r="BE31">
        <v>52869.650999999991</v>
      </c>
      <c r="BF31">
        <v>8.7688681735387297E-2</v>
      </c>
      <c r="BG31">
        <v>7.6552219154993106E-2</v>
      </c>
      <c r="BH31">
        <v>286396.79800000007</v>
      </c>
      <c r="BI31">
        <v>1.6187576231211909E-2</v>
      </c>
      <c r="BJ31">
        <v>1.4131754049847997E-2</v>
      </c>
      <c r="BK31">
        <v>1</v>
      </c>
      <c r="BL31" t="s">
        <v>69</v>
      </c>
      <c r="BM31">
        <v>0</v>
      </c>
      <c r="BN31" t="s">
        <v>545</v>
      </c>
    </row>
    <row r="32" spans="1:66">
      <c r="A32" s="141" t="str">
        <f t="shared" si="20"/>
        <v>인천스마트</v>
      </c>
      <c r="B32" s="141" t="str">
        <f t="shared" si="1"/>
        <v>27</v>
      </c>
      <c r="C32" s="142" t="str">
        <f t="shared" si="21"/>
        <v>70바3635</v>
      </c>
      <c r="D32" s="116" t="str">
        <f t="shared" si="22"/>
        <v>대형</v>
      </c>
      <c r="E32" s="112" t="str">
        <f t="shared" si="16"/>
        <v>C</v>
      </c>
      <c r="F32" s="162">
        <f t="shared" si="17"/>
        <v>0.88473684210526327</v>
      </c>
      <c r="G32" s="163">
        <f t="shared" si="18"/>
        <v>1.681</v>
      </c>
      <c r="H32" s="164">
        <f t="shared" si="19"/>
        <v>1.9</v>
      </c>
      <c r="I32" s="165">
        <f t="shared" si="23"/>
        <v>2308.5129999999999</v>
      </c>
      <c r="J32" s="166">
        <f t="shared" si="24"/>
        <v>4.0619252312168737E-2</v>
      </c>
      <c r="K32" s="166">
        <f t="shared" si="25"/>
        <v>0.33808845126623294</v>
      </c>
      <c r="L32" s="166">
        <f t="shared" si="26"/>
        <v>0.1221565570564255</v>
      </c>
      <c r="M32" s="167">
        <f t="shared" si="27"/>
        <v>14.406000000000001</v>
      </c>
      <c r="N32" s="168">
        <f t="shared" si="28"/>
        <v>0.60599999999999998</v>
      </c>
      <c r="O32" s="168">
        <f t="shared" si="29"/>
        <v>15.507999999999999</v>
      </c>
      <c r="P32" s="169">
        <f t="shared" si="30"/>
        <v>0.24333333333333332</v>
      </c>
      <c r="Q32" s="170">
        <f t="shared" si="31"/>
        <v>90</v>
      </c>
      <c r="R32" s="171">
        <f t="shared" si="32"/>
        <v>26.07956328924196</v>
      </c>
      <c r="S32" s="143">
        <f t="shared" si="33"/>
        <v>14</v>
      </c>
      <c r="T32" s="143">
        <f t="shared" si="34"/>
        <v>358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228</v>
      </c>
      <c r="Z32" t="s">
        <v>194</v>
      </c>
      <c r="AA32" t="s">
        <v>48</v>
      </c>
      <c r="AB32">
        <v>529</v>
      </c>
      <c r="AC32" s="1">
        <v>2308.5129999999999</v>
      </c>
      <c r="AD32" s="1">
        <v>1372.942</v>
      </c>
      <c r="AE32" s="28">
        <v>1.681</v>
      </c>
      <c r="AF32">
        <v>1.9</v>
      </c>
      <c r="AG32">
        <v>14.406000000000001</v>
      </c>
      <c r="AH32">
        <v>142.47413900000001</v>
      </c>
      <c r="AI32">
        <v>5.7871930000000003</v>
      </c>
      <c r="AJ32">
        <v>48.168861</v>
      </c>
      <c r="AK32">
        <v>282</v>
      </c>
      <c r="AL32">
        <v>14</v>
      </c>
      <c r="AM32">
        <v>358</v>
      </c>
      <c r="AN32">
        <v>90</v>
      </c>
      <c r="AO32">
        <v>16.203030999999999</v>
      </c>
      <c r="AP32">
        <v>1546.6</v>
      </c>
      <c r="AQ32">
        <v>14.6</v>
      </c>
      <c r="AR32">
        <v>28</v>
      </c>
      <c r="AS32">
        <v>13796</v>
      </c>
      <c r="AT32">
        <v>0.60599999999999998</v>
      </c>
      <c r="AU32">
        <v>15.507999999999999</v>
      </c>
      <c r="AV32">
        <v>8220</v>
      </c>
      <c r="AW32">
        <v>0</v>
      </c>
      <c r="AX32">
        <v>0.46</v>
      </c>
      <c r="AY32">
        <v>0.88473684210526327</v>
      </c>
      <c r="AZ32" t="s">
        <v>69</v>
      </c>
      <c r="BA32" t="s">
        <v>226</v>
      </c>
      <c r="BB32">
        <v>6</v>
      </c>
      <c r="BC32" t="s">
        <v>840</v>
      </c>
      <c r="BD32">
        <v>8</v>
      </c>
      <c r="BE32">
        <v>52869.650999999991</v>
      </c>
      <c r="BF32">
        <v>4.3664237541496169E-2</v>
      </c>
      <c r="BG32">
        <v>3.8631359635397405E-2</v>
      </c>
      <c r="BH32">
        <v>286396.79800000007</v>
      </c>
      <c r="BI32">
        <v>8.0605405371885451E-3</v>
      </c>
      <c r="BJ32">
        <v>7.1314571805336556E-3</v>
      </c>
      <c r="BK32">
        <v>1</v>
      </c>
      <c r="BL32" t="s">
        <v>68</v>
      </c>
      <c r="BM32">
        <v>-1</v>
      </c>
      <c r="BN32" t="s">
        <v>544</v>
      </c>
    </row>
    <row r="33" spans="1:66">
      <c r="A33" s="144" t="str">
        <f t="shared" si="20"/>
        <v>인천스마트</v>
      </c>
      <c r="B33" s="144" t="str">
        <f t="shared" si="1"/>
        <v>27</v>
      </c>
      <c r="C33" s="145" t="str">
        <f t="shared" si="21"/>
        <v>70바3636</v>
      </c>
      <c r="D33" s="133" t="str">
        <f t="shared" si="22"/>
        <v>대형</v>
      </c>
      <c r="E33" s="129" t="str">
        <f t="shared" si="16"/>
        <v>C</v>
      </c>
      <c r="F33" s="152">
        <f t="shared" si="17"/>
        <v>0.89700000000000002</v>
      </c>
      <c r="G33" s="153">
        <f t="shared" si="18"/>
        <v>1.794</v>
      </c>
      <c r="H33" s="154">
        <f t="shared" si="19"/>
        <v>2</v>
      </c>
      <c r="I33" s="155">
        <f t="shared" si="23"/>
        <v>2303.998</v>
      </c>
      <c r="J33" s="156">
        <f t="shared" si="24"/>
        <v>3.342660405809391E-2</v>
      </c>
      <c r="K33" s="156">
        <f t="shared" si="25"/>
        <v>0.34787744870077769</v>
      </c>
      <c r="L33" s="156">
        <f t="shared" si="26"/>
        <v>0.14279526284311012</v>
      </c>
      <c r="M33" s="157">
        <f t="shared" si="27"/>
        <v>11.026</v>
      </c>
      <c r="N33" s="158">
        <f t="shared" si="28"/>
        <v>8.6999999999999994E-2</v>
      </c>
      <c r="O33" s="158">
        <f t="shared" si="29"/>
        <v>11.718999999999999</v>
      </c>
      <c r="P33" s="159">
        <f t="shared" si="30"/>
        <v>3.6666666666666667E-2</v>
      </c>
      <c r="Q33" s="160">
        <f t="shared" si="31"/>
        <v>85</v>
      </c>
      <c r="R33" s="161">
        <f t="shared" si="32"/>
        <v>26.297086663767896</v>
      </c>
      <c r="S33" s="146">
        <f t="shared" si="33"/>
        <v>2</v>
      </c>
      <c r="T33" s="146">
        <f t="shared" si="34"/>
        <v>270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229</v>
      </c>
      <c r="Z33" s="4" t="s">
        <v>194</v>
      </c>
      <c r="AA33" s="4" t="s">
        <v>48</v>
      </c>
      <c r="AB33" s="4">
        <v>529</v>
      </c>
      <c r="AC33" s="4">
        <v>2303.998</v>
      </c>
      <c r="AD33" s="4">
        <v>1283.9269999999999</v>
      </c>
      <c r="AE33" s="4">
        <v>1.794</v>
      </c>
      <c r="AF33" s="4">
        <v>2</v>
      </c>
      <c r="AG33" s="4">
        <v>11.026</v>
      </c>
      <c r="AH33" s="4">
        <v>141.611065</v>
      </c>
      <c r="AI33" s="4">
        <v>4.7335770000000004</v>
      </c>
      <c r="AJ33" s="4">
        <v>49.263295999999997</v>
      </c>
      <c r="AK33" s="4">
        <v>329</v>
      </c>
      <c r="AL33" s="4">
        <v>2</v>
      </c>
      <c r="AM33" s="4">
        <v>270</v>
      </c>
      <c r="AN33" s="4">
        <v>85</v>
      </c>
      <c r="AO33" s="4">
        <v>16.2699</v>
      </c>
      <c r="AP33" s="4">
        <v>903.9</v>
      </c>
      <c r="AQ33" s="4">
        <v>2.2000000000000002</v>
      </c>
      <c r="AR33" s="4">
        <v>8</v>
      </c>
      <c r="AS33" s="4">
        <v>783</v>
      </c>
      <c r="AT33" s="4">
        <v>8.6999999999999994E-2</v>
      </c>
      <c r="AU33" s="4">
        <v>11.718999999999999</v>
      </c>
      <c r="AV33" s="4">
        <v>20492</v>
      </c>
      <c r="AW33" s="4">
        <v>0</v>
      </c>
      <c r="AX33" s="4">
        <v>0.41</v>
      </c>
      <c r="AY33">
        <v>0.89700000000000002</v>
      </c>
      <c r="AZ33" t="s">
        <v>69</v>
      </c>
      <c r="BA33" t="s">
        <v>226</v>
      </c>
      <c r="BB33">
        <v>2</v>
      </c>
      <c r="BC33" t="s">
        <v>841</v>
      </c>
      <c r="BD33">
        <v>9</v>
      </c>
      <c r="BE33">
        <v>52869.650999999991</v>
      </c>
      <c r="BF33">
        <v>4.3578838831374173E-2</v>
      </c>
      <c r="BG33">
        <v>3.9090218431742631E-2</v>
      </c>
      <c r="BH33">
        <v>286396.79800000007</v>
      </c>
      <c r="BI33">
        <v>8.0447756961305114E-3</v>
      </c>
      <c r="BJ33">
        <v>7.2161637994290692E-3</v>
      </c>
      <c r="BK33">
        <v>1</v>
      </c>
      <c r="BL33" t="s">
        <v>69</v>
      </c>
      <c r="BM33">
        <v>0</v>
      </c>
      <c r="BN33" t="s">
        <v>545</v>
      </c>
    </row>
    <row r="34" spans="1:66">
      <c r="A34" s="141" t="str">
        <f t="shared" si="20"/>
        <v>인천스마트</v>
      </c>
      <c r="B34" s="141" t="str">
        <f t="shared" si="1"/>
        <v>27</v>
      </c>
      <c r="C34" s="142" t="str">
        <f t="shared" si="21"/>
        <v>70바3637</v>
      </c>
      <c r="D34" s="116" t="str">
        <f t="shared" si="22"/>
        <v>대형</v>
      </c>
      <c r="E34" s="112" t="str">
        <f t="shared" si="16"/>
        <v>C</v>
      </c>
      <c r="F34" s="162">
        <f t="shared" si="17"/>
        <v>0.89200000000000002</v>
      </c>
      <c r="G34" s="163">
        <f t="shared" si="18"/>
        <v>1.784</v>
      </c>
      <c r="H34" s="164">
        <f t="shared" si="19"/>
        <v>2</v>
      </c>
      <c r="I34" s="165">
        <f t="shared" si="23"/>
        <v>3365.6179999999999</v>
      </c>
      <c r="J34" s="166">
        <f t="shared" si="24"/>
        <v>3.3807186698713437E-2</v>
      </c>
      <c r="K34" s="166">
        <f t="shared" si="25"/>
        <v>0.35731129692867858</v>
      </c>
      <c r="L34" s="166">
        <f t="shared" si="26"/>
        <v>0.20026039794177475</v>
      </c>
      <c r="M34" s="167">
        <f t="shared" si="27"/>
        <v>13.971</v>
      </c>
      <c r="N34" s="168">
        <f t="shared" si="28"/>
        <v>0.26700000000000002</v>
      </c>
      <c r="O34" s="168">
        <f t="shared" si="29"/>
        <v>26.146999999999998</v>
      </c>
      <c r="P34" s="169">
        <f t="shared" si="30"/>
        <v>0.76333333333333331</v>
      </c>
      <c r="Q34" s="170">
        <f t="shared" si="31"/>
        <v>91</v>
      </c>
      <c r="R34" s="171">
        <f t="shared" si="32"/>
        <v>26.52127993521454</v>
      </c>
      <c r="S34" s="143">
        <f t="shared" si="33"/>
        <v>9</v>
      </c>
      <c r="T34" s="143">
        <f t="shared" si="34"/>
        <v>880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230</v>
      </c>
      <c r="Z34" s="4" t="s">
        <v>194</v>
      </c>
      <c r="AA34" s="4" t="s">
        <v>48</v>
      </c>
      <c r="AB34" s="4">
        <v>529</v>
      </c>
      <c r="AC34" s="4">
        <v>3365.6179999999999</v>
      </c>
      <c r="AD34" s="4">
        <v>1886.8879999999999</v>
      </c>
      <c r="AE34" s="4">
        <v>1.784</v>
      </c>
      <c r="AF34" s="4">
        <v>2</v>
      </c>
      <c r="AG34" s="4">
        <v>13.971</v>
      </c>
      <c r="AH34" s="4">
        <v>208.419117</v>
      </c>
      <c r="AI34" s="4">
        <v>7.0460640000000003</v>
      </c>
      <c r="AJ34" s="4">
        <v>74.470505000000003</v>
      </c>
      <c r="AK34" s="4">
        <v>674</v>
      </c>
      <c r="AL34" s="4">
        <v>9</v>
      </c>
      <c r="AM34" s="4">
        <v>880</v>
      </c>
      <c r="AN34" s="4">
        <v>91</v>
      </c>
      <c r="AO34" s="4">
        <v>16.148316999999999</v>
      </c>
      <c r="AP34" s="4">
        <v>4165.1000000000004</v>
      </c>
      <c r="AQ34" s="4">
        <v>45.8</v>
      </c>
      <c r="AR34" s="4">
        <v>33</v>
      </c>
      <c r="AS34" s="4">
        <v>8384</v>
      </c>
      <c r="AT34" s="4">
        <v>0.26700000000000002</v>
      </c>
      <c r="AU34" s="4">
        <v>26.146999999999998</v>
      </c>
      <c r="AV34" s="4">
        <v>24962</v>
      </c>
      <c r="AW34" s="4">
        <v>0</v>
      </c>
      <c r="AX34" s="4">
        <v>0.47</v>
      </c>
      <c r="AY34">
        <v>0.89200000000000002</v>
      </c>
      <c r="AZ34" t="s">
        <v>69</v>
      </c>
      <c r="BA34" t="s">
        <v>226</v>
      </c>
      <c r="BB34">
        <v>3</v>
      </c>
      <c r="BC34" t="s">
        <v>842</v>
      </c>
      <c r="BD34">
        <v>9</v>
      </c>
      <c r="BE34">
        <v>52869.650999999991</v>
      </c>
      <c r="BF34">
        <v>6.3658789803624771E-2</v>
      </c>
      <c r="BG34">
        <v>5.6783640504833297E-2</v>
      </c>
      <c r="BH34">
        <v>286396.79800000007</v>
      </c>
      <c r="BI34">
        <v>1.1751590881962301E-2</v>
      </c>
      <c r="BJ34">
        <v>1.0482419066710373E-2</v>
      </c>
      <c r="BK34">
        <v>1</v>
      </c>
      <c r="BL34" t="s">
        <v>69</v>
      </c>
      <c r="BM34">
        <v>0</v>
      </c>
      <c r="BN34" t="s">
        <v>545</v>
      </c>
    </row>
    <row r="35" spans="1:66">
      <c r="A35" s="144" t="str">
        <f t="shared" si="20"/>
        <v>인천스마트</v>
      </c>
      <c r="B35" s="144" t="str">
        <f t="shared" si="1"/>
        <v>27</v>
      </c>
      <c r="C35" s="145" t="str">
        <f t="shared" si="21"/>
        <v>70바3638</v>
      </c>
      <c r="D35" s="133" t="str">
        <f t="shared" si="22"/>
        <v>대형</v>
      </c>
      <c r="E35" s="129" t="str">
        <f t="shared" si="16"/>
        <v>B</v>
      </c>
      <c r="F35" s="152">
        <f t="shared" si="17"/>
        <v>0.91100000000000003</v>
      </c>
      <c r="G35" s="153">
        <f t="shared" si="18"/>
        <v>1.8220000000000001</v>
      </c>
      <c r="H35" s="154">
        <f t="shared" si="19"/>
        <v>2</v>
      </c>
      <c r="I35" s="155">
        <f t="shared" si="23"/>
        <v>5166.4709999999995</v>
      </c>
      <c r="J35" s="156">
        <f t="shared" si="24"/>
        <v>1.4374048639422248E-2</v>
      </c>
      <c r="K35" s="156">
        <f t="shared" si="25"/>
        <v>0.3494156054751788</v>
      </c>
      <c r="L35" s="156">
        <f t="shared" si="26"/>
        <v>0.19800749873559728</v>
      </c>
      <c r="M35" s="157">
        <f t="shared" si="27"/>
        <v>9.6470000000000002</v>
      </c>
      <c r="N35" s="158">
        <f t="shared" si="28"/>
        <v>0.11600000000000001</v>
      </c>
      <c r="O35" s="158">
        <f t="shared" si="29"/>
        <v>9.5619999999999994</v>
      </c>
      <c r="P35" s="159">
        <f t="shared" si="30"/>
        <v>0.435</v>
      </c>
      <c r="Q35" s="160">
        <f t="shared" si="31"/>
        <v>89</v>
      </c>
      <c r="R35" s="161">
        <f t="shared" si="32"/>
        <v>25.272144343676402</v>
      </c>
      <c r="S35" s="146">
        <f t="shared" si="33"/>
        <v>6</v>
      </c>
      <c r="T35" s="146">
        <f t="shared" si="34"/>
        <v>494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232</v>
      </c>
      <c r="Z35" s="4" t="s">
        <v>194</v>
      </c>
      <c r="AA35" s="4" t="s">
        <v>48</v>
      </c>
      <c r="AB35" s="4">
        <v>529</v>
      </c>
      <c r="AC35" s="4">
        <v>5166.4709999999995</v>
      </c>
      <c r="AD35" s="4">
        <v>2835.8620000000001</v>
      </c>
      <c r="AE35" s="4">
        <v>1.8220000000000001</v>
      </c>
      <c r="AF35" s="4">
        <v>2</v>
      </c>
      <c r="AG35" s="4">
        <v>9.6470000000000002</v>
      </c>
      <c r="AH35" s="4">
        <v>321.329927</v>
      </c>
      <c r="AI35" s="4">
        <v>4.6188120000000001</v>
      </c>
      <c r="AJ35" s="4">
        <v>112.277691</v>
      </c>
      <c r="AK35" s="4">
        <v>1023</v>
      </c>
      <c r="AL35" s="4">
        <v>6</v>
      </c>
      <c r="AM35" s="4">
        <v>494</v>
      </c>
      <c r="AN35" s="4">
        <v>89</v>
      </c>
      <c r="AO35" s="4">
        <v>16.078399000000001</v>
      </c>
      <c r="AP35" s="4">
        <v>1723.7</v>
      </c>
      <c r="AQ35" s="4">
        <v>26.1</v>
      </c>
      <c r="AR35" s="4">
        <v>9</v>
      </c>
      <c r="AS35" s="4">
        <v>2374</v>
      </c>
      <c r="AT35" s="4">
        <v>0.11600000000000001</v>
      </c>
      <c r="AU35" s="4">
        <v>9.5619999999999994</v>
      </c>
      <c r="AV35" s="4">
        <v>45976</v>
      </c>
      <c r="AW35" s="4">
        <v>0</v>
      </c>
      <c r="AX35" s="4">
        <v>0.4</v>
      </c>
      <c r="AY35">
        <v>0.91100000000000003</v>
      </c>
      <c r="AZ35" t="s">
        <v>68</v>
      </c>
      <c r="BA35" t="s">
        <v>226</v>
      </c>
      <c r="BB35">
        <v>3</v>
      </c>
      <c r="BC35" t="s">
        <v>552</v>
      </c>
      <c r="BD35">
        <v>9</v>
      </c>
      <c r="BE35">
        <v>52869.650999999991</v>
      </c>
      <c r="BF35">
        <v>9.7720921214327683E-2</v>
      </c>
      <c r="BG35">
        <v>8.9023759226252525E-2</v>
      </c>
      <c r="BH35">
        <v>286396.79800000007</v>
      </c>
      <c r="BI35">
        <v>1.8039555735535836E-2</v>
      </c>
      <c r="BJ35">
        <v>1.6434035275073148E-2</v>
      </c>
      <c r="BK35">
        <v>1</v>
      </c>
      <c r="BL35" t="s">
        <v>68</v>
      </c>
      <c r="BM35">
        <v>0</v>
      </c>
      <c r="BN35" t="s">
        <v>545</v>
      </c>
    </row>
    <row r="36" spans="1:66">
      <c r="A36" s="141" t="str">
        <f t="shared" si="20"/>
        <v>인천스마트</v>
      </c>
      <c r="B36" s="141" t="str">
        <f t="shared" si="1"/>
        <v>27</v>
      </c>
      <c r="C36" s="142" t="str">
        <f t="shared" si="21"/>
        <v>70바3639</v>
      </c>
      <c r="D36" s="116" t="str">
        <f t="shared" si="22"/>
        <v>대형</v>
      </c>
      <c r="E36" s="112" t="str">
        <f t="shared" si="16"/>
        <v>C</v>
      </c>
      <c r="F36" s="162">
        <f t="shared" si="17"/>
        <v>0.88749999999999996</v>
      </c>
      <c r="G36" s="163">
        <f t="shared" si="18"/>
        <v>1.7749999999999999</v>
      </c>
      <c r="H36" s="164">
        <f t="shared" si="19"/>
        <v>2</v>
      </c>
      <c r="I36" s="165">
        <f t="shared" si="23"/>
        <v>4117.0810000000001</v>
      </c>
      <c r="J36" s="166">
        <f t="shared" si="24"/>
        <v>2.3395294003537726E-2</v>
      </c>
      <c r="K36" s="166">
        <f t="shared" si="25"/>
        <v>0.35549347646812879</v>
      </c>
      <c r="L36" s="166">
        <f t="shared" si="26"/>
        <v>0.15982197095466424</v>
      </c>
      <c r="M36" s="167">
        <f t="shared" si="27"/>
        <v>11.999000000000001</v>
      </c>
      <c r="N36" s="168">
        <f t="shared" si="28"/>
        <v>0.121</v>
      </c>
      <c r="O36" s="168">
        <f t="shared" si="29"/>
        <v>15.010999999999999</v>
      </c>
      <c r="P36" s="169">
        <f t="shared" si="30"/>
        <v>2.6666666666666668E-2</v>
      </c>
      <c r="Q36" s="170">
        <f t="shared" si="31"/>
        <v>90</v>
      </c>
      <c r="R36" s="171">
        <f t="shared" si="32"/>
        <v>26.139401357773284</v>
      </c>
      <c r="S36" s="143">
        <f t="shared" si="33"/>
        <v>5</v>
      </c>
      <c r="T36" s="143">
        <f t="shared" si="34"/>
        <v>618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233</v>
      </c>
      <c r="Z36" t="s">
        <v>194</v>
      </c>
      <c r="AA36" t="s">
        <v>48</v>
      </c>
      <c r="AB36">
        <v>529</v>
      </c>
      <c r="AC36" s="1">
        <v>4117.0810000000001</v>
      </c>
      <c r="AD36" s="1">
        <v>2319.7930000000001</v>
      </c>
      <c r="AE36" s="28">
        <v>1.7749999999999999</v>
      </c>
      <c r="AF36">
        <v>2</v>
      </c>
      <c r="AG36">
        <v>11.999000000000001</v>
      </c>
      <c r="AH36">
        <v>253.585486</v>
      </c>
      <c r="AI36">
        <v>5.9327069999999997</v>
      </c>
      <c r="AJ36">
        <v>90.147986000000003</v>
      </c>
      <c r="AK36">
        <v>658</v>
      </c>
      <c r="AL36">
        <v>5</v>
      </c>
      <c r="AM36">
        <v>618</v>
      </c>
      <c r="AN36">
        <v>90</v>
      </c>
      <c r="AO36">
        <v>16.235475000000001</v>
      </c>
      <c r="AP36">
        <v>1557.8</v>
      </c>
      <c r="AQ36">
        <v>1.6</v>
      </c>
      <c r="AR36">
        <v>14</v>
      </c>
      <c r="AS36">
        <v>944</v>
      </c>
      <c r="AT36">
        <v>0.121</v>
      </c>
      <c r="AU36">
        <v>15.010999999999999</v>
      </c>
      <c r="AV36">
        <v>31811</v>
      </c>
      <c r="AW36">
        <v>0</v>
      </c>
      <c r="AX36">
        <v>0.43</v>
      </c>
      <c r="AY36">
        <v>0.88749999999999996</v>
      </c>
      <c r="AZ36" t="s">
        <v>69</v>
      </c>
      <c r="BA36" t="s">
        <v>226</v>
      </c>
      <c r="BB36">
        <v>5</v>
      </c>
      <c r="BC36" t="s">
        <v>843</v>
      </c>
      <c r="BD36">
        <v>8</v>
      </c>
      <c r="BE36">
        <v>52869.650999999991</v>
      </c>
      <c r="BF36">
        <v>7.7872293879904769E-2</v>
      </c>
      <c r="BG36">
        <v>6.911166081841548E-2</v>
      </c>
      <c r="BH36">
        <v>286396.79800000007</v>
      </c>
      <c r="BI36">
        <v>1.4375443541097129E-2</v>
      </c>
      <c r="BJ36">
        <v>1.2758206142723702E-2</v>
      </c>
      <c r="BK36">
        <v>1</v>
      </c>
      <c r="BL36" t="s">
        <v>69</v>
      </c>
      <c r="BM36">
        <v>0</v>
      </c>
      <c r="BN36" t="s">
        <v>545</v>
      </c>
    </row>
    <row r="37" spans="1:66">
      <c r="A37" s="144" t="str">
        <f t="shared" si="20"/>
        <v>인천스마트</v>
      </c>
      <c r="B37" s="144" t="str">
        <f t="shared" si="1"/>
        <v>27</v>
      </c>
      <c r="C37" s="145" t="str">
        <f t="shared" si="21"/>
        <v>70바3640</v>
      </c>
      <c r="D37" s="133" t="str">
        <f t="shared" si="22"/>
        <v>대형</v>
      </c>
      <c r="E37" s="129" t="str">
        <f t="shared" si="16"/>
        <v>B</v>
      </c>
      <c r="F37" s="152">
        <f t="shared" si="17"/>
        <v>0.91</v>
      </c>
      <c r="G37" s="153">
        <f t="shared" si="18"/>
        <v>1.82</v>
      </c>
      <c r="H37" s="154">
        <f t="shared" si="19"/>
        <v>2</v>
      </c>
      <c r="I37" s="155">
        <f t="shared" si="23"/>
        <v>4909.5969999999998</v>
      </c>
      <c r="J37" s="156">
        <f t="shared" si="24"/>
        <v>2.9758331943205214E-2</v>
      </c>
      <c r="K37" s="156">
        <f t="shared" si="25"/>
        <v>0.36062102960942677</v>
      </c>
      <c r="L37" s="156">
        <f t="shared" si="26"/>
        <v>8.962039043123092E-2</v>
      </c>
      <c r="M37" s="157">
        <f t="shared" si="27"/>
        <v>12.287000000000001</v>
      </c>
      <c r="N37" s="158">
        <f t="shared" si="28"/>
        <v>0.40699999999999997</v>
      </c>
      <c r="O37" s="158">
        <f t="shared" si="29"/>
        <v>18.942</v>
      </c>
      <c r="P37" s="159">
        <f t="shared" si="30"/>
        <v>0.48500000000000004</v>
      </c>
      <c r="Q37" s="160">
        <f t="shared" si="31"/>
        <v>93</v>
      </c>
      <c r="R37" s="161">
        <f t="shared" si="32"/>
        <v>26.593010943396848</v>
      </c>
      <c r="S37" s="146">
        <f t="shared" si="33"/>
        <v>20</v>
      </c>
      <c r="T37" s="146">
        <f t="shared" si="34"/>
        <v>930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234</v>
      </c>
      <c r="Z37" s="4" t="s">
        <v>194</v>
      </c>
      <c r="AA37" s="4" t="s">
        <v>48</v>
      </c>
      <c r="AB37" s="4">
        <v>529</v>
      </c>
      <c r="AC37" s="4">
        <v>4909.5969999999998</v>
      </c>
      <c r="AD37" s="4">
        <v>2697.529</v>
      </c>
      <c r="AE37" s="4">
        <v>1.82</v>
      </c>
      <c r="AF37" s="4">
        <v>2</v>
      </c>
      <c r="AG37" s="4">
        <v>12.287000000000001</v>
      </c>
      <c r="AH37" s="4">
        <v>302.84378900000002</v>
      </c>
      <c r="AI37" s="4">
        <v>9.0121260000000003</v>
      </c>
      <c r="AJ37" s="4">
        <v>109.211839</v>
      </c>
      <c r="AK37" s="4">
        <v>440</v>
      </c>
      <c r="AL37" s="4">
        <v>20</v>
      </c>
      <c r="AM37" s="4">
        <v>930</v>
      </c>
      <c r="AN37" s="4">
        <v>93</v>
      </c>
      <c r="AO37" s="4">
        <v>16.211648</v>
      </c>
      <c r="AP37" s="4">
        <v>2085.1999999999998</v>
      </c>
      <c r="AQ37" s="4">
        <v>29.1</v>
      </c>
      <c r="AR37" s="4">
        <v>16</v>
      </c>
      <c r="AS37" s="4">
        <v>2935</v>
      </c>
      <c r="AT37" s="4">
        <v>0.40699999999999997</v>
      </c>
      <c r="AU37" s="4">
        <v>18.942</v>
      </c>
      <c r="AV37" s="4">
        <v>20882</v>
      </c>
      <c r="AW37" s="4">
        <v>0</v>
      </c>
      <c r="AX37" s="4">
        <v>0.44</v>
      </c>
      <c r="AY37">
        <v>0.91</v>
      </c>
      <c r="AZ37" t="s">
        <v>68</v>
      </c>
      <c r="BA37" t="s">
        <v>226</v>
      </c>
      <c r="BB37">
        <v>4</v>
      </c>
      <c r="BC37" t="s">
        <v>551</v>
      </c>
      <c r="BD37">
        <v>5</v>
      </c>
      <c r="BE37">
        <v>52869.650999999991</v>
      </c>
      <c r="BF37">
        <v>9.2862292584454553E-2</v>
      </c>
      <c r="BG37">
        <v>8.4504686251853645E-2</v>
      </c>
      <c r="BH37">
        <v>286396.79800000007</v>
      </c>
      <c r="BI37">
        <v>1.7142639283278575E-2</v>
      </c>
      <c r="BJ37">
        <v>1.5599801747783503E-2</v>
      </c>
      <c r="BK37">
        <v>1</v>
      </c>
      <c r="BL37" t="s">
        <v>68</v>
      </c>
      <c r="BM37">
        <v>0</v>
      </c>
      <c r="BN37" t="s">
        <v>545</v>
      </c>
    </row>
    <row r="38" spans="1:66">
      <c r="A38" s="141" t="str">
        <f t="shared" si="20"/>
        <v>인천스마트</v>
      </c>
      <c r="B38" s="141" t="str">
        <f t="shared" si="1"/>
        <v>27</v>
      </c>
      <c r="C38" s="142" t="str">
        <f t="shared" si="21"/>
        <v>70바3641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0.89749999999999996</v>
      </c>
      <c r="G38" s="163">
        <f t="shared" si="18"/>
        <v>1.7949999999999999</v>
      </c>
      <c r="H38" s="164">
        <f t="shared" si="19"/>
        <v>2</v>
      </c>
      <c r="I38" s="165">
        <f t="shared" si="23"/>
        <v>2547.422</v>
      </c>
      <c r="J38" s="166">
        <f t="shared" si="24"/>
        <v>3.9166936848114689E-2</v>
      </c>
      <c r="K38" s="166">
        <f t="shared" si="25"/>
        <v>0.32690164729408616</v>
      </c>
      <c r="L38" s="166">
        <f t="shared" si="26"/>
        <v>0.18450025162693892</v>
      </c>
      <c r="M38" s="167">
        <f t="shared" si="27"/>
        <v>13.358000000000001</v>
      </c>
      <c r="N38" s="168">
        <f t="shared" si="28"/>
        <v>3.9E-2</v>
      </c>
      <c r="O38" s="168">
        <f t="shared" si="29"/>
        <v>13.071999999999999</v>
      </c>
      <c r="P38" s="169">
        <f t="shared" si="30"/>
        <v>0</v>
      </c>
      <c r="Q38" s="170">
        <f t="shared" si="31"/>
        <v>79</v>
      </c>
      <c r="R38" s="171">
        <f t="shared" si="32"/>
        <v>26.484518573748318</v>
      </c>
      <c r="S38" s="143">
        <f t="shared" si="33"/>
        <v>1</v>
      </c>
      <c r="T38" s="143">
        <f t="shared" si="34"/>
        <v>333</v>
      </c>
      <c r="U38" t="s">
        <v>118</v>
      </c>
      <c r="V38" t="s">
        <v>121</v>
      </c>
      <c r="W38" t="s">
        <v>118</v>
      </c>
      <c r="X38" s="4" t="s">
        <v>121</v>
      </c>
      <c r="Y38" s="4" t="s">
        <v>235</v>
      </c>
      <c r="Z38" s="4" t="s">
        <v>194</v>
      </c>
      <c r="AA38" s="4" t="s">
        <v>48</v>
      </c>
      <c r="AB38" s="4">
        <v>529</v>
      </c>
      <c r="AC38" s="4">
        <v>2547.422</v>
      </c>
      <c r="AD38" s="4">
        <v>1419.0630000000001</v>
      </c>
      <c r="AE38" s="4">
        <v>1.7949999999999999</v>
      </c>
      <c r="AF38" s="4">
        <v>2</v>
      </c>
      <c r="AG38" s="4">
        <v>13.358000000000001</v>
      </c>
      <c r="AH38" s="4">
        <v>151.72828100000001</v>
      </c>
      <c r="AI38" s="4">
        <v>5.9427320000000003</v>
      </c>
      <c r="AJ38" s="4">
        <v>49.600225000000002</v>
      </c>
      <c r="AK38" s="4">
        <v>470</v>
      </c>
      <c r="AL38" s="4">
        <v>1</v>
      </c>
      <c r="AM38" s="4">
        <v>333</v>
      </c>
      <c r="AN38" s="4">
        <v>79</v>
      </c>
      <c r="AO38" s="4">
        <v>16.789368</v>
      </c>
      <c r="AP38" s="4">
        <v>1640.2</v>
      </c>
      <c r="AQ38" s="4">
        <v>0</v>
      </c>
      <c r="AR38" s="4">
        <v>13</v>
      </c>
      <c r="AS38" s="4">
        <v>6222</v>
      </c>
      <c r="AT38" s="4">
        <v>3.9E-2</v>
      </c>
      <c r="AU38" s="4">
        <v>13.071999999999999</v>
      </c>
      <c r="AV38" s="4">
        <v>23071</v>
      </c>
      <c r="AW38" s="4">
        <v>0</v>
      </c>
      <c r="AX38" s="4">
        <v>0.46</v>
      </c>
      <c r="AY38">
        <v>0.89749999999999996</v>
      </c>
      <c r="AZ38" t="s">
        <v>69</v>
      </c>
      <c r="BA38" t="s">
        <v>226</v>
      </c>
      <c r="BB38">
        <v>1</v>
      </c>
      <c r="BC38" t="s">
        <v>562</v>
      </c>
      <c r="BD38">
        <v>10</v>
      </c>
      <c r="BE38">
        <v>52869.650999999991</v>
      </c>
      <c r="BF38">
        <v>4.8183068202965827E-2</v>
      </c>
      <c r="BG38">
        <v>4.3244303712161827E-2</v>
      </c>
      <c r="BH38">
        <v>286396.79800000007</v>
      </c>
      <c r="BI38">
        <v>8.894729332832833E-3</v>
      </c>
      <c r="BJ38">
        <v>7.983019576217467E-3</v>
      </c>
      <c r="BK38">
        <v>1</v>
      </c>
      <c r="BL38" t="s">
        <v>68</v>
      </c>
      <c r="BM38">
        <v>-1</v>
      </c>
      <c r="BN38" t="s">
        <v>544</v>
      </c>
    </row>
    <row r="39" spans="1:66">
      <c r="A39" s="144" t="str">
        <f t="shared" si="20"/>
        <v>인천스마트</v>
      </c>
      <c r="B39" s="144" t="str">
        <f t="shared" si="1"/>
        <v>27</v>
      </c>
      <c r="C39" s="145" t="str">
        <f t="shared" si="21"/>
        <v>70바3642</v>
      </c>
      <c r="D39" s="133" t="str">
        <f t="shared" si="22"/>
        <v>대형</v>
      </c>
      <c r="E39" s="129" t="str">
        <f t="shared" si="16"/>
        <v>C</v>
      </c>
      <c r="F39" s="152">
        <f t="shared" si="17"/>
        <v>0.87649999999999995</v>
      </c>
      <c r="G39" s="153">
        <f t="shared" si="18"/>
        <v>1.7529999999999999</v>
      </c>
      <c r="H39" s="154">
        <f t="shared" si="19"/>
        <v>2</v>
      </c>
      <c r="I39" s="155">
        <f t="shared" si="23"/>
        <v>3237.38</v>
      </c>
      <c r="J39" s="156">
        <f t="shared" si="24"/>
        <v>5.5740858055447547E-2</v>
      </c>
      <c r="K39" s="156">
        <f t="shared" si="25"/>
        <v>0.36485821536489049</v>
      </c>
      <c r="L39" s="156">
        <f t="shared" si="26"/>
        <v>0.1881150807134164</v>
      </c>
      <c r="M39" s="157">
        <f t="shared" si="27"/>
        <v>12.818</v>
      </c>
      <c r="N39" s="158">
        <f t="shared" si="28"/>
        <v>1.236</v>
      </c>
      <c r="O39" s="158">
        <f t="shared" si="29"/>
        <v>27.861999999999998</v>
      </c>
      <c r="P39" s="159">
        <f t="shared" si="30"/>
        <v>0.80499999999999994</v>
      </c>
      <c r="Q39" s="160">
        <f t="shared" si="31"/>
        <v>90</v>
      </c>
      <c r="R39" s="161">
        <f t="shared" si="32"/>
        <v>26.933080689592288</v>
      </c>
      <c r="S39" s="146">
        <f t="shared" si="33"/>
        <v>40</v>
      </c>
      <c r="T39" s="146">
        <f t="shared" si="34"/>
        <v>902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236</v>
      </c>
      <c r="Z39" t="s">
        <v>194</v>
      </c>
      <c r="AA39" t="s">
        <v>48</v>
      </c>
      <c r="AB39">
        <v>529</v>
      </c>
      <c r="AC39" s="1">
        <v>3237.38</v>
      </c>
      <c r="AD39" s="1">
        <v>1846.7370000000001</v>
      </c>
      <c r="AE39" s="28">
        <v>1.7529999999999999</v>
      </c>
      <c r="AF39">
        <v>2</v>
      </c>
      <c r="AG39">
        <v>12.818</v>
      </c>
      <c r="AH39">
        <v>207.457176</v>
      </c>
      <c r="AI39">
        <v>11.563841</v>
      </c>
      <c r="AJ39">
        <v>75.692454999999995</v>
      </c>
      <c r="AK39">
        <v>609</v>
      </c>
      <c r="AL39">
        <v>40</v>
      </c>
      <c r="AM39">
        <v>902</v>
      </c>
      <c r="AN39">
        <v>90</v>
      </c>
      <c r="AO39">
        <v>15.605051</v>
      </c>
      <c r="AP39">
        <v>2027.4</v>
      </c>
      <c r="AQ39">
        <v>48.3</v>
      </c>
      <c r="AR39">
        <v>54</v>
      </c>
      <c r="AS39">
        <v>22417</v>
      </c>
      <c r="AT39">
        <v>1.236</v>
      </c>
      <c r="AU39">
        <v>27.861999999999998</v>
      </c>
      <c r="AV39">
        <v>0</v>
      </c>
      <c r="AW39">
        <v>0</v>
      </c>
      <c r="AX39">
        <v>0.43</v>
      </c>
      <c r="AY39">
        <v>0.87649999999999995</v>
      </c>
      <c r="AZ39" t="s">
        <v>69</v>
      </c>
      <c r="BA39" t="s">
        <v>226</v>
      </c>
      <c r="BB39">
        <v>7</v>
      </c>
      <c r="BC39" t="s">
        <v>844</v>
      </c>
      <c r="BD39">
        <v>1</v>
      </c>
      <c r="BE39">
        <v>52869.650999999991</v>
      </c>
      <c r="BF39">
        <v>6.1233239462844209E-2</v>
      </c>
      <c r="BG39">
        <v>5.3670934389182946E-2</v>
      </c>
      <c r="BH39">
        <v>286396.79800000007</v>
      </c>
      <c r="BI39">
        <v>1.1303827496004335E-2</v>
      </c>
      <c r="BJ39">
        <v>9.9078048002477995E-3</v>
      </c>
      <c r="BK39">
        <v>1</v>
      </c>
      <c r="BL39" t="s">
        <v>69</v>
      </c>
      <c r="BM39">
        <v>0</v>
      </c>
      <c r="BN39" t="s">
        <v>545</v>
      </c>
    </row>
    <row r="40" spans="1:66">
      <c r="A40" s="141" t="str">
        <f t="shared" si="20"/>
        <v>인천스마트</v>
      </c>
      <c r="B40" s="141" t="str">
        <f t="shared" si="1"/>
        <v>27</v>
      </c>
      <c r="C40" s="142" t="str">
        <f t="shared" si="21"/>
        <v>70바3659</v>
      </c>
      <c r="D40" s="116" t="str">
        <f t="shared" si="22"/>
        <v>대형</v>
      </c>
      <c r="E40" s="112" t="str">
        <f t="shared" si="16"/>
        <v>B</v>
      </c>
      <c r="F40" s="162">
        <f t="shared" si="17"/>
        <v>0.9168421052631579</v>
      </c>
      <c r="G40" s="163">
        <f t="shared" si="18"/>
        <v>1.742</v>
      </c>
      <c r="H40" s="164">
        <f t="shared" si="19"/>
        <v>1.9</v>
      </c>
      <c r="I40" s="165">
        <f t="shared" si="23"/>
        <v>3690.2179999999998</v>
      </c>
      <c r="J40" s="166">
        <f t="shared" si="24"/>
        <v>5.4095603282806798E-2</v>
      </c>
      <c r="K40" s="166">
        <f t="shared" si="25"/>
        <v>0.36816291635154574</v>
      </c>
      <c r="L40" s="166">
        <f t="shared" si="26"/>
        <v>0.19023266376132794</v>
      </c>
      <c r="M40" s="167">
        <f t="shared" si="27"/>
        <v>14.851000000000001</v>
      </c>
      <c r="N40" s="168">
        <f t="shared" si="28"/>
        <v>0.19</v>
      </c>
      <c r="O40" s="168">
        <f t="shared" si="29"/>
        <v>31.975999999999999</v>
      </c>
      <c r="P40" s="169">
        <f t="shared" si="30"/>
        <v>0.76</v>
      </c>
      <c r="Q40" s="170">
        <f t="shared" si="31"/>
        <v>90</v>
      </c>
      <c r="R40" s="171">
        <f t="shared" si="32"/>
        <v>27.579062071031728</v>
      </c>
      <c r="S40" s="143">
        <f t="shared" si="33"/>
        <v>7</v>
      </c>
      <c r="T40" s="143">
        <f t="shared" si="34"/>
        <v>1180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237</v>
      </c>
      <c r="Z40" s="4" t="s">
        <v>194</v>
      </c>
      <c r="AA40" s="4" t="s">
        <v>48</v>
      </c>
      <c r="AB40" s="4">
        <v>529</v>
      </c>
      <c r="AC40" s="4">
        <v>3690.2179999999998</v>
      </c>
      <c r="AD40" s="4">
        <v>2118.857</v>
      </c>
      <c r="AE40" s="4">
        <v>1.742</v>
      </c>
      <c r="AF40" s="4">
        <v>1.9</v>
      </c>
      <c r="AG40" s="4">
        <v>14.851000000000001</v>
      </c>
      <c r="AH40" s="4">
        <v>231.60022699999999</v>
      </c>
      <c r="AI40" s="4">
        <v>12.528554</v>
      </c>
      <c r="AJ40" s="4">
        <v>85.266615000000002</v>
      </c>
      <c r="AK40" s="4">
        <v>702</v>
      </c>
      <c r="AL40" s="4">
        <v>7</v>
      </c>
      <c r="AM40" s="4">
        <v>1180</v>
      </c>
      <c r="AN40" s="4">
        <v>90</v>
      </c>
      <c r="AO40" s="4">
        <v>15.933567999999999</v>
      </c>
      <c r="AP40" s="4">
        <v>3437.5</v>
      </c>
      <c r="AQ40" s="4">
        <v>45.6</v>
      </c>
      <c r="AR40" s="4">
        <v>46</v>
      </c>
      <c r="AS40" s="4">
        <v>18104</v>
      </c>
      <c r="AT40" s="4">
        <v>0.19</v>
      </c>
      <c r="AU40" s="4">
        <v>31.975999999999999</v>
      </c>
      <c r="AV40" s="4">
        <v>30453</v>
      </c>
      <c r="AW40" s="4">
        <v>0</v>
      </c>
      <c r="AX40" s="4">
        <v>0.46</v>
      </c>
      <c r="AY40">
        <v>0.9168421052631579</v>
      </c>
      <c r="AZ40" t="s">
        <v>68</v>
      </c>
      <c r="BA40" t="s">
        <v>226</v>
      </c>
      <c r="BB40">
        <v>2</v>
      </c>
      <c r="BC40" t="s">
        <v>550</v>
      </c>
      <c r="BD40">
        <v>9</v>
      </c>
      <c r="BE40">
        <v>52869.650999999991</v>
      </c>
      <c r="BF40">
        <v>6.9798417999770809E-2</v>
      </c>
      <c r="BG40">
        <v>6.3994128502947764E-2</v>
      </c>
      <c r="BH40">
        <v>286396.79800000007</v>
      </c>
      <c r="BI40">
        <v>1.288498344174923E-2</v>
      </c>
      <c r="BJ40">
        <v>1.1813495345014293E-2</v>
      </c>
      <c r="BK40">
        <v>1</v>
      </c>
      <c r="BL40" t="s">
        <v>68</v>
      </c>
      <c r="BM40">
        <v>0</v>
      </c>
      <c r="BN40" t="s">
        <v>545</v>
      </c>
    </row>
    <row r="41" spans="1:66">
      <c r="A41" s="144" t="str">
        <f t="shared" si="20"/>
        <v>인천스마트</v>
      </c>
      <c r="B41" s="144" t="str">
        <f t="shared" si="1"/>
        <v>27</v>
      </c>
      <c r="C41" s="145" t="str">
        <f t="shared" si="21"/>
        <v>70바3676</v>
      </c>
      <c r="D41" s="133" t="str">
        <f t="shared" si="22"/>
        <v>대형</v>
      </c>
      <c r="E41" s="129" t="str">
        <f t="shared" si="16"/>
        <v>C</v>
      </c>
      <c r="F41" s="152">
        <f t="shared" si="17"/>
        <v>0.88904761904761898</v>
      </c>
      <c r="G41" s="153">
        <f t="shared" si="18"/>
        <v>1.867</v>
      </c>
      <c r="H41" s="154">
        <f t="shared" si="19"/>
        <v>2.1</v>
      </c>
      <c r="I41" s="155">
        <f t="shared" si="23"/>
        <v>5620.8540000000003</v>
      </c>
      <c r="J41" s="156">
        <f t="shared" si="24"/>
        <v>3.0949669270625531E-2</v>
      </c>
      <c r="K41" s="156">
        <f t="shared" si="25"/>
        <v>0.38312831057409502</v>
      </c>
      <c r="L41" s="156">
        <f t="shared" si="26"/>
        <v>0.20192661115197086</v>
      </c>
      <c r="M41" s="157">
        <f t="shared" si="27"/>
        <v>15.805999999999999</v>
      </c>
      <c r="N41" s="158">
        <f t="shared" si="28"/>
        <v>0.42699999999999999</v>
      </c>
      <c r="O41" s="158">
        <f t="shared" si="29"/>
        <v>49.085000000000001</v>
      </c>
      <c r="P41" s="159">
        <f t="shared" si="30"/>
        <v>0.3</v>
      </c>
      <c r="Q41" s="160">
        <f t="shared" si="31"/>
        <v>91</v>
      </c>
      <c r="R41" s="161">
        <f t="shared" si="32"/>
        <v>27.827111000486266</v>
      </c>
      <c r="S41" s="146">
        <f t="shared" si="33"/>
        <v>24</v>
      </c>
      <c r="T41" s="146">
        <f t="shared" si="34"/>
        <v>2759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238</v>
      </c>
      <c r="Z41" s="4" t="s">
        <v>194</v>
      </c>
      <c r="AA41" s="4" t="s">
        <v>48</v>
      </c>
      <c r="AB41" s="4">
        <v>529</v>
      </c>
      <c r="AC41" s="4">
        <v>5620.8540000000003</v>
      </c>
      <c r="AD41" s="4">
        <v>3010.5709999999999</v>
      </c>
      <c r="AE41" s="4">
        <v>1.867</v>
      </c>
      <c r="AF41" s="4">
        <v>2.1</v>
      </c>
      <c r="AG41" s="4">
        <v>15.805999999999999</v>
      </c>
      <c r="AH41" s="4">
        <v>344.74213300000002</v>
      </c>
      <c r="AI41" s="4">
        <v>10.669655000000001</v>
      </c>
      <c r="AJ41" s="4">
        <v>132.08047099999999</v>
      </c>
      <c r="AK41" s="4">
        <v>1135</v>
      </c>
      <c r="AL41" s="4">
        <v>24</v>
      </c>
      <c r="AM41" s="4">
        <v>2759</v>
      </c>
      <c r="AN41" s="4">
        <v>91</v>
      </c>
      <c r="AO41" s="4">
        <v>16.304517000000001</v>
      </c>
      <c r="AP41" s="4">
        <v>7923.1</v>
      </c>
      <c r="AQ41" s="4">
        <v>18</v>
      </c>
      <c r="AR41" s="4">
        <v>43</v>
      </c>
      <c r="AS41" s="4">
        <v>18284</v>
      </c>
      <c r="AT41" s="4">
        <v>0.42699999999999999</v>
      </c>
      <c r="AU41" s="4">
        <v>49.085000000000001</v>
      </c>
      <c r="AV41" s="4">
        <v>42361</v>
      </c>
      <c r="AW41" s="4">
        <v>0</v>
      </c>
      <c r="AX41" s="4">
        <v>0.51</v>
      </c>
      <c r="AY41">
        <v>0.88904761904761898</v>
      </c>
      <c r="AZ41" t="s">
        <v>69</v>
      </c>
      <c r="BA41" t="s">
        <v>226</v>
      </c>
      <c r="BB41">
        <v>4</v>
      </c>
      <c r="BC41" t="s">
        <v>845</v>
      </c>
      <c r="BD41">
        <v>11</v>
      </c>
      <c r="BE41">
        <v>52869.650999999991</v>
      </c>
      <c r="BF41">
        <v>0.10631532256568142</v>
      </c>
      <c r="BG41">
        <v>9.4519384395298667E-2</v>
      </c>
      <c r="BH41">
        <v>286396.79800000007</v>
      </c>
      <c r="BI41">
        <v>1.9626106294666042E-2</v>
      </c>
      <c r="BJ41">
        <v>1.7448543072448332E-2</v>
      </c>
      <c r="BK41">
        <v>1</v>
      </c>
      <c r="BL41" t="s">
        <v>67</v>
      </c>
      <c r="BM41">
        <v>1</v>
      </c>
      <c r="BN41" t="s">
        <v>588</v>
      </c>
    </row>
    <row r="42" spans="1:66">
      <c r="A42" s="141" t="str">
        <f t="shared" si="20"/>
        <v>인천스마트</v>
      </c>
      <c r="B42" s="141" t="str">
        <f t="shared" si="1"/>
        <v>27</v>
      </c>
      <c r="C42" s="142" t="str">
        <f t="shared" si="21"/>
        <v>71바7125</v>
      </c>
      <c r="D42" s="116" t="str">
        <f t="shared" si="22"/>
        <v>대형</v>
      </c>
      <c r="E42" s="112" t="str">
        <f t="shared" si="16"/>
        <v>B</v>
      </c>
      <c r="F42" s="162">
        <f t="shared" si="17"/>
        <v>0.94899999999999995</v>
      </c>
      <c r="G42" s="163">
        <f t="shared" si="18"/>
        <v>1.8979999999999999</v>
      </c>
      <c r="H42" s="164">
        <f t="shared" si="19"/>
        <v>2</v>
      </c>
      <c r="I42" s="165">
        <f t="shared" si="23"/>
        <v>5144.7629999999999</v>
      </c>
      <c r="J42" s="166">
        <f t="shared" si="24"/>
        <v>2.2373295808171295E-2</v>
      </c>
      <c r="K42" s="166">
        <f t="shared" si="25"/>
        <v>0.36312164041944467</v>
      </c>
      <c r="L42" s="166">
        <f t="shared" si="26"/>
        <v>0.12245462035860544</v>
      </c>
      <c r="M42" s="167">
        <f t="shared" si="27"/>
        <v>11.156000000000001</v>
      </c>
      <c r="N42" s="168">
        <f t="shared" si="28"/>
        <v>0.155</v>
      </c>
      <c r="O42" s="168">
        <f t="shared" si="29"/>
        <v>10.127000000000001</v>
      </c>
      <c r="P42" s="169">
        <f t="shared" si="30"/>
        <v>0</v>
      </c>
      <c r="Q42" s="170">
        <f t="shared" si="31"/>
        <v>75</v>
      </c>
      <c r="R42" s="171">
        <f t="shared" si="32"/>
        <v>25.518908626481885</v>
      </c>
      <c r="S42" s="143">
        <f t="shared" si="33"/>
        <v>8</v>
      </c>
      <c r="T42" s="143">
        <f t="shared" si="34"/>
        <v>521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239</v>
      </c>
      <c r="Z42" s="4" t="s">
        <v>194</v>
      </c>
      <c r="AA42" s="4" t="s">
        <v>48</v>
      </c>
      <c r="AB42" s="4">
        <v>529</v>
      </c>
      <c r="AC42" s="4">
        <v>5144.7629999999999</v>
      </c>
      <c r="AD42" s="4">
        <v>2711.1709999999998</v>
      </c>
      <c r="AE42" s="4">
        <v>1.8979999999999999</v>
      </c>
      <c r="AF42" s="4">
        <v>2</v>
      </c>
      <c r="AG42" s="4">
        <v>11.156000000000001</v>
      </c>
      <c r="AH42" s="4">
        <v>328.07853</v>
      </c>
      <c r="AI42" s="4">
        <v>7.340198</v>
      </c>
      <c r="AJ42" s="4">
        <v>119.132414</v>
      </c>
      <c r="AK42" s="4">
        <v>630</v>
      </c>
      <c r="AL42" s="4">
        <v>8</v>
      </c>
      <c r="AM42" s="4">
        <v>521</v>
      </c>
      <c r="AN42" s="4">
        <v>75</v>
      </c>
      <c r="AO42" s="4">
        <v>15.681497999999999</v>
      </c>
      <c r="AP42" s="4">
        <v>2185.9</v>
      </c>
      <c r="AQ42" s="4">
        <v>0</v>
      </c>
      <c r="AR42" s="4">
        <v>35</v>
      </c>
      <c r="AS42" s="4">
        <v>7241</v>
      </c>
      <c r="AT42" s="4">
        <v>0.155</v>
      </c>
      <c r="AU42" s="4">
        <v>10.127000000000001</v>
      </c>
      <c r="AV42" s="4">
        <v>46792</v>
      </c>
      <c r="AW42" s="4">
        <v>0</v>
      </c>
      <c r="AX42" s="4">
        <v>0.45</v>
      </c>
      <c r="AY42">
        <v>0.94899999999999995</v>
      </c>
      <c r="AZ42" t="s">
        <v>68</v>
      </c>
      <c r="BA42" t="s">
        <v>226</v>
      </c>
      <c r="BB42">
        <v>1</v>
      </c>
      <c r="BC42" t="s">
        <v>231</v>
      </c>
      <c r="BD42">
        <v>9</v>
      </c>
      <c r="BE42">
        <v>52869.650999999991</v>
      </c>
      <c r="BF42">
        <v>9.7310326485794296E-2</v>
      </c>
      <c r="BG42">
        <v>9.2347499835018776E-2</v>
      </c>
      <c r="BH42">
        <v>286396.79800000007</v>
      </c>
      <c r="BI42">
        <v>1.7963758798727907E-2</v>
      </c>
      <c r="BJ42">
        <v>1.7047607099992781E-2</v>
      </c>
      <c r="BK42">
        <v>1</v>
      </c>
      <c r="BL42" t="s">
        <v>68</v>
      </c>
      <c r="BM42">
        <v>0</v>
      </c>
      <c r="BN42" t="s">
        <v>545</v>
      </c>
    </row>
    <row r="43" spans="1:66">
      <c r="A43" s="144" t="str">
        <f t="shared" si="20"/>
        <v>인천스마트</v>
      </c>
      <c r="B43" s="144" t="str">
        <f t="shared" si="1"/>
        <v>38</v>
      </c>
      <c r="C43" s="145" t="str">
        <f t="shared" si="21"/>
        <v>70바3545</v>
      </c>
      <c r="D43" s="133" t="str">
        <f t="shared" si="22"/>
        <v>대형</v>
      </c>
      <c r="E43" s="129" t="str">
        <f t="shared" si="16"/>
        <v>D</v>
      </c>
      <c r="F43" s="152">
        <f t="shared" si="17"/>
        <v>0.83347826086956533</v>
      </c>
      <c r="G43" s="153">
        <f t="shared" si="18"/>
        <v>1.917</v>
      </c>
      <c r="H43" s="154">
        <f t="shared" si="19"/>
        <v>2.2999999999999998</v>
      </c>
      <c r="I43" s="155">
        <f t="shared" si="23"/>
        <v>4040.8429999999998</v>
      </c>
      <c r="J43" s="156">
        <f t="shared" si="24"/>
        <v>2.5792923770407865E-2</v>
      </c>
      <c r="K43" s="156">
        <f t="shared" si="25"/>
        <v>0.38062880518404524</v>
      </c>
      <c r="L43" s="156">
        <f t="shared" si="26"/>
        <v>0.16456962074497822</v>
      </c>
      <c r="M43" s="157">
        <f t="shared" si="27"/>
        <v>13.164</v>
      </c>
      <c r="N43" s="158">
        <f t="shared" si="28"/>
        <v>7.3999999999999996E-2</v>
      </c>
      <c r="O43" s="158">
        <f t="shared" si="29"/>
        <v>15.195</v>
      </c>
      <c r="P43" s="159">
        <f t="shared" si="30"/>
        <v>1.5083333333333333</v>
      </c>
      <c r="Q43" s="160">
        <f t="shared" si="31"/>
        <v>93</v>
      </c>
      <c r="R43" s="161">
        <f t="shared" si="32"/>
        <v>25.772454747318491</v>
      </c>
      <c r="S43" s="146">
        <f t="shared" si="33"/>
        <v>3</v>
      </c>
      <c r="T43" s="146">
        <f t="shared" si="34"/>
        <v>614</v>
      </c>
      <c r="U43" t="s">
        <v>118</v>
      </c>
      <c r="V43" t="s">
        <v>122</v>
      </c>
      <c r="W43" s="4" t="s">
        <v>118</v>
      </c>
      <c r="X43" s="4" t="s">
        <v>122</v>
      </c>
      <c r="Y43" s="4" t="s">
        <v>240</v>
      </c>
      <c r="Z43" s="4" t="s">
        <v>194</v>
      </c>
      <c r="AA43" s="4" t="s">
        <v>48</v>
      </c>
      <c r="AB43" s="4">
        <v>529</v>
      </c>
      <c r="AC43" s="4">
        <v>4040.8429999999998</v>
      </c>
      <c r="AD43" s="4">
        <v>2108.069</v>
      </c>
      <c r="AE43" s="4">
        <v>1.917</v>
      </c>
      <c r="AF43" s="4">
        <v>2.2999999999999998</v>
      </c>
      <c r="AG43" s="4">
        <v>13.164</v>
      </c>
      <c r="AH43" s="4">
        <v>264.142447</v>
      </c>
      <c r="AI43" s="4">
        <v>6.8130059999999997</v>
      </c>
      <c r="AJ43" s="4">
        <v>100.54022399999999</v>
      </c>
      <c r="AK43" s="4">
        <v>665</v>
      </c>
      <c r="AL43" s="4">
        <v>3</v>
      </c>
      <c r="AM43" s="4">
        <v>614</v>
      </c>
      <c r="AN43" s="4">
        <v>93</v>
      </c>
      <c r="AO43" s="4">
        <v>15.297969</v>
      </c>
      <c r="AP43" s="4">
        <v>1688.4</v>
      </c>
      <c r="AQ43" s="4">
        <v>90.5</v>
      </c>
      <c r="AR43" s="4">
        <v>33</v>
      </c>
      <c r="AS43" s="4">
        <v>8775</v>
      </c>
      <c r="AT43" s="4">
        <v>7.3999999999999996E-2</v>
      </c>
      <c r="AU43" s="4">
        <v>15.195</v>
      </c>
      <c r="AV43" s="4">
        <v>34625</v>
      </c>
      <c r="AW43" s="4">
        <v>0</v>
      </c>
      <c r="AX43" s="4">
        <v>0.5</v>
      </c>
      <c r="AY43">
        <v>0.83347826086956533</v>
      </c>
      <c r="AZ43" t="s">
        <v>67</v>
      </c>
      <c r="BA43" t="s">
        <v>241</v>
      </c>
      <c r="BB43">
        <v>2</v>
      </c>
      <c r="BC43" t="s">
        <v>846</v>
      </c>
      <c r="BD43">
        <v>13</v>
      </c>
      <c r="BE43">
        <v>56619.837</v>
      </c>
      <c r="BF43">
        <v>7.1367973030370957E-2</v>
      </c>
      <c r="BG43">
        <v>5.9483654043139628E-2</v>
      </c>
      <c r="BH43">
        <v>286396.79800000007</v>
      </c>
      <c r="BI43">
        <v>1.410924643089061E-2</v>
      </c>
      <c r="BJ43">
        <v>1.1759750177398828E-2</v>
      </c>
      <c r="BK43">
        <v>1</v>
      </c>
      <c r="BL43" t="s">
        <v>67</v>
      </c>
      <c r="BM43">
        <v>0</v>
      </c>
      <c r="BN43" t="s">
        <v>545</v>
      </c>
    </row>
    <row r="44" spans="1:66">
      <c r="A44" s="141" t="str">
        <f t="shared" si="20"/>
        <v>인천스마트</v>
      </c>
      <c r="B44" s="141" t="str">
        <f t="shared" si="1"/>
        <v>38</v>
      </c>
      <c r="C44" s="142" t="str">
        <f t="shared" si="21"/>
        <v>70바3546</v>
      </c>
      <c r="D44" s="116" t="str">
        <f t="shared" si="22"/>
        <v>대형</v>
      </c>
      <c r="E44" s="112" t="str">
        <f t="shared" si="16"/>
        <v>D</v>
      </c>
      <c r="F44" s="162">
        <f t="shared" si="17"/>
        <v>0.81913043478260872</v>
      </c>
      <c r="G44" s="163">
        <f t="shared" si="18"/>
        <v>1.8839999999999999</v>
      </c>
      <c r="H44" s="164">
        <f t="shared" si="19"/>
        <v>2.2999999999999998</v>
      </c>
      <c r="I44" s="165">
        <f t="shared" si="23"/>
        <v>3649.1370000000002</v>
      </c>
      <c r="J44" s="166">
        <f t="shared" si="24"/>
        <v>2.4471531339409245E-2</v>
      </c>
      <c r="K44" s="166">
        <f t="shared" si="25"/>
        <v>0.34880496804235289</v>
      </c>
      <c r="L44" s="166">
        <f t="shared" si="26"/>
        <v>0.13400428649294338</v>
      </c>
      <c r="M44" s="167">
        <f t="shared" si="27"/>
        <v>12.454000000000001</v>
      </c>
      <c r="N44" s="168">
        <f t="shared" si="28"/>
        <v>0.60299999999999998</v>
      </c>
      <c r="O44" s="168">
        <f t="shared" si="29"/>
        <v>13.071999999999999</v>
      </c>
      <c r="P44" s="169">
        <f t="shared" si="30"/>
        <v>0.23666666666666666</v>
      </c>
      <c r="Q44" s="170">
        <f t="shared" si="31"/>
        <v>90</v>
      </c>
      <c r="R44" s="171">
        <f t="shared" si="32"/>
        <v>24.924124122559828</v>
      </c>
      <c r="S44" s="143">
        <f t="shared" si="33"/>
        <v>22</v>
      </c>
      <c r="T44" s="143">
        <f t="shared" si="34"/>
        <v>477</v>
      </c>
      <c r="U44" t="s">
        <v>118</v>
      </c>
      <c r="V44" t="s">
        <v>122</v>
      </c>
      <c r="W44" t="s">
        <v>118</v>
      </c>
      <c r="X44" s="4" t="s">
        <v>122</v>
      </c>
      <c r="Y44" s="4" t="s">
        <v>242</v>
      </c>
      <c r="Z44" s="4" t="s">
        <v>194</v>
      </c>
      <c r="AA44" s="4" t="s">
        <v>48</v>
      </c>
      <c r="AB44" s="4">
        <v>529</v>
      </c>
      <c r="AC44" s="4">
        <v>3649.1370000000002</v>
      </c>
      <c r="AD44" s="4">
        <v>1937.306</v>
      </c>
      <c r="AE44" s="4">
        <v>1.8839999999999999</v>
      </c>
      <c r="AF44" s="4">
        <v>2.2999999999999998</v>
      </c>
      <c r="AG44" s="4">
        <v>12.454000000000001</v>
      </c>
      <c r="AH44" s="4">
        <v>233.611535</v>
      </c>
      <c r="AI44" s="4">
        <v>5.7168320000000001</v>
      </c>
      <c r="AJ44" s="4">
        <v>81.484864000000002</v>
      </c>
      <c r="AK44" s="4">
        <v>489</v>
      </c>
      <c r="AL44" s="4">
        <v>22</v>
      </c>
      <c r="AM44" s="4">
        <v>477</v>
      </c>
      <c r="AN44" s="4">
        <v>90</v>
      </c>
      <c r="AO44" s="4">
        <v>15.620533999999999</v>
      </c>
      <c r="AP44" s="4">
        <v>847.3</v>
      </c>
      <c r="AQ44" s="4">
        <v>14.2</v>
      </c>
      <c r="AR44" s="4">
        <v>16</v>
      </c>
      <c r="AS44" s="4">
        <v>4403</v>
      </c>
      <c r="AT44" s="4">
        <v>0.60299999999999998</v>
      </c>
      <c r="AU44" s="4">
        <v>13.071999999999999</v>
      </c>
      <c r="AV44" s="4">
        <v>32196</v>
      </c>
      <c r="AW44" s="4">
        <v>0</v>
      </c>
      <c r="AX44" s="4">
        <v>0.49</v>
      </c>
      <c r="AY44">
        <v>0.81913043478260872</v>
      </c>
      <c r="AZ44" t="s">
        <v>67</v>
      </c>
      <c r="BA44" t="s">
        <v>241</v>
      </c>
      <c r="BB44">
        <v>3</v>
      </c>
      <c r="BC44" t="s">
        <v>565</v>
      </c>
      <c r="BD44">
        <v>10</v>
      </c>
      <c r="BE44">
        <v>56619.837</v>
      </c>
      <c r="BF44">
        <v>6.4449796985462895E-2</v>
      </c>
      <c r="BG44">
        <v>5.2792790226353088E-2</v>
      </c>
      <c r="BH44">
        <v>286396.79800000007</v>
      </c>
      <c r="BI44">
        <v>1.2741542592246437E-2</v>
      </c>
      <c r="BJ44">
        <v>1.0436985323387951E-2</v>
      </c>
      <c r="BK44">
        <v>1</v>
      </c>
      <c r="BL44" t="s">
        <v>70</v>
      </c>
      <c r="BM44">
        <v>1</v>
      </c>
      <c r="BN44" t="s">
        <v>588</v>
      </c>
    </row>
    <row r="45" spans="1:66">
      <c r="A45" s="144" t="str">
        <f t="shared" si="20"/>
        <v>인천스마트</v>
      </c>
      <c r="B45" s="144" t="str">
        <f t="shared" si="1"/>
        <v>38</v>
      </c>
      <c r="C45" s="145" t="str">
        <f t="shared" si="21"/>
        <v>70바3547</v>
      </c>
      <c r="D45" s="133" t="str">
        <f t="shared" si="22"/>
        <v>대형</v>
      </c>
      <c r="E45" s="129" t="str">
        <f t="shared" si="16"/>
        <v>C</v>
      </c>
      <c r="F45" s="152">
        <f t="shared" si="17"/>
        <v>0.86869565217391309</v>
      </c>
      <c r="G45" s="153">
        <f t="shared" si="18"/>
        <v>1.998</v>
      </c>
      <c r="H45" s="154">
        <f t="shared" si="19"/>
        <v>2.2999999999999998</v>
      </c>
      <c r="I45" s="155">
        <f t="shared" si="23"/>
        <v>3947.9580000000001</v>
      </c>
      <c r="J45" s="156">
        <f t="shared" si="24"/>
        <v>2.1996456317467546E-2</v>
      </c>
      <c r="K45" s="156">
        <f t="shared" si="25"/>
        <v>0.36751045813751981</v>
      </c>
      <c r="L45" s="156">
        <f t="shared" si="26"/>
        <v>0.19478424035919328</v>
      </c>
      <c r="M45" s="157">
        <f t="shared" si="27"/>
        <v>14.019</v>
      </c>
      <c r="N45" s="158">
        <f t="shared" si="28"/>
        <v>2.5000000000000001E-2</v>
      </c>
      <c r="O45" s="158">
        <f t="shared" si="29"/>
        <v>19.706</v>
      </c>
      <c r="P45" s="159">
        <f t="shared" si="30"/>
        <v>0.28500000000000003</v>
      </c>
      <c r="Q45" s="160">
        <f t="shared" si="31"/>
        <v>90</v>
      </c>
      <c r="R45" s="161">
        <f t="shared" si="32"/>
        <v>25.450800651833656</v>
      </c>
      <c r="S45" s="146">
        <f t="shared" si="33"/>
        <v>1</v>
      </c>
      <c r="T45" s="146">
        <f t="shared" si="34"/>
        <v>778</v>
      </c>
      <c r="U45" t="s">
        <v>118</v>
      </c>
      <c r="V45" t="s">
        <v>122</v>
      </c>
      <c r="W45" t="s">
        <v>118</v>
      </c>
      <c r="X45" s="4" t="s">
        <v>122</v>
      </c>
      <c r="Y45" s="4" t="s">
        <v>243</v>
      </c>
      <c r="Z45" s="4" t="s">
        <v>194</v>
      </c>
      <c r="AA45" s="4" t="s">
        <v>48</v>
      </c>
      <c r="AB45" s="4">
        <v>529</v>
      </c>
      <c r="AC45" s="4">
        <v>3947.9580000000001</v>
      </c>
      <c r="AD45" s="4">
        <v>1975.9359999999999</v>
      </c>
      <c r="AE45" s="4">
        <v>1.998</v>
      </c>
      <c r="AF45" s="4">
        <v>2.2999999999999998</v>
      </c>
      <c r="AG45" s="4">
        <v>14.019</v>
      </c>
      <c r="AH45" s="4">
        <v>254.09161</v>
      </c>
      <c r="AI45" s="4">
        <v>5.5891149999999996</v>
      </c>
      <c r="AJ45" s="4">
        <v>93.381324000000006</v>
      </c>
      <c r="AK45" s="4">
        <v>769</v>
      </c>
      <c r="AL45" s="4">
        <v>1</v>
      </c>
      <c r="AM45" s="4">
        <v>778</v>
      </c>
      <c r="AN45" s="4">
        <v>90</v>
      </c>
      <c r="AO45" s="4">
        <v>15.537537</v>
      </c>
      <c r="AP45" s="4">
        <v>2022.7</v>
      </c>
      <c r="AQ45" s="4">
        <v>17.100000000000001</v>
      </c>
      <c r="AR45" s="4">
        <v>18</v>
      </c>
      <c r="AS45" s="4">
        <v>3445</v>
      </c>
      <c r="AT45" s="4">
        <v>2.5000000000000001E-2</v>
      </c>
      <c r="AU45" s="4">
        <v>19.706</v>
      </c>
      <c r="AV45" s="4">
        <v>31531</v>
      </c>
      <c r="AW45" s="4">
        <v>0</v>
      </c>
      <c r="AX45" s="4">
        <v>0.55000000000000004</v>
      </c>
      <c r="AY45">
        <v>0.86869565217391309</v>
      </c>
      <c r="AZ45" t="s">
        <v>69</v>
      </c>
      <c r="BA45" t="s">
        <v>241</v>
      </c>
      <c r="BB45">
        <v>2</v>
      </c>
      <c r="BC45" t="s">
        <v>847</v>
      </c>
      <c r="BD45">
        <v>11</v>
      </c>
      <c r="BE45">
        <v>56619.837</v>
      </c>
      <c r="BF45">
        <v>6.9727470250400048E-2</v>
      </c>
      <c r="BG45">
        <v>6.057195024360839E-2</v>
      </c>
      <c r="BH45">
        <v>286396.79800000007</v>
      </c>
      <c r="BI45">
        <v>1.3784923670829586E-2</v>
      </c>
      <c r="BJ45">
        <v>1.1974903258398919E-2</v>
      </c>
      <c r="BK45">
        <v>1</v>
      </c>
      <c r="BL45" t="s">
        <v>70</v>
      </c>
      <c r="BM45">
        <v>2</v>
      </c>
      <c r="BN45" t="s">
        <v>588</v>
      </c>
    </row>
    <row r="46" spans="1:66">
      <c r="A46" s="141" t="str">
        <f t="shared" ref="A46:A51" si="35">W46</f>
        <v>인천스마트</v>
      </c>
      <c r="B46" s="141" t="str">
        <f t="shared" si="1"/>
        <v>38</v>
      </c>
      <c r="C46" s="142" t="str">
        <f t="shared" ref="C46:C51" si="36">Y46</f>
        <v>70바3548</v>
      </c>
      <c r="D46" s="116" t="str">
        <f t="shared" ref="D46:D51" si="37">Z46</f>
        <v>대형</v>
      </c>
      <c r="E46" s="112" t="str">
        <f t="shared" ref="E46:E51" si="38">AZ46</f>
        <v>F</v>
      </c>
      <c r="F46" s="162">
        <f t="shared" ref="F46:F51" si="39">G46/H46</f>
        <v>0.77782608695652178</v>
      </c>
      <c r="G46" s="163">
        <f t="shared" ref="G46:G51" si="40">AE46</f>
        <v>1.7889999999999999</v>
      </c>
      <c r="H46" s="164">
        <f t="shared" ref="H46:H51" si="41">AF46</f>
        <v>2.2999999999999998</v>
      </c>
      <c r="I46" s="165">
        <f t="shared" ref="I46:I51" si="42">AC46</f>
        <v>4739.9849999999997</v>
      </c>
      <c r="J46" s="166">
        <f t="shared" ref="J46:J51" si="43">AI46/AH46</f>
        <v>2.9280290893440062E-2</v>
      </c>
      <c r="K46" s="166">
        <f t="shared" ref="K46:K51" si="44">AJ46/AH46</f>
        <v>0.39164992122688647</v>
      </c>
      <c r="L46" s="166">
        <f t="shared" ref="L46:L51" si="45">AK46/AC46</f>
        <v>0.22257454401227009</v>
      </c>
      <c r="M46" s="167">
        <f t="shared" ref="M46:M51" si="46">AG46</f>
        <v>15.573</v>
      </c>
      <c r="N46" s="168">
        <f t="shared" ref="N46:N51" si="47">IF(AW46=0,AT46,"속도계이상")</f>
        <v>8.4000000000000005E-2</v>
      </c>
      <c r="O46" s="168">
        <f t="shared" ref="O46:O51" si="48">IF(AW46=0,AU46,"속도계이상")</f>
        <v>20.907</v>
      </c>
      <c r="P46" s="169">
        <f t="shared" ref="P46:P51" si="49">AQ46/60</f>
        <v>1.1433333333333333</v>
      </c>
      <c r="Q46" s="170">
        <f t="shared" ref="Q46:Q51" si="50">AN46</f>
        <v>93</v>
      </c>
      <c r="R46" s="171">
        <f t="shared" ref="R46:R51" si="51">AC46/(AH46-AI46-AJ46)</f>
        <v>25.392318862449656</v>
      </c>
      <c r="S46" s="143">
        <f t="shared" ref="S46:S51" si="52">IF(AW46=0,AL46,"속도계이상")</f>
        <v>4</v>
      </c>
      <c r="T46" s="143">
        <f t="shared" ref="T46:T51" si="53">IF(AW46=0,AM46,"속도계이상")</f>
        <v>991</v>
      </c>
      <c r="U46" t="s">
        <v>118</v>
      </c>
      <c r="V46" t="s">
        <v>122</v>
      </c>
      <c r="W46" t="s">
        <v>118</v>
      </c>
      <c r="X46" s="4" t="s">
        <v>122</v>
      </c>
      <c r="Y46" s="4" t="s">
        <v>244</v>
      </c>
      <c r="Z46" s="4" t="s">
        <v>194</v>
      </c>
      <c r="AA46" s="4" t="s">
        <v>48</v>
      </c>
      <c r="AB46" s="4">
        <v>529</v>
      </c>
      <c r="AC46" s="4">
        <v>4739.9849999999997</v>
      </c>
      <c r="AD46" s="4">
        <v>2649.9659999999999</v>
      </c>
      <c r="AE46" s="4">
        <v>1.7889999999999999</v>
      </c>
      <c r="AF46" s="4">
        <v>2.2999999999999998</v>
      </c>
      <c r="AG46" s="4">
        <v>15.573</v>
      </c>
      <c r="AH46" s="4">
        <v>322.36189300000001</v>
      </c>
      <c r="AI46" s="4">
        <v>9.4388500000000004</v>
      </c>
      <c r="AJ46" s="4">
        <v>126.25301</v>
      </c>
      <c r="AK46" s="4">
        <v>1055</v>
      </c>
      <c r="AL46" s="4">
        <v>4</v>
      </c>
      <c r="AM46" s="4">
        <v>991</v>
      </c>
      <c r="AN46" s="4">
        <v>93</v>
      </c>
      <c r="AO46" s="4">
        <v>14.703924000000001</v>
      </c>
      <c r="AP46" s="4">
        <v>6012.9</v>
      </c>
      <c r="AQ46" s="4">
        <v>68.599999999999994</v>
      </c>
      <c r="AR46" s="4">
        <v>72</v>
      </c>
      <c r="AS46" s="4">
        <v>32282</v>
      </c>
      <c r="AT46" s="4">
        <v>8.4000000000000005E-2</v>
      </c>
      <c r="AU46" s="4">
        <v>20.907</v>
      </c>
      <c r="AV46" s="4">
        <v>39311</v>
      </c>
      <c r="AW46" s="4">
        <v>0</v>
      </c>
      <c r="AX46" s="4">
        <v>0.53</v>
      </c>
      <c r="AY46">
        <v>0.77782608695652178</v>
      </c>
      <c r="AZ46" t="s">
        <v>70</v>
      </c>
      <c r="BA46" t="s">
        <v>241</v>
      </c>
      <c r="BB46">
        <v>3</v>
      </c>
      <c r="BC46" t="s">
        <v>848</v>
      </c>
      <c r="BD46">
        <v>13</v>
      </c>
      <c r="BE46">
        <v>56619.837</v>
      </c>
      <c r="BF46">
        <v>8.3715977493894936E-2</v>
      </c>
      <c r="BG46">
        <v>6.5116471189816547E-2</v>
      </c>
      <c r="BH46">
        <v>286396.79800000007</v>
      </c>
      <c r="BI46">
        <v>1.6550411991687136E-2</v>
      </c>
      <c r="BJ46">
        <v>1.28733421970123E-2</v>
      </c>
      <c r="BK46">
        <v>1</v>
      </c>
      <c r="BL46" t="s">
        <v>70</v>
      </c>
      <c r="BM46">
        <v>0</v>
      </c>
      <c r="BN46" t="s">
        <v>545</v>
      </c>
    </row>
    <row r="47" spans="1:66">
      <c r="A47" s="144" t="str">
        <f t="shared" si="35"/>
        <v>인천스마트</v>
      </c>
      <c r="B47" s="144" t="str">
        <f t="shared" si="1"/>
        <v>38</v>
      </c>
      <c r="C47" s="145" t="str">
        <f t="shared" si="36"/>
        <v>70바3549</v>
      </c>
      <c r="D47" s="133" t="str">
        <f t="shared" si="37"/>
        <v>대형</v>
      </c>
      <c r="E47" s="129" t="str">
        <f t="shared" si="38"/>
        <v>C</v>
      </c>
      <c r="F47" s="152">
        <f t="shared" si="39"/>
        <v>0.86695652173913051</v>
      </c>
      <c r="G47" s="153">
        <f t="shared" si="40"/>
        <v>1.994</v>
      </c>
      <c r="H47" s="154">
        <f t="shared" si="41"/>
        <v>2.2999999999999998</v>
      </c>
      <c r="I47" s="155">
        <f t="shared" si="42"/>
        <v>5719.3819999999996</v>
      </c>
      <c r="J47" s="156">
        <f t="shared" si="43"/>
        <v>2.2531752985816712E-2</v>
      </c>
      <c r="K47" s="156">
        <f t="shared" si="44"/>
        <v>0.39089077517333765</v>
      </c>
      <c r="L47" s="156">
        <f t="shared" si="45"/>
        <v>0.18918127867661227</v>
      </c>
      <c r="M47" s="157">
        <f t="shared" si="46"/>
        <v>14.797000000000001</v>
      </c>
      <c r="N47" s="158">
        <f t="shared" si="47"/>
        <v>5.1999999999999998E-2</v>
      </c>
      <c r="O47" s="158">
        <f t="shared" si="48"/>
        <v>12.257</v>
      </c>
      <c r="P47" s="159">
        <f t="shared" si="49"/>
        <v>0.58666666666666667</v>
      </c>
      <c r="Q47" s="160">
        <f t="shared" si="50"/>
        <v>92</v>
      </c>
      <c r="R47" s="161">
        <f t="shared" si="51"/>
        <v>24.97961135552405</v>
      </c>
      <c r="S47" s="146">
        <f t="shared" si="52"/>
        <v>3</v>
      </c>
      <c r="T47" s="146">
        <f t="shared" si="53"/>
        <v>701</v>
      </c>
      <c r="U47" t="s">
        <v>118</v>
      </c>
      <c r="V47" t="s">
        <v>122</v>
      </c>
      <c r="W47" t="s">
        <v>118</v>
      </c>
      <c r="X47" s="4" t="s">
        <v>122</v>
      </c>
      <c r="Y47" s="4" t="s">
        <v>245</v>
      </c>
      <c r="Z47" s="4" t="s">
        <v>194</v>
      </c>
      <c r="AA47" s="4" t="s">
        <v>48</v>
      </c>
      <c r="AB47" s="4">
        <v>529</v>
      </c>
      <c r="AC47" s="4">
        <v>5719.3819999999996</v>
      </c>
      <c r="AD47" s="4">
        <v>2868.1729999999998</v>
      </c>
      <c r="AE47" s="4">
        <v>1.994</v>
      </c>
      <c r="AF47" s="4">
        <v>2.2999999999999998</v>
      </c>
      <c r="AG47" s="4">
        <v>14.797000000000001</v>
      </c>
      <c r="AH47" s="4">
        <v>390.33549699999998</v>
      </c>
      <c r="AI47" s="4">
        <v>8.794943</v>
      </c>
      <c r="AJ47" s="4">
        <v>152.57854499999999</v>
      </c>
      <c r="AK47" s="4">
        <v>1082</v>
      </c>
      <c r="AL47" s="4">
        <v>3</v>
      </c>
      <c r="AM47" s="4">
        <v>701</v>
      </c>
      <c r="AN47" s="4">
        <v>92</v>
      </c>
      <c r="AO47" s="4">
        <v>14.652476999999999</v>
      </c>
      <c r="AP47" s="4">
        <v>2158</v>
      </c>
      <c r="AQ47" s="4">
        <v>35.200000000000003</v>
      </c>
      <c r="AR47" s="4">
        <v>57</v>
      </c>
      <c r="AS47" s="4">
        <v>26359</v>
      </c>
      <c r="AT47" s="4">
        <v>5.1999999999999998E-2</v>
      </c>
      <c r="AU47" s="4">
        <v>12.257</v>
      </c>
      <c r="AV47" s="4">
        <v>49020</v>
      </c>
      <c r="AW47" s="4">
        <v>0</v>
      </c>
      <c r="AX47" s="4">
        <v>0.57999999999999996</v>
      </c>
      <c r="AY47">
        <v>0.86695652173913051</v>
      </c>
      <c r="AZ47" t="s">
        <v>69</v>
      </c>
      <c r="BA47" t="s">
        <v>241</v>
      </c>
      <c r="BB47">
        <v>3</v>
      </c>
      <c r="BC47" t="s">
        <v>849</v>
      </c>
      <c r="BD47">
        <v>11</v>
      </c>
      <c r="BE47">
        <v>56619.837</v>
      </c>
      <c r="BF47">
        <v>0.1010137489445616</v>
      </c>
      <c r="BG47">
        <v>8.7574528432806886E-2</v>
      </c>
      <c r="BH47">
        <v>286396.79800000007</v>
      </c>
      <c r="BI47">
        <v>1.9970132487305246E-2</v>
      </c>
      <c r="BJ47">
        <v>1.7313236599863769E-2</v>
      </c>
      <c r="BK47">
        <v>1</v>
      </c>
      <c r="BL47" t="s">
        <v>70</v>
      </c>
      <c r="BM47">
        <v>2</v>
      </c>
      <c r="BN47" t="s">
        <v>588</v>
      </c>
    </row>
    <row r="48" spans="1:66">
      <c r="A48" s="141" t="str">
        <f t="shared" si="35"/>
        <v>인천스마트</v>
      </c>
      <c r="B48" s="141" t="str">
        <f t="shared" si="1"/>
        <v>38</v>
      </c>
      <c r="C48" s="142" t="str">
        <f t="shared" si="36"/>
        <v>70바3550</v>
      </c>
      <c r="D48" s="116" t="str">
        <f t="shared" si="37"/>
        <v>대형</v>
      </c>
      <c r="E48" s="112" t="str">
        <f t="shared" si="38"/>
        <v>D</v>
      </c>
      <c r="F48" s="162">
        <f t="shared" si="39"/>
        <v>0.81826086956521737</v>
      </c>
      <c r="G48" s="163">
        <f t="shared" si="40"/>
        <v>1.8819999999999999</v>
      </c>
      <c r="H48" s="164">
        <f t="shared" si="41"/>
        <v>2.2999999999999998</v>
      </c>
      <c r="I48" s="165">
        <f t="shared" si="42"/>
        <v>4648.5659999999998</v>
      </c>
      <c r="J48" s="166">
        <f t="shared" si="43"/>
        <v>2.728615648794042E-2</v>
      </c>
      <c r="K48" s="166">
        <f t="shared" si="44"/>
        <v>0.38251420629771393</v>
      </c>
      <c r="L48" s="166">
        <f t="shared" si="45"/>
        <v>0.17489264431224597</v>
      </c>
      <c r="M48" s="167">
        <f t="shared" si="46"/>
        <v>12.842000000000001</v>
      </c>
      <c r="N48" s="168">
        <f t="shared" si="47"/>
        <v>0.215</v>
      </c>
      <c r="O48" s="168">
        <f t="shared" si="48"/>
        <v>27.728999999999999</v>
      </c>
      <c r="P48" s="169">
        <f t="shared" si="49"/>
        <v>0</v>
      </c>
      <c r="Q48" s="170">
        <f t="shared" si="50"/>
        <v>85</v>
      </c>
      <c r="R48" s="171">
        <f t="shared" si="51"/>
        <v>25.393552550280845</v>
      </c>
      <c r="S48" s="143">
        <f t="shared" si="52"/>
        <v>10</v>
      </c>
      <c r="T48" s="143">
        <f t="shared" si="53"/>
        <v>1289</v>
      </c>
      <c r="U48" t="s">
        <v>118</v>
      </c>
      <c r="V48" t="s">
        <v>122</v>
      </c>
      <c r="W48" t="s">
        <v>118</v>
      </c>
      <c r="X48" s="4" t="s">
        <v>122</v>
      </c>
      <c r="Y48" s="4" t="s">
        <v>246</v>
      </c>
      <c r="Z48" s="4" t="s">
        <v>194</v>
      </c>
      <c r="AA48" s="4" t="s">
        <v>48</v>
      </c>
      <c r="AB48" s="4">
        <v>529</v>
      </c>
      <c r="AC48" s="4">
        <v>4648.5659999999998</v>
      </c>
      <c r="AD48" s="4">
        <v>2470.5940000000001</v>
      </c>
      <c r="AE48" s="4">
        <v>1.8819999999999999</v>
      </c>
      <c r="AF48" s="4">
        <v>2.2999999999999998</v>
      </c>
      <c r="AG48" s="4">
        <v>12.842000000000001</v>
      </c>
      <c r="AH48" s="4">
        <v>310.16772200000003</v>
      </c>
      <c r="AI48" s="4">
        <v>8.4632850000000008</v>
      </c>
      <c r="AJ48" s="4">
        <v>118.64355999999999</v>
      </c>
      <c r="AK48" s="4">
        <v>813</v>
      </c>
      <c r="AL48" s="4">
        <v>10</v>
      </c>
      <c r="AM48" s="4">
        <v>1289</v>
      </c>
      <c r="AN48" s="4">
        <v>85</v>
      </c>
      <c r="AO48" s="4">
        <v>14.987265000000001</v>
      </c>
      <c r="AP48" s="4">
        <v>3145.9</v>
      </c>
      <c r="AQ48" s="4">
        <v>0</v>
      </c>
      <c r="AR48" s="4">
        <v>36</v>
      </c>
      <c r="AS48" s="4">
        <v>19854</v>
      </c>
      <c r="AT48" s="4">
        <v>0.215</v>
      </c>
      <c r="AU48" s="4">
        <v>27.728999999999999</v>
      </c>
      <c r="AV48" s="4">
        <v>35533</v>
      </c>
      <c r="AW48" s="4">
        <v>0</v>
      </c>
      <c r="AX48" s="4">
        <v>0.49</v>
      </c>
      <c r="AY48">
        <v>0.81826086956521737</v>
      </c>
      <c r="AZ48" t="s">
        <v>67</v>
      </c>
      <c r="BA48" t="s">
        <v>241</v>
      </c>
      <c r="BB48">
        <v>4</v>
      </c>
      <c r="BC48" t="s">
        <v>566</v>
      </c>
      <c r="BD48">
        <v>8</v>
      </c>
      <c r="BE48">
        <v>56619.837</v>
      </c>
      <c r="BF48">
        <v>8.2101366699448466E-2</v>
      </c>
      <c r="BG48">
        <v>6.7180335707983485E-2</v>
      </c>
      <c r="BH48">
        <v>286396.79800000007</v>
      </c>
      <c r="BI48">
        <v>1.6231208003938642E-2</v>
      </c>
      <c r="BJ48">
        <v>1.328136237539675E-2</v>
      </c>
      <c r="BK48">
        <v>1</v>
      </c>
      <c r="BL48" t="s">
        <v>70</v>
      </c>
      <c r="BM48">
        <v>1</v>
      </c>
      <c r="BN48" t="s">
        <v>588</v>
      </c>
    </row>
    <row r="49" spans="1:66">
      <c r="A49" s="144" t="str">
        <f t="shared" si="35"/>
        <v>인천스마트</v>
      </c>
      <c r="B49" s="144" t="str">
        <f t="shared" si="1"/>
        <v>38</v>
      </c>
      <c r="C49" s="145" t="str">
        <f t="shared" si="36"/>
        <v>70바3551</v>
      </c>
      <c r="D49" s="133" t="str">
        <f t="shared" si="37"/>
        <v>대형</v>
      </c>
      <c r="E49" s="129" t="str">
        <f t="shared" si="38"/>
        <v>D</v>
      </c>
      <c r="F49" s="152">
        <f t="shared" si="39"/>
        <v>0.81565217391304345</v>
      </c>
      <c r="G49" s="153">
        <f t="shared" si="40"/>
        <v>1.8759999999999999</v>
      </c>
      <c r="H49" s="154">
        <f t="shared" si="41"/>
        <v>2.2999999999999998</v>
      </c>
      <c r="I49" s="155">
        <f t="shared" si="42"/>
        <v>4966.7640000000001</v>
      </c>
      <c r="J49" s="156">
        <f t="shared" si="43"/>
        <v>1.4471344527603834E-2</v>
      </c>
      <c r="K49" s="156">
        <f t="shared" si="44"/>
        <v>0.38925209034895308</v>
      </c>
      <c r="L49" s="156">
        <f t="shared" si="45"/>
        <v>0.20979454630822</v>
      </c>
      <c r="M49" s="157">
        <f t="shared" si="46"/>
        <v>11.164</v>
      </c>
      <c r="N49" s="158">
        <f t="shared" si="47"/>
        <v>0</v>
      </c>
      <c r="O49" s="158">
        <f t="shared" si="48"/>
        <v>20.597000000000001</v>
      </c>
      <c r="P49" s="159">
        <f t="shared" si="49"/>
        <v>0</v>
      </c>
      <c r="Q49" s="160">
        <f t="shared" si="50"/>
        <v>68</v>
      </c>
      <c r="R49" s="161">
        <f t="shared" si="51"/>
        <v>25.816712188348514</v>
      </c>
      <c r="S49" s="146">
        <f t="shared" si="52"/>
        <v>0</v>
      </c>
      <c r="T49" s="146">
        <f t="shared" si="53"/>
        <v>1023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247</v>
      </c>
      <c r="Z49" s="4" t="s">
        <v>194</v>
      </c>
      <c r="AA49" s="4" t="s">
        <v>48</v>
      </c>
      <c r="AB49" s="4">
        <v>529</v>
      </c>
      <c r="AC49" s="4">
        <v>4966.7640000000001</v>
      </c>
      <c r="AD49" s="4">
        <v>2647.491</v>
      </c>
      <c r="AE49" s="4">
        <v>1.8759999999999999</v>
      </c>
      <c r="AF49" s="4">
        <v>2.2999999999999998</v>
      </c>
      <c r="AG49" s="4">
        <v>11.164</v>
      </c>
      <c r="AH49" s="4">
        <v>322.64493399999998</v>
      </c>
      <c r="AI49" s="4">
        <v>4.6691060000000002</v>
      </c>
      <c r="AJ49" s="4">
        <v>125.590215</v>
      </c>
      <c r="AK49" s="4">
        <v>1042</v>
      </c>
      <c r="AL49" s="4">
        <v>0</v>
      </c>
      <c r="AM49" s="4">
        <v>1023</v>
      </c>
      <c r="AN49" s="4">
        <v>68</v>
      </c>
      <c r="AO49" s="4">
        <v>15.3939</v>
      </c>
      <c r="AP49" s="4">
        <v>1108.7</v>
      </c>
      <c r="AQ49" s="4">
        <v>0</v>
      </c>
      <c r="AR49" s="4">
        <v>32</v>
      </c>
      <c r="AS49" s="4">
        <v>9604</v>
      </c>
      <c r="AT49" s="4">
        <v>0</v>
      </c>
      <c r="AU49" s="4">
        <v>20.597000000000001</v>
      </c>
      <c r="AV49" s="4">
        <v>40752</v>
      </c>
      <c r="AW49" s="4">
        <v>0</v>
      </c>
      <c r="AX49" s="4">
        <v>0.44</v>
      </c>
      <c r="AY49">
        <v>0.81565217391304345</v>
      </c>
      <c r="AZ49" t="s">
        <v>67</v>
      </c>
      <c r="BA49" t="s">
        <v>241</v>
      </c>
      <c r="BB49">
        <v>6</v>
      </c>
      <c r="BC49" t="s">
        <v>564</v>
      </c>
      <c r="BD49">
        <v>7</v>
      </c>
      <c r="BE49">
        <v>56619.837</v>
      </c>
      <c r="BF49">
        <v>8.7721269843994781E-2</v>
      </c>
      <c r="BG49">
        <v>7.1550044446667044E-2</v>
      </c>
      <c r="BH49">
        <v>286396.79800000007</v>
      </c>
      <c r="BI49">
        <v>1.7342246961853248E-2</v>
      </c>
      <c r="BJ49">
        <v>1.4145241434972476E-2</v>
      </c>
      <c r="BK49">
        <v>1</v>
      </c>
      <c r="BL49" t="s">
        <v>70</v>
      </c>
      <c r="BM49">
        <v>1</v>
      </c>
      <c r="BN49" t="s">
        <v>588</v>
      </c>
    </row>
    <row r="50" spans="1:66">
      <c r="A50" s="141" t="str">
        <f t="shared" si="35"/>
        <v>인천스마트</v>
      </c>
      <c r="B50" s="141" t="str">
        <f t="shared" si="1"/>
        <v>38</v>
      </c>
      <c r="C50" s="142" t="str">
        <f t="shared" si="36"/>
        <v>70바3552</v>
      </c>
      <c r="D50" s="116" t="str">
        <f t="shared" si="37"/>
        <v>대형</v>
      </c>
      <c r="E50" s="112" t="str">
        <f t="shared" si="38"/>
        <v>D</v>
      </c>
      <c r="F50" s="162">
        <f t="shared" si="39"/>
        <v>0.84043478260869575</v>
      </c>
      <c r="G50" s="163">
        <f t="shared" si="40"/>
        <v>1.9330000000000001</v>
      </c>
      <c r="H50" s="164">
        <f t="shared" si="41"/>
        <v>2.2999999999999998</v>
      </c>
      <c r="I50" s="165">
        <f t="shared" si="42"/>
        <v>4833.9799999999996</v>
      </c>
      <c r="J50" s="166">
        <f t="shared" si="43"/>
        <v>1.7015558707355161E-2</v>
      </c>
      <c r="K50" s="166">
        <f t="shared" si="44"/>
        <v>0.37452511582068687</v>
      </c>
      <c r="L50" s="166">
        <f t="shared" si="45"/>
        <v>0.20169715224307921</v>
      </c>
      <c r="M50" s="167">
        <f t="shared" si="46"/>
        <v>10.47</v>
      </c>
      <c r="N50" s="168">
        <f t="shared" si="47"/>
        <v>4.1000000000000002E-2</v>
      </c>
      <c r="O50" s="168">
        <f t="shared" si="48"/>
        <v>7.1989999999999998</v>
      </c>
      <c r="P50" s="169">
        <f t="shared" si="49"/>
        <v>0.14000000000000001</v>
      </c>
      <c r="Q50" s="170">
        <f t="shared" si="50"/>
        <v>86</v>
      </c>
      <c r="R50" s="171">
        <f t="shared" si="51"/>
        <v>24.476253353663118</v>
      </c>
      <c r="S50" s="143">
        <f t="shared" si="52"/>
        <v>2</v>
      </c>
      <c r="T50" s="143">
        <f t="shared" si="53"/>
        <v>348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248</v>
      </c>
      <c r="Z50" s="4" t="s">
        <v>194</v>
      </c>
      <c r="AA50" s="4" t="s">
        <v>48</v>
      </c>
      <c r="AB50" s="4">
        <v>529</v>
      </c>
      <c r="AC50" s="4">
        <v>4833.9799999999996</v>
      </c>
      <c r="AD50" s="4">
        <v>2500.3240000000001</v>
      </c>
      <c r="AE50" s="4">
        <v>1.9330000000000001</v>
      </c>
      <c r="AF50" s="4">
        <v>2.2999999999999998</v>
      </c>
      <c r="AG50" s="4">
        <v>10.47</v>
      </c>
      <c r="AH50" s="4">
        <v>324.58493399999998</v>
      </c>
      <c r="AI50" s="4">
        <v>5.5229939999999997</v>
      </c>
      <c r="AJ50" s="4">
        <v>121.56520999999999</v>
      </c>
      <c r="AK50" s="4">
        <v>975</v>
      </c>
      <c r="AL50" s="4">
        <v>2</v>
      </c>
      <c r="AM50" s="4">
        <v>348</v>
      </c>
      <c r="AN50" s="4">
        <v>86</v>
      </c>
      <c r="AO50" s="4">
        <v>14.892804</v>
      </c>
      <c r="AP50" s="4">
        <v>1335.9</v>
      </c>
      <c r="AQ50" s="4">
        <v>8.4</v>
      </c>
      <c r="AR50" s="4">
        <v>28</v>
      </c>
      <c r="AS50" s="4">
        <v>4830</v>
      </c>
      <c r="AT50" s="4">
        <v>4.1000000000000002E-2</v>
      </c>
      <c r="AU50" s="4">
        <v>7.1989999999999998</v>
      </c>
      <c r="AV50" s="4">
        <v>41207</v>
      </c>
      <c r="AW50" s="4">
        <v>0</v>
      </c>
      <c r="AX50" s="4">
        <v>0.46</v>
      </c>
      <c r="AY50">
        <v>0.84043478260869575</v>
      </c>
      <c r="AZ50" t="s">
        <v>67</v>
      </c>
      <c r="BA50" t="s">
        <v>241</v>
      </c>
      <c r="BB50">
        <v>1</v>
      </c>
      <c r="BC50" t="s">
        <v>528</v>
      </c>
      <c r="BD50">
        <v>11</v>
      </c>
      <c r="BE50">
        <v>56619.837</v>
      </c>
      <c r="BF50">
        <v>8.537608471038162E-2</v>
      </c>
      <c r="BG50">
        <v>7.175303119355117E-2</v>
      </c>
      <c r="BH50">
        <v>286396.79800000007</v>
      </c>
      <c r="BI50">
        <v>1.6878610493403626E-2</v>
      </c>
      <c r="BJ50">
        <v>1.4185371340760528E-2</v>
      </c>
      <c r="BK50">
        <v>1</v>
      </c>
      <c r="BL50" t="s">
        <v>70</v>
      </c>
      <c r="BM50">
        <v>1</v>
      </c>
      <c r="BN50" t="s">
        <v>588</v>
      </c>
    </row>
    <row r="51" spans="1:66">
      <c r="A51" s="144" t="str">
        <f t="shared" si="35"/>
        <v>인천스마트</v>
      </c>
      <c r="B51" s="144" t="str">
        <f t="shared" si="1"/>
        <v>38</v>
      </c>
      <c r="C51" s="145" t="str">
        <f t="shared" si="36"/>
        <v>70바3553</v>
      </c>
      <c r="D51" s="133" t="str">
        <f t="shared" si="37"/>
        <v>대형</v>
      </c>
      <c r="E51" s="129" t="str">
        <f t="shared" si="38"/>
        <v>C</v>
      </c>
      <c r="F51" s="152">
        <f t="shared" si="39"/>
        <v>0.88260869565217392</v>
      </c>
      <c r="G51" s="153">
        <f t="shared" si="40"/>
        <v>2.0299999999999998</v>
      </c>
      <c r="H51" s="154">
        <f t="shared" si="41"/>
        <v>2.2999999999999998</v>
      </c>
      <c r="I51" s="155">
        <f t="shared" si="42"/>
        <v>5601.7460000000001</v>
      </c>
      <c r="J51" s="156">
        <f t="shared" si="43"/>
        <v>1.6868711420276423E-2</v>
      </c>
      <c r="K51" s="156">
        <f t="shared" si="44"/>
        <v>0.38036486163131594</v>
      </c>
      <c r="L51" s="156">
        <f t="shared" si="45"/>
        <v>0.20422204077085965</v>
      </c>
      <c r="M51" s="157">
        <f t="shared" si="46"/>
        <v>12.663</v>
      </c>
      <c r="N51" s="158">
        <f t="shared" si="47"/>
        <v>5.3999999999999999E-2</v>
      </c>
      <c r="O51" s="158">
        <f t="shared" si="48"/>
        <v>17.994</v>
      </c>
      <c r="P51" s="159">
        <f t="shared" si="49"/>
        <v>0.11666666666666667</v>
      </c>
      <c r="Q51" s="160">
        <f t="shared" si="50"/>
        <v>92</v>
      </c>
      <c r="R51" s="161">
        <f t="shared" si="51"/>
        <v>25.591498800233314</v>
      </c>
      <c r="S51" s="146">
        <f t="shared" si="52"/>
        <v>3</v>
      </c>
      <c r="T51" s="146">
        <f t="shared" si="53"/>
        <v>1008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249</v>
      </c>
      <c r="Z51" s="4" t="s">
        <v>194</v>
      </c>
      <c r="AA51" s="4" t="s">
        <v>48</v>
      </c>
      <c r="AB51" s="4">
        <v>529</v>
      </c>
      <c r="AC51" s="4">
        <v>5601.7460000000001</v>
      </c>
      <c r="AD51" s="4">
        <v>2758.982</v>
      </c>
      <c r="AE51" s="4">
        <v>2.0299999999999998</v>
      </c>
      <c r="AF51" s="4">
        <v>2.2999999999999998</v>
      </c>
      <c r="AG51" s="4">
        <v>12.663</v>
      </c>
      <c r="AH51" s="4">
        <v>363.14380199999999</v>
      </c>
      <c r="AI51" s="4">
        <v>6.1257679999999999</v>
      </c>
      <c r="AJ51" s="4">
        <v>138.12714199999999</v>
      </c>
      <c r="AK51" s="4">
        <v>1144</v>
      </c>
      <c r="AL51" s="4">
        <v>3</v>
      </c>
      <c r="AM51" s="4">
        <v>1008</v>
      </c>
      <c r="AN51" s="4">
        <v>92</v>
      </c>
      <c r="AO51" s="4">
        <v>15.425696</v>
      </c>
      <c r="AP51" s="4">
        <v>1432.6</v>
      </c>
      <c r="AQ51" s="4">
        <v>7</v>
      </c>
      <c r="AR51" s="4">
        <v>12</v>
      </c>
      <c r="AS51" s="4">
        <v>2256</v>
      </c>
      <c r="AT51" s="4">
        <v>5.3999999999999999E-2</v>
      </c>
      <c r="AU51" s="4">
        <v>17.994</v>
      </c>
      <c r="AV51" s="4">
        <v>48107</v>
      </c>
      <c r="AW51" s="4">
        <v>0</v>
      </c>
      <c r="AX51" s="4">
        <v>0.52</v>
      </c>
      <c r="AY51">
        <v>0.88260869565217392</v>
      </c>
      <c r="AZ51" t="s">
        <v>69</v>
      </c>
      <c r="BA51" t="s">
        <v>241</v>
      </c>
      <c r="BB51">
        <v>1</v>
      </c>
      <c r="BC51" t="s">
        <v>850</v>
      </c>
      <c r="BD51">
        <v>10</v>
      </c>
      <c r="BE51">
        <v>56619.837</v>
      </c>
      <c r="BF51">
        <v>9.8936102553597957E-2</v>
      </c>
      <c r="BG51">
        <v>8.73218644277408E-2</v>
      </c>
      <c r="BH51">
        <v>286396.79800000007</v>
      </c>
      <c r="BI51">
        <v>1.9559387671645681E-2</v>
      </c>
      <c r="BJ51">
        <v>1.7263285640626406E-2</v>
      </c>
      <c r="BK51">
        <v>1</v>
      </c>
      <c r="BL51" t="s">
        <v>67</v>
      </c>
      <c r="BM51">
        <v>1</v>
      </c>
      <c r="BN51" t="s">
        <v>588</v>
      </c>
    </row>
    <row r="52" spans="1:66">
      <c r="A52" s="141" t="str">
        <f t="shared" ref="A52:A53" si="54">W52</f>
        <v>인천스마트</v>
      </c>
      <c r="B52" s="141" t="str">
        <f t="shared" si="1"/>
        <v>38</v>
      </c>
      <c r="C52" s="142" t="str">
        <f t="shared" ref="C52:C53" si="55">Y52</f>
        <v>70바3554</v>
      </c>
      <c r="D52" s="116" t="str">
        <f t="shared" ref="D52:D53" si="56">Z52</f>
        <v>대형</v>
      </c>
      <c r="E52" s="112" t="str">
        <f t="shared" ref="E52:E53" si="57">AZ52</f>
        <v>D</v>
      </c>
      <c r="F52" s="162">
        <f t="shared" ref="F52:F53" si="58">G52/H52</f>
        <v>0.81739130434782614</v>
      </c>
      <c r="G52" s="163">
        <f t="shared" ref="G52:G53" si="59">AE52</f>
        <v>1.88</v>
      </c>
      <c r="H52" s="164">
        <f t="shared" ref="H52:H53" si="60">AF52</f>
        <v>2.2999999999999998</v>
      </c>
      <c r="I52" s="165">
        <f t="shared" ref="I52:I53" si="61">AC52</f>
        <v>4765.1760000000004</v>
      </c>
      <c r="J52" s="166">
        <f t="shared" ref="J52:J53" si="62">AI52/AH52</f>
        <v>2.0583519760533738E-2</v>
      </c>
      <c r="K52" s="166">
        <f t="shared" ref="K52:K53" si="63">AJ52/AH52</f>
        <v>0.39654851536792718</v>
      </c>
      <c r="L52" s="166">
        <f t="shared" ref="L52:L53" si="64">AK52/AC52</f>
        <v>0.1397639877309883</v>
      </c>
      <c r="M52" s="167">
        <f t="shared" ref="M52:M53" si="65">AG52</f>
        <v>13.374000000000001</v>
      </c>
      <c r="N52" s="168">
        <f t="shared" ref="N52:N53" si="66">IF(AW52=0,AT52,"속도계이상")</f>
        <v>0.252</v>
      </c>
      <c r="O52" s="168">
        <f t="shared" ref="O52:O53" si="67">IF(AW52=0,AU52,"속도계이상")</f>
        <v>18.32</v>
      </c>
      <c r="P52" s="169">
        <f t="shared" ref="P52:P53" si="68">AQ52/60</f>
        <v>0.56166666666666676</v>
      </c>
      <c r="Q52" s="170">
        <f t="shared" ref="Q52:Q53" si="69">AN52</f>
        <v>92</v>
      </c>
      <c r="R52" s="171">
        <f t="shared" ref="R52:R53" si="70">AC52/(AH52-AI52-AJ52)</f>
        <v>25.531292739895065</v>
      </c>
      <c r="S52" s="143">
        <f t="shared" ref="S52:S53" si="71">IF(AW52=0,AL52,"속도계이상")</f>
        <v>12</v>
      </c>
      <c r="T52" s="143">
        <f t="shared" ref="T52:T53" si="72">IF(AW52=0,AM52,"속도계이상")</f>
        <v>873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250</v>
      </c>
      <c r="Z52" s="4" t="s">
        <v>194</v>
      </c>
      <c r="AA52" s="4" t="s">
        <v>48</v>
      </c>
      <c r="AB52" s="4">
        <v>529</v>
      </c>
      <c r="AC52" s="4">
        <v>4765.1760000000004</v>
      </c>
      <c r="AD52" s="4">
        <v>2535.1280000000002</v>
      </c>
      <c r="AE52" s="4">
        <v>1.88</v>
      </c>
      <c r="AF52" s="4">
        <v>2.2999999999999998</v>
      </c>
      <c r="AG52" s="4">
        <v>13.374000000000001</v>
      </c>
      <c r="AH52" s="4">
        <v>320.21078399999999</v>
      </c>
      <c r="AI52" s="4">
        <v>6.5910650000000004</v>
      </c>
      <c r="AJ52" s="4">
        <v>126.979111</v>
      </c>
      <c r="AK52" s="4">
        <v>666</v>
      </c>
      <c r="AL52" s="4">
        <v>12</v>
      </c>
      <c r="AM52" s="4">
        <v>873</v>
      </c>
      <c r="AN52" s="4">
        <v>92</v>
      </c>
      <c r="AO52" s="4">
        <v>14.881372000000001</v>
      </c>
      <c r="AP52" s="4">
        <v>2807.3</v>
      </c>
      <c r="AQ52" s="4">
        <v>33.700000000000003</v>
      </c>
      <c r="AR52" s="4">
        <v>65</v>
      </c>
      <c r="AS52" s="4">
        <v>23637</v>
      </c>
      <c r="AT52" s="4">
        <v>0.252</v>
      </c>
      <c r="AU52" s="4">
        <v>18.32</v>
      </c>
      <c r="AV52" s="4">
        <v>20725</v>
      </c>
      <c r="AW52" s="4">
        <v>0</v>
      </c>
      <c r="AX52" s="4">
        <v>0.5</v>
      </c>
      <c r="AY52">
        <v>0.81739130434782614</v>
      </c>
      <c r="AZ52" t="s">
        <v>67</v>
      </c>
      <c r="BA52" t="s">
        <v>241</v>
      </c>
      <c r="BB52">
        <v>5</v>
      </c>
      <c r="BC52" t="s">
        <v>563</v>
      </c>
      <c r="BD52">
        <v>9</v>
      </c>
      <c r="BE52">
        <v>56619.837</v>
      </c>
      <c r="BF52">
        <v>8.4160892232875914E-2</v>
      </c>
      <c r="BG52">
        <v>6.8792381477307277E-2</v>
      </c>
      <c r="BH52">
        <v>286396.79800000007</v>
      </c>
      <c r="BI52">
        <v>1.6638370377311269E-2</v>
      </c>
      <c r="BJ52">
        <v>1.360005926493269E-2</v>
      </c>
      <c r="BK52">
        <v>1</v>
      </c>
      <c r="BL52" t="s">
        <v>70</v>
      </c>
      <c r="BM52">
        <v>1</v>
      </c>
      <c r="BN52" t="s">
        <v>588</v>
      </c>
    </row>
    <row r="53" spans="1:66">
      <c r="A53" s="144" t="str">
        <f t="shared" si="54"/>
        <v>인천스마트</v>
      </c>
      <c r="B53" s="144" t="str">
        <f t="shared" si="1"/>
        <v>38</v>
      </c>
      <c r="C53" s="145" t="str">
        <f t="shared" si="55"/>
        <v>70바3575</v>
      </c>
      <c r="D53" s="133" t="str">
        <f t="shared" si="56"/>
        <v>대형</v>
      </c>
      <c r="E53" s="129" t="str">
        <f t="shared" si="57"/>
        <v>F</v>
      </c>
      <c r="F53" s="152">
        <f t="shared" si="58"/>
        <v>0.78347826086956529</v>
      </c>
      <c r="G53" s="153">
        <f t="shared" si="59"/>
        <v>1.802</v>
      </c>
      <c r="H53" s="154">
        <f t="shared" si="60"/>
        <v>2.2999999999999998</v>
      </c>
      <c r="I53" s="155">
        <f t="shared" si="61"/>
        <v>2837.8780000000002</v>
      </c>
      <c r="J53" s="156">
        <f t="shared" si="62"/>
        <v>3.1038499040499719E-2</v>
      </c>
      <c r="K53" s="156">
        <f t="shared" si="63"/>
        <v>0.37405674625295493</v>
      </c>
      <c r="L53" s="156">
        <f t="shared" si="64"/>
        <v>0.13531237072206767</v>
      </c>
      <c r="M53" s="157">
        <f t="shared" si="65"/>
        <v>17.702000000000002</v>
      </c>
      <c r="N53" s="158">
        <f t="shared" si="66"/>
        <v>7.0000000000000007E-2</v>
      </c>
      <c r="O53" s="158">
        <f t="shared" si="67"/>
        <v>14.025</v>
      </c>
      <c r="P53" s="159">
        <f t="shared" si="68"/>
        <v>0</v>
      </c>
      <c r="Q53" s="160">
        <f t="shared" si="69"/>
        <v>77</v>
      </c>
      <c r="R53" s="161">
        <f t="shared" si="70"/>
        <v>25.145296976951709</v>
      </c>
      <c r="S53" s="146">
        <f t="shared" si="71"/>
        <v>2</v>
      </c>
      <c r="T53" s="146">
        <f t="shared" si="72"/>
        <v>398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251</v>
      </c>
      <c r="Z53" s="4" t="s">
        <v>194</v>
      </c>
      <c r="AA53" s="4" t="s">
        <v>48</v>
      </c>
      <c r="AB53" s="4">
        <v>529</v>
      </c>
      <c r="AC53" s="4">
        <v>2837.8780000000002</v>
      </c>
      <c r="AD53" s="4">
        <v>1575.14</v>
      </c>
      <c r="AE53" s="4">
        <v>1.802</v>
      </c>
      <c r="AF53" s="4">
        <v>2.2999999999999998</v>
      </c>
      <c r="AG53" s="4">
        <v>17.702000000000002</v>
      </c>
      <c r="AH53" s="4">
        <v>189.709689</v>
      </c>
      <c r="AI53" s="4">
        <v>5.8883039999999998</v>
      </c>
      <c r="AJ53" s="4">
        <v>70.962188999999995</v>
      </c>
      <c r="AK53" s="4">
        <v>384</v>
      </c>
      <c r="AL53" s="4">
        <v>2</v>
      </c>
      <c r="AM53" s="4">
        <v>398</v>
      </c>
      <c r="AN53" s="4">
        <v>77</v>
      </c>
      <c r="AO53" s="4">
        <v>14.959056</v>
      </c>
      <c r="AP53" s="4">
        <v>1978.9</v>
      </c>
      <c r="AQ53" s="4">
        <v>0</v>
      </c>
      <c r="AR53" s="4">
        <v>24</v>
      </c>
      <c r="AS53" s="4">
        <v>6895</v>
      </c>
      <c r="AT53" s="4">
        <v>7.0000000000000007E-2</v>
      </c>
      <c r="AU53" s="4">
        <v>14.025</v>
      </c>
      <c r="AV53" s="4">
        <v>24810</v>
      </c>
      <c r="AW53" s="4">
        <v>0</v>
      </c>
      <c r="AX53" s="4">
        <v>0.59</v>
      </c>
      <c r="AY53">
        <v>0.78347826086956529</v>
      </c>
      <c r="AZ53" t="s">
        <v>70</v>
      </c>
      <c r="BA53" t="s">
        <v>241</v>
      </c>
      <c r="BB53">
        <v>2</v>
      </c>
      <c r="BC53" t="s">
        <v>851</v>
      </c>
      <c r="BD53">
        <v>11</v>
      </c>
      <c r="BE53">
        <v>56619.837</v>
      </c>
      <c r="BF53">
        <v>5.0121620802264059E-2</v>
      </c>
      <c r="BG53">
        <v>3.926920029812167E-2</v>
      </c>
      <c r="BH53">
        <v>286396.79800000007</v>
      </c>
      <c r="BI53">
        <v>9.9089026826340403E-3</v>
      </c>
      <c r="BJ53">
        <v>7.7634098409158879E-3</v>
      </c>
      <c r="BK53">
        <v>1</v>
      </c>
      <c r="BL53" t="s">
        <v>70</v>
      </c>
      <c r="BM53">
        <v>0</v>
      </c>
      <c r="BN53" t="s">
        <v>545</v>
      </c>
    </row>
    <row r="54" spans="1:66">
      <c r="A54" s="141" t="str">
        <f t="shared" ref="A54:A64" si="73">W54</f>
        <v>인천스마트</v>
      </c>
      <c r="B54" s="141" t="str">
        <f t="shared" si="1"/>
        <v>38</v>
      </c>
      <c r="C54" s="142" t="str">
        <f t="shared" ref="C54:C64" si="74">Y54</f>
        <v>70바3576</v>
      </c>
      <c r="D54" s="116" t="str">
        <f t="shared" ref="D54:D64" si="75">Z54</f>
        <v>대형</v>
      </c>
      <c r="E54" s="112" t="str">
        <f t="shared" ref="E54:E64" si="76">AZ54</f>
        <v>C</v>
      </c>
      <c r="F54" s="162">
        <f t="shared" ref="F54:F64" si="77">G54/H54</f>
        <v>0.85652173913043483</v>
      </c>
      <c r="G54" s="163">
        <f t="shared" ref="G54:G64" si="78">AE54</f>
        <v>1.97</v>
      </c>
      <c r="H54" s="164">
        <f t="shared" ref="H54:H64" si="79">AF54</f>
        <v>2.2999999999999998</v>
      </c>
      <c r="I54" s="165">
        <f t="shared" ref="I54:I64" si="80">AC54</f>
        <v>1537.277</v>
      </c>
      <c r="J54" s="166">
        <f t="shared" ref="J54:J64" si="81">AI54/AH54</f>
        <v>1.3005007444878753E-2</v>
      </c>
      <c r="K54" s="166">
        <f t="shared" ref="K54:K64" si="82">AJ54/AH54</f>
        <v>0.3742439638314416</v>
      </c>
      <c r="L54" s="166">
        <f t="shared" ref="L54:L64" si="83">AK54/AC54</f>
        <v>0.18929574826137385</v>
      </c>
      <c r="M54" s="167">
        <f t="shared" ref="M54:M64" si="84">AG54</f>
        <v>11.496</v>
      </c>
      <c r="N54" s="168">
        <f t="shared" ref="N54:N64" si="85">IF(AW54=0,AT54,"속도계이상")</f>
        <v>0.13</v>
      </c>
      <c r="O54" s="168">
        <f t="shared" ref="O54:O64" si="86">IF(AW54=0,AU54,"속도계이상")</f>
        <v>17.172999999999998</v>
      </c>
      <c r="P54" s="169">
        <f t="shared" ref="P54:P64" si="87">AQ54/60</f>
        <v>3.5000000000000003E-2</v>
      </c>
      <c r="Q54" s="170">
        <f t="shared" ref="Q54:Q64" si="88">AN54</f>
        <v>89</v>
      </c>
      <c r="R54" s="171">
        <f t="shared" ref="R54:R64" si="89">AC54/(AH54-AI54-AJ54)</f>
        <v>25.309014386578141</v>
      </c>
      <c r="S54" s="143">
        <f t="shared" ref="S54:S64" si="90">IF(AW54=0,AL54,"속도계이상")</f>
        <v>2</v>
      </c>
      <c r="T54" s="143">
        <f t="shared" ref="T54:T64" si="91">IF(AW54=0,AM54,"속도계이상")</f>
        <v>264</v>
      </c>
      <c r="U54" t="s">
        <v>118</v>
      </c>
      <c r="V54" t="s">
        <v>122</v>
      </c>
      <c r="W54" t="s">
        <v>118</v>
      </c>
      <c r="X54" s="4" t="s">
        <v>122</v>
      </c>
      <c r="Y54" s="4" t="s">
        <v>626</v>
      </c>
      <c r="Z54" s="4" t="s">
        <v>194</v>
      </c>
      <c r="AA54" s="4" t="s">
        <v>48</v>
      </c>
      <c r="AB54" s="4">
        <v>529</v>
      </c>
      <c r="AC54" s="4">
        <v>1537.277</v>
      </c>
      <c r="AD54" s="4">
        <v>780.17100000000005</v>
      </c>
      <c r="AE54" s="4">
        <v>1.97</v>
      </c>
      <c r="AF54" s="4">
        <v>2.2999999999999998</v>
      </c>
      <c r="AG54" s="4">
        <v>11.496</v>
      </c>
      <c r="AH54" s="4">
        <v>99.127201999999997</v>
      </c>
      <c r="AI54" s="4">
        <v>1.28915</v>
      </c>
      <c r="AJ54" s="4">
        <v>37.097757000000001</v>
      </c>
      <c r="AK54" s="4">
        <v>291</v>
      </c>
      <c r="AL54" s="4">
        <v>2</v>
      </c>
      <c r="AM54" s="4">
        <v>264</v>
      </c>
      <c r="AN54" s="4">
        <v>89</v>
      </c>
      <c r="AO54" s="4">
        <v>15.508124</v>
      </c>
      <c r="AP54" s="4">
        <v>337.9</v>
      </c>
      <c r="AQ54" s="4">
        <v>2.1</v>
      </c>
      <c r="AR54" s="4">
        <v>5</v>
      </c>
      <c r="AS54" s="4">
        <v>2829</v>
      </c>
      <c r="AT54" s="4">
        <v>0.13</v>
      </c>
      <c r="AU54" s="4">
        <v>17.172999999999998</v>
      </c>
      <c r="AV54" s="4">
        <v>13291</v>
      </c>
      <c r="AW54" s="4">
        <v>0</v>
      </c>
      <c r="AX54" s="4">
        <v>0.48</v>
      </c>
      <c r="AY54">
        <v>0.85652173913043483</v>
      </c>
      <c r="AZ54" t="s">
        <v>69</v>
      </c>
      <c r="BA54" t="s">
        <v>241</v>
      </c>
      <c r="BB54">
        <v>4</v>
      </c>
      <c r="BC54" t="s">
        <v>852</v>
      </c>
      <c r="BD54">
        <v>5</v>
      </c>
      <c r="BE54">
        <v>56619.837</v>
      </c>
      <c r="BF54">
        <v>2.7150855273567816E-2</v>
      </c>
      <c r="BG54">
        <v>2.3255297777795045E-2</v>
      </c>
      <c r="BH54">
        <v>286396.79800000007</v>
      </c>
      <c r="BI54">
        <v>5.3676473016992313E-3</v>
      </c>
      <c r="BJ54">
        <v>4.5975066018902116E-3</v>
      </c>
      <c r="BK54">
        <v>1</v>
      </c>
      <c r="BL54" t="s">
        <v>67</v>
      </c>
      <c r="BM54">
        <v>1</v>
      </c>
      <c r="BN54" t="s">
        <v>588</v>
      </c>
    </row>
    <row r="55" spans="1:66">
      <c r="A55" s="144" t="str">
        <f t="shared" si="73"/>
        <v>인천스마트</v>
      </c>
      <c r="B55" s="144" t="str">
        <f t="shared" si="1"/>
        <v>38</v>
      </c>
      <c r="C55" s="145" t="str">
        <f t="shared" si="74"/>
        <v>70바3660</v>
      </c>
      <c r="D55" s="133" t="str">
        <f t="shared" si="75"/>
        <v>대형</v>
      </c>
      <c r="E55" s="129" t="str">
        <f t="shared" si="76"/>
        <v>F</v>
      </c>
      <c r="F55" s="152">
        <f t="shared" si="77"/>
        <v>0.79565217391304355</v>
      </c>
      <c r="G55" s="153">
        <f t="shared" si="78"/>
        <v>1.83</v>
      </c>
      <c r="H55" s="154">
        <f t="shared" si="79"/>
        <v>2.2999999999999998</v>
      </c>
      <c r="I55" s="155">
        <f t="shared" si="80"/>
        <v>5331.1450000000004</v>
      </c>
      <c r="J55" s="156">
        <f t="shared" si="81"/>
        <v>2.2353366531034778E-2</v>
      </c>
      <c r="K55" s="156">
        <f t="shared" si="82"/>
        <v>0.38164390585503305</v>
      </c>
      <c r="L55" s="156">
        <f t="shared" si="83"/>
        <v>0.21458804815851001</v>
      </c>
      <c r="M55" s="157">
        <f t="shared" si="84"/>
        <v>13.026999999999999</v>
      </c>
      <c r="N55" s="158">
        <f t="shared" si="85"/>
        <v>1.9E-2</v>
      </c>
      <c r="O55" s="158">
        <f t="shared" si="86"/>
        <v>16.582000000000001</v>
      </c>
      <c r="P55" s="159">
        <f t="shared" si="87"/>
        <v>0</v>
      </c>
      <c r="Q55" s="160">
        <f t="shared" si="88"/>
        <v>69</v>
      </c>
      <c r="R55" s="161">
        <f t="shared" si="89"/>
        <v>24.930364875263766</v>
      </c>
      <c r="S55" s="146">
        <f t="shared" si="90"/>
        <v>1</v>
      </c>
      <c r="T55" s="146">
        <f t="shared" si="91"/>
        <v>884</v>
      </c>
      <c r="U55" t="s">
        <v>118</v>
      </c>
      <c r="V55" t="s">
        <v>122</v>
      </c>
      <c r="W55" t="s">
        <v>118</v>
      </c>
      <c r="X55" s="4" t="s">
        <v>122</v>
      </c>
      <c r="Y55" s="4" t="s">
        <v>252</v>
      </c>
      <c r="Z55" s="4" t="s">
        <v>194</v>
      </c>
      <c r="AA55" s="4" t="s">
        <v>48</v>
      </c>
      <c r="AB55" s="4">
        <v>529</v>
      </c>
      <c r="AC55" s="4">
        <v>5331.1450000000004</v>
      </c>
      <c r="AD55" s="4">
        <v>2912.877</v>
      </c>
      <c r="AE55" s="4">
        <v>1.83</v>
      </c>
      <c r="AF55" s="4">
        <v>2.2999999999999998</v>
      </c>
      <c r="AG55" s="4">
        <v>13.026999999999999</v>
      </c>
      <c r="AH55" s="4">
        <v>358.79271199999999</v>
      </c>
      <c r="AI55" s="4">
        <v>8.0202249999999999</v>
      </c>
      <c r="AJ55" s="4">
        <v>136.93105199999999</v>
      </c>
      <c r="AK55" s="4">
        <v>1144</v>
      </c>
      <c r="AL55" s="4">
        <v>1</v>
      </c>
      <c r="AM55" s="4">
        <v>884</v>
      </c>
      <c r="AN55" s="4">
        <v>69</v>
      </c>
      <c r="AO55" s="4">
        <v>14.858565</v>
      </c>
      <c r="AP55" s="4">
        <v>2604.6</v>
      </c>
      <c r="AQ55" s="4">
        <v>0</v>
      </c>
      <c r="AR55" s="4">
        <v>54</v>
      </c>
      <c r="AS55" s="4">
        <v>9729</v>
      </c>
      <c r="AT55" s="4">
        <v>1.9E-2</v>
      </c>
      <c r="AU55" s="4">
        <v>16.582000000000001</v>
      </c>
      <c r="AV55" s="4">
        <v>45321</v>
      </c>
      <c r="AW55" s="4">
        <v>0</v>
      </c>
      <c r="AX55" s="4">
        <v>0.49</v>
      </c>
      <c r="AY55">
        <v>0.79565217391304355</v>
      </c>
      <c r="AZ55" t="s">
        <v>70</v>
      </c>
      <c r="BA55" t="s">
        <v>241</v>
      </c>
      <c r="BB55">
        <v>1</v>
      </c>
      <c r="BC55" t="s">
        <v>853</v>
      </c>
      <c r="BD55">
        <v>8</v>
      </c>
      <c r="BE55">
        <v>56619.837</v>
      </c>
      <c r="BF55">
        <v>9.4156841179178954E-2</v>
      </c>
      <c r="BG55">
        <v>7.4916095372998912E-2</v>
      </c>
      <c r="BH55">
        <v>286396.79800000007</v>
      </c>
      <c r="BI55">
        <v>1.8614541214249186E-2</v>
      </c>
      <c r="BJ55">
        <v>1.481070018351131E-2</v>
      </c>
      <c r="BK55">
        <v>1</v>
      </c>
      <c r="BL55" t="s">
        <v>70</v>
      </c>
      <c r="BM55">
        <v>0</v>
      </c>
      <c r="BN55" t="s">
        <v>545</v>
      </c>
    </row>
    <row r="56" spans="1:66">
      <c r="A56" s="141" t="str">
        <f t="shared" si="73"/>
        <v>인천스마트</v>
      </c>
      <c r="B56" s="141" t="str">
        <f t="shared" si="1"/>
        <v>5</v>
      </c>
      <c r="C56" s="142" t="str">
        <f t="shared" si="74"/>
        <v>70바3508</v>
      </c>
      <c r="D56" s="116" t="str">
        <f t="shared" si="75"/>
        <v>대형</v>
      </c>
      <c r="E56" s="112" t="str">
        <f t="shared" si="76"/>
        <v>C</v>
      </c>
      <c r="F56" s="162">
        <f t="shared" si="77"/>
        <v>0.85428571428571431</v>
      </c>
      <c r="G56" s="163">
        <f t="shared" si="78"/>
        <v>1.794</v>
      </c>
      <c r="H56" s="164">
        <f t="shared" si="79"/>
        <v>2.1</v>
      </c>
      <c r="I56" s="165">
        <f t="shared" si="80"/>
        <v>3018.1709999999998</v>
      </c>
      <c r="J56" s="166">
        <f t="shared" si="81"/>
        <v>3.8204610446042842E-2</v>
      </c>
      <c r="K56" s="166">
        <f t="shared" si="82"/>
        <v>0.35860338660807173</v>
      </c>
      <c r="L56" s="166">
        <f t="shared" si="83"/>
        <v>0.1709644682160156</v>
      </c>
      <c r="M56" s="167">
        <f t="shared" si="84"/>
        <v>10.584</v>
      </c>
      <c r="N56" s="168">
        <f t="shared" si="85"/>
        <v>9.9000000000000005E-2</v>
      </c>
      <c r="O56" s="168">
        <f t="shared" si="86"/>
        <v>16.401</v>
      </c>
      <c r="P56" s="169">
        <f t="shared" si="87"/>
        <v>1.0333333333333334</v>
      </c>
      <c r="Q56" s="170">
        <f t="shared" si="88"/>
        <v>89</v>
      </c>
      <c r="R56" s="171">
        <f t="shared" si="89"/>
        <v>27.669326823617489</v>
      </c>
      <c r="S56" s="143">
        <f t="shared" si="90"/>
        <v>3</v>
      </c>
      <c r="T56" s="143">
        <f t="shared" si="91"/>
        <v>495</v>
      </c>
      <c r="U56" t="s">
        <v>118</v>
      </c>
      <c r="V56" t="s">
        <v>123</v>
      </c>
      <c r="W56" t="s">
        <v>118</v>
      </c>
      <c r="X56" s="4" t="s">
        <v>123</v>
      </c>
      <c r="Y56" s="4" t="s">
        <v>618</v>
      </c>
      <c r="Z56" s="4" t="s">
        <v>194</v>
      </c>
      <c r="AA56" s="4" t="s">
        <v>48</v>
      </c>
      <c r="AB56" s="4">
        <v>529</v>
      </c>
      <c r="AC56" s="4">
        <v>3018.1709999999998</v>
      </c>
      <c r="AD56" s="4">
        <v>1682.5409999999999</v>
      </c>
      <c r="AE56" s="4">
        <v>1.794</v>
      </c>
      <c r="AF56" s="4">
        <v>2.1</v>
      </c>
      <c r="AG56" s="4">
        <v>10.584</v>
      </c>
      <c r="AH56" s="4">
        <v>180.83799099999999</v>
      </c>
      <c r="AI56" s="4">
        <v>6.9088450000000003</v>
      </c>
      <c r="AJ56" s="4">
        <v>64.849115999999995</v>
      </c>
      <c r="AK56" s="4">
        <v>516</v>
      </c>
      <c r="AL56" s="4">
        <v>3</v>
      </c>
      <c r="AM56" s="4">
        <v>495</v>
      </c>
      <c r="AN56" s="4">
        <v>89</v>
      </c>
      <c r="AO56" s="4">
        <v>16.689916</v>
      </c>
      <c r="AP56" s="4">
        <v>3323.2</v>
      </c>
      <c r="AQ56" s="4">
        <v>62</v>
      </c>
      <c r="AR56" s="4">
        <v>47</v>
      </c>
      <c r="AS56" s="4">
        <v>24031</v>
      </c>
      <c r="AT56" s="4">
        <v>9.9000000000000005E-2</v>
      </c>
      <c r="AU56" s="4">
        <v>16.401</v>
      </c>
      <c r="AV56" s="4">
        <v>26403</v>
      </c>
      <c r="AW56" s="4">
        <v>0</v>
      </c>
      <c r="AX56" s="4">
        <v>0.38</v>
      </c>
      <c r="AY56">
        <v>0.85428571428571431</v>
      </c>
      <c r="AZ56" t="s">
        <v>69</v>
      </c>
      <c r="BA56" t="s">
        <v>567</v>
      </c>
      <c r="BB56">
        <v>3</v>
      </c>
      <c r="BC56" t="s">
        <v>572</v>
      </c>
      <c r="BD56">
        <v>13</v>
      </c>
      <c r="BE56">
        <v>57876.079999999994</v>
      </c>
      <c r="BF56">
        <v>5.2148849749326494E-2</v>
      </c>
      <c r="BG56">
        <v>4.4550017357281778E-2</v>
      </c>
      <c r="BH56">
        <v>286396.79800000007</v>
      </c>
      <c r="BI56">
        <v>1.0538424385596655E-2</v>
      </c>
      <c r="BJ56">
        <v>9.0028254036954285E-3</v>
      </c>
      <c r="BK56">
        <v>1</v>
      </c>
      <c r="BL56" t="s">
        <v>586</v>
      </c>
      <c r="BM56" t="s">
        <v>587</v>
      </c>
      <c r="BN56" t="s">
        <v>586</v>
      </c>
    </row>
    <row r="57" spans="1:66">
      <c r="A57" s="144" t="str">
        <f t="shared" si="73"/>
        <v>인천스마트</v>
      </c>
      <c r="B57" s="144" t="str">
        <f t="shared" si="1"/>
        <v>5</v>
      </c>
      <c r="C57" s="145" t="str">
        <f t="shared" si="74"/>
        <v>70바3509</v>
      </c>
      <c r="D57" s="133" t="str">
        <f t="shared" si="75"/>
        <v>대형</v>
      </c>
      <c r="E57" s="129" t="str">
        <f t="shared" si="76"/>
        <v>B</v>
      </c>
      <c r="F57" s="152">
        <f t="shared" si="77"/>
        <v>0.94047619047619047</v>
      </c>
      <c r="G57" s="153">
        <f t="shared" si="78"/>
        <v>1.9750000000000001</v>
      </c>
      <c r="H57" s="154">
        <f t="shared" si="79"/>
        <v>2.1</v>
      </c>
      <c r="I57" s="155">
        <f t="shared" si="80"/>
        <v>5461.9129999999996</v>
      </c>
      <c r="J57" s="156">
        <f t="shared" si="81"/>
        <v>1.8526970098369722E-2</v>
      </c>
      <c r="K57" s="156">
        <f t="shared" si="82"/>
        <v>0.34500983820359998</v>
      </c>
      <c r="L57" s="156">
        <f t="shared" si="83"/>
        <v>0.14299019409499933</v>
      </c>
      <c r="M57" s="157">
        <f t="shared" si="84"/>
        <v>11.882</v>
      </c>
      <c r="N57" s="158">
        <f t="shared" si="85"/>
        <v>9.1999999999999998E-2</v>
      </c>
      <c r="O57" s="158">
        <f t="shared" si="86"/>
        <v>9.4109999999999996</v>
      </c>
      <c r="P57" s="159">
        <f t="shared" si="87"/>
        <v>0.66333333333333333</v>
      </c>
      <c r="Q57" s="160">
        <f t="shared" si="88"/>
        <v>87</v>
      </c>
      <c r="R57" s="161">
        <f t="shared" si="89"/>
        <v>25.897253367144618</v>
      </c>
      <c r="S57" s="146">
        <f t="shared" si="90"/>
        <v>5</v>
      </c>
      <c r="T57" s="146">
        <f t="shared" si="91"/>
        <v>514</v>
      </c>
      <c r="U57" t="s">
        <v>118</v>
      </c>
      <c r="V57" t="s">
        <v>123</v>
      </c>
      <c r="W57" t="s">
        <v>118</v>
      </c>
      <c r="X57" s="4" t="s">
        <v>123</v>
      </c>
      <c r="Y57" s="4" t="s">
        <v>253</v>
      </c>
      <c r="Z57" s="4" t="s">
        <v>194</v>
      </c>
      <c r="AA57" s="4" t="s">
        <v>48</v>
      </c>
      <c r="AB57" s="4">
        <v>529</v>
      </c>
      <c r="AC57" s="4">
        <v>5461.9129999999996</v>
      </c>
      <c r="AD57" s="4">
        <v>2765.567</v>
      </c>
      <c r="AE57" s="4">
        <v>1.9750000000000001</v>
      </c>
      <c r="AF57" s="4">
        <v>2.1</v>
      </c>
      <c r="AG57" s="4">
        <v>11.882</v>
      </c>
      <c r="AH57" s="4">
        <v>331.37350400000003</v>
      </c>
      <c r="AI57" s="4">
        <v>6.1393469999999999</v>
      </c>
      <c r="AJ57" s="4">
        <v>114.327119</v>
      </c>
      <c r="AK57" s="4">
        <v>781</v>
      </c>
      <c r="AL57" s="4">
        <v>5</v>
      </c>
      <c r="AM57" s="4">
        <v>514</v>
      </c>
      <c r="AN57" s="4">
        <v>87</v>
      </c>
      <c r="AO57" s="4">
        <v>16.482648000000001</v>
      </c>
      <c r="AP57" s="4">
        <v>3597</v>
      </c>
      <c r="AQ57" s="4">
        <v>39.799999999999997</v>
      </c>
      <c r="AR57" s="4">
        <v>44</v>
      </c>
      <c r="AS57" s="4">
        <v>11630</v>
      </c>
      <c r="AT57" s="4">
        <v>9.1999999999999998E-2</v>
      </c>
      <c r="AU57" s="4">
        <v>9.4109999999999996</v>
      </c>
      <c r="AV57" s="4">
        <v>40595</v>
      </c>
      <c r="AW57" s="4">
        <v>0</v>
      </c>
      <c r="AX57" s="4">
        <v>0.48</v>
      </c>
      <c r="AY57">
        <v>0.94047619047619047</v>
      </c>
      <c r="AZ57" t="s">
        <v>68</v>
      </c>
      <c r="BA57" t="s">
        <v>567</v>
      </c>
      <c r="BB57">
        <v>1</v>
      </c>
      <c r="BC57" t="s">
        <v>569</v>
      </c>
      <c r="BD57">
        <v>10</v>
      </c>
      <c r="BE57">
        <v>57876.079999999994</v>
      </c>
      <c r="BF57">
        <v>9.437254561815521E-2</v>
      </c>
      <c r="BG57">
        <v>8.8755132188503116E-2</v>
      </c>
      <c r="BH57">
        <v>286396.79800000007</v>
      </c>
      <c r="BI57">
        <v>1.907113849785429E-2</v>
      </c>
      <c r="BJ57">
        <v>1.7935951682505821E-2</v>
      </c>
      <c r="BK57">
        <v>1</v>
      </c>
      <c r="BL57" t="s">
        <v>68</v>
      </c>
      <c r="BM57">
        <v>0</v>
      </c>
      <c r="BN57" t="s">
        <v>545</v>
      </c>
    </row>
    <row r="58" spans="1:66">
      <c r="A58" s="141" t="str">
        <f t="shared" si="73"/>
        <v>인천스마트</v>
      </c>
      <c r="B58" s="141" t="str">
        <f t="shared" si="1"/>
        <v>5</v>
      </c>
      <c r="C58" s="142" t="str">
        <f t="shared" si="74"/>
        <v>70바3619</v>
      </c>
      <c r="D58" s="116" t="str">
        <f t="shared" si="75"/>
        <v>대형</v>
      </c>
      <c r="E58" s="112" t="str">
        <f t="shared" si="76"/>
        <v>C</v>
      </c>
      <c r="F58" s="162">
        <f t="shared" si="77"/>
        <v>0.89047619047619053</v>
      </c>
      <c r="G58" s="163">
        <f t="shared" si="78"/>
        <v>1.87</v>
      </c>
      <c r="H58" s="164">
        <f t="shared" si="79"/>
        <v>2.1</v>
      </c>
      <c r="I58" s="165">
        <f t="shared" si="80"/>
        <v>3467.0729999999999</v>
      </c>
      <c r="J58" s="166">
        <f t="shared" si="81"/>
        <v>3.2410525008725655E-2</v>
      </c>
      <c r="K58" s="166">
        <f t="shared" si="82"/>
        <v>0.35635010550135943</v>
      </c>
      <c r="L58" s="166">
        <f t="shared" si="83"/>
        <v>0.16151952958590721</v>
      </c>
      <c r="M58" s="167">
        <f t="shared" si="84"/>
        <v>14.098000000000001</v>
      </c>
      <c r="N58" s="168">
        <f t="shared" si="85"/>
        <v>0</v>
      </c>
      <c r="O58" s="168">
        <f t="shared" si="86"/>
        <v>7.5570000000000004</v>
      </c>
      <c r="P58" s="169">
        <f t="shared" si="87"/>
        <v>0</v>
      </c>
      <c r="Q58" s="170">
        <f t="shared" si="88"/>
        <v>76</v>
      </c>
      <c r="R58" s="171">
        <f t="shared" si="89"/>
        <v>26.297401879743006</v>
      </c>
      <c r="S58" s="143">
        <f t="shared" si="90"/>
        <v>0</v>
      </c>
      <c r="T58" s="143">
        <f t="shared" si="91"/>
        <v>262</v>
      </c>
      <c r="U58" t="s">
        <v>118</v>
      </c>
      <c r="V58" t="s">
        <v>123</v>
      </c>
      <c r="W58" t="s">
        <v>118</v>
      </c>
      <c r="X58" s="4" t="s">
        <v>123</v>
      </c>
      <c r="Y58" s="4" t="s">
        <v>254</v>
      </c>
      <c r="Z58" s="4" t="s">
        <v>194</v>
      </c>
      <c r="AA58" s="4" t="s">
        <v>48</v>
      </c>
      <c r="AB58" s="4">
        <v>529</v>
      </c>
      <c r="AC58" s="4">
        <v>3467.0729999999999</v>
      </c>
      <c r="AD58" s="4">
        <v>1854.306</v>
      </c>
      <c r="AE58" s="4">
        <v>1.87</v>
      </c>
      <c r="AF58" s="4">
        <v>2.1</v>
      </c>
      <c r="AG58" s="4">
        <v>14.098000000000001</v>
      </c>
      <c r="AH58" s="4">
        <v>215.694377</v>
      </c>
      <c r="AI58" s="4">
        <v>6.9907680000000001</v>
      </c>
      <c r="AJ58" s="4">
        <v>76.862713999999997</v>
      </c>
      <c r="AK58" s="4">
        <v>560</v>
      </c>
      <c r="AL58" s="4">
        <v>0</v>
      </c>
      <c r="AM58" s="4">
        <v>262</v>
      </c>
      <c r="AN58" s="4">
        <v>76</v>
      </c>
      <c r="AO58" s="4">
        <v>16.074007000000002</v>
      </c>
      <c r="AP58" s="4">
        <v>1635.5</v>
      </c>
      <c r="AQ58" s="4">
        <v>0</v>
      </c>
      <c r="AR58" s="4">
        <v>34</v>
      </c>
      <c r="AS58" s="4">
        <v>11125</v>
      </c>
      <c r="AT58" s="4">
        <v>0</v>
      </c>
      <c r="AU58" s="4">
        <v>7.5570000000000004</v>
      </c>
      <c r="AV58" s="4">
        <v>30015</v>
      </c>
      <c r="AW58" s="4">
        <v>0</v>
      </c>
      <c r="AX58" s="4">
        <v>0.5</v>
      </c>
      <c r="AY58">
        <v>0.89047619047619053</v>
      </c>
      <c r="AZ58" t="s">
        <v>69</v>
      </c>
      <c r="BA58" t="s">
        <v>567</v>
      </c>
      <c r="BB58">
        <v>1</v>
      </c>
      <c r="BC58" t="s">
        <v>568</v>
      </c>
      <c r="BD58">
        <v>9</v>
      </c>
      <c r="BE58">
        <v>57876.079999999994</v>
      </c>
      <c r="BF58">
        <v>5.9905111057970757E-2</v>
      </c>
      <c r="BG58">
        <v>5.3344075084954916E-2</v>
      </c>
      <c r="BH58">
        <v>286396.79800000007</v>
      </c>
      <c r="BI58">
        <v>1.2105837160930825E-2</v>
      </c>
      <c r="BJ58">
        <v>1.0779959757590784E-2</v>
      </c>
      <c r="BK58">
        <v>1</v>
      </c>
      <c r="BL58" t="s">
        <v>69</v>
      </c>
      <c r="BM58">
        <v>0</v>
      </c>
      <c r="BN58" t="s">
        <v>545</v>
      </c>
    </row>
    <row r="59" spans="1:66">
      <c r="A59" s="144" t="str">
        <f t="shared" si="73"/>
        <v>인천스마트</v>
      </c>
      <c r="B59" s="144" t="str">
        <f t="shared" si="1"/>
        <v>5</v>
      </c>
      <c r="C59" s="145" t="str">
        <f t="shared" si="74"/>
        <v>70바3620</v>
      </c>
      <c r="D59" s="133" t="str">
        <f t="shared" si="75"/>
        <v>대형</v>
      </c>
      <c r="E59" s="129" t="str">
        <f t="shared" si="76"/>
        <v>B</v>
      </c>
      <c r="F59" s="152">
        <f t="shared" si="77"/>
        <v>0.93238095238095231</v>
      </c>
      <c r="G59" s="153">
        <f t="shared" si="78"/>
        <v>1.958</v>
      </c>
      <c r="H59" s="154">
        <f t="shared" si="79"/>
        <v>2.1</v>
      </c>
      <c r="I59" s="155">
        <f t="shared" si="80"/>
        <v>5291.7730000000001</v>
      </c>
      <c r="J59" s="156">
        <f t="shared" si="81"/>
        <v>3.7452407491165907E-2</v>
      </c>
      <c r="K59" s="156">
        <f t="shared" si="82"/>
        <v>0.3632618858949313</v>
      </c>
      <c r="L59" s="156">
        <f t="shared" si="83"/>
        <v>0.22865682258101397</v>
      </c>
      <c r="M59" s="157">
        <f t="shared" si="84"/>
        <v>11.569000000000001</v>
      </c>
      <c r="N59" s="158">
        <f t="shared" si="85"/>
        <v>5.7000000000000002E-2</v>
      </c>
      <c r="O59" s="158">
        <f t="shared" si="86"/>
        <v>18.896999999999998</v>
      </c>
      <c r="P59" s="159">
        <f t="shared" si="87"/>
        <v>0</v>
      </c>
      <c r="Q59" s="160">
        <f t="shared" si="88"/>
        <v>80</v>
      </c>
      <c r="R59" s="161">
        <f t="shared" si="89"/>
        <v>26.344547577804676</v>
      </c>
      <c r="S59" s="146">
        <f t="shared" si="90"/>
        <v>3</v>
      </c>
      <c r="T59" s="146">
        <f t="shared" si="91"/>
        <v>1000</v>
      </c>
      <c r="U59" t="s">
        <v>118</v>
      </c>
      <c r="V59" t="s">
        <v>123</v>
      </c>
      <c r="W59" t="s">
        <v>118</v>
      </c>
      <c r="X59" s="4" t="s">
        <v>123</v>
      </c>
      <c r="Y59" s="4" t="s">
        <v>255</v>
      </c>
      <c r="Z59" s="4" t="s">
        <v>194</v>
      </c>
      <c r="AA59" s="4" t="s">
        <v>48</v>
      </c>
      <c r="AB59" s="4">
        <v>529</v>
      </c>
      <c r="AC59" s="4">
        <v>5291.7730000000001</v>
      </c>
      <c r="AD59" s="4">
        <v>2702.886</v>
      </c>
      <c r="AE59" s="4">
        <v>1.958</v>
      </c>
      <c r="AF59" s="4">
        <v>2.1</v>
      </c>
      <c r="AG59" s="4">
        <v>11.569000000000001</v>
      </c>
      <c r="AH59" s="4">
        <v>335.17880000000002</v>
      </c>
      <c r="AI59" s="4">
        <v>12.553253</v>
      </c>
      <c r="AJ59" s="4">
        <v>121.757683</v>
      </c>
      <c r="AK59" s="4">
        <v>1210</v>
      </c>
      <c r="AL59" s="4">
        <v>3</v>
      </c>
      <c r="AM59" s="4">
        <v>1000</v>
      </c>
      <c r="AN59" s="4">
        <v>80</v>
      </c>
      <c r="AO59" s="4">
        <v>15.78791</v>
      </c>
      <c r="AP59" s="4">
        <v>3475.9</v>
      </c>
      <c r="AQ59" s="4">
        <v>0</v>
      </c>
      <c r="AR59" s="4">
        <v>80</v>
      </c>
      <c r="AS59" s="4">
        <v>33432</v>
      </c>
      <c r="AT59" s="4">
        <v>5.7000000000000002E-2</v>
      </c>
      <c r="AU59" s="4">
        <v>18.896999999999998</v>
      </c>
      <c r="AV59" s="4">
        <v>32449</v>
      </c>
      <c r="AW59" s="4">
        <v>0</v>
      </c>
      <c r="AX59" s="4">
        <v>0.46</v>
      </c>
      <c r="AY59">
        <v>0.93238095238095231</v>
      </c>
      <c r="AZ59" t="s">
        <v>68</v>
      </c>
      <c r="BA59" t="s">
        <v>567</v>
      </c>
      <c r="BB59">
        <v>5</v>
      </c>
      <c r="BC59" t="s">
        <v>591</v>
      </c>
      <c r="BD59">
        <v>14</v>
      </c>
      <c r="BE59">
        <v>57876.079999999994</v>
      </c>
      <c r="BF59">
        <v>9.1432816458889413E-2</v>
      </c>
      <c r="BG59">
        <v>8.5250216488812119E-2</v>
      </c>
      <c r="BH59">
        <v>286396.79800000007</v>
      </c>
      <c r="BI59">
        <v>1.8477067610232146E-2</v>
      </c>
      <c r="BJ59">
        <v>1.7227665895635496E-2</v>
      </c>
      <c r="BK59">
        <v>1</v>
      </c>
      <c r="BL59" t="s">
        <v>69</v>
      </c>
      <c r="BM59">
        <v>1</v>
      </c>
      <c r="BN59" t="s">
        <v>588</v>
      </c>
    </row>
    <row r="60" spans="1:66">
      <c r="A60" s="141" t="str">
        <f t="shared" si="73"/>
        <v>인천스마트</v>
      </c>
      <c r="B60" s="141" t="str">
        <f t="shared" si="1"/>
        <v>5</v>
      </c>
      <c r="C60" s="142" t="str">
        <f t="shared" si="74"/>
        <v>70바3621</v>
      </c>
      <c r="D60" s="116" t="str">
        <f t="shared" si="75"/>
        <v>대형</v>
      </c>
      <c r="E60" s="112" t="str">
        <f t="shared" si="76"/>
        <v>B</v>
      </c>
      <c r="F60" s="162">
        <f t="shared" si="77"/>
        <v>0.93714285714285706</v>
      </c>
      <c r="G60" s="163">
        <f t="shared" si="78"/>
        <v>1.968</v>
      </c>
      <c r="H60" s="164">
        <f t="shared" si="79"/>
        <v>2.1</v>
      </c>
      <c r="I60" s="165">
        <f t="shared" si="80"/>
        <v>5487.3879999999999</v>
      </c>
      <c r="J60" s="166">
        <f t="shared" si="81"/>
        <v>3.8055793245102207E-2</v>
      </c>
      <c r="K60" s="166">
        <f t="shared" si="82"/>
        <v>0.33745106362942717</v>
      </c>
      <c r="L60" s="166">
        <f t="shared" si="83"/>
        <v>0.22032340341160495</v>
      </c>
      <c r="M60" s="167">
        <f t="shared" si="84"/>
        <v>9.8439999999999994</v>
      </c>
      <c r="N60" s="168">
        <f t="shared" si="85"/>
        <v>5.5E-2</v>
      </c>
      <c r="O60" s="168">
        <f t="shared" si="86"/>
        <v>9.7680000000000007</v>
      </c>
      <c r="P60" s="169">
        <f t="shared" si="87"/>
        <v>0.55833333333333335</v>
      </c>
      <c r="Q60" s="170">
        <f t="shared" si="88"/>
        <v>93</v>
      </c>
      <c r="R60" s="171">
        <f t="shared" si="89"/>
        <v>26.310332988500708</v>
      </c>
      <c r="S60" s="143">
        <f t="shared" si="90"/>
        <v>3</v>
      </c>
      <c r="T60" s="143">
        <f t="shared" si="91"/>
        <v>536</v>
      </c>
      <c r="U60" t="s">
        <v>118</v>
      </c>
      <c r="V60" t="s">
        <v>123</v>
      </c>
      <c r="W60" t="s">
        <v>118</v>
      </c>
      <c r="X60" s="4" t="s">
        <v>123</v>
      </c>
      <c r="Y60" s="4" t="s">
        <v>256</v>
      </c>
      <c r="Z60" s="4" t="s">
        <v>194</v>
      </c>
      <c r="AA60" s="4" t="s">
        <v>48</v>
      </c>
      <c r="AB60" s="4">
        <v>529</v>
      </c>
      <c r="AC60" s="4">
        <v>5487.3879999999999</v>
      </c>
      <c r="AD60" s="4">
        <v>2787.9630000000002</v>
      </c>
      <c r="AE60" s="4">
        <v>1.968</v>
      </c>
      <c r="AF60" s="4">
        <v>2.1</v>
      </c>
      <c r="AG60" s="4">
        <v>9.8439999999999994</v>
      </c>
      <c r="AH60" s="4">
        <v>333.97322500000001</v>
      </c>
      <c r="AI60" s="4">
        <v>12.709616</v>
      </c>
      <c r="AJ60" s="4">
        <v>112.69962</v>
      </c>
      <c r="AK60" s="4">
        <v>1209</v>
      </c>
      <c r="AL60" s="4">
        <v>3</v>
      </c>
      <c r="AM60" s="4">
        <v>536</v>
      </c>
      <c r="AN60" s="4">
        <v>93</v>
      </c>
      <c r="AO60" s="4">
        <v>16.430622</v>
      </c>
      <c r="AP60" s="4">
        <v>2235</v>
      </c>
      <c r="AQ60" s="4">
        <v>33.5</v>
      </c>
      <c r="AR60" s="4">
        <v>41</v>
      </c>
      <c r="AS60" s="4">
        <v>14390</v>
      </c>
      <c r="AT60" s="4">
        <v>5.5E-2</v>
      </c>
      <c r="AU60" s="4">
        <v>9.7680000000000007</v>
      </c>
      <c r="AV60" s="4">
        <v>35572</v>
      </c>
      <c r="AW60" s="4">
        <v>0</v>
      </c>
      <c r="AX60" s="4">
        <v>0.42</v>
      </c>
      <c r="AY60">
        <v>0.93714285714285706</v>
      </c>
      <c r="AZ60" t="s">
        <v>68</v>
      </c>
      <c r="BA60" t="s">
        <v>567</v>
      </c>
      <c r="BB60">
        <v>2</v>
      </c>
      <c r="BC60" t="s">
        <v>854</v>
      </c>
      <c r="BD60">
        <v>12</v>
      </c>
      <c r="BE60">
        <v>57876.079999999994</v>
      </c>
      <c r="BF60">
        <v>9.4812710190462113E-2</v>
      </c>
      <c r="BG60">
        <v>8.885305412134735E-2</v>
      </c>
      <c r="BH60">
        <v>286396.79800000007</v>
      </c>
      <c r="BI60">
        <v>1.9160088514676755E-2</v>
      </c>
      <c r="BJ60">
        <v>1.7955740093754214E-2</v>
      </c>
      <c r="BK60">
        <v>1</v>
      </c>
      <c r="BL60" t="s">
        <v>69</v>
      </c>
      <c r="BM60">
        <v>1</v>
      </c>
      <c r="BN60" t="s">
        <v>588</v>
      </c>
    </row>
    <row r="61" spans="1:66">
      <c r="A61" s="144" t="str">
        <f t="shared" si="73"/>
        <v>인천스마트</v>
      </c>
      <c r="B61" s="144" t="str">
        <f t="shared" si="1"/>
        <v>5</v>
      </c>
      <c r="C61" s="145" t="str">
        <f t="shared" si="74"/>
        <v>70바3622</v>
      </c>
      <c r="D61" s="133" t="str">
        <f t="shared" si="75"/>
        <v>대형</v>
      </c>
      <c r="E61" s="129" t="str">
        <f t="shared" si="76"/>
        <v>B</v>
      </c>
      <c r="F61" s="152">
        <f t="shared" si="77"/>
        <v>0.9028571428571428</v>
      </c>
      <c r="G61" s="153">
        <f t="shared" si="78"/>
        <v>1.8959999999999999</v>
      </c>
      <c r="H61" s="154">
        <f t="shared" si="79"/>
        <v>2.1</v>
      </c>
      <c r="I61" s="155">
        <f t="shared" si="80"/>
        <v>5582.8819999999996</v>
      </c>
      <c r="J61" s="156">
        <f t="shared" si="81"/>
        <v>5.2555154316766682E-2</v>
      </c>
      <c r="K61" s="156">
        <f t="shared" si="82"/>
        <v>0.35636746501128341</v>
      </c>
      <c r="L61" s="156">
        <f t="shared" si="83"/>
        <v>0.16998389004102182</v>
      </c>
      <c r="M61" s="157">
        <f t="shared" si="84"/>
        <v>11.119</v>
      </c>
      <c r="N61" s="158">
        <f t="shared" si="85"/>
        <v>5.3999999999999999E-2</v>
      </c>
      <c r="O61" s="158">
        <f t="shared" si="86"/>
        <v>9.5470000000000006</v>
      </c>
      <c r="P61" s="159">
        <f t="shared" si="87"/>
        <v>0.8666666666666667</v>
      </c>
      <c r="Q61" s="160">
        <f t="shared" si="88"/>
        <v>90</v>
      </c>
      <c r="R61" s="161">
        <f t="shared" si="89"/>
        <v>26.623738545565587</v>
      </c>
      <c r="S61" s="146">
        <f t="shared" si="90"/>
        <v>3</v>
      </c>
      <c r="T61" s="146">
        <f t="shared" si="91"/>
        <v>533</v>
      </c>
      <c r="U61" t="s">
        <v>118</v>
      </c>
      <c r="V61" t="s">
        <v>123</v>
      </c>
      <c r="W61" t="s">
        <v>118</v>
      </c>
      <c r="X61" s="4" t="s">
        <v>123</v>
      </c>
      <c r="Y61" s="4" t="s">
        <v>257</v>
      </c>
      <c r="Z61" s="4" t="s">
        <v>194</v>
      </c>
      <c r="AA61" s="4" t="s">
        <v>48</v>
      </c>
      <c r="AB61" s="4">
        <v>529</v>
      </c>
      <c r="AC61" s="4">
        <v>5582.8819999999996</v>
      </c>
      <c r="AD61" s="4">
        <v>2945.1320000000001</v>
      </c>
      <c r="AE61" s="4">
        <v>1.8959999999999999</v>
      </c>
      <c r="AF61" s="4">
        <v>2.1</v>
      </c>
      <c r="AG61" s="4">
        <v>11.119</v>
      </c>
      <c r="AH61" s="4">
        <v>354.76851399999998</v>
      </c>
      <c r="AI61" s="4">
        <v>18.644914</v>
      </c>
      <c r="AJ61" s="4">
        <v>126.42795599999999</v>
      </c>
      <c r="AK61" s="4">
        <v>949</v>
      </c>
      <c r="AL61" s="4">
        <v>3</v>
      </c>
      <c r="AM61" s="4">
        <v>533</v>
      </c>
      <c r="AN61" s="4">
        <v>90</v>
      </c>
      <c r="AO61" s="4">
        <v>15.736689</v>
      </c>
      <c r="AP61" s="4">
        <v>6495.5</v>
      </c>
      <c r="AQ61" s="4">
        <v>52</v>
      </c>
      <c r="AR61" s="4">
        <v>105</v>
      </c>
      <c r="AS61" s="4">
        <v>56702</v>
      </c>
      <c r="AT61" s="4">
        <v>5.3999999999999999E-2</v>
      </c>
      <c r="AU61" s="4">
        <v>9.5470000000000006</v>
      </c>
      <c r="AV61" s="4">
        <v>48935</v>
      </c>
      <c r="AW61" s="4">
        <v>0</v>
      </c>
      <c r="AX61" s="4">
        <v>0.43</v>
      </c>
      <c r="AY61">
        <v>0.9028571428571428</v>
      </c>
      <c r="AZ61" t="s">
        <v>68</v>
      </c>
      <c r="BA61" t="s">
        <v>567</v>
      </c>
      <c r="BB61">
        <v>6</v>
      </c>
      <c r="BC61" t="s">
        <v>855</v>
      </c>
      <c r="BD61">
        <v>9</v>
      </c>
      <c r="BE61">
        <v>57876.079999999994</v>
      </c>
      <c r="BF61">
        <v>9.646268372011374E-2</v>
      </c>
      <c r="BG61">
        <v>8.7092023015874112E-2</v>
      </c>
      <c r="BH61">
        <v>286396.79800000007</v>
      </c>
      <c r="BI61">
        <v>1.9493521013457693E-2</v>
      </c>
      <c r="BJ61">
        <v>1.7599864686436088E-2</v>
      </c>
      <c r="BK61">
        <v>1</v>
      </c>
      <c r="BL61" t="s">
        <v>69</v>
      </c>
      <c r="BM61">
        <v>1</v>
      </c>
      <c r="BN61" t="s">
        <v>588</v>
      </c>
    </row>
    <row r="62" spans="1:66">
      <c r="A62" s="141" t="str">
        <f t="shared" si="73"/>
        <v>인천스마트</v>
      </c>
      <c r="B62" s="141" t="str">
        <f t="shared" si="1"/>
        <v>5</v>
      </c>
      <c r="C62" s="142" t="str">
        <f t="shared" si="74"/>
        <v>70바3629</v>
      </c>
      <c r="D62" s="116" t="str">
        <f t="shared" si="75"/>
        <v>대형</v>
      </c>
      <c r="E62" s="112" t="str">
        <f t="shared" si="76"/>
        <v>B</v>
      </c>
      <c r="F62" s="162">
        <f t="shared" si="77"/>
        <v>0.93285714285714283</v>
      </c>
      <c r="G62" s="163">
        <f t="shared" si="78"/>
        <v>1.9590000000000001</v>
      </c>
      <c r="H62" s="164">
        <f t="shared" si="79"/>
        <v>2.1</v>
      </c>
      <c r="I62" s="165">
        <f t="shared" si="80"/>
        <v>4977.9309999999996</v>
      </c>
      <c r="J62" s="166">
        <f t="shared" si="81"/>
        <v>3.3108204897660504E-2</v>
      </c>
      <c r="K62" s="166">
        <f t="shared" si="82"/>
        <v>0.36154619089833423</v>
      </c>
      <c r="L62" s="166">
        <f t="shared" si="83"/>
        <v>0.14423663164475362</v>
      </c>
      <c r="M62" s="167">
        <f t="shared" si="84"/>
        <v>11.568</v>
      </c>
      <c r="N62" s="168">
        <f t="shared" si="85"/>
        <v>0.02</v>
      </c>
      <c r="O62" s="168">
        <f t="shared" si="86"/>
        <v>7.9349999999999996</v>
      </c>
      <c r="P62" s="169">
        <f t="shared" si="87"/>
        <v>0</v>
      </c>
      <c r="Q62" s="170">
        <f t="shared" si="88"/>
        <v>82</v>
      </c>
      <c r="R62" s="171">
        <f t="shared" si="89"/>
        <v>25.8005108157313</v>
      </c>
      <c r="S62" s="143">
        <f t="shared" si="90"/>
        <v>1</v>
      </c>
      <c r="T62" s="143">
        <f t="shared" si="91"/>
        <v>395</v>
      </c>
      <c r="U62" t="s">
        <v>118</v>
      </c>
      <c r="V62" t="s">
        <v>123</v>
      </c>
      <c r="W62" t="s">
        <v>118</v>
      </c>
      <c r="X62" s="4" t="s">
        <v>123</v>
      </c>
      <c r="Y62" s="4" t="s">
        <v>258</v>
      </c>
      <c r="Z62" s="4" t="s">
        <v>194</v>
      </c>
      <c r="AA62" s="4" t="s">
        <v>48</v>
      </c>
      <c r="AB62" s="4">
        <v>529</v>
      </c>
      <c r="AC62" s="4">
        <v>4977.9309999999996</v>
      </c>
      <c r="AD62" s="4">
        <v>2540.9789999999998</v>
      </c>
      <c r="AE62" s="4">
        <v>1.9590000000000001</v>
      </c>
      <c r="AF62" s="4">
        <v>2.1</v>
      </c>
      <c r="AG62" s="4">
        <v>11.568</v>
      </c>
      <c r="AH62" s="4">
        <v>318.72576700000002</v>
      </c>
      <c r="AI62" s="4">
        <v>10.552438</v>
      </c>
      <c r="AJ62" s="4">
        <v>115.234087</v>
      </c>
      <c r="AK62" s="4">
        <v>718</v>
      </c>
      <c r="AL62" s="4">
        <v>1</v>
      </c>
      <c r="AM62" s="4">
        <v>395</v>
      </c>
      <c r="AN62" s="4">
        <v>82</v>
      </c>
      <c r="AO62" s="4">
        <v>15.618225000000001</v>
      </c>
      <c r="AP62" s="4">
        <v>3995.3</v>
      </c>
      <c r="AQ62" s="4">
        <v>0</v>
      </c>
      <c r="AR62" s="4">
        <v>71</v>
      </c>
      <c r="AS62" s="4">
        <v>31628</v>
      </c>
      <c r="AT62" s="4">
        <v>0.02</v>
      </c>
      <c r="AU62" s="4">
        <v>7.9349999999999996</v>
      </c>
      <c r="AV62" s="4">
        <v>44579</v>
      </c>
      <c r="AW62" s="4">
        <v>0</v>
      </c>
      <c r="AX62" s="4">
        <v>0.47</v>
      </c>
      <c r="AY62">
        <v>0.93285714285714283</v>
      </c>
      <c r="AZ62" t="s">
        <v>68</v>
      </c>
      <c r="BA62" t="s">
        <v>567</v>
      </c>
      <c r="BB62">
        <v>4</v>
      </c>
      <c r="BC62" t="s">
        <v>570</v>
      </c>
      <c r="BD62">
        <v>12</v>
      </c>
      <c r="BE62">
        <v>57876.079999999994</v>
      </c>
      <c r="BF62">
        <v>8.6010161711021202E-2</v>
      </c>
      <c r="BG62">
        <v>8.0235193710424063E-2</v>
      </c>
      <c r="BH62">
        <v>286396.79800000007</v>
      </c>
      <c r="BI62">
        <v>1.7381238319570873E-2</v>
      </c>
      <c r="BJ62">
        <v>1.6214212318113971E-2</v>
      </c>
      <c r="BK62">
        <v>1</v>
      </c>
      <c r="BL62" t="s">
        <v>69</v>
      </c>
      <c r="BM62">
        <v>1</v>
      </c>
      <c r="BN62" t="s">
        <v>588</v>
      </c>
    </row>
    <row r="63" spans="1:66">
      <c r="A63" s="144" t="str">
        <f t="shared" si="73"/>
        <v>인천스마트</v>
      </c>
      <c r="B63" s="144" t="str">
        <f t="shared" si="1"/>
        <v>5</v>
      </c>
      <c r="C63" s="145" t="str">
        <f t="shared" si="74"/>
        <v>70바3630</v>
      </c>
      <c r="D63" s="133" t="str">
        <f t="shared" si="75"/>
        <v>대형</v>
      </c>
      <c r="E63" s="129" t="str">
        <f t="shared" si="76"/>
        <v>A</v>
      </c>
      <c r="F63" s="152">
        <f t="shared" si="77"/>
        <v>0.99238095238095236</v>
      </c>
      <c r="G63" s="153">
        <f t="shared" si="78"/>
        <v>2.0840000000000001</v>
      </c>
      <c r="H63" s="154">
        <f t="shared" si="79"/>
        <v>2.1</v>
      </c>
      <c r="I63" s="155">
        <f t="shared" si="80"/>
        <v>5967.0119999999997</v>
      </c>
      <c r="J63" s="156">
        <f t="shared" si="81"/>
        <v>2.6980772018293544E-2</v>
      </c>
      <c r="K63" s="156">
        <f t="shared" si="82"/>
        <v>0.34667059014011442</v>
      </c>
      <c r="L63" s="156">
        <f t="shared" si="83"/>
        <v>0.19021245474284282</v>
      </c>
      <c r="M63" s="157">
        <f t="shared" si="84"/>
        <v>12.182</v>
      </c>
      <c r="N63" s="158">
        <f t="shared" si="85"/>
        <v>1.7000000000000001E-2</v>
      </c>
      <c r="O63" s="158">
        <f t="shared" si="86"/>
        <v>13.507999999999999</v>
      </c>
      <c r="P63" s="159">
        <f t="shared" si="87"/>
        <v>0</v>
      </c>
      <c r="Q63" s="160">
        <f t="shared" si="88"/>
        <v>80</v>
      </c>
      <c r="R63" s="161">
        <f t="shared" si="89"/>
        <v>25.627781569157605</v>
      </c>
      <c r="S63" s="146">
        <f t="shared" si="90"/>
        <v>1</v>
      </c>
      <c r="T63" s="146">
        <f t="shared" si="91"/>
        <v>806</v>
      </c>
      <c r="U63" t="s">
        <v>118</v>
      </c>
      <c r="V63" t="s">
        <v>123</v>
      </c>
      <c r="W63" t="s">
        <v>118</v>
      </c>
      <c r="X63" s="4" t="s">
        <v>123</v>
      </c>
      <c r="Y63" s="4" t="s">
        <v>259</v>
      </c>
      <c r="Z63" s="4" t="s">
        <v>194</v>
      </c>
      <c r="AA63" s="4" t="s">
        <v>48</v>
      </c>
      <c r="AB63" s="4">
        <v>529</v>
      </c>
      <c r="AC63" s="4">
        <v>5967.0119999999997</v>
      </c>
      <c r="AD63" s="4">
        <v>2863.002</v>
      </c>
      <c r="AE63" s="4">
        <v>2.0840000000000001</v>
      </c>
      <c r="AF63" s="4">
        <v>2.1</v>
      </c>
      <c r="AG63" s="4">
        <v>12.182</v>
      </c>
      <c r="AH63" s="4">
        <v>371.73183899999998</v>
      </c>
      <c r="AI63" s="4">
        <v>10.029612</v>
      </c>
      <c r="AJ63" s="4">
        <v>128.86849599999999</v>
      </c>
      <c r="AK63" s="4">
        <v>1135</v>
      </c>
      <c r="AL63" s="4">
        <v>1</v>
      </c>
      <c r="AM63" s="4">
        <v>806</v>
      </c>
      <c r="AN63" s="4">
        <v>80</v>
      </c>
      <c r="AO63" s="4">
        <v>16.051926000000002</v>
      </c>
      <c r="AP63" s="4">
        <v>4518.5</v>
      </c>
      <c r="AQ63" s="4">
        <v>0</v>
      </c>
      <c r="AR63" s="4">
        <v>51</v>
      </c>
      <c r="AS63" s="4">
        <v>16010</v>
      </c>
      <c r="AT63" s="4">
        <v>1.7000000000000001E-2</v>
      </c>
      <c r="AU63" s="4">
        <v>13.507999999999999</v>
      </c>
      <c r="AV63" s="4">
        <v>53725</v>
      </c>
      <c r="AW63" s="4">
        <v>0</v>
      </c>
      <c r="AX63" s="4">
        <v>0.52</v>
      </c>
      <c r="AY63">
        <v>0.99238095238095236</v>
      </c>
      <c r="AZ63" t="s">
        <v>66</v>
      </c>
      <c r="BA63" t="s">
        <v>567</v>
      </c>
      <c r="BB63">
        <v>2</v>
      </c>
      <c r="BC63" t="s">
        <v>575</v>
      </c>
      <c r="BD63">
        <v>11</v>
      </c>
      <c r="BE63">
        <v>57876.079999999994</v>
      </c>
      <c r="BF63">
        <v>0.1030997952867575</v>
      </c>
      <c r="BG63">
        <v>0.10231427303695363</v>
      </c>
      <c r="BH63">
        <v>286396.79800000007</v>
      </c>
      <c r="BI63">
        <v>2.0834772042388542E-2</v>
      </c>
      <c r="BJ63">
        <v>2.0676030922065582E-2</v>
      </c>
      <c r="BK63">
        <v>1</v>
      </c>
      <c r="BL63" t="s">
        <v>68</v>
      </c>
      <c r="BM63">
        <v>1</v>
      </c>
      <c r="BN63" t="s">
        <v>588</v>
      </c>
    </row>
    <row r="64" spans="1:66">
      <c r="A64" s="141" t="str">
        <f t="shared" si="73"/>
        <v>인천스마트</v>
      </c>
      <c r="B64" s="141" t="str">
        <f t="shared" si="1"/>
        <v>5</v>
      </c>
      <c r="C64" s="142" t="str">
        <f t="shared" si="74"/>
        <v>70바3631</v>
      </c>
      <c r="D64" s="116" t="str">
        <f t="shared" si="75"/>
        <v>대형</v>
      </c>
      <c r="E64" s="112" t="str">
        <f t="shared" si="76"/>
        <v>A</v>
      </c>
      <c r="F64" s="162">
        <f t="shared" si="77"/>
        <v>0.99904761904761896</v>
      </c>
      <c r="G64" s="163">
        <f t="shared" si="78"/>
        <v>2.0979999999999999</v>
      </c>
      <c r="H64" s="164">
        <f t="shared" si="79"/>
        <v>2.1</v>
      </c>
      <c r="I64" s="165">
        <f t="shared" si="80"/>
        <v>5072.0870000000004</v>
      </c>
      <c r="J64" s="166">
        <f t="shared" si="81"/>
        <v>1.6188693068730491E-2</v>
      </c>
      <c r="K64" s="166">
        <f t="shared" si="82"/>
        <v>0.31550468239312551</v>
      </c>
      <c r="L64" s="166">
        <f t="shared" si="83"/>
        <v>0.21470451906680621</v>
      </c>
      <c r="M64" s="167">
        <f t="shared" si="84"/>
        <v>8.2970000000000006</v>
      </c>
      <c r="N64" s="168">
        <f t="shared" si="85"/>
        <v>0.02</v>
      </c>
      <c r="O64" s="168">
        <f t="shared" si="86"/>
        <v>3.47</v>
      </c>
      <c r="P64" s="169">
        <f t="shared" si="87"/>
        <v>5.1666666666666666E-2</v>
      </c>
      <c r="Q64" s="170">
        <f t="shared" si="88"/>
        <v>88</v>
      </c>
      <c r="R64" s="171">
        <f t="shared" si="89"/>
        <v>25.476336279982064</v>
      </c>
      <c r="S64" s="143">
        <f t="shared" si="90"/>
        <v>1</v>
      </c>
      <c r="T64" s="143">
        <f t="shared" si="91"/>
        <v>176</v>
      </c>
      <c r="U64" t="s">
        <v>118</v>
      </c>
      <c r="V64" t="s">
        <v>123</v>
      </c>
      <c r="W64" t="s">
        <v>118</v>
      </c>
      <c r="X64" s="4" t="s">
        <v>123</v>
      </c>
      <c r="Y64" s="4" t="s">
        <v>260</v>
      </c>
      <c r="Z64" s="4" t="s">
        <v>194</v>
      </c>
      <c r="AA64" s="4" t="s">
        <v>48</v>
      </c>
      <c r="AB64" s="4">
        <v>529</v>
      </c>
      <c r="AC64" s="4">
        <v>5072.0870000000004</v>
      </c>
      <c r="AD64" s="4">
        <v>2417.2930000000001</v>
      </c>
      <c r="AE64" s="4">
        <v>2.0979999999999999</v>
      </c>
      <c r="AF64" s="4">
        <v>2.1</v>
      </c>
      <c r="AG64" s="4">
        <v>8.2970000000000006</v>
      </c>
      <c r="AH64" s="4">
        <v>297.90236800000002</v>
      </c>
      <c r="AI64" s="4">
        <v>4.8226500000000003</v>
      </c>
      <c r="AJ64" s="4">
        <v>93.989592000000002</v>
      </c>
      <c r="AK64" s="4">
        <v>1089</v>
      </c>
      <c r="AL64" s="4">
        <v>1</v>
      </c>
      <c r="AM64" s="4">
        <v>176</v>
      </c>
      <c r="AN64" s="4">
        <v>88</v>
      </c>
      <c r="AO64" s="4">
        <v>17.026004</v>
      </c>
      <c r="AP64" s="4">
        <v>1509.8</v>
      </c>
      <c r="AQ64" s="4">
        <v>3.1</v>
      </c>
      <c r="AR64" s="4">
        <v>9</v>
      </c>
      <c r="AS64" s="4">
        <v>2550</v>
      </c>
      <c r="AT64" s="4">
        <v>0.02</v>
      </c>
      <c r="AU64" s="4">
        <v>3.47</v>
      </c>
      <c r="AV64" s="4">
        <v>45392</v>
      </c>
      <c r="AW64" s="4">
        <v>0</v>
      </c>
      <c r="AX64" s="4">
        <v>0.42</v>
      </c>
      <c r="AY64">
        <v>0.99904761904761896</v>
      </c>
      <c r="AZ64" t="s">
        <v>66</v>
      </c>
      <c r="BA64" t="s">
        <v>567</v>
      </c>
      <c r="BB64">
        <v>1</v>
      </c>
      <c r="BC64" t="s">
        <v>574</v>
      </c>
      <c r="BD64">
        <v>11</v>
      </c>
      <c r="BE64">
        <v>57876.079999999994</v>
      </c>
      <c r="BF64">
        <v>8.7637016881585636E-2</v>
      </c>
      <c r="BG64">
        <v>8.7553553055984112E-2</v>
      </c>
      <c r="BH64">
        <v>286396.79800000007</v>
      </c>
      <c r="BI64">
        <v>1.7709998978410364E-2</v>
      </c>
      <c r="BJ64">
        <v>1.7693132312716638E-2</v>
      </c>
      <c r="BK64">
        <v>1</v>
      </c>
      <c r="BL64" t="s">
        <v>68</v>
      </c>
      <c r="BM64">
        <v>1</v>
      </c>
      <c r="BN64" t="s">
        <v>588</v>
      </c>
    </row>
    <row r="65" spans="1:66">
      <c r="A65" s="144" t="str">
        <f t="shared" ref="A65:A74" si="92">W65</f>
        <v>인천스마트</v>
      </c>
      <c r="B65" s="144" t="str">
        <f t="shared" si="1"/>
        <v>5</v>
      </c>
      <c r="C65" s="145" t="str">
        <f t="shared" ref="C65:C74" si="93">Y65</f>
        <v>70바3632</v>
      </c>
      <c r="D65" s="133" t="str">
        <f t="shared" ref="D65:D74" si="94">Z65</f>
        <v>대형</v>
      </c>
      <c r="E65" s="129" t="str">
        <f t="shared" ref="E65:E74" si="95">AZ65</f>
        <v>B</v>
      </c>
      <c r="F65" s="152">
        <f t="shared" ref="F65:F74" si="96">G65/H65</f>
        <v>0.93666666666666665</v>
      </c>
      <c r="G65" s="153">
        <f t="shared" ref="G65:G74" si="97">AE65</f>
        <v>1.9670000000000001</v>
      </c>
      <c r="H65" s="154">
        <f t="shared" ref="H65:H74" si="98">AF65</f>
        <v>2.1</v>
      </c>
      <c r="I65" s="155">
        <f t="shared" ref="I65:I74" si="99">AC65</f>
        <v>4685.8329999999996</v>
      </c>
      <c r="J65" s="156">
        <f t="shared" ref="J65:J74" si="100">AI65/AH65</f>
        <v>2.9334282525765865E-2</v>
      </c>
      <c r="K65" s="156">
        <f t="shared" ref="K65:K74" si="101">AJ65/AH65</f>
        <v>0.26810378465167861</v>
      </c>
      <c r="L65" s="156">
        <f t="shared" ref="L65:L74" si="102">AK65/AC65</f>
        <v>0.13274053940889485</v>
      </c>
      <c r="M65" s="157">
        <f t="shared" ref="M65:M74" si="103">AG65</f>
        <v>8.4719999999999995</v>
      </c>
      <c r="N65" s="158">
        <f t="shared" ref="N65:N74" si="104">IF(AW65=0,AT65,"속도계이상")</f>
        <v>0.128</v>
      </c>
      <c r="O65" s="158">
        <f t="shared" ref="O65:O74" si="105">IF(AW65=0,AU65,"속도계이상")</f>
        <v>0.40500000000000003</v>
      </c>
      <c r="P65" s="159">
        <f t="shared" ref="P65:P74" si="106">AQ65/60</f>
        <v>8.4999999999999992E-2</v>
      </c>
      <c r="Q65" s="160">
        <f t="shared" ref="Q65:Q74" si="107">AN65</f>
        <v>89</v>
      </c>
      <c r="R65" s="161">
        <f t="shared" ref="R65:R74" si="108">AC65/(AH65-AI65-AJ65)</f>
        <v>26.700988974121412</v>
      </c>
      <c r="S65" s="146">
        <f t="shared" ref="S65:S74" si="109">IF(AW65=0,AL65,"속도계이상")</f>
        <v>6</v>
      </c>
      <c r="T65" s="146">
        <f t="shared" ref="T65:T74" si="110">IF(AW65=0,AM65,"속도계이상")</f>
        <v>19</v>
      </c>
      <c r="U65" t="s">
        <v>118</v>
      </c>
      <c r="V65" t="s">
        <v>123</v>
      </c>
      <c r="W65" t="s">
        <v>118</v>
      </c>
      <c r="X65" s="4" t="s">
        <v>123</v>
      </c>
      <c r="Y65" s="4" t="s">
        <v>261</v>
      </c>
      <c r="Z65" s="4" t="s">
        <v>194</v>
      </c>
      <c r="AA65" s="4" t="s">
        <v>48</v>
      </c>
      <c r="AB65" s="4">
        <v>529</v>
      </c>
      <c r="AC65" s="4">
        <v>4685.8329999999996</v>
      </c>
      <c r="AD65" s="4">
        <v>2381.7660000000001</v>
      </c>
      <c r="AE65" s="4">
        <v>1.9670000000000001</v>
      </c>
      <c r="AF65" s="4">
        <v>2.1</v>
      </c>
      <c r="AG65" s="4">
        <v>8.4719999999999995</v>
      </c>
      <c r="AH65" s="4">
        <v>249.789883</v>
      </c>
      <c r="AI65" s="4">
        <v>7.327407</v>
      </c>
      <c r="AJ65" s="4">
        <v>66.969612999999995</v>
      </c>
      <c r="AK65" s="4">
        <v>622</v>
      </c>
      <c r="AL65" s="4">
        <v>6</v>
      </c>
      <c r="AM65" s="4">
        <v>19</v>
      </c>
      <c r="AN65" s="4">
        <v>89</v>
      </c>
      <c r="AO65" s="4">
        <v>18.759098000000002</v>
      </c>
      <c r="AP65" s="4">
        <v>2103.3000000000002</v>
      </c>
      <c r="AQ65" s="4">
        <v>5.0999999999999996</v>
      </c>
      <c r="AR65" s="4">
        <v>5282</v>
      </c>
      <c r="AS65" s="4">
        <v>0</v>
      </c>
      <c r="AT65" s="4">
        <v>0.128</v>
      </c>
      <c r="AU65" s="4">
        <v>0.40500000000000003</v>
      </c>
      <c r="AV65" s="4">
        <v>0</v>
      </c>
      <c r="AW65" s="4">
        <v>0</v>
      </c>
      <c r="AX65" s="4">
        <v>0.38</v>
      </c>
      <c r="AY65">
        <v>0.93666666666666665</v>
      </c>
      <c r="AZ65" t="s">
        <v>68</v>
      </c>
      <c r="BA65" t="s">
        <v>567</v>
      </c>
      <c r="BB65">
        <v>3</v>
      </c>
      <c r="BC65" t="s">
        <v>571</v>
      </c>
      <c r="BD65">
        <v>9</v>
      </c>
      <c r="BE65">
        <v>57876.079999999994</v>
      </c>
      <c r="BF65">
        <v>8.0963206215763056E-2</v>
      </c>
      <c r="BG65">
        <v>7.5835536488764732E-2</v>
      </c>
      <c r="BH65">
        <v>286396.79800000007</v>
      </c>
      <c r="BI65">
        <v>1.6361331665446895E-2</v>
      </c>
      <c r="BJ65">
        <v>1.5325113993301925E-2</v>
      </c>
      <c r="BK65">
        <v>1</v>
      </c>
      <c r="BL65" t="s">
        <v>69</v>
      </c>
      <c r="BM65">
        <v>1</v>
      </c>
      <c r="BN65" t="s">
        <v>588</v>
      </c>
    </row>
    <row r="66" spans="1:66">
      <c r="A66" s="141" t="str">
        <f t="shared" si="92"/>
        <v>인천스마트</v>
      </c>
      <c r="B66" s="141" t="str">
        <f t="shared" si="1"/>
        <v>5</v>
      </c>
      <c r="C66" s="142" t="str">
        <f t="shared" si="93"/>
        <v>70바3661</v>
      </c>
      <c r="D66" s="116" t="str">
        <f t="shared" si="94"/>
        <v>대형</v>
      </c>
      <c r="E66" s="112" t="str">
        <f t="shared" si="95"/>
        <v>S</v>
      </c>
      <c r="F66" s="162">
        <f t="shared" si="96"/>
        <v>1.0919047619047619</v>
      </c>
      <c r="G66" s="163">
        <f t="shared" si="97"/>
        <v>2.2930000000000001</v>
      </c>
      <c r="H66" s="164">
        <f t="shared" si="98"/>
        <v>2.1</v>
      </c>
      <c r="I66" s="165">
        <f t="shared" si="99"/>
        <v>5090.0389999999998</v>
      </c>
      <c r="J66" s="166">
        <f t="shared" si="100"/>
        <v>2.8011476405801615E-2</v>
      </c>
      <c r="K66" s="166">
        <f t="shared" si="101"/>
        <v>0.3215415917990857</v>
      </c>
      <c r="L66" s="166">
        <f t="shared" si="102"/>
        <v>0.23280764646400548</v>
      </c>
      <c r="M66" s="167">
        <f t="shared" si="103"/>
        <v>10.353999999999999</v>
      </c>
      <c r="N66" s="168">
        <f t="shared" si="104"/>
        <v>7.9000000000000001E-2</v>
      </c>
      <c r="O66" s="168">
        <f t="shared" si="105"/>
        <v>15.638</v>
      </c>
      <c r="P66" s="169">
        <f t="shared" si="106"/>
        <v>0.26</v>
      </c>
      <c r="Q66" s="170">
        <f t="shared" si="107"/>
        <v>90</v>
      </c>
      <c r="R66" s="171">
        <f t="shared" si="108"/>
        <v>25.512831169110814</v>
      </c>
      <c r="S66" s="143">
        <f t="shared" si="109"/>
        <v>4</v>
      </c>
      <c r="T66" s="143">
        <f t="shared" si="110"/>
        <v>796</v>
      </c>
      <c r="U66" t="s">
        <v>118</v>
      </c>
      <c r="V66" t="s">
        <v>123</v>
      </c>
      <c r="W66" t="s">
        <v>118</v>
      </c>
      <c r="X66" s="4" t="s">
        <v>123</v>
      </c>
      <c r="Y66" s="4" t="s">
        <v>262</v>
      </c>
      <c r="Z66" s="4" t="s">
        <v>194</v>
      </c>
      <c r="AA66" s="4" t="s">
        <v>48</v>
      </c>
      <c r="AB66" s="4">
        <v>529</v>
      </c>
      <c r="AC66" s="4">
        <v>5090.0389999999998</v>
      </c>
      <c r="AD66" s="4">
        <v>2219.46</v>
      </c>
      <c r="AE66" s="4">
        <v>2.2930000000000001</v>
      </c>
      <c r="AF66" s="4">
        <v>2.1</v>
      </c>
      <c r="AG66" s="4">
        <v>10.353999999999999</v>
      </c>
      <c r="AH66" s="4">
        <v>306.72599600000001</v>
      </c>
      <c r="AI66" s="4">
        <v>8.5918480000000006</v>
      </c>
      <c r="AJ66" s="4">
        <v>98.625164999999996</v>
      </c>
      <c r="AK66" s="4">
        <v>1185</v>
      </c>
      <c r="AL66" s="4">
        <v>4</v>
      </c>
      <c r="AM66" s="4">
        <v>796</v>
      </c>
      <c r="AN66" s="4">
        <v>90</v>
      </c>
      <c r="AO66" s="4">
        <v>16.594742</v>
      </c>
      <c r="AP66" s="4">
        <v>3911.8</v>
      </c>
      <c r="AQ66" s="4">
        <v>15.6</v>
      </c>
      <c r="AR66" s="4">
        <v>27</v>
      </c>
      <c r="AS66" s="4">
        <v>8228</v>
      </c>
      <c r="AT66" s="4">
        <v>7.9000000000000001E-2</v>
      </c>
      <c r="AU66" s="4">
        <v>15.638</v>
      </c>
      <c r="AV66" s="4">
        <v>47959</v>
      </c>
      <c r="AW66" s="4">
        <v>0</v>
      </c>
      <c r="AX66" s="4">
        <v>0.52</v>
      </c>
      <c r="AY66">
        <v>1.0919047619047619</v>
      </c>
      <c r="AZ66" t="s">
        <v>71</v>
      </c>
      <c r="BA66" t="s">
        <v>567</v>
      </c>
      <c r="BB66">
        <v>1</v>
      </c>
      <c r="BC66" t="s">
        <v>576</v>
      </c>
      <c r="BD66">
        <v>12</v>
      </c>
      <c r="BE66">
        <v>57876.079999999994</v>
      </c>
      <c r="BF66">
        <v>8.7947196838486646E-2</v>
      </c>
      <c r="BG66">
        <v>9.6029963024118994E-2</v>
      </c>
      <c r="BH66">
        <v>286396.79800000007</v>
      </c>
      <c r="BI66">
        <v>1.7772681243454401E-2</v>
      </c>
      <c r="BJ66">
        <v>1.9406075281543304E-2</v>
      </c>
      <c r="BK66">
        <v>1</v>
      </c>
      <c r="BL66" t="s">
        <v>71</v>
      </c>
      <c r="BM66">
        <v>0</v>
      </c>
      <c r="BN66" t="s">
        <v>545</v>
      </c>
    </row>
    <row r="67" spans="1:66">
      <c r="A67" s="144" t="str">
        <f t="shared" si="92"/>
        <v>인천스마트</v>
      </c>
      <c r="B67" s="144" t="str">
        <f t="shared" si="1"/>
        <v>5</v>
      </c>
      <c r="C67" s="145" t="str">
        <f t="shared" si="93"/>
        <v>70바3662</v>
      </c>
      <c r="D67" s="133" t="str">
        <f t="shared" si="94"/>
        <v>대형</v>
      </c>
      <c r="E67" s="129" t="str">
        <f t="shared" si="95"/>
        <v>C</v>
      </c>
      <c r="F67" s="152">
        <f t="shared" si="96"/>
        <v>0.85619047619047617</v>
      </c>
      <c r="G67" s="153">
        <f t="shared" si="97"/>
        <v>1.798</v>
      </c>
      <c r="H67" s="154">
        <f t="shared" si="98"/>
        <v>2.1</v>
      </c>
      <c r="I67" s="155">
        <f t="shared" si="99"/>
        <v>3773.9780000000001</v>
      </c>
      <c r="J67" s="156">
        <f t="shared" si="100"/>
        <v>4.8315256350839608E-2</v>
      </c>
      <c r="K67" s="156">
        <f t="shared" si="101"/>
        <v>0.33045192554241198</v>
      </c>
      <c r="L67" s="156">
        <f t="shared" si="102"/>
        <v>0.13248619891265925</v>
      </c>
      <c r="M67" s="157">
        <f t="shared" si="103"/>
        <v>9.7859999999999996</v>
      </c>
      <c r="N67" s="158">
        <f t="shared" si="104"/>
        <v>7.9000000000000001E-2</v>
      </c>
      <c r="O67" s="158">
        <f t="shared" si="105"/>
        <v>7.7110000000000003</v>
      </c>
      <c r="P67" s="159">
        <f t="shared" si="106"/>
        <v>0</v>
      </c>
      <c r="Q67" s="160">
        <f t="shared" si="107"/>
        <v>79</v>
      </c>
      <c r="R67" s="161">
        <f t="shared" si="108"/>
        <v>25.157324015976766</v>
      </c>
      <c r="S67" s="146">
        <f t="shared" si="109"/>
        <v>3</v>
      </c>
      <c r="T67" s="146">
        <f t="shared" si="110"/>
        <v>291</v>
      </c>
      <c r="U67" t="s">
        <v>118</v>
      </c>
      <c r="V67" t="s">
        <v>123</v>
      </c>
      <c r="W67" t="s">
        <v>118</v>
      </c>
      <c r="X67" s="4" t="s">
        <v>123</v>
      </c>
      <c r="Y67" s="4" t="s">
        <v>263</v>
      </c>
      <c r="Z67" s="4" t="s">
        <v>194</v>
      </c>
      <c r="AA67" s="4" t="s">
        <v>48</v>
      </c>
      <c r="AB67" s="4">
        <v>529</v>
      </c>
      <c r="AC67" s="4">
        <v>3773.9780000000001</v>
      </c>
      <c r="AD67" s="4">
        <v>2098.6179999999999</v>
      </c>
      <c r="AE67" s="4">
        <v>1.798</v>
      </c>
      <c r="AF67" s="4">
        <v>2.1</v>
      </c>
      <c r="AG67" s="4">
        <v>9.7859999999999996</v>
      </c>
      <c r="AH67" s="4">
        <v>241.479646</v>
      </c>
      <c r="AI67" s="4">
        <v>11.667151</v>
      </c>
      <c r="AJ67" s="4">
        <v>79.797414000000003</v>
      </c>
      <c r="AK67" s="4">
        <v>500</v>
      </c>
      <c r="AL67" s="4">
        <v>3</v>
      </c>
      <c r="AM67" s="4">
        <v>291</v>
      </c>
      <c r="AN67" s="4">
        <v>79</v>
      </c>
      <c r="AO67" s="4">
        <v>15.628555</v>
      </c>
      <c r="AP67" s="4">
        <v>3133.6</v>
      </c>
      <c r="AQ67" s="4">
        <v>0</v>
      </c>
      <c r="AR67" s="4">
        <v>54</v>
      </c>
      <c r="AS67" s="4">
        <v>20261</v>
      </c>
      <c r="AT67" s="4">
        <v>7.9000000000000001E-2</v>
      </c>
      <c r="AU67" s="4">
        <v>7.7110000000000003</v>
      </c>
      <c r="AV67" s="4">
        <v>29380</v>
      </c>
      <c r="AW67" s="4">
        <v>0</v>
      </c>
      <c r="AX67" s="4">
        <v>0.4</v>
      </c>
      <c r="AY67">
        <v>0.85619047619047617</v>
      </c>
      <c r="AZ67" t="s">
        <v>69</v>
      </c>
      <c r="BA67" t="s">
        <v>567</v>
      </c>
      <c r="BB67">
        <v>2</v>
      </c>
      <c r="BC67" t="s">
        <v>573</v>
      </c>
      <c r="BD67">
        <v>10</v>
      </c>
      <c r="BE67">
        <v>57876.079999999994</v>
      </c>
      <c r="BF67">
        <v>6.5207906271468288E-2</v>
      </c>
      <c r="BG67">
        <v>5.5830388321952369E-2</v>
      </c>
      <c r="BH67">
        <v>286396.79800000007</v>
      </c>
      <c r="BI67">
        <v>1.3177444812075025E-2</v>
      </c>
      <c r="BJ67">
        <v>1.1282402748624236E-2</v>
      </c>
      <c r="BK67">
        <v>1</v>
      </c>
      <c r="BL67" t="s">
        <v>67</v>
      </c>
      <c r="BM67">
        <v>1</v>
      </c>
      <c r="BN67" t="s">
        <v>588</v>
      </c>
    </row>
    <row r="68" spans="1:66">
      <c r="A68" s="141" t="str">
        <f t="shared" si="92"/>
        <v>인천스마트</v>
      </c>
      <c r="B68" s="141" t="str">
        <f t="shared" si="1"/>
        <v>5-1</v>
      </c>
      <c r="C68" s="142" t="str">
        <f t="shared" si="93"/>
        <v>70바3643</v>
      </c>
      <c r="D68" s="116" t="str">
        <f t="shared" si="94"/>
        <v>대형</v>
      </c>
      <c r="E68" s="112" t="str">
        <f t="shared" si="95"/>
        <v>B</v>
      </c>
      <c r="F68" s="162">
        <f t="shared" si="96"/>
        <v>0.90526315789473688</v>
      </c>
      <c r="G68" s="163">
        <f t="shared" si="97"/>
        <v>1.72</v>
      </c>
      <c r="H68" s="164">
        <f t="shared" si="98"/>
        <v>1.9</v>
      </c>
      <c r="I68" s="165">
        <f t="shared" si="99"/>
        <v>1430.434</v>
      </c>
      <c r="J68" s="166">
        <f t="shared" si="100"/>
        <v>5.4004475400462167E-2</v>
      </c>
      <c r="K68" s="166">
        <f t="shared" si="101"/>
        <v>0.34166168894811683</v>
      </c>
      <c r="L68" s="166">
        <f t="shared" si="102"/>
        <v>0.16498489269690178</v>
      </c>
      <c r="M68" s="167">
        <f t="shared" si="103"/>
        <v>12.692</v>
      </c>
      <c r="N68" s="168">
        <f t="shared" si="104"/>
        <v>0.55900000000000005</v>
      </c>
      <c r="O68" s="168">
        <f t="shared" si="105"/>
        <v>21.391999999999999</v>
      </c>
      <c r="P68" s="169">
        <f t="shared" si="106"/>
        <v>0</v>
      </c>
      <c r="Q68" s="170">
        <f t="shared" si="107"/>
        <v>66</v>
      </c>
      <c r="R68" s="171">
        <f t="shared" si="108"/>
        <v>25.083335138025642</v>
      </c>
      <c r="S68" s="143">
        <f t="shared" si="109"/>
        <v>8</v>
      </c>
      <c r="T68" s="143">
        <f t="shared" si="110"/>
        <v>306</v>
      </c>
      <c r="U68" t="s">
        <v>118</v>
      </c>
      <c r="V68" t="s">
        <v>124</v>
      </c>
      <c r="W68" t="s">
        <v>118</v>
      </c>
      <c r="X68" s="4" t="s">
        <v>124</v>
      </c>
      <c r="Y68" s="4" t="s">
        <v>509</v>
      </c>
      <c r="Z68" s="4" t="s">
        <v>194</v>
      </c>
      <c r="AA68" s="4" t="s">
        <v>48</v>
      </c>
      <c r="AB68" s="4">
        <v>529</v>
      </c>
      <c r="AC68" s="4">
        <v>1430.434</v>
      </c>
      <c r="AD68" s="4">
        <v>831.82600000000002</v>
      </c>
      <c r="AE68" s="4">
        <v>1.72</v>
      </c>
      <c r="AF68" s="4">
        <v>1.9</v>
      </c>
      <c r="AG68" s="4">
        <v>12.692</v>
      </c>
      <c r="AH68" s="4">
        <v>94.363845999999995</v>
      </c>
      <c r="AI68" s="4">
        <v>5.0960700000000001</v>
      </c>
      <c r="AJ68" s="4">
        <v>32.240510999999998</v>
      </c>
      <c r="AK68" s="4">
        <v>236</v>
      </c>
      <c r="AL68" s="4">
        <v>8</v>
      </c>
      <c r="AM68" s="4">
        <v>306</v>
      </c>
      <c r="AN68" s="4">
        <v>66</v>
      </c>
      <c r="AO68" s="4">
        <v>15.158708000000001</v>
      </c>
      <c r="AP68" s="4">
        <v>147.5</v>
      </c>
      <c r="AQ68" s="4">
        <v>0</v>
      </c>
      <c r="AR68" s="4">
        <v>26</v>
      </c>
      <c r="AS68" s="4">
        <v>7754</v>
      </c>
      <c r="AT68" s="4">
        <v>0.55900000000000005</v>
      </c>
      <c r="AU68" s="4">
        <v>21.391999999999999</v>
      </c>
      <c r="AV68" s="4">
        <v>3115</v>
      </c>
      <c r="AW68" s="4">
        <v>0</v>
      </c>
      <c r="AX68" s="4">
        <v>0.45</v>
      </c>
      <c r="AY68">
        <v>0.90526315789473688</v>
      </c>
      <c r="AZ68" t="s">
        <v>68</v>
      </c>
      <c r="BA68" t="s">
        <v>577</v>
      </c>
      <c r="BB68">
        <v>6</v>
      </c>
      <c r="BC68" t="s">
        <v>856</v>
      </c>
      <c r="BD68">
        <v>6</v>
      </c>
      <c r="BE68">
        <v>12372.744000000001</v>
      </c>
      <c r="BF68">
        <v>0.11561170262635354</v>
      </c>
      <c r="BG68">
        <v>0.10465901500912005</v>
      </c>
      <c r="BH68">
        <v>286396.79800000007</v>
      </c>
      <c r="BI68">
        <v>4.9945879632355373E-3</v>
      </c>
      <c r="BJ68">
        <v>4.5214164719816442E-3</v>
      </c>
      <c r="BK68">
        <v>1</v>
      </c>
      <c r="BL68" t="s">
        <v>68</v>
      </c>
      <c r="BM68">
        <v>0</v>
      </c>
      <c r="BN68" t="s">
        <v>545</v>
      </c>
    </row>
    <row r="69" spans="1:66">
      <c r="A69" s="144" t="str">
        <f t="shared" si="92"/>
        <v>인천스마트</v>
      </c>
      <c r="B69" s="144" t="str">
        <f t="shared" si="1"/>
        <v>5-1</v>
      </c>
      <c r="C69" s="145" t="str">
        <f t="shared" si="93"/>
        <v>70바3644</v>
      </c>
      <c r="D69" s="133" t="str">
        <f t="shared" si="94"/>
        <v>대형</v>
      </c>
      <c r="E69" s="129" t="str">
        <f t="shared" si="95"/>
        <v>B</v>
      </c>
      <c r="F69" s="152">
        <f t="shared" si="96"/>
        <v>0.91157894736842104</v>
      </c>
      <c r="G69" s="153">
        <f t="shared" si="97"/>
        <v>1.732</v>
      </c>
      <c r="H69" s="154">
        <f t="shared" si="98"/>
        <v>1.9</v>
      </c>
      <c r="I69" s="155">
        <f t="shared" si="99"/>
        <v>1135.6610000000001</v>
      </c>
      <c r="J69" s="156">
        <f t="shared" si="100"/>
        <v>4.482482651279384E-2</v>
      </c>
      <c r="K69" s="156">
        <f t="shared" si="101"/>
        <v>0.33205259473821047</v>
      </c>
      <c r="L69" s="156">
        <f t="shared" si="102"/>
        <v>0.14881201344415279</v>
      </c>
      <c r="M69" s="157">
        <f t="shared" si="103"/>
        <v>13.347</v>
      </c>
      <c r="N69" s="158">
        <f t="shared" si="104"/>
        <v>0.17599999999999999</v>
      </c>
      <c r="O69" s="158">
        <f t="shared" si="105"/>
        <v>21.132999999999999</v>
      </c>
      <c r="P69" s="159">
        <f t="shared" si="106"/>
        <v>0</v>
      </c>
      <c r="Q69" s="160">
        <f t="shared" si="107"/>
        <v>65</v>
      </c>
      <c r="R69" s="161">
        <f t="shared" si="108"/>
        <v>25.002453657790625</v>
      </c>
      <c r="S69" s="146">
        <f t="shared" si="109"/>
        <v>2</v>
      </c>
      <c r="T69" s="146">
        <f t="shared" si="110"/>
        <v>240</v>
      </c>
      <c r="U69" t="s">
        <v>118</v>
      </c>
      <c r="V69" t="s">
        <v>124</v>
      </c>
      <c r="W69" t="s">
        <v>118</v>
      </c>
      <c r="X69" s="4" t="s">
        <v>124</v>
      </c>
      <c r="Y69" s="4" t="s">
        <v>264</v>
      </c>
      <c r="Z69" s="4" t="s">
        <v>194</v>
      </c>
      <c r="AA69" s="4" t="s">
        <v>48</v>
      </c>
      <c r="AB69" s="4">
        <v>529</v>
      </c>
      <c r="AC69" s="4">
        <v>1135.6610000000001</v>
      </c>
      <c r="AD69" s="4">
        <v>655.56600000000003</v>
      </c>
      <c r="AE69" s="4">
        <v>1.732</v>
      </c>
      <c r="AF69" s="4">
        <v>1.9</v>
      </c>
      <c r="AG69" s="4">
        <v>13.347</v>
      </c>
      <c r="AH69" s="4">
        <v>72.894136000000003</v>
      </c>
      <c r="AI69" s="4">
        <v>3.2674669999999999</v>
      </c>
      <c r="AJ69" s="4">
        <v>24.204687</v>
      </c>
      <c r="AK69" s="4">
        <v>169</v>
      </c>
      <c r="AL69" s="4">
        <v>2</v>
      </c>
      <c r="AM69" s="4">
        <v>240</v>
      </c>
      <c r="AN69" s="4">
        <v>65</v>
      </c>
      <c r="AO69" s="4">
        <v>15.579592999999999</v>
      </c>
      <c r="AP69" s="4">
        <v>81.400000000000006</v>
      </c>
      <c r="AQ69" s="4">
        <v>0</v>
      </c>
      <c r="AR69" s="4">
        <v>18</v>
      </c>
      <c r="AS69" s="4">
        <v>4487</v>
      </c>
      <c r="AT69" s="4">
        <v>0.17599999999999999</v>
      </c>
      <c r="AU69" s="4">
        <v>21.132999999999999</v>
      </c>
      <c r="AV69" s="4">
        <v>7460</v>
      </c>
      <c r="AW69" s="4">
        <v>0</v>
      </c>
      <c r="AX69" s="4">
        <v>0.47</v>
      </c>
      <c r="AY69">
        <v>0.91157894736842104</v>
      </c>
      <c r="AZ69" t="s">
        <v>68</v>
      </c>
      <c r="BA69" t="s">
        <v>577</v>
      </c>
      <c r="BB69">
        <v>4</v>
      </c>
      <c r="BC69" t="s">
        <v>857</v>
      </c>
      <c r="BD69">
        <v>5</v>
      </c>
      <c r="BE69">
        <v>12372.744000000001</v>
      </c>
      <c r="BF69">
        <v>9.1787318964976564E-2</v>
      </c>
      <c r="BG69">
        <v>8.3671387603862848E-2</v>
      </c>
      <c r="BH69">
        <v>286396.79800000007</v>
      </c>
      <c r="BI69">
        <v>3.96534112088781E-3</v>
      </c>
      <c r="BJ69">
        <v>3.6147214849356246E-3</v>
      </c>
      <c r="BK69">
        <v>2</v>
      </c>
      <c r="BL69" t="s">
        <v>68</v>
      </c>
      <c r="BM69">
        <v>0</v>
      </c>
      <c r="BN69" t="s">
        <v>545</v>
      </c>
    </row>
    <row r="70" spans="1:66">
      <c r="A70" s="141" t="str">
        <f t="shared" si="92"/>
        <v>인천스마트</v>
      </c>
      <c r="B70" s="141" t="str">
        <f t="shared" ref="B70:B74" si="111">X70</f>
        <v>5-1</v>
      </c>
      <c r="C70" s="142" t="str">
        <f t="shared" si="93"/>
        <v>70바3645</v>
      </c>
      <c r="D70" s="116" t="str">
        <f t="shared" si="94"/>
        <v>대형</v>
      </c>
      <c r="E70" s="112" t="str">
        <f t="shared" si="95"/>
        <v>B</v>
      </c>
      <c r="F70" s="162">
        <f t="shared" si="96"/>
        <v>0.92263157894736836</v>
      </c>
      <c r="G70" s="163">
        <f t="shared" si="97"/>
        <v>1.7529999999999999</v>
      </c>
      <c r="H70" s="164">
        <f t="shared" si="98"/>
        <v>1.9</v>
      </c>
      <c r="I70" s="165">
        <f t="shared" si="99"/>
        <v>2038.2739999999999</v>
      </c>
      <c r="J70" s="166">
        <f t="shared" si="100"/>
        <v>5.1171277418134258E-2</v>
      </c>
      <c r="K70" s="166">
        <f t="shared" si="101"/>
        <v>0.34543168376452088</v>
      </c>
      <c r="L70" s="166">
        <f t="shared" si="102"/>
        <v>0.17956368967077047</v>
      </c>
      <c r="M70" s="167">
        <f t="shared" si="103"/>
        <v>12.398999999999999</v>
      </c>
      <c r="N70" s="168">
        <f t="shared" si="104"/>
        <v>4.9000000000000002E-2</v>
      </c>
      <c r="O70" s="168">
        <f t="shared" si="105"/>
        <v>27.033000000000001</v>
      </c>
      <c r="P70" s="169">
        <f t="shared" si="106"/>
        <v>0</v>
      </c>
      <c r="Q70" s="170">
        <f t="shared" si="107"/>
        <v>66</v>
      </c>
      <c r="R70" s="171">
        <f t="shared" si="108"/>
        <v>25.184674420452573</v>
      </c>
      <c r="S70" s="143">
        <f t="shared" si="109"/>
        <v>1</v>
      </c>
      <c r="T70" s="143">
        <f t="shared" si="110"/>
        <v>551</v>
      </c>
      <c r="U70" t="s">
        <v>118</v>
      </c>
      <c r="V70" t="s">
        <v>124</v>
      </c>
      <c r="W70" t="s">
        <v>118</v>
      </c>
      <c r="X70" s="4" t="s">
        <v>124</v>
      </c>
      <c r="Y70" s="4" t="s">
        <v>265</v>
      </c>
      <c r="Z70" s="4" t="s">
        <v>194</v>
      </c>
      <c r="AA70" s="4" t="s">
        <v>48</v>
      </c>
      <c r="AB70" s="4">
        <v>529</v>
      </c>
      <c r="AC70" s="4">
        <v>2038.2739999999999</v>
      </c>
      <c r="AD70" s="4">
        <v>1162.7460000000001</v>
      </c>
      <c r="AE70" s="4">
        <v>1.7529999999999999</v>
      </c>
      <c r="AF70" s="4">
        <v>1.9</v>
      </c>
      <c r="AG70" s="4">
        <v>12.398999999999999</v>
      </c>
      <c r="AH70" s="4">
        <v>134.12911199999999</v>
      </c>
      <c r="AI70" s="4">
        <v>6.8635580000000003</v>
      </c>
      <c r="AJ70" s="4">
        <v>46.332445</v>
      </c>
      <c r="AK70" s="4">
        <v>366</v>
      </c>
      <c r="AL70" s="4">
        <v>1</v>
      </c>
      <c r="AM70" s="4">
        <v>551</v>
      </c>
      <c r="AN70" s="4">
        <v>66</v>
      </c>
      <c r="AO70" s="4">
        <v>15.196357000000001</v>
      </c>
      <c r="AP70" s="4">
        <v>401.4</v>
      </c>
      <c r="AQ70" s="4">
        <v>0</v>
      </c>
      <c r="AR70" s="4">
        <v>19</v>
      </c>
      <c r="AS70" s="4">
        <v>6038</v>
      </c>
      <c r="AT70" s="4">
        <v>4.9000000000000002E-2</v>
      </c>
      <c r="AU70" s="4">
        <v>27.033000000000001</v>
      </c>
      <c r="AV70" s="4">
        <v>16267</v>
      </c>
      <c r="AW70" s="4">
        <v>0</v>
      </c>
      <c r="AX70" s="4">
        <v>0.45</v>
      </c>
      <c r="AY70">
        <v>0.92263157894736836</v>
      </c>
      <c r="AZ70" t="s">
        <v>68</v>
      </c>
      <c r="BA70" t="s">
        <v>577</v>
      </c>
      <c r="BB70">
        <v>2</v>
      </c>
      <c r="BC70" t="s">
        <v>858</v>
      </c>
      <c r="BD70">
        <v>7</v>
      </c>
      <c r="BE70">
        <v>12372.744000000001</v>
      </c>
      <c r="BF70">
        <v>0.1647390425276721</v>
      </c>
      <c r="BG70">
        <v>0.15199344292158379</v>
      </c>
      <c r="BH70">
        <v>286396.79800000007</v>
      </c>
      <c r="BI70">
        <v>7.1169580604040113E-3</v>
      </c>
      <c r="BJ70">
        <v>6.5663302525727531E-3</v>
      </c>
      <c r="BK70">
        <v>1</v>
      </c>
      <c r="BL70" t="s">
        <v>68</v>
      </c>
      <c r="BM70">
        <v>0</v>
      </c>
      <c r="BN70" t="s">
        <v>545</v>
      </c>
    </row>
    <row r="71" spans="1:66">
      <c r="A71" s="144" t="str">
        <f t="shared" si="92"/>
        <v>인천스마트</v>
      </c>
      <c r="B71" s="144" t="str">
        <f t="shared" si="111"/>
        <v>5-1</v>
      </c>
      <c r="C71" s="145" t="str">
        <f t="shared" si="93"/>
        <v>70바3646</v>
      </c>
      <c r="D71" s="133" t="str">
        <f t="shared" si="94"/>
        <v>대형</v>
      </c>
      <c r="E71" s="129" t="str">
        <f t="shared" si="95"/>
        <v>B</v>
      </c>
      <c r="F71" s="152">
        <f t="shared" si="96"/>
        <v>0.94473684210526321</v>
      </c>
      <c r="G71" s="153">
        <f t="shared" si="97"/>
        <v>1.7949999999999999</v>
      </c>
      <c r="H71" s="154">
        <f t="shared" si="98"/>
        <v>1.9</v>
      </c>
      <c r="I71" s="155">
        <f t="shared" si="99"/>
        <v>3232.0940000000001</v>
      </c>
      <c r="J71" s="156">
        <f t="shared" si="100"/>
        <v>3.8291207722361241E-2</v>
      </c>
      <c r="K71" s="156">
        <f t="shared" si="101"/>
        <v>0.3523845727342782</v>
      </c>
      <c r="L71" s="156">
        <f t="shared" si="102"/>
        <v>0.16274279151534576</v>
      </c>
      <c r="M71" s="157">
        <f t="shared" si="103"/>
        <v>10.847</v>
      </c>
      <c r="N71" s="158">
        <f t="shared" si="104"/>
        <v>3.1E-2</v>
      </c>
      <c r="O71" s="158">
        <f t="shared" si="105"/>
        <v>21.07</v>
      </c>
      <c r="P71" s="159">
        <f t="shared" si="106"/>
        <v>0</v>
      </c>
      <c r="Q71" s="160">
        <f t="shared" si="107"/>
        <v>66</v>
      </c>
      <c r="R71" s="161">
        <f t="shared" si="108"/>
        <v>23.725932981782297</v>
      </c>
      <c r="S71" s="146">
        <f t="shared" si="109"/>
        <v>1</v>
      </c>
      <c r="T71" s="146">
        <f t="shared" si="110"/>
        <v>681</v>
      </c>
      <c r="U71" t="s">
        <v>118</v>
      </c>
      <c r="V71" t="s">
        <v>124</v>
      </c>
      <c r="W71" t="s">
        <v>118</v>
      </c>
      <c r="X71" s="4" t="s">
        <v>124</v>
      </c>
      <c r="Y71" s="4" t="s">
        <v>266</v>
      </c>
      <c r="Z71" s="4" t="s">
        <v>194</v>
      </c>
      <c r="AA71" s="4" t="s">
        <v>48</v>
      </c>
      <c r="AB71" s="4">
        <v>529</v>
      </c>
      <c r="AC71" s="4">
        <v>3232.0940000000001</v>
      </c>
      <c r="AD71" s="4">
        <v>1800.4970000000001</v>
      </c>
      <c r="AE71" s="4">
        <v>1.7949999999999999</v>
      </c>
      <c r="AF71" s="4">
        <v>1.9</v>
      </c>
      <c r="AG71" s="4">
        <v>10.847</v>
      </c>
      <c r="AH71" s="4">
        <v>223.56933900000001</v>
      </c>
      <c r="AI71" s="4">
        <v>8.5607399999999991</v>
      </c>
      <c r="AJ71" s="4">
        <v>78.782386000000002</v>
      </c>
      <c r="AK71" s="4">
        <v>526</v>
      </c>
      <c r="AL71" s="4">
        <v>1</v>
      </c>
      <c r="AM71" s="4">
        <v>681</v>
      </c>
      <c r="AN71" s="4">
        <v>66</v>
      </c>
      <c r="AO71" s="4">
        <v>14.456785</v>
      </c>
      <c r="AP71" s="4">
        <v>88.2</v>
      </c>
      <c r="AQ71" s="4">
        <v>0</v>
      </c>
      <c r="AR71" s="4">
        <v>7</v>
      </c>
      <c r="AS71" s="4">
        <v>2164</v>
      </c>
      <c r="AT71" s="4">
        <v>3.1E-2</v>
      </c>
      <c r="AU71" s="4">
        <v>21.07</v>
      </c>
      <c r="AV71" s="4">
        <v>23402</v>
      </c>
      <c r="AW71" s="4">
        <v>0</v>
      </c>
      <c r="AX71" s="4">
        <v>0.45</v>
      </c>
      <c r="AY71">
        <v>0.94473684210526321</v>
      </c>
      <c r="AZ71" t="s">
        <v>68</v>
      </c>
      <c r="BA71" t="s">
        <v>577</v>
      </c>
      <c r="BB71">
        <v>1</v>
      </c>
      <c r="BC71" t="s">
        <v>859</v>
      </c>
      <c r="BD71">
        <v>9</v>
      </c>
      <c r="BE71">
        <v>12372.744000000001</v>
      </c>
      <c r="BF71">
        <v>0.26122693559326854</v>
      </c>
      <c r="BG71">
        <v>0.2467907102052195</v>
      </c>
      <c r="BH71">
        <v>286396.79800000007</v>
      </c>
      <c r="BI71">
        <v>1.1285370585742371E-2</v>
      </c>
      <c r="BJ71">
        <v>1.0661705369161872E-2</v>
      </c>
      <c r="BK71">
        <v>1</v>
      </c>
      <c r="BL71" t="s">
        <v>66</v>
      </c>
      <c r="BM71">
        <v>-1</v>
      </c>
      <c r="BN71" t="s">
        <v>544</v>
      </c>
    </row>
    <row r="72" spans="1:66">
      <c r="A72" s="141" t="str">
        <f t="shared" si="92"/>
        <v>인천스마트</v>
      </c>
      <c r="B72" s="141" t="str">
        <f t="shared" si="111"/>
        <v>5-1</v>
      </c>
      <c r="C72" s="142" t="str">
        <f t="shared" si="93"/>
        <v>70바3647</v>
      </c>
      <c r="D72" s="116" t="str">
        <f t="shared" si="94"/>
        <v>대형</v>
      </c>
      <c r="E72" s="112" t="str">
        <f t="shared" si="95"/>
        <v>B</v>
      </c>
      <c r="F72" s="162">
        <f t="shared" si="96"/>
        <v>0.91789473684210532</v>
      </c>
      <c r="G72" s="163">
        <f t="shared" si="97"/>
        <v>1.744</v>
      </c>
      <c r="H72" s="164">
        <f t="shared" si="98"/>
        <v>1.9</v>
      </c>
      <c r="I72" s="165">
        <f t="shared" si="99"/>
        <v>2126.6660000000002</v>
      </c>
      <c r="J72" s="166">
        <f t="shared" si="100"/>
        <v>4.6405776382293679E-2</v>
      </c>
      <c r="K72" s="166">
        <f t="shared" si="101"/>
        <v>0.35349610724932334</v>
      </c>
      <c r="L72" s="166">
        <f t="shared" si="102"/>
        <v>0.18620695492381031</v>
      </c>
      <c r="M72" s="167">
        <f t="shared" si="103"/>
        <v>13.772</v>
      </c>
      <c r="N72" s="168">
        <f t="shared" si="104"/>
        <v>0.14099999999999999</v>
      </c>
      <c r="O72" s="168">
        <f t="shared" si="105"/>
        <v>21.911999999999999</v>
      </c>
      <c r="P72" s="169">
        <f t="shared" si="106"/>
        <v>0</v>
      </c>
      <c r="Q72" s="170">
        <f t="shared" si="107"/>
        <v>66</v>
      </c>
      <c r="R72" s="171">
        <f t="shared" si="108"/>
        <v>24.646024834068655</v>
      </c>
      <c r="S72" s="143">
        <f t="shared" si="109"/>
        <v>3</v>
      </c>
      <c r="T72" s="143">
        <f t="shared" si="110"/>
        <v>466</v>
      </c>
      <c r="U72" t="s">
        <v>118</v>
      </c>
      <c r="V72" t="s">
        <v>124</v>
      </c>
      <c r="W72" t="s">
        <v>118</v>
      </c>
      <c r="X72" s="4" t="s">
        <v>124</v>
      </c>
      <c r="Y72" s="4" t="s">
        <v>267</v>
      </c>
      <c r="Z72" s="4" t="s">
        <v>194</v>
      </c>
      <c r="AA72" s="4" t="s">
        <v>48</v>
      </c>
      <c r="AB72" s="4">
        <v>529</v>
      </c>
      <c r="AC72" s="4">
        <v>2126.6660000000002</v>
      </c>
      <c r="AD72" s="4">
        <v>1219.471</v>
      </c>
      <c r="AE72" s="4">
        <v>1.744</v>
      </c>
      <c r="AF72" s="4">
        <v>1.9</v>
      </c>
      <c r="AG72" s="4">
        <v>13.772</v>
      </c>
      <c r="AH72" s="4">
        <v>143.79048299999999</v>
      </c>
      <c r="AI72" s="4">
        <v>6.6727090000000002</v>
      </c>
      <c r="AJ72" s="4">
        <v>50.829376000000003</v>
      </c>
      <c r="AK72" s="4">
        <v>396</v>
      </c>
      <c r="AL72" s="4">
        <v>3</v>
      </c>
      <c r="AM72" s="4">
        <v>466</v>
      </c>
      <c r="AN72" s="4">
        <v>66</v>
      </c>
      <c r="AO72" s="4">
        <v>14.790032999999999</v>
      </c>
      <c r="AP72" s="4">
        <v>113.7</v>
      </c>
      <c r="AQ72" s="4">
        <v>0</v>
      </c>
      <c r="AR72" s="4">
        <v>8</v>
      </c>
      <c r="AS72" s="4">
        <v>3788</v>
      </c>
      <c r="AT72" s="4">
        <v>0.14099999999999999</v>
      </c>
      <c r="AU72" s="4">
        <v>21.911999999999999</v>
      </c>
      <c r="AV72" s="4">
        <v>17947</v>
      </c>
      <c r="AW72" s="4">
        <v>0</v>
      </c>
      <c r="AX72" s="4">
        <v>0.49</v>
      </c>
      <c r="AY72">
        <v>0.91789473684210532</v>
      </c>
      <c r="AZ72" t="s">
        <v>68</v>
      </c>
      <c r="BA72" t="s">
        <v>577</v>
      </c>
      <c r="BB72">
        <v>3</v>
      </c>
      <c r="BC72" t="s">
        <v>860</v>
      </c>
      <c r="BD72">
        <v>6</v>
      </c>
      <c r="BE72">
        <v>12372.744000000001</v>
      </c>
      <c r="BF72">
        <v>0.17188313279576464</v>
      </c>
      <c r="BG72">
        <v>0.15777062294516503</v>
      </c>
      <c r="BH72">
        <v>286396.79800000007</v>
      </c>
      <c r="BI72">
        <v>7.4255927959082828E-3</v>
      </c>
      <c r="BJ72">
        <v>6.8159125452968662E-3</v>
      </c>
      <c r="BK72">
        <v>1</v>
      </c>
      <c r="BL72" t="s">
        <v>68</v>
      </c>
      <c r="BM72">
        <v>0</v>
      </c>
      <c r="BN72" t="s">
        <v>545</v>
      </c>
    </row>
    <row r="73" spans="1:66">
      <c r="A73" s="144" t="str">
        <f t="shared" si="92"/>
        <v>인천스마트</v>
      </c>
      <c r="B73" s="144" t="str">
        <f t="shared" si="111"/>
        <v>5-1</v>
      </c>
      <c r="C73" s="145" t="str">
        <f t="shared" si="93"/>
        <v>70바3648</v>
      </c>
      <c r="D73" s="133" t="str">
        <f t="shared" si="94"/>
        <v>대형</v>
      </c>
      <c r="E73" s="129" t="str">
        <f t="shared" si="95"/>
        <v>B</v>
      </c>
      <c r="F73" s="152">
        <f t="shared" si="96"/>
        <v>0.91157894736842104</v>
      </c>
      <c r="G73" s="153">
        <f t="shared" si="97"/>
        <v>1.732</v>
      </c>
      <c r="H73" s="154">
        <f t="shared" si="98"/>
        <v>1.9</v>
      </c>
      <c r="I73" s="155">
        <f t="shared" si="99"/>
        <v>2409.6149999999998</v>
      </c>
      <c r="J73" s="156">
        <f t="shared" si="100"/>
        <v>4.3196266577748797E-2</v>
      </c>
      <c r="K73" s="156">
        <f t="shared" si="101"/>
        <v>0.34615832642216005</v>
      </c>
      <c r="L73" s="156">
        <f t="shared" si="102"/>
        <v>0.13819635086932977</v>
      </c>
      <c r="M73" s="157">
        <f t="shared" si="103"/>
        <v>11.895</v>
      </c>
      <c r="N73" s="158">
        <f t="shared" si="104"/>
        <v>0.20799999999999999</v>
      </c>
      <c r="O73" s="158">
        <f t="shared" si="105"/>
        <v>27.140999999999998</v>
      </c>
      <c r="P73" s="159">
        <f t="shared" si="106"/>
        <v>0</v>
      </c>
      <c r="Q73" s="160">
        <f t="shared" si="107"/>
        <v>69</v>
      </c>
      <c r="R73" s="161">
        <f t="shared" si="108"/>
        <v>22.257368620132091</v>
      </c>
      <c r="S73" s="146">
        <f t="shared" si="109"/>
        <v>5</v>
      </c>
      <c r="T73" s="146">
        <f t="shared" si="110"/>
        <v>654</v>
      </c>
      <c r="U73" t="s">
        <v>118</v>
      </c>
      <c r="V73" t="s">
        <v>124</v>
      </c>
      <c r="W73" t="s">
        <v>118</v>
      </c>
      <c r="X73" s="4" t="s">
        <v>124</v>
      </c>
      <c r="Y73" s="4" t="s">
        <v>268</v>
      </c>
      <c r="Z73" s="4" t="s">
        <v>194</v>
      </c>
      <c r="AA73" s="4" t="s">
        <v>48</v>
      </c>
      <c r="AB73" s="4">
        <v>529</v>
      </c>
      <c r="AC73" s="4">
        <v>2409.6149999999998</v>
      </c>
      <c r="AD73" s="4">
        <v>1391.3889999999999</v>
      </c>
      <c r="AE73" s="4">
        <v>1.732</v>
      </c>
      <c r="AF73" s="4">
        <v>1.9</v>
      </c>
      <c r="AG73" s="4">
        <v>11.895</v>
      </c>
      <c r="AH73" s="4">
        <v>177.29020600000001</v>
      </c>
      <c r="AI73" s="4">
        <v>7.6582749999999997</v>
      </c>
      <c r="AJ73" s="4">
        <v>61.370480999999998</v>
      </c>
      <c r="AK73" s="4">
        <v>333</v>
      </c>
      <c r="AL73" s="4">
        <v>5</v>
      </c>
      <c r="AM73" s="4">
        <v>654</v>
      </c>
      <c r="AN73" s="4">
        <v>69</v>
      </c>
      <c r="AO73" s="4">
        <v>13.591359000000001</v>
      </c>
      <c r="AP73" s="4">
        <v>410.1</v>
      </c>
      <c r="AQ73" s="4">
        <v>0</v>
      </c>
      <c r="AR73" s="4">
        <v>30</v>
      </c>
      <c r="AS73" s="4">
        <v>10740</v>
      </c>
      <c r="AT73" s="4">
        <v>0.20799999999999999</v>
      </c>
      <c r="AU73" s="4">
        <v>27.140999999999998</v>
      </c>
      <c r="AV73" s="4">
        <v>20</v>
      </c>
      <c r="AW73" s="4">
        <v>0</v>
      </c>
      <c r="AX73" s="4">
        <v>0.49</v>
      </c>
      <c r="AY73">
        <v>0.91157894736842104</v>
      </c>
      <c r="AZ73" t="s">
        <v>68</v>
      </c>
      <c r="BA73" t="s">
        <v>577</v>
      </c>
      <c r="BB73">
        <v>4</v>
      </c>
      <c r="BC73" t="s">
        <v>857</v>
      </c>
      <c r="BD73">
        <v>9</v>
      </c>
      <c r="BE73">
        <v>12372.744000000001</v>
      </c>
      <c r="BF73">
        <v>0.19475186749196458</v>
      </c>
      <c r="BG73">
        <v>0.17753170236635929</v>
      </c>
      <c r="BH73">
        <v>286396.79800000007</v>
      </c>
      <c r="BI73">
        <v>8.4135542604774488E-3</v>
      </c>
      <c r="BJ73">
        <v>7.6696189363931267E-3</v>
      </c>
      <c r="BK73">
        <v>2</v>
      </c>
      <c r="BL73" t="s">
        <v>68</v>
      </c>
      <c r="BM73">
        <v>0</v>
      </c>
      <c r="BN73" t="s">
        <v>545</v>
      </c>
    </row>
    <row r="74" spans="1:66">
      <c r="A74" s="141" t="str">
        <f t="shared" si="92"/>
        <v>인천스마트</v>
      </c>
      <c r="B74" s="141" t="str">
        <f t="shared" si="111"/>
        <v>예비</v>
      </c>
      <c r="C74" s="142" t="str">
        <f t="shared" si="93"/>
        <v>71바7121</v>
      </c>
      <c r="D74" s="116" t="str">
        <f t="shared" si="94"/>
        <v>대형</v>
      </c>
      <c r="E74" s="112" t="str">
        <f t="shared" si="95"/>
        <v>C</v>
      </c>
      <c r="F74" s="162">
        <f t="shared" si="96"/>
        <v>0.85952380952380947</v>
      </c>
      <c r="G74" s="163">
        <f t="shared" si="97"/>
        <v>1.8049999999999999</v>
      </c>
      <c r="H74" s="164">
        <f t="shared" si="98"/>
        <v>2.1</v>
      </c>
      <c r="I74" s="165">
        <f t="shared" si="99"/>
        <v>2003.3910000000001</v>
      </c>
      <c r="J74" s="166">
        <f t="shared" si="100"/>
        <v>2.7379349430805795E-2</v>
      </c>
      <c r="K74" s="166">
        <f t="shared" si="101"/>
        <v>0.37733050131063423</v>
      </c>
      <c r="L74" s="166">
        <f t="shared" si="102"/>
        <v>0.20814708661464487</v>
      </c>
      <c r="M74" s="167">
        <f t="shared" si="103"/>
        <v>11.616</v>
      </c>
      <c r="N74" s="168">
        <f t="shared" si="104"/>
        <v>0.1</v>
      </c>
      <c r="O74" s="168">
        <f t="shared" si="105"/>
        <v>20.765000000000001</v>
      </c>
      <c r="P74" s="169">
        <f t="shared" si="106"/>
        <v>0.15833333333333333</v>
      </c>
      <c r="Q74" s="170">
        <f t="shared" si="107"/>
        <v>90</v>
      </c>
      <c r="R74" s="171">
        <f t="shared" si="108"/>
        <v>27.328787663669264</v>
      </c>
      <c r="S74" s="143">
        <f t="shared" si="109"/>
        <v>2</v>
      </c>
      <c r="T74" s="143">
        <f t="shared" si="110"/>
        <v>416</v>
      </c>
      <c r="U74" t="s">
        <v>118</v>
      </c>
      <c r="V74" t="s">
        <v>91</v>
      </c>
      <c r="W74" t="s">
        <v>118</v>
      </c>
      <c r="X74" s="4" t="s">
        <v>91</v>
      </c>
      <c r="Y74" s="4" t="s">
        <v>269</v>
      </c>
      <c r="Z74" s="4" t="s">
        <v>194</v>
      </c>
      <c r="AA74" s="4" t="s">
        <v>48</v>
      </c>
      <c r="AB74" s="4">
        <v>529</v>
      </c>
      <c r="AC74" s="4">
        <v>2003.3910000000001</v>
      </c>
      <c r="AD74" s="4">
        <v>1109.624</v>
      </c>
      <c r="AE74" s="4">
        <v>1.8049999999999999</v>
      </c>
      <c r="AF74" s="4">
        <v>2.1</v>
      </c>
      <c r="AG74" s="4">
        <v>11.616</v>
      </c>
      <c r="AH74" s="4">
        <v>123.144964</v>
      </c>
      <c r="AI74" s="4">
        <v>3.371629</v>
      </c>
      <c r="AJ74" s="4">
        <v>46.466351000000003</v>
      </c>
      <c r="AK74" s="4">
        <v>417</v>
      </c>
      <c r="AL74" s="4">
        <v>2</v>
      </c>
      <c r="AM74" s="4">
        <v>416</v>
      </c>
      <c r="AN74" s="4">
        <v>90</v>
      </c>
      <c r="AO74" s="4">
        <v>16.268557999999999</v>
      </c>
      <c r="AP74" s="4">
        <v>1708.5</v>
      </c>
      <c r="AQ74" s="4">
        <v>9.5</v>
      </c>
      <c r="AR74" s="4">
        <v>19</v>
      </c>
      <c r="AS74" s="4">
        <v>9074</v>
      </c>
      <c r="AT74" s="4">
        <v>0.1</v>
      </c>
      <c r="AU74" s="4">
        <v>20.765000000000001</v>
      </c>
      <c r="AV74" s="4">
        <v>15415</v>
      </c>
      <c r="AW74" s="4">
        <v>0</v>
      </c>
      <c r="AX74" s="4">
        <v>0.41</v>
      </c>
      <c r="AY74">
        <v>0.85952380952380947</v>
      </c>
      <c r="AZ74" t="s">
        <v>69</v>
      </c>
      <c r="BA74" t="s">
        <v>270</v>
      </c>
      <c r="BB74">
        <v>10</v>
      </c>
      <c r="BC74" t="s">
        <v>861</v>
      </c>
      <c r="BD74">
        <v>16</v>
      </c>
      <c r="BE74">
        <v>8014.8620000000001</v>
      </c>
      <c r="BF74">
        <v>0.24995951271525324</v>
      </c>
      <c r="BG74">
        <v>0.21484615259572956</v>
      </c>
      <c r="BH74">
        <v>286396.79800000007</v>
      </c>
      <c r="BI74">
        <v>6.9951585143071312E-3</v>
      </c>
      <c r="BJ74">
        <v>6.0125052944401767E-3</v>
      </c>
      <c r="BK74">
        <v>1</v>
      </c>
      <c r="BL74" t="s">
        <v>67</v>
      </c>
      <c r="BM74">
        <v>1</v>
      </c>
      <c r="BN74" t="s">
        <v>588</v>
      </c>
    </row>
    <row r="75" spans="1:66">
      <c r="A75" s="144" t="str">
        <f t="shared" ref="A75:A76" si="112">W75</f>
        <v>인천스마트</v>
      </c>
      <c r="B75" s="144" t="str">
        <f t="shared" ref="B75:B76" si="113">X75</f>
        <v>예비</v>
      </c>
      <c r="C75" s="145" t="str">
        <f t="shared" ref="C75:C76" si="114">Y75</f>
        <v>71바7122</v>
      </c>
      <c r="D75" s="133" t="str">
        <f t="shared" ref="D75:D76" si="115">Z75</f>
        <v>대형</v>
      </c>
      <c r="E75" s="129" t="str">
        <f t="shared" ref="E75:E76" si="116">AZ75</f>
        <v>C</v>
      </c>
      <c r="F75" s="152">
        <f t="shared" ref="F75:F76" si="117">G75/H75</f>
        <v>0.87476190476190474</v>
      </c>
      <c r="G75" s="153">
        <f t="shared" ref="G75:G76" si="118">AE75</f>
        <v>1.837</v>
      </c>
      <c r="H75" s="154">
        <f t="shared" ref="H75:H76" si="119">AF75</f>
        <v>2.1</v>
      </c>
      <c r="I75" s="155">
        <f t="shared" ref="I75:I76" si="120">AC75</f>
        <v>1705.4639999999999</v>
      </c>
      <c r="J75" s="156">
        <f t="shared" ref="J75:J76" si="121">AI75/AH75</f>
        <v>4.4031591597671657E-2</v>
      </c>
      <c r="K75" s="156">
        <f t="shared" ref="K75:K76" si="122">AJ75/AH75</f>
        <v>0.37510792592542824</v>
      </c>
      <c r="L75" s="156">
        <f t="shared" ref="L75:L76" si="123">AK75/AC75</f>
        <v>0.21401800331170873</v>
      </c>
      <c r="M75" s="157">
        <f t="shared" ref="M75:M76" si="124">AG75</f>
        <v>13.541</v>
      </c>
      <c r="N75" s="158">
        <f t="shared" ref="N75:N76" si="125">IF(AW75=0,AT75,"속도계이상")</f>
        <v>0.23499999999999999</v>
      </c>
      <c r="O75" s="158">
        <f t="shared" ref="O75:O76" si="126">IF(AW75=0,AU75,"속도계이상")</f>
        <v>26.151</v>
      </c>
      <c r="P75" s="159">
        <f t="shared" ref="P75:P76" si="127">AQ75/60</f>
        <v>0.28833333333333333</v>
      </c>
      <c r="Q75" s="160">
        <f t="shared" ref="Q75:Q76" si="128">AN75</f>
        <v>95</v>
      </c>
      <c r="R75" s="161">
        <f t="shared" ref="R75:R76" si="129">AC75/(AH75-AI75-AJ75)</f>
        <v>26.196920393689272</v>
      </c>
      <c r="S75" s="146">
        <f t="shared" ref="S75:S76" si="130">IF(AW75=0,AL75,"속도계이상")</f>
        <v>4</v>
      </c>
      <c r="T75" s="146">
        <f t="shared" ref="T75:T76" si="131">IF(AW75=0,AM75,"속도계이상")</f>
        <v>446</v>
      </c>
      <c r="U75" t="s">
        <v>118</v>
      </c>
      <c r="V75" t="s">
        <v>91</v>
      </c>
      <c r="W75" t="s">
        <v>118</v>
      </c>
      <c r="X75" s="4" t="s">
        <v>91</v>
      </c>
      <c r="Y75" s="4" t="s">
        <v>271</v>
      </c>
      <c r="Z75" s="4" t="s">
        <v>194</v>
      </c>
      <c r="AA75" s="4" t="s">
        <v>48</v>
      </c>
      <c r="AB75" s="4">
        <v>529</v>
      </c>
      <c r="AC75" s="4">
        <v>1705.4639999999999</v>
      </c>
      <c r="AD75" s="4">
        <v>928.54</v>
      </c>
      <c r="AE75" s="4">
        <v>1.837</v>
      </c>
      <c r="AF75" s="4">
        <v>2.1</v>
      </c>
      <c r="AG75" s="4">
        <v>13.541</v>
      </c>
      <c r="AH75" s="4">
        <v>112.078029</v>
      </c>
      <c r="AI75" s="4">
        <v>4.9349740000000004</v>
      </c>
      <c r="AJ75" s="4">
        <v>42.041356999999998</v>
      </c>
      <c r="AK75" s="4">
        <v>365</v>
      </c>
      <c r="AL75" s="4">
        <v>4</v>
      </c>
      <c r="AM75" s="4">
        <v>446</v>
      </c>
      <c r="AN75" s="4">
        <v>95</v>
      </c>
      <c r="AO75" s="4">
        <v>15.216754999999999</v>
      </c>
      <c r="AP75" s="4">
        <v>2374</v>
      </c>
      <c r="AQ75" s="4">
        <v>17.3</v>
      </c>
      <c r="AR75" s="4">
        <v>23</v>
      </c>
      <c r="AS75" s="4">
        <v>10121</v>
      </c>
      <c r="AT75" s="4">
        <v>0.23499999999999999</v>
      </c>
      <c r="AU75" s="4">
        <v>26.151</v>
      </c>
      <c r="AV75" s="4">
        <v>9576</v>
      </c>
      <c r="AW75" s="4">
        <v>0</v>
      </c>
      <c r="AX75" s="4">
        <v>0.48</v>
      </c>
      <c r="AY75">
        <v>0.87476190476190474</v>
      </c>
      <c r="AZ75" t="s">
        <v>69</v>
      </c>
      <c r="BA75" t="s">
        <v>270</v>
      </c>
      <c r="BB75">
        <v>7</v>
      </c>
      <c r="BC75" t="s">
        <v>862</v>
      </c>
      <c r="BD75">
        <v>11</v>
      </c>
      <c r="BE75">
        <v>8014.8620000000001</v>
      </c>
      <c r="BF75">
        <v>0.21278769366209924</v>
      </c>
      <c r="BG75">
        <v>0.1861385682177506</v>
      </c>
      <c r="BH75">
        <v>286396.79800000007</v>
      </c>
      <c r="BI75">
        <v>5.9548989790032484E-3</v>
      </c>
      <c r="BJ75">
        <v>5.2091187735376033E-3</v>
      </c>
      <c r="BK75">
        <v>2</v>
      </c>
      <c r="BL75" t="s">
        <v>69</v>
      </c>
      <c r="BM75">
        <v>0</v>
      </c>
      <c r="BN75" t="s">
        <v>545</v>
      </c>
    </row>
    <row r="76" spans="1:66">
      <c r="A76" s="141" t="str">
        <f t="shared" si="112"/>
        <v>인천스마트</v>
      </c>
      <c r="B76" s="141" t="str">
        <f t="shared" si="113"/>
        <v>예비</v>
      </c>
      <c r="C76" s="142" t="str">
        <f t="shared" si="114"/>
        <v>71바7123</v>
      </c>
      <c r="D76" s="116" t="str">
        <f t="shared" si="115"/>
        <v>대형</v>
      </c>
      <c r="E76" s="112" t="str">
        <f t="shared" si="116"/>
        <v>D</v>
      </c>
      <c r="F76" s="162">
        <f t="shared" si="117"/>
        <v>0.84476190476190471</v>
      </c>
      <c r="G76" s="163">
        <f t="shared" si="118"/>
        <v>1.774</v>
      </c>
      <c r="H76" s="164">
        <f t="shared" si="119"/>
        <v>2.1</v>
      </c>
      <c r="I76" s="165">
        <f t="shared" si="120"/>
        <v>2967.4810000000002</v>
      </c>
      <c r="J76" s="166">
        <f t="shared" si="121"/>
        <v>3.2915977910312533E-2</v>
      </c>
      <c r="K76" s="166">
        <f t="shared" si="122"/>
        <v>0.38468703871702969</v>
      </c>
      <c r="L76" s="166">
        <f t="shared" si="123"/>
        <v>0.17961361841912382</v>
      </c>
      <c r="M76" s="167">
        <f t="shared" si="124"/>
        <v>13.865</v>
      </c>
      <c r="N76" s="168">
        <f t="shared" si="125"/>
        <v>0.80900000000000005</v>
      </c>
      <c r="O76" s="168">
        <f t="shared" si="126"/>
        <v>19.510999999999999</v>
      </c>
      <c r="P76" s="169">
        <f t="shared" si="127"/>
        <v>0.495</v>
      </c>
      <c r="Q76" s="170">
        <f t="shared" si="128"/>
        <v>91</v>
      </c>
      <c r="R76" s="171">
        <f t="shared" si="129"/>
        <v>25.1733214425706</v>
      </c>
      <c r="S76" s="143">
        <f t="shared" si="130"/>
        <v>24</v>
      </c>
      <c r="T76" s="143">
        <f t="shared" si="131"/>
        <v>579</v>
      </c>
      <c r="U76" t="s">
        <v>118</v>
      </c>
      <c r="V76" t="s">
        <v>91</v>
      </c>
      <c r="W76" t="s">
        <v>118</v>
      </c>
      <c r="X76" s="4" t="s">
        <v>91</v>
      </c>
      <c r="Y76" s="4" t="s">
        <v>272</v>
      </c>
      <c r="Z76" s="4" t="s">
        <v>194</v>
      </c>
      <c r="AA76" s="4" t="s">
        <v>48</v>
      </c>
      <c r="AB76" s="4">
        <v>529</v>
      </c>
      <c r="AC76" s="4">
        <v>2967.4810000000002</v>
      </c>
      <c r="AD76" s="4">
        <v>1673.027</v>
      </c>
      <c r="AE76" s="4">
        <v>1.774</v>
      </c>
      <c r="AF76" s="4">
        <v>2.1</v>
      </c>
      <c r="AG76" s="4">
        <v>13.865</v>
      </c>
      <c r="AH76" s="4">
        <v>202.40829600000001</v>
      </c>
      <c r="AI76" s="4">
        <v>6.6624670000000004</v>
      </c>
      <c r="AJ76" s="4">
        <v>77.863848000000004</v>
      </c>
      <c r="AK76" s="4">
        <v>533</v>
      </c>
      <c r="AL76" s="4">
        <v>24</v>
      </c>
      <c r="AM76" s="4">
        <v>579</v>
      </c>
      <c r="AN76" s="4">
        <v>91</v>
      </c>
      <c r="AO76" s="4">
        <v>14.660866</v>
      </c>
      <c r="AP76" s="4">
        <v>2919</v>
      </c>
      <c r="AQ76" s="4">
        <v>29.7</v>
      </c>
      <c r="AR76" s="4">
        <v>43</v>
      </c>
      <c r="AS76" s="4">
        <v>19058</v>
      </c>
      <c r="AT76" s="4">
        <v>0.80900000000000005</v>
      </c>
      <c r="AU76" s="4">
        <v>19.510999999999999</v>
      </c>
      <c r="AV76" s="4">
        <v>0</v>
      </c>
      <c r="AW76" s="4">
        <v>0</v>
      </c>
      <c r="AX76" s="4">
        <v>0.49</v>
      </c>
      <c r="AY76">
        <v>0.84476190476190471</v>
      </c>
      <c r="AZ76" t="s">
        <v>67</v>
      </c>
      <c r="BA76" t="s">
        <v>270</v>
      </c>
      <c r="BB76">
        <v>2</v>
      </c>
      <c r="BC76" t="s">
        <v>863</v>
      </c>
      <c r="BD76">
        <v>1</v>
      </c>
      <c r="BE76">
        <v>8014.8620000000001</v>
      </c>
      <c r="BF76">
        <v>0.3702472980819882</v>
      </c>
      <c r="BG76">
        <v>0.31277081276068908</v>
      </c>
      <c r="BH76">
        <v>286396.79800000007</v>
      </c>
      <c r="BI76">
        <v>1.0361432183330483E-2</v>
      </c>
      <c r="BJ76">
        <v>8.7529431872515606E-3</v>
      </c>
      <c r="BK76">
        <v>1</v>
      </c>
      <c r="BL76" t="s">
        <v>67</v>
      </c>
      <c r="BM76">
        <v>0</v>
      </c>
      <c r="BN76" t="s">
        <v>545</v>
      </c>
    </row>
    <row r="77" spans="1:66">
      <c r="A77" s="144" t="str">
        <f t="shared" ref="A77" si="132">W77</f>
        <v>인천스마트</v>
      </c>
      <c r="B77" s="144" t="str">
        <f t="shared" ref="B77" si="133">X77</f>
        <v>예비</v>
      </c>
      <c r="C77" s="145" t="str">
        <f t="shared" ref="C77" si="134">Y77</f>
        <v>71바7124</v>
      </c>
      <c r="D77" s="133" t="str">
        <f t="shared" ref="D77" si="135">Z77</f>
        <v>대형</v>
      </c>
      <c r="E77" s="129" t="str">
        <f t="shared" ref="E77" si="136">AZ77</f>
        <v>C</v>
      </c>
      <c r="F77" s="152">
        <f t="shared" ref="F77" si="137">G77/H77</f>
        <v>0.85619047619047617</v>
      </c>
      <c r="G77" s="153">
        <f t="shared" ref="G77" si="138">AE77</f>
        <v>1.798</v>
      </c>
      <c r="H77" s="154">
        <f t="shared" ref="H77" si="139">AF77</f>
        <v>2.1</v>
      </c>
      <c r="I77" s="155">
        <f t="shared" ref="I77" si="140">AC77</f>
        <v>1338.5260000000001</v>
      </c>
      <c r="J77" s="156">
        <f t="shared" ref="J77" si="141">AI77/AH77</f>
        <v>5.8385776495890301E-2</v>
      </c>
      <c r="K77" s="156">
        <f t="shared" ref="K77" si="142">AJ77/AH77</f>
        <v>0.36029937545676666</v>
      </c>
      <c r="L77" s="156">
        <f t="shared" ref="L77" si="143">AK77/AC77</f>
        <v>0.18378425222969147</v>
      </c>
      <c r="M77" s="157">
        <f t="shared" ref="M77" si="144">AG77</f>
        <v>11.738</v>
      </c>
      <c r="N77" s="158">
        <f t="shared" ref="N77" si="145">IF(AW77=0,AT77,"속도계이상")</f>
        <v>0.52300000000000002</v>
      </c>
      <c r="O77" s="158">
        <f t="shared" ref="O77" si="146">IF(AW77=0,AU77,"속도계이상")</f>
        <v>24.504999999999999</v>
      </c>
      <c r="P77" s="159">
        <f t="shared" ref="P77" si="147">AQ77/60</f>
        <v>0</v>
      </c>
      <c r="Q77" s="160">
        <f t="shared" ref="Q77" si="148">AN77</f>
        <v>75</v>
      </c>
      <c r="R77" s="161">
        <f t="shared" ref="R77" si="149">AC77/(AH77-AI77-AJ77)</f>
        <v>26.114454906021596</v>
      </c>
      <c r="S77" s="146">
        <f t="shared" ref="S77" si="150">IF(AW77=0,AL77,"속도계이상")</f>
        <v>7</v>
      </c>
      <c r="T77" s="146">
        <f t="shared" ref="T77" si="151">IF(AW77=0,AM77,"속도계이상")</f>
        <v>328</v>
      </c>
      <c r="U77" t="s">
        <v>118</v>
      </c>
      <c r="V77" t="s">
        <v>91</v>
      </c>
      <c r="W77" t="s">
        <v>118</v>
      </c>
      <c r="X77" s="4" t="s">
        <v>91</v>
      </c>
      <c r="Y77" s="4" t="s">
        <v>273</v>
      </c>
      <c r="Z77" s="4" t="s">
        <v>194</v>
      </c>
      <c r="AA77" s="4" t="s">
        <v>48</v>
      </c>
      <c r="AB77" s="4">
        <v>529</v>
      </c>
      <c r="AC77" s="4">
        <v>1338.5260000000001</v>
      </c>
      <c r="AD77" s="4">
        <v>744.48900000000003</v>
      </c>
      <c r="AE77" s="4">
        <v>1.798</v>
      </c>
      <c r="AF77" s="4">
        <v>2.1</v>
      </c>
      <c r="AG77" s="4">
        <v>11.738</v>
      </c>
      <c r="AH77" s="4">
        <v>88.172758999999999</v>
      </c>
      <c r="AI77" s="4">
        <v>5.1480350000000001</v>
      </c>
      <c r="AJ77" s="4">
        <v>31.76859</v>
      </c>
      <c r="AK77" s="4">
        <v>246</v>
      </c>
      <c r="AL77" s="4">
        <v>7</v>
      </c>
      <c r="AM77" s="4">
        <v>328</v>
      </c>
      <c r="AN77" s="4">
        <v>75</v>
      </c>
      <c r="AO77" s="4">
        <v>15.180720000000001</v>
      </c>
      <c r="AP77" s="4">
        <v>1133.5999999999999</v>
      </c>
      <c r="AQ77" s="4">
        <v>0</v>
      </c>
      <c r="AR77" s="4">
        <v>19</v>
      </c>
      <c r="AS77" s="4">
        <v>6515</v>
      </c>
      <c r="AT77" s="4">
        <v>0.52300000000000002</v>
      </c>
      <c r="AU77" s="4">
        <v>24.504999999999999</v>
      </c>
      <c r="AV77" s="4">
        <v>2321</v>
      </c>
      <c r="AW77" s="4">
        <v>0</v>
      </c>
      <c r="AX77" s="4">
        <v>0.43</v>
      </c>
      <c r="AY77">
        <v>0.85619047619047617</v>
      </c>
      <c r="AZ77" t="s">
        <v>69</v>
      </c>
      <c r="BA77" t="s">
        <v>270</v>
      </c>
      <c r="BB77">
        <v>11</v>
      </c>
      <c r="BC77" t="s">
        <v>864</v>
      </c>
      <c r="BD77">
        <v>3</v>
      </c>
      <c r="BE77">
        <v>8014.8620000000001</v>
      </c>
      <c r="BF77">
        <v>0.16700549554065935</v>
      </c>
      <c r="BG77">
        <v>0.14298851475338359</v>
      </c>
      <c r="BH77">
        <v>286396.79800000007</v>
      </c>
      <c r="BI77">
        <v>4.6736765541631501E-3</v>
      </c>
      <c r="BJ77">
        <v>4.0015573544692111E-3</v>
      </c>
      <c r="BK77">
        <v>1</v>
      </c>
      <c r="BL77" t="s">
        <v>69</v>
      </c>
      <c r="BM77">
        <v>0</v>
      </c>
      <c r="BN77" t="s">
        <v>545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66" priority="1" operator="containsText" text="F">
      <formula>NOT(ISERROR(SEARCH("F",E1)))</formula>
    </cfRule>
    <cfRule type="containsText" dxfId="65" priority="2" operator="containsText" text="D">
      <formula>NOT(ISERROR(SEARCH("D",E1)))</formula>
    </cfRule>
    <cfRule type="containsText" dxfId="64" priority="3" operator="containsText" text="C">
      <formula>NOT(ISERROR(SEARCH("C",E1)))</formula>
    </cfRule>
    <cfRule type="containsText" dxfId="63" priority="4" operator="containsText" text="B">
      <formula>NOT(ISERROR(SEARCH("B",E1)))</formula>
    </cfRule>
    <cfRule type="containsText" dxfId="62" priority="5" operator="containsText" text="A">
      <formula>NOT(ISERROR(SEARCH("A",E1)))</formula>
    </cfRule>
    <cfRule type="containsText" dxfId="61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142</v>
      </c>
      <c r="D4" s="124" t="s">
        <v>159</v>
      </c>
      <c r="E4" s="125" t="s">
        <v>148</v>
      </c>
      <c r="F4" s="123" t="s">
        <v>152</v>
      </c>
      <c r="G4" s="125" t="s">
        <v>150</v>
      </c>
      <c r="H4" s="125" t="s">
        <v>154</v>
      </c>
      <c r="I4" s="126" t="s">
        <v>156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183</v>
      </c>
      <c r="Q4" s="219" t="s">
        <v>43</v>
      </c>
      <c r="R4" s="219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7" t="str">
        <f>BF5</f>
        <v>인천스마트</v>
      </c>
      <c r="B5" s="128">
        <f>IF(BH5="null", E5, BH5)</f>
        <v>4315</v>
      </c>
      <c r="C5" s="129" t="str">
        <f>BN5</f>
        <v>C</v>
      </c>
      <c r="D5" s="130">
        <f>BM5</f>
        <v>0.89771658899099738</v>
      </c>
      <c r="E5" s="131">
        <f>U5</f>
        <v>4315</v>
      </c>
      <c r="F5" s="132" t="str">
        <f>BG5</f>
        <v>20</v>
      </c>
      <c r="G5" s="133" t="str">
        <f>BK5</f>
        <v>70바3567</v>
      </c>
      <c r="H5" s="134">
        <f>BJ5</f>
        <v>9</v>
      </c>
      <c r="I5" s="135">
        <f>BP5</f>
        <v>1211.9380000000001</v>
      </c>
      <c r="J5" s="136">
        <f>AB5/AA5</f>
        <v>2.7997248264288732E-2</v>
      </c>
      <c r="K5" s="136">
        <f>AC5/AA5</f>
        <v>0.3500726364468158</v>
      </c>
      <c r="L5" s="136">
        <f>AD5/I5</f>
        <v>0.21040680298827166</v>
      </c>
      <c r="M5" s="137">
        <f>Z5</f>
        <v>12.574</v>
      </c>
      <c r="N5" s="138">
        <f>AE5*100/W5</f>
        <v>0.16502494352021307</v>
      </c>
      <c r="O5" s="138">
        <f>AF5*100/W5</f>
        <v>16.172444464980881</v>
      </c>
      <c r="P5" s="220">
        <f>AK5</f>
        <v>5</v>
      </c>
      <c r="Q5" s="221">
        <f>AE5</f>
        <v>2</v>
      </c>
      <c r="R5" s="221">
        <f>AF5</f>
        <v>196</v>
      </c>
      <c r="T5">
        <v>529</v>
      </c>
      <c r="U5">
        <v>4315</v>
      </c>
      <c r="V5" t="s">
        <v>578</v>
      </c>
      <c r="W5">
        <v>1211.9380000000001</v>
      </c>
      <c r="X5">
        <v>673.34900000000005</v>
      </c>
      <c r="Y5">
        <v>1.8</v>
      </c>
      <c r="Z5">
        <v>12.574</v>
      </c>
      <c r="AA5">
        <v>73.379140000000007</v>
      </c>
      <c r="AB5">
        <v>2.054414</v>
      </c>
      <c r="AC5">
        <v>25.688029</v>
      </c>
      <c r="AD5" s="1">
        <v>255</v>
      </c>
      <c r="AE5">
        <v>2</v>
      </c>
      <c r="AF5">
        <v>196</v>
      </c>
      <c r="AG5">
        <v>75</v>
      </c>
      <c r="AH5">
        <v>16.516110000000001</v>
      </c>
      <c r="AI5">
        <v>784.8</v>
      </c>
      <c r="AJ5">
        <v>0</v>
      </c>
      <c r="AK5">
        <v>5</v>
      </c>
      <c r="AL5">
        <v>909</v>
      </c>
      <c r="AM5" t="s">
        <v>629</v>
      </c>
      <c r="AN5" t="s">
        <v>630</v>
      </c>
      <c r="AO5">
        <v>236.977</v>
      </c>
      <c r="AR5" t="s">
        <v>118</v>
      </c>
      <c r="AS5" t="s">
        <v>119</v>
      </c>
      <c r="AT5" t="s">
        <v>207</v>
      </c>
      <c r="AU5" t="s">
        <v>578</v>
      </c>
      <c r="AV5" t="s">
        <v>48</v>
      </c>
      <c r="AW5">
        <v>9</v>
      </c>
      <c r="BB5">
        <v>0.89771658899099738</v>
      </c>
      <c r="BC5" t="s">
        <v>69</v>
      </c>
      <c r="BF5" t="s">
        <v>118</v>
      </c>
      <c r="BG5" t="s">
        <v>119</v>
      </c>
      <c r="BH5" t="s">
        <v>578</v>
      </c>
      <c r="BI5">
        <v>4315</v>
      </c>
      <c r="BJ5">
        <v>9</v>
      </c>
      <c r="BK5" t="s">
        <v>207</v>
      </c>
      <c r="BL5" t="s">
        <v>208</v>
      </c>
      <c r="BM5">
        <v>0.89771658899099738</v>
      </c>
      <c r="BN5" t="s">
        <v>69</v>
      </c>
      <c r="BO5" t="s">
        <v>179</v>
      </c>
      <c r="BP5">
        <v>1211.9380000000001</v>
      </c>
    </row>
    <row r="6" spans="1:68" ht="16.5">
      <c r="A6" s="110" t="str">
        <f t="shared" ref="A6:A7" si="0">BF6</f>
        <v>인천스마트</v>
      </c>
      <c r="B6" s="111">
        <f t="shared" ref="B6:B69" si="1">IF(BH6="null", E6, BH6)</f>
        <v>5194</v>
      </c>
      <c r="C6" s="112" t="str">
        <f t="shared" ref="C6:C7" si="2">BN6</f>
        <v>C</v>
      </c>
      <c r="D6" s="113">
        <f t="shared" ref="D6:D7" si="3">BM6</f>
        <v>0.88777367974814558</v>
      </c>
      <c r="E6" s="114">
        <f t="shared" ref="E6:E7" si="4">U6</f>
        <v>5194</v>
      </c>
      <c r="F6" s="115" t="str">
        <f t="shared" ref="F6:F7" si="5">BG6</f>
        <v>27</v>
      </c>
      <c r="G6" s="116" t="str">
        <f t="shared" ref="G6:G7" si="6">BK6</f>
        <v>70바3633</v>
      </c>
      <c r="H6" s="117">
        <f t="shared" ref="H6:H7" si="7">BJ6</f>
        <v>5</v>
      </c>
      <c r="I6" s="118">
        <f t="shared" ref="I6:I7" si="8">BP6</f>
        <v>561.58699999999999</v>
      </c>
      <c r="J6" s="119">
        <f t="shared" ref="J6:J7" si="9">AB6/AA6</f>
        <v>4.5671057233724645E-2</v>
      </c>
      <c r="K6" s="119">
        <f t="shared" ref="K6:K7" si="10">AC6/AA6</f>
        <v>0.3456679637304847</v>
      </c>
      <c r="L6" s="119">
        <f t="shared" ref="L6:L7" si="11">AD6/I6</f>
        <v>0.22970617197335408</v>
      </c>
      <c r="M6" s="120">
        <f t="shared" ref="M6:M7" si="12">Z6</f>
        <v>17.786999999999999</v>
      </c>
      <c r="N6" s="121">
        <f t="shared" ref="N6:N7" si="13">AE6*100/W6</f>
        <v>0.80472664240684089</v>
      </c>
      <c r="O6" s="121">
        <f t="shared" ref="O6:O7" si="14">AF6*100/W6</f>
        <v>64.539076721028636</v>
      </c>
      <c r="P6" s="222">
        <f t="shared" ref="P6:P7" si="15">AK6</f>
        <v>0</v>
      </c>
      <c r="Q6" s="223">
        <f t="shared" ref="Q6:Q7" si="16">AE6</f>
        <v>5</v>
      </c>
      <c r="R6" s="223">
        <f t="shared" ref="R6:R7" si="17">AF6</f>
        <v>401</v>
      </c>
      <c r="T6">
        <v>529</v>
      </c>
      <c r="U6">
        <v>5194</v>
      </c>
      <c r="V6" t="s">
        <v>578</v>
      </c>
      <c r="W6">
        <v>621.32899999999995</v>
      </c>
      <c r="X6">
        <v>352.65100000000001</v>
      </c>
      <c r="Y6">
        <v>1.762</v>
      </c>
      <c r="Z6">
        <v>17.786999999999999</v>
      </c>
      <c r="AA6">
        <v>33.974426999999999</v>
      </c>
      <c r="AB6">
        <v>1.5516479999999999</v>
      </c>
      <c r="AC6">
        <v>11.743871</v>
      </c>
      <c r="AD6" s="1">
        <v>129</v>
      </c>
      <c r="AE6">
        <v>5</v>
      </c>
      <c r="AF6">
        <v>401</v>
      </c>
      <c r="AG6">
        <v>69</v>
      </c>
      <c r="AH6">
        <v>18.288136999999999</v>
      </c>
      <c r="AI6">
        <v>488.2</v>
      </c>
      <c r="AJ6">
        <v>0</v>
      </c>
      <c r="AK6">
        <v>0</v>
      </c>
      <c r="AL6">
        <v>0</v>
      </c>
      <c r="AM6" t="s">
        <v>579</v>
      </c>
      <c r="AN6" t="s">
        <v>631</v>
      </c>
      <c r="AO6">
        <v>155.51599999999999</v>
      </c>
      <c r="AR6" t="s">
        <v>118</v>
      </c>
      <c r="AS6" t="s">
        <v>121</v>
      </c>
      <c r="AT6" t="s">
        <v>225</v>
      </c>
      <c r="AU6" t="s">
        <v>578</v>
      </c>
      <c r="AV6" t="s">
        <v>48</v>
      </c>
      <c r="AW6">
        <v>5</v>
      </c>
      <c r="BB6">
        <v>0.88777367974814558</v>
      </c>
      <c r="BC6" t="s">
        <v>69</v>
      </c>
      <c r="BF6" t="s">
        <v>118</v>
      </c>
      <c r="BG6" t="s">
        <v>121</v>
      </c>
      <c r="BH6" t="s">
        <v>578</v>
      </c>
      <c r="BI6">
        <v>5194</v>
      </c>
      <c r="BJ6">
        <v>5</v>
      </c>
      <c r="BK6" t="s">
        <v>225</v>
      </c>
      <c r="BL6" t="s">
        <v>238</v>
      </c>
      <c r="BM6">
        <v>0.88777367974814558</v>
      </c>
      <c r="BN6" t="s">
        <v>69</v>
      </c>
      <c r="BO6" t="s">
        <v>179</v>
      </c>
      <c r="BP6">
        <v>561.58699999999999</v>
      </c>
    </row>
    <row r="7" spans="1:68" ht="16.5">
      <c r="A7" s="127" t="str">
        <f t="shared" si="0"/>
        <v>인천스마트</v>
      </c>
      <c r="B7" s="128" t="str">
        <f t="shared" si="1"/>
        <v>강병석</v>
      </c>
      <c r="C7" s="129" t="str">
        <f t="shared" si="2"/>
        <v>A</v>
      </c>
      <c r="D7" s="130">
        <f t="shared" si="3"/>
        <v>0.99075069061582111</v>
      </c>
      <c r="E7" s="131">
        <f t="shared" si="4"/>
        <v>8367</v>
      </c>
      <c r="F7" s="132" t="str">
        <f t="shared" si="5"/>
        <v>5</v>
      </c>
      <c r="G7" s="133" t="str">
        <f t="shared" si="6"/>
        <v>70바3631</v>
      </c>
      <c r="H7" s="134">
        <f t="shared" si="7"/>
        <v>2</v>
      </c>
      <c r="I7" s="135">
        <f t="shared" si="8"/>
        <v>2065.9960000000001</v>
      </c>
      <c r="J7" s="136">
        <f t="shared" si="9"/>
        <v>1.455143190170562E-2</v>
      </c>
      <c r="K7" s="136">
        <f t="shared" si="10"/>
        <v>0.30812209631292475</v>
      </c>
      <c r="L7" s="136">
        <f t="shared" si="11"/>
        <v>0.19119107684622816</v>
      </c>
      <c r="M7" s="137">
        <f t="shared" si="12"/>
        <v>8.0399999999999991</v>
      </c>
      <c r="N7" s="138">
        <f t="shared" si="13"/>
        <v>0</v>
      </c>
      <c r="O7" s="138">
        <f t="shared" si="14"/>
        <v>2.7105570388326017</v>
      </c>
      <c r="P7" s="220">
        <f t="shared" si="15"/>
        <v>0</v>
      </c>
      <c r="Q7" s="221">
        <f t="shared" si="16"/>
        <v>0</v>
      </c>
      <c r="R7" s="221">
        <f t="shared" si="17"/>
        <v>56</v>
      </c>
      <c r="T7">
        <v>529</v>
      </c>
      <c r="U7">
        <v>8367</v>
      </c>
      <c r="V7" t="s">
        <v>274</v>
      </c>
      <c r="W7">
        <v>2065.9960000000001</v>
      </c>
      <c r="X7">
        <v>993.40700000000004</v>
      </c>
      <c r="Y7">
        <v>2.08</v>
      </c>
      <c r="Z7">
        <v>8.0399999999999991</v>
      </c>
      <c r="AA7">
        <v>122.20604899999999</v>
      </c>
      <c r="AB7">
        <v>1.778273</v>
      </c>
      <c r="AC7">
        <v>37.654384</v>
      </c>
      <c r="AD7" s="1">
        <v>395</v>
      </c>
      <c r="AE7">
        <v>0</v>
      </c>
      <c r="AF7">
        <v>56</v>
      </c>
      <c r="AG7">
        <v>83</v>
      </c>
      <c r="AH7">
        <v>16.905840000000001</v>
      </c>
      <c r="AI7">
        <v>448.8</v>
      </c>
      <c r="AJ7">
        <v>0</v>
      </c>
      <c r="AK7">
        <v>0</v>
      </c>
      <c r="AL7">
        <v>0</v>
      </c>
      <c r="AM7" t="s">
        <v>275</v>
      </c>
      <c r="AN7" t="s">
        <v>632</v>
      </c>
      <c r="AO7">
        <v>1942.9480000000001</v>
      </c>
      <c r="AR7" t="s">
        <v>118</v>
      </c>
      <c r="AS7" t="s">
        <v>123</v>
      </c>
      <c r="AT7" t="s">
        <v>260</v>
      </c>
      <c r="AU7" t="s">
        <v>274</v>
      </c>
      <c r="AV7" t="s">
        <v>48</v>
      </c>
      <c r="AW7">
        <v>2</v>
      </c>
      <c r="BB7">
        <v>0.99075069061582111</v>
      </c>
      <c r="BC7" t="s">
        <v>66</v>
      </c>
      <c r="BF7" t="s">
        <v>118</v>
      </c>
      <c r="BG7" t="s">
        <v>123</v>
      </c>
      <c r="BH7" t="s">
        <v>274</v>
      </c>
      <c r="BI7">
        <v>8367</v>
      </c>
      <c r="BJ7">
        <v>2</v>
      </c>
      <c r="BK7" t="s">
        <v>260</v>
      </c>
      <c r="BL7" t="s">
        <v>618</v>
      </c>
      <c r="BM7">
        <v>0.99075069061582111</v>
      </c>
      <c r="BN7" t="s">
        <v>66</v>
      </c>
      <c r="BO7" t="s">
        <v>180</v>
      </c>
      <c r="BP7">
        <v>2065.9960000000001</v>
      </c>
    </row>
    <row r="8" spans="1:68" ht="16.5">
      <c r="A8" s="110" t="str">
        <f t="shared" ref="A8:A71" si="18">BF8</f>
        <v>인천스마트</v>
      </c>
      <c r="B8" s="111" t="str">
        <f t="shared" si="1"/>
        <v>고상욱</v>
      </c>
      <c r="C8" s="112" t="str">
        <f t="shared" ref="C8:C71" si="19">BN8</f>
        <v>D</v>
      </c>
      <c r="D8" s="113">
        <f t="shared" ref="D8:D71" si="20">BM8</f>
        <v>0.80173913043478273</v>
      </c>
      <c r="E8" s="114">
        <f t="shared" ref="E8:E71" si="21">U8</f>
        <v>3792</v>
      </c>
      <c r="F8" s="115" t="str">
        <f t="shared" ref="F8:F71" si="22">BG8</f>
        <v>38</v>
      </c>
      <c r="G8" s="116" t="str">
        <f t="shared" ref="G8:G71" si="23">BK8</f>
        <v>70바3549</v>
      </c>
      <c r="H8" s="117">
        <f t="shared" ref="H8:H71" si="24">BJ8</f>
        <v>1</v>
      </c>
      <c r="I8" s="118">
        <f t="shared" ref="I8:I71" si="25">BP8</f>
        <v>1990.3109999999999</v>
      </c>
      <c r="J8" s="119">
        <f t="shared" ref="J8:J71" si="26">AB8/AA8</f>
        <v>1.2640106778241039E-2</v>
      </c>
      <c r="K8" s="119">
        <f t="shared" ref="K8:K71" si="27">AC8/AA8</f>
        <v>0.42853827030625707</v>
      </c>
      <c r="L8" s="119">
        <f t="shared" ref="L8:L71" si="28">AD8/I8</f>
        <v>0.13465232317964379</v>
      </c>
      <c r="M8" s="120">
        <f t="shared" ref="M8:M71" si="29">Z8</f>
        <v>17.571999999999999</v>
      </c>
      <c r="N8" s="121">
        <f t="shared" ref="N8:N71" si="30">AE8*100/W8</f>
        <v>0</v>
      </c>
      <c r="O8" s="121">
        <f t="shared" ref="O8:O71" si="31">AF8*100/W8</f>
        <v>19.042250181001865</v>
      </c>
      <c r="P8" s="222">
        <f t="shared" ref="P8:P71" si="32">AK8</f>
        <v>38</v>
      </c>
      <c r="Q8" s="223">
        <f t="shared" ref="Q8:Q71" si="33">AE8</f>
        <v>0</v>
      </c>
      <c r="R8" s="223">
        <f t="shared" ref="R8:R71" si="34">AF8</f>
        <v>379</v>
      </c>
      <c r="T8">
        <v>529</v>
      </c>
      <c r="U8">
        <v>3792</v>
      </c>
      <c r="V8" t="s">
        <v>276</v>
      </c>
      <c r="W8">
        <v>1990.3109999999999</v>
      </c>
      <c r="X8">
        <v>1079.26</v>
      </c>
      <c r="Y8">
        <v>1.8440000000000001</v>
      </c>
      <c r="Z8">
        <v>17.571999999999999</v>
      </c>
      <c r="AA8">
        <v>136.77692999999999</v>
      </c>
      <c r="AB8">
        <v>1.7288749999999999</v>
      </c>
      <c r="AC8">
        <v>58.614148999999998</v>
      </c>
      <c r="AD8" s="1">
        <v>268</v>
      </c>
      <c r="AE8">
        <v>0</v>
      </c>
      <c r="AF8">
        <v>379</v>
      </c>
      <c r="AG8">
        <v>68</v>
      </c>
      <c r="AH8">
        <v>14.55151</v>
      </c>
      <c r="AI8">
        <v>1247.5999999999999</v>
      </c>
      <c r="AJ8">
        <v>0</v>
      </c>
      <c r="AK8">
        <v>38</v>
      </c>
      <c r="AL8">
        <v>20824</v>
      </c>
      <c r="AM8" t="s">
        <v>277</v>
      </c>
      <c r="AN8" t="s">
        <v>633</v>
      </c>
      <c r="AO8">
        <v>1990.3109999999999</v>
      </c>
      <c r="AR8" t="s">
        <v>118</v>
      </c>
      <c r="AS8" t="s">
        <v>122</v>
      </c>
      <c r="AT8" t="s">
        <v>245</v>
      </c>
      <c r="AU8" t="s">
        <v>276</v>
      </c>
      <c r="AV8" t="s">
        <v>48</v>
      </c>
      <c r="AW8">
        <v>1</v>
      </c>
      <c r="BB8">
        <v>0.80173913043478273</v>
      </c>
      <c r="BC8" t="s">
        <v>67</v>
      </c>
      <c r="BF8" t="s">
        <v>118</v>
      </c>
      <c r="BG8" t="s">
        <v>122</v>
      </c>
      <c r="BH8" t="s">
        <v>276</v>
      </c>
      <c r="BI8">
        <v>3792</v>
      </c>
      <c r="BJ8">
        <v>1</v>
      </c>
      <c r="BK8" t="s">
        <v>245</v>
      </c>
      <c r="BL8" t="s">
        <v>176</v>
      </c>
      <c r="BM8">
        <v>0.80173913043478273</v>
      </c>
      <c r="BN8" t="s">
        <v>67</v>
      </c>
      <c r="BO8" t="s">
        <v>181</v>
      </c>
      <c r="BP8">
        <v>1990.3109999999999</v>
      </c>
    </row>
    <row r="9" spans="1:68" ht="16.5">
      <c r="A9" s="127" t="str">
        <f t="shared" si="18"/>
        <v>인천스마트</v>
      </c>
      <c r="B9" s="128" t="str">
        <f t="shared" si="1"/>
        <v>구진영</v>
      </c>
      <c r="C9" s="129" t="str">
        <f t="shared" si="19"/>
        <v>D</v>
      </c>
      <c r="D9" s="130">
        <f t="shared" si="20"/>
        <v>0.82403339443949697</v>
      </c>
      <c r="E9" s="131">
        <f t="shared" si="21"/>
        <v>7766</v>
      </c>
      <c r="F9" s="132" t="str">
        <f t="shared" si="22"/>
        <v>21</v>
      </c>
      <c r="G9" s="133" t="str">
        <f t="shared" si="23"/>
        <v>70바3561</v>
      </c>
      <c r="H9" s="134">
        <f t="shared" si="24"/>
        <v>6</v>
      </c>
      <c r="I9" s="135">
        <f t="shared" si="25"/>
        <v>1435.6220000000001</v>
      </c>
      <c r="J9" s="136">
        <f t="shared" si="26"/>
        <v>4.1421773531624358E-2</v>
      </c>
      <c r="K9" s="136">
        <f t="shared" si="27"/>
        <v>0.37664996632836295</v>
      </c>
      <c r="L9" s="136">
        <f t="shared" si="28"/>
        <v>0.23474145701305774</v>
      </c>
      <c r="M9" s="137">
        <f t="shared" si="29"/>
        <v>16.033999999999999</v>
      </c>
      <c r="N9" s="138">
        <f t="shared" si="30"/>
        <v>0.2714485035044002</v>
      </c>
      <c r="O9" s="138">
        <f t="shared" si="31"/>
        <v>25.380435077661417</v>
      </c>
      <c r="P9" s="220">
        <f t="shared" si="32"/>
        <v>17</v>
      </c>
      <c r="Q9" s="221">
        <f t="shared" si="33"/>
        <v>4</v>
      </c>
      <c r="R9" s="221">
        <f t="shared" si="34"/>
        <v>374</v>
      </c>
      <c r="T9">
        <v>529</v>
      </c>
      <c r="U9">
        <v>7766</v>
      </c>
      <c r="V9" t="s">
        <v>278</v>
      </c>
      <c r="W9">
        <v>1473.576</v>
      </c>
      <c r="X9">
        <v>810.96500000000003</v>
      </c>
      <c r="Y9">
        <v>1.8169999999999999</v>
      </c>
      <c r="Z9">
        <v>16.033999999999999</v>
      </c>
      <c r="AA9">
        <v>102.47497</v>
      </c>
      <c r="AB9">
        <v>4.2446950000000001</v>
      </c>
      <c r="AC9">
        <v>38.597194000000002</v>
      </c>
      <c r="AD9" s="1">
        <v>337</v>
      </c>
      <c r="AE9">
        <v>4</v>
      </c>
      <c r="AF9">
        <v>374</v>
      </c>
      <c r="AG9">
        <v>76</v>
      </c>
      <c r="AH9">
        <v>14.379861999999999</v>
      </c>
      <c r="AI9">
        <v>1301.5999999999999</v>
      </c>
      <c r="AJ9">
        <v>0</v>
      </c>
      <c r="AK9">
        <v>17</v>
      </c>
      <c r="AL9">
        <v>4355</v>
      </c>
      <c r="AM9" t="s">
        <v>279</v>
      </c>
      <c r="AN9" t="s">
        <v>634</v>
      </c>
      <c r="AO9">
        <v>519.74199999999996</v>
      </c>
      <c r="AR9" t="s">
        <v>118</v>
      </c>
      <c r="AS9" t="s">
        <v>120</v>
      </c>
      <c r="AT9" t="s">
        <v>213</v>
      </c>
      <c r="AU9" t="s">
        <v>278</v>
      </c>
      <c r="AV9" t="s">
        <v>48</v>
      </c>
      <c r="AW9">
        <v>6</v>
      </c>
      <c r="BB9">
        <v>0.82403339443949697</v>
      </c>
      <c r="BC9" t="s">
        <v>67</v>
      </c>
      <c r="BF9" t="s">
        <v>118</v>
      </c>
      <c r="BG9" t="s">
        <v>120</v>
      </c>
      <c r="BH9" t="s">
        <v>278</v>
      </c>
      <c r="BI9">
        <v>7766</v>
      </c>
      <c r="BJ9">
        <v>6</v>
      </c>
      <c r="BK9" t="s">
        <v>213</v>
      </c>
      <c r="BL9" t="s">
        <v>221</v>
      </c>
      <c r="BM9">
        <v>0.82403339443949697</v>
      </c>
      <c r="BN9" t="s">
        <v>67</v>
      </c>
      <c r="BO9" t="s">
        <v>181</v>
      </c>
      <c r="BP9">
        <v>1435.6220000000001</v>
      </c>
    </row>
    <row r="10" spans="1:68" ht="16.5">
      <c r="A10" s="110" t="str">
        <f t="shared" si="18"/>
        <v>인천스마트</v>
      </c>
      <c r="B10" s="111" t="str">
        <f t="shared" si="1"/>
        <v>권병묵</v>
      </c>
      <c r="C10" s="112" t="str">
        <f t="shared" si="19"/>
        <v>B</v>
      </c>
      <c r="D10" s="113">
        <f t="shared" si="20"/>
        <v>0.93621839048276945</v>
      </c>
      <c r="E10" s="114">
        <f t="shared" si="21"/>
        <v>9570</v>
      </c>
      <c r="F10" s="115" t="str">
        <f t="shared" si="22"/>
        <v>27</v>
      </c>
      <c r="G10" s="116" t="str">
        <f t="shared" si="23"/>
        <v>70바3638</v>
      </c>
      <c r="H10" s="117">
        <f t="shared" si="24"/>
        <v>3</v>
      </c>
      <c r="I10" s="118">
        <f t="shared" si="25"/>
        <v>2285.7910000000002</v>
      </c>
      <c r="J10" s="119">
        <f t="shared" si="26"/>
        <v>7.4202090876247665E-3</v>
      </c>
      <c r="K10" s="119">
        <f t="shared" si="27"/>
        <v>0.34134937085858275</v>
      </c>
      <c r="L10" s="119">
        <f t="shared" si="28"/>
        <v>0.24236686556207457</v>
      </c>
      <c r="M10" s="120">
        <f t="shared" si="29"/>
        <v>9.0640000000000001</v>
      </c>
      <c r="N10" s="121">
        <f t="shared" si="30"/>
        <v>8.7497063379810308E-2</v>
      </c>
      <c r="O10" s="121">
        <f t="shared" si="31"/>
        <v>4.7248414225097566</v>
      </c>
      <c r="P10" s="222">
        <f t="shared" si="32"/>
        <v>2</v>
      </c>
      <c r="Q10" s="223">
        <f t="shared" si="33"/>
        <v>2</v>
      </c>
      <c r="R10" s="223">
        <f t="shared" si="34"/>
        <v>108</v>
      </c>
      <c r="T10">
        <v>529</v>
      </c>
      <c r="U10">
        <v>9570</v>
      </c>
      <c r="V10" t="s">
        <v>280</v>
      </c>
      <c r="W10">
        <v>2285.7910000000002</v>
      </c>
      <c r="X10">
        <v>1221.4670000000001</v>
      </c>
      <c r="Y10">
        <v>1.871</v>
      </c>
      <c r="Z10">
        <v>9.0640000000000001</v>
      </c>
      <c r="AA10">
        <v>140.78996799999999</v>
      </c>
      <c r="AB10">
        <v>1.044691</v>
      </c>
      <c r="AC10">
        <v>48.058566999999996</v>
      </c>
      <c r="AD10" s="1">
        <v>554</v>
      </c>
      <c r="AE10">
        <v>2</v>
      </c>
      <c r="AF10">
        <v>108</v>
      </c>
      <c r="AG10">
        <v>82</v>
      </c>
      <c r="AH10">
        <v>16.235467</v>
      </c>
      <c r="AI10">
        <v>994.1</v>
      </c>
      <c r="AJ10">
        <v>13.9</v>
      </c>
      <c r="AK10">
        <v>2</v>
      </c>
      <c r="AL10">
        <v>194</v>
      </c>
      <c r="AM10" t="s">
        <v>281</v>
      </c>
      <c r="AN10" t="s">
        <v>635</v>
      </c>
      <c r="AO10">
        <v>2056.1849999999999</v>
      </c>
      <c r="AR10" t="s">
        <v>118</v>
      </c>
      <c r="AS10" t="s">
        <v>121</v>
      </c>
      <c r="AT10" t="s">
        <v>232</v>
      </c>
      <c r="AU10" t="s">
        <v>280</v>
      </c>
      <c r="AV10" t="s">
        <v>48</v>
      </c>
      <c r="AW10">
        <v>3</v>
      </c>
      <c r="BB10">
        <v>0.93621839048276945</v>
      </c>
      <c r="BC10" t="s">
        <v>68</v>
      </c>
      <c r="BF10" t="s">
        <v>118</v>
      </c>
      <c r="BG10" t="s">
        <v>121</v>
      </c>
      <c r="BH10" t="s">
        <v>280</v>
      </c>
      <c r="BI10">
        <v>9570</v>
      </c>
      <c r="BJ10">
        <v>3</v>
      </c>
      <c r="BK10" t="s">
        <v>232</v>
      </c>
      <c r="BL10" t="s">
        <v>233</v>
      </c>
      <c r="BM10">
        <v>0.93621839048276945</v>
      </c>
      <c r="BN10" t="s">
        <v>68</v>
      </c>
      <c r="BO10" t="s">
        <v>177</v>
      </c>
      <c r="BP10">
        <v>2285.7910000000002</v>
      </c>
    </row>
    <row r="11" spans="1:68" ht="16.5">
      <c r="A11" s="127" t="str">
        <f t="shared" si="18"/>
        <v>인천스마트</v>
      </c>
      <c r="B11" s="128" t="str">
        <f t="shared" si="1"/>
        <v>권오현</v>
      </c>
      <c r="C11" s="129" t="str">
        <f t="shared" si="19"/>
        <v>C</v>
      </c>
      <c r="D11" s="130">
        <f t="shared" si="20"/>
        <v>0.86564819382018232</v>
      </c>
      <c r="E11" s="131">
        <f t="shared" si="21"/>
        <v>4954</v>
      </c>
      <c r="F11" s="132" t="str">
        <f t="shared" si="22"/>
        <v>20</v>
      </c>
      <c r="G11" s="133" t="str">
        <f t="shared" si="23"/>
        <v>70바3506</v>
      </c>
      <c r="H11" s="134">
        <f t="shared" si="24"/>
        <v>2</v>
      </c>
      <c r="I11" s="135">
        <f t="shared" si="25"/>
        <v>993.3950000000001</v>
      </c>
      <c r="J11" s="136">
        <f t="shared" si="26"/>
        <v>2.7163177783525321E-2</v>
      </c>
      <c r="K11" s="136">
        <f t="shared" si="27"/>
        <v>0.37826817980074956</v>
      </c>
      <c r="L11" s="136">
        <f t="shared" si="28"/>
        <v>0.14395079500098146</v>
      </c>
      <c r="M11" s="137">
        <f t="shared" si="29"/>
        <v>11.413</v>
      </c>
      <c r="N11" s="138">
        <f t="shared" si="30"/>
        <v>0</v>
      </c>
      <c r="O11" s="138">
        <f t="shared" si="31"/>
        <v>5.1339094720629763</v>
      </c>
      <c r="P11" s="220">
        <f t="shared" si="32"/>
        <v>18</v>
      </c>
      <c r="Q11" s="221">
        <f t="shared" si="33"/>
        <v>0</v>
      </c>
      <c r="R11" s="221">
        <f t="shared" si="34"/>
        <v>51</v>
      </c>
      <c r="T11">
        <v>529</v>
      </c>
      <c r="U11">
        <v>4954</v>
      </c>
      <c r="V11" t="s">
        <v>282</v>
      </c>
      <c r="W11">
        <v>993.39499999999998</v>
      </c>
      <c r="X11">
        <v>573.86300000000006</v>
      </c>
      <c r="Y11">
        <v>1.7310000000000001</v>
      </c>
      <c r="Z11">
        <v>11.413</v>
      </c>
      <c r="AA11">
        <v>63.381649000000003</v>
      </c>
      <c r="AB11">
        <v>1.7216469999999999</v>
      </c>
      <c r="AC11">
        <v>23.975261</v>
      </c>
      <c r="AD11" s="1">
        <v>143</v>
      </c>
      <c r="AE11">
        <v>0</v>
      </c>
      <c r="AF11">
        <v>51</v>
      </c>
      <c r="AG11">
        <v>77</v>
      </c>
      <c r="AH11">
        <v>15.673227000000001</v>
      </c>
      <c r="AI11">
        <v>1500</v>
      </c>
      <c r="AJ11">
        <v>0</v>
      </c>
      <c r="AK11">
        <v>18</v>
      </c>
      <c r="AL11">
        <v>6120</v>
      </c>
      <c r="AM11" t="s">
        <v>283</v>
      </c>
      <c r="AN11" t="s">
        <v>636</v>
      </c>
      <c r="AO11">
        <v>932.07</v>
      </c>
      <c r="AR11" t="s">
        <v>118</v>
      </c>
      <c r="AS11" t="s">
        <v>119</v>
      </c>
      <c r="AT11" t="s">
        <v>202</v>
      </c>
      <c r="AU11" t="s">
        <v>282</v>
      </c>
      <c r="AV11" t="s">
        <v>48</v>
      </c>
      <c r="AW11">
        <v>2</v>
      </c>
      <c r="BB11">
        <v>0.86564819382018232</v>
      </c>
      <c r="BC11" t="s">
        <v>69</v>
      </c>
      <c r="BF11" t="s">
        <v>118</v>
      </c>
      <c r="BG11" t="s">
        <v>119</v>
      </c>
      <c r="BH11" t="s">
        <v>282</v>
      </c>
      <c r="BI11">
        <v>4954</v>
      </c>
      <c r="BJ11">
        <v>2</v>
      </c>
      <c r="BK11" t="s">
        <v>202</v>
      </c>
      <c r="BL11" t="s">
        <v>546</v>
      </c>
      <c r="BM11">
        <v>0.86564819382018232</v>
      </c>
      <c r="BN11" t="s">
        <v>69</v>
      </c>
      <c r="BO11" t="s">
        <v>179</v>
      </c>
      <c r="BP11">
        <v>993.3950000000001</v>
      </c>
    </row>
    <row r="12" spans="1:68" ht="16.5">
      <c r="A12" s="110" t="str">
        <f t="shared" si="18"/>
        <v>인천스마트</v>
      </c>
      <c r="B12" s="111" t="str">
        <f t="shared" si="1"/>
        <v>권재범</v>
      </c>
      <c r="C12" s="112" t="str">
        <f t="shared" si="19"/>
        <v>C</v>
      </c>
      <c r="D12" s="113">
        <f t="shared" si="20"/>
        <v>0.87639259317727491</v>
      </c>
      <c r="E12" s="114">
        <f t="shared" si="21"/>
        <v>4453</v>
      </c>
      <c r="F12" s="115" t="str">
        <f t="shared" si="22"/>
        <v>20</v>
      </c>
      <c r="G12" s="116" t="str">
        <f t="shared" si="23"/>
        <v>70바3504</v>
      </c>
      <c r="H12" s="117">
        <f t="shared" si="24"/>
        <v>3</v>
      </c>
      <c r="I12" s="118">
        <f t="shared" si="25"/>
        <v>1539.297</v>
      </c>
      <c r="J12" s="119">
        <f t="shared" si="26"/>
        <v>3.6567648319830955E-2</v>
      </c>
      <c r="K12" s="119">
        <f t="shared" si="27"/>
        <v>0.38218740865285988</v>
      </c>
      <c r="L12" s="119">
        <f t="shared" si="28"/>
        <v>0.22023040387917342</v>
      </c>
      <c r="M12" s="120">
        <f t="shared" si="29"/>
        <v>12.295</v>
      </c>
      <c r="N12" s="121">
        <f t="shared" si="30"/>
        <v>0</v>
      </c>
      <c r="O12" s="121">
        <f t="shared" si="31"/>
        <v>16.695933273435859</v>
      </c>
      <c r="P12" s="222">
        <f t="shared" si="32"/>
        <v>20</v>
      </c>
      <c r="Q12" s="223">
        <f t="shared" si="33"/>
        <v>0</v>
      </c>
      <c r="R12" s="223">
        <f t="shared" si="34"/>
        <v>257</v>
      </c>
      <c r="T12">
        <v>529</v>
      </c>
      <c r="U12">
        <v>4453</v>
      </c>
      <c r="V12" t="s">
        <v>284</v>
      </c>
      <c r="W12">
        <v>1539.297</v>
      </c>
      <c r="X12">
        <v>878.32</v>
      </c>
      <c r="Y12">
        <v>1.7529999999999999</v>
      </c>
      <c r="Z12">
        <v>12.295</v>
      </c>
      <c r="AA12">
        <v>100.26997</v>
      </c>
      <c r="AB12">
        <v>3.6666370000000001</v>
      </c>
      <c r="AC12">
        <v>38.321919999999999</v>
      </c>
      <c r="AD12" s="1">
        <v>339</v>
      </c>
      <c r="AE12">
        <v>0</v>
      </c>
      <c r="AF12">
        <v>257</v>
      </c>
      <c r="AG12">
        <v>72</v>
      </c>
      <c r="AH12">
        <v>15.351525000000001</v>
      </c>
      <c r="AI12">
        <v>1474.2</v>
      </c>
      <c r="AJ12">
        <v>0</v>
      </c>
      <c r="AK12">
        <v>20</v>
      </c>
      <c r="AL12">
        <v>4220</v>
      </c>
      <c r="AM12" t="s">
        <v>285</v>
      </c>
      <c r="AN12" t="s">
        <v>637</v>
      </c>
      <c r="AO12">
        <v>1273.81</v>
      </c>
      <c r="AR12" t="s">
        <v>118</v>
      </c>
      <c r="AS12" t="s">
        <v>119</v>
      </c>
      <c r="AT12" t="s">
        <v>201</v>
      </c>
      <c r="AU12" t="s">
        <v>284</v>
      </c>
      <c r="AV12" t="s">
        <v>48</v>
      </c>
      <c r="AW12">
        <v>3</v>
      </c>
      <c r="BB12">
        <v>0.87639259317727491</v>
      </c>
      <c r="BC12" t="s">
        <v>69</v>
      </c>
      <c r="BF12" t="s">
        <v>118</v>
      </c>
      <c r="BG12" t="s">
        <v>119</v>
      </c>
      <c r="BH12" t="s">
        <v>284</v>
      </c>
      <c r="BI12">
        <v>4453</v>
      </c>
      <c r="BJ12">
        <v>3</v>
      </c>
      <c r="BK12" t="s">
        <v>201</v>
      </c>
      <c r="BL12" t="s">
        <v>207</v>
      </c>
      <c r="BM12">
        <v>0.87639259317727491</v>
      </c>
      <c r="BN12" t="s">
        <v>69</v>
      </c>
      <c r="BO12" t="s">
        <v>179</v>
      </c>
      <c r="BP12">
        <v>1539.297</v>
      </c>
    </row>
    <row r="13" spans="1:68" ht="16.5">
      <c r="A13" s="127" t="str">
        <f t="shared" si="18"/>
        <v>인천스마트</v>
      </c>
      <c r="B13" s="128" t="str">
        <f t="shared" si="1"/>
        <v>권태종</v>
      </c>
      <c r="C13" s="129" t="str">
        <f t="shared" si="19"/>
        <v>B</v>
      </c>
      <c r="D13" s="130">
        <f t="shared" si="20"/>
        <v>0.90673163796950274</v>
      </c>
      <c r="E13" s="131">
        <f t="shared" si="21"/>
        <v>6373</v>
      </c>
      <c r="F13" s="132" t="str">
        <f t="shared" si="22"/>
        <v>5-1</v>
      </c>
      <c r="G13" s="133" t="str">
        <f t="shared" si="23"/>
        <v>70바3647</v>
      </c>
      <c r="H13" s="134">
        <f t="shared" si="24"/>
        <v>3</v>
      </c>
      <c r="I13" s="135">
        <f t="shared" si="25"/>
        <v>1001.3320000000001</v>
      </c>
      <c r="J13" s="136">
        <f t="shared" si="26"/>
        <v>3.2704659071338661E-2</v>
      </c>
      <c r="K13" s="136">
        <f t="shared" si="27"/>
        <v>0.37887081396474415</v>
      </c>
      <c r="L13" s="136">
        <f t="shared" si="28"/>
        <v>0.22370202889750848</v>
      </c>
      <c r="M13" s="137">
        <f t="shared" si="29"/>
        <v>13.401999999999999</v>
      </c>
      <c r="N13" s="138">
        <f t="shared" si="30"/>
        <v>0</v>
      </c>
      <c r="O13" s="138">
        <f t="shared" si="31"/>
        <v>26.265015000019975</v>
      </c>
      <c r="P13" s="220">
        <f t="shared" si="32"/>
        <v>5</v>
      </c>
      <c r="Q13" s="221">
        <f t="shared" si="33"/>
        <v>0</v>
      </c>
      <c r="R13" s="221">
        <f t="shared" si="34"/>
        <v>263</v>
      </c>
      <c r="T13">
        <v>529</v>
      </c>
      <c r="U13">
        <v>6373</v>
      </c>
      <c r="V13" t="s">
        <v>286</v>
      </c>
      <c r="W13">
        <v>1001.332</v>
      </c>
      <c r="X13">
        <v>578.18600000000004</v>
      </c>
      <c r="Y13">
        <v>1.732</v>
      </c>
      <c r="Z13">
        <v>13.401999999999999</v>
      </c>
      <c r="AA13">
        <v>70.537747999999993</v>
      </c>
      <c r="AB13">
        <v>2.3069130000000002</v>
      </c>
      <c r="AC13">
        <v>26.724694</v>
      </c>
      <c r="AD13" s="1">
        <v>224</v>
      </c>
      <c r="AE13">
        <v>0</v>
      </c>
      <c r="AF13">
        <v>263</v>
      </c>
      <c r="AG13">
        <v>71</v>
      </c>
      <c r="AH13">
        <v>14.195689</v>
      </c>
      <c r="AI13">
        <v>112.4</v>
      </c>
      <c r="AJ13">
        <v>0</v>
      </c>
      <c r="AK13">
        <v>5</v>
      </c>
      <c r="AL13">
        <v>1549</v>
      </c>
      <c r="AM13" t="s">
        <v>287</v>
      </c>
      <c r="AN13" t="s">
        <v>638</v>
      </c>
      <c r="AO13">
        <v>886.50800000000004</v>
      </c>
      <c r="AR13" t="s">
        <v>118</v>
      </c>
      <c r="AS13" t="s">
        <v>124</v>
      </c>
      <c r="AT13" t="s">
        <v>267</v>
      </c>
      <c r="AU13" t="s">
        <v>286</v>
      </c>
      <c r="AV13" t="s">
        <v>48</v>
      </c>
      <c r="AW13">
        <v>3</v>
      </c>
      <c r="BB13">
        <v>0.90673163796950274</v>
      </c>
      <c r="BC13" t="s">
        <v>68</v>
      </c>
      <c r="BF13" t="s">
        <v>118</v>
      </c>
      <c r="BG13" t="s">
        <v>124</v>
      </c>
      <c r="BH13" t="s">
        <v>286</v>
      </c>
      <c r="BI13">
        <v>6373</v>
      </c>
      <c r="BJ13">
        <v>3</v>
      </c>
      <c r="BK13" t="s">
        <v>267</v>
      </c>
      <c r="BL13" t="s">
        <v>271</v>
      </c>
      <c r="BM13">
        <v>0.90673163796950274</v>
      </c>
      <c r="BN13" t="s">
        <v>68</v>
      </c>
      <c r="BO13" t="s">
        <v>177</v>
      </c>
      <c r="BP13">
        <v>1001.3320000000001</v>
      </c>
    </row>
    <row r="14" spans="1:68" ht="16.5">
      <c r="A14" s="110" t="str">
        <f t="shared" si="18"/>
        <v>인천스마트</v>
      </c>
      <c r="B14" s="111" t="str">
        <f t="shared" si="1"/>
        <v>김경배</v>
      </c>
      <c r="C14" s="112" t="str">
        <f t="shared" si="19"/>
        <v>D</v>
      </c>
      <c r="D14" s="113">
        <f t="shared" si="20"/>
        <v>0.83221911062430753</v>
      </c>
      <c r="E14" s="114">
        <f t="shared" si="21"/>
        <v>9497</v>
      </c>
      <c r="F14" s="115" t="str">
        <f t="shared" si="22"/>
        <v>21</v>
      </c>
      <c r="G14" s="116" t="str">
        <f t="shared" si="23"/>
        <v>70바3563</v>
      </c>
      <c r="H14" s="117">
        <f t="shared" si="24"/>
        <v>3</v>
      </c>
      <c r="I14" s="118">
        <f t="shared" si="25"/>
        <v>2123.165</v>
      </c>
      <c r="J14" s="119">
        <f t="shared" si="26"/>
        <v>2.6601841237531763E-2</v>
      </c>
      <c r="K14" s="119">
        <f t="shared" si="27"/>
        <v>0.38672284544175489</v>
      </c>
      <c r="L14" s="119">
        <f t="shared" si="28"/>
        <v>0.18368803178273946</v>
      </c>
      <c r="M14" s="120">
        <f t="shared" si="29"/>
        <v>13.064</v>
      </c>
      <c r="N14" s="121">
        <f t="shared" si="30"/>
        <v>0.18488526020751522</v>
      </c>
      <c r="O14" s="121">
        <f t="shared" si="31"/>
        <v>16.63967341867637</v>
      </c>
      <c r="P14" s="222">
        <f t="shared" si="32"/>
        <v>27</v>
      </c>
      <c r="Q14" s="223">
        <f t="shared" si="33"/>
        <v>4</v>
      </c>
      <c r="R14" s="223">
        <f t="shared" si="34"/>
        <v>360</v>
      </c>
      <c r="T14">
        <v>529</v>
      </c>
      <c r="U14">
        <v>9497</v>
      </c>
      <c r="V14" t="s">
        <v>288</v>
      </c>
      <c r="W14">
        <v>2163.5039999999999</v>
      </c>
      <c r="X14">
        <v>1191.7739999999999</v>
      </c>
      <c r="Y14">
        <v>1.8149999999999999</v>
      </c>
      <c r="Z14">
        <v>13.064</v>
      </c>
      <c r="AA14">
        <v>154.70801299999999</v>
      </c>
      <c r="AB14">
        <v>4.1155179999999998</v>
      </c>
      <c r="AC14">
        <v>59.829123000000003</v>
      </c>
      <c r="AD14" s="1">
        <v>390</v>
      </c>
      <c r="AE14">
        <v>4</v>
      </c>
      <c r="AF14">
        <v>360</v>
      </c>
      <c r="AG14">
        <v>95</v>
      </c>
      <c r="AH14">
        <v>13.984434</v>
      </c>
      <c r="AI14">
        <v>638.20000000000005</v>
      </c>
      <c r="AJ14">
        <v>19.7</v>
      </c>
      <c r="AK14">
        <v>27</v>
      </c>
      <c r="AL14">
        <v>11757</v>
      </c>
      <c r="AM14" t="s">
        <v>289</v>
      </c>
      <c r="AN14" t="s">
        <v>639</v>
      </c>
      <c r="AO14">
        <v>1583.9739999999999</v>
      </c>
      <c r="AR14" t="s">
        <v>118</v>
      </c>
      <c r="AS14" t="s">
        <v>120</v>
      </c>
      <c r="AT14" t="s">
        <v>215</v>
      </c>
      <c r="AU14" t="s">
        <v>288</v>
      </c>
      <c r="AV14" t="s">
        <v>48</v>
      </c>
      <c r="AW14">
        <v>3</v>
      </c>
      <c r="BB14">
        <v>0.83221911062430753</v>
      </c>
      <c r="BC14" t="s">
        <v>67</v>
      </c>
      <c r="BF14" t="s">
        <v>118</v>
      </c>
      <c r="BG14" t="s">
        <v>120</v>
      </c>
      <c r="BH14" t="s">
        <v>288</v>
      </c>
      <c r="BI14">
        <v>9497</v>
      </c>
      <c r="BJ14">
        <v>3</v>
      </c>
      <c r="BK14" t="s">
        <v>215</v>
      </c>
      <c r="BL14" t="s">
        <v>223</v>
      </c>
      <c r="BM14">
        <v>0.83221911062430753</v>
      </c>
      <c r="BN14" t="s">
        <v>67</v>
      </c>
      <c r="BO14" t="s">
        <v>181</v>
      </c>
      <c r="BP14">
        <v>2123.165</v>
      </c>
    </row>
    <row r="15" spans="1:68" ht="16.5">
      <c r="A15" s="127" t="str">
        <f t="shared" si="18"/>
        <v>인천스마트</v>
      </c>
      <c r="B15" s="128" t="str">
        <f t="shared" si="1"/>
        <v>김경석</v>
      </c>
      <c r="C15" s="129" t="str">
        <f t="shared" si="19"/>
        <v>S</v>
      </c>
      <c r="D15" s="130">
        <f t="shared" si="20"/>
        <v>1.0391069484251241</v>
      </c>
      <c r="E15" s="131">
        <f t="shared" si="21"/>
        <v>258</v>
      </c>
      <c r="F15" s="132" t="str">
        <f t="shared" si="22"/>
        <v>21</v>
      </c>
      <c r="G15" s="133" t="str">
        <f t="shared" si="23"/>
        <v>70바3624</v>
      </c>
      <c r="H15" s="134">
        <f t="shared" si="24"/>
        <v>4</v>
      </c>
      <c r="I15" s="135">
        <f t="shared" si="25"/>
        <v>1890.7729999999999</v>
      </c>
      <c r="J15" s="136">
        <f t="shared" si="26"/>
        <v>2.2620653535277851E-2</v>
      </c>
      <c r="K15" s="136">
        <f t="shared" si="27"/>
        <v>0.31310258305093669</v>
      </c>
      <c r="L15" s="136">
        <f t="shared" si="28"/>
        <v>0.2506911194522029</v>
      </c>
      <c r="M15" s="137">
        <f t="shared" si="29"/>
        <v>6.4009999999999998</v>
      </c>
      <c r="N15" s="138">
        <f t="shared" si="30"/>
        <v>0.15866526547607779</v>
      </c>
      <c r="O15" s="138">
        <f t="shared" si="31"/>
        <v>1.9039831857129335</v>
      </c>
      <c r="P15" s="220">
        <f t="shared" si="32"/>
        <v>3</v>
      </c>
      <c r="Q15" s="221">
        <f t="shared" si="33"/>
        <v>3</v>
      </c>
      <c r="R15" s="221">
        <f t="shared" si="34"/>
        <v>36</v>
      </c>
      <c r="T15">
        <v>529</v>
      </c>
      <c r="U15">
        <v>258</v>
      </c>
      <c r="V15" t="s">
        <v>592</v>
      </c>
      <c r="W15">
        <v>1890.7729999999999</v>
      </c>
      <c r="X15">
        <v>807.13199999999995</v>
      </c>
      <c r="Y15">
        <v>2.343</v>
      </c>
      <c r="Z15">
        <v>6.4009999999999998</v>
      </c>
      <c r="AA15">
        <v>132.043002</v>
      </c>
      <c r="AB15">
        <v>2.9868990000000002</v>
      </c>
      <c r="AC15">
        <v>41.343004999999998</v>
      </c>
      <c r="AD15" s="1">
        <v>474</v>
      </c>
      <c r="AE15">
        <v>3</v>
      </c>
      <c r="AF15">
        <v>36</v>
      </c>
      <c r="AG15">
        <v>66</v>
      </c>
      <c r="AH15">
        <v>14.319373000000001</v>
      </c>
      <c r="AI15">
        <v>77.400000000000006</v>
      </c>
      <c r="AJ15">
        <v>0</v>
      </c>
      <c r="AK15">
        <v>3</v>
      </c>
      <c r="AL15">
        <v>1253</v>
      </c>
      <c r="AM15" t="s">
        <v>593</v>
      </c>
      <c r="AN15" t="s">
        <v>640</v>
      </c>
      <c r="AO15">
        <v>1446.8</v>
      </c>
      <c r="AR15" t="s">
        <v>118</v>
      </c>
      <c r="AS15" t="s">
        <v>120</v>
      </c>
      <c r="AT15" t="s">
        <v>217</v>
      </c>
      <c r="AU15" t="s">
        <v>592</v>
      </c>
      <c r="AV15" t="s">
        <v>48</v>
      </c>
      <c r="AW15">
        <v>4</v>
      </c>
      <c r="BB15">
        <v>1.0391069484251241</v>
      </c>
      <c r="BC15" t="s">
        <v>71</v>
      </c>
      <c r="BF15" t="s">
        <v>118</v>
      </c>
      <c r="BG15" t="s">
        <v>120</v>
      </c>
      <c r="BH15" t="s">
        <v>592</v>
      </c>
      <c r="BI15">
        <v>258</v>
      </c>
      <c r="BJ15">
        <v>4</v>
      </c>
      <c r="BK15" t="s">
        <v>217</v>
      </c>
      <c r="BL15" t="s">
        <v>214</v>
      </c>
      <c r="BM15">
        <v>1.0391069484251241</v>
      </c>
      <c r="BN15" t="s">
        <v>71</v>
      </c>
      <c r="BO15" t="s">
        <v>178</v>
      </c>
      <c r="BP15">
        <v>1890.7729999999999</v>
      </c>
    </row>
    <row r="16" spans="1:68" ht="16.5">
      <c r="A16" s="110" t="str">
        <f t="shared" si="18"/>
        <v>인천스마트</v>
      </c>
      <c r="B16" s="111" t="str">
        <f t="shared" si="1"/>
        <v>김경연</v>
      </c>
      <c r="C16" s="112" t="str">
        <f t="shared" si="19"/>
        <v>D</v>
      </c>
      <c r="D16" s="113">
        <f t="shared" si="20"/>
        <v>0.81854976881902264</v>
      </c>
      <c r="E16" s="114">
        <f t="shared" si="21"/>
        <v>101</v>
      </c>
      <c r="F16" s="115" t="str">
        <f t="shared" si="22"/>
        <v>38</v>
      </c>
      <c r="G16" s="116" t="str">
        <f t="shared" si="23"/>
        <v>70바3660</v>
      </c>
      <c r="H16" s="117">
        <f t="shared" si="24"/>
        <v>2</v>
      </c>
      <c r="I16" s="118">
        <f t="shared" si="25"/>
        <v>2412.076</v>
      </c>
      <c r="J16" s="119">
        <f t="shared" si="26"/>
        <v>2.453399479057956E-2</v>
      </c>
      <c r="K16" s="119">
        <f t="shared" si="27"/>
        <v>0.36604426927841877</v>
      </c>
      <c r="L16" s="119">
        <f t="shared" si="28"/>
        <v>0.2317505750233409</v>
      </c>
      <c r="M16" s="120">
        <f t="shared" si="29"/>
        <v>12.818</v>
      </c>
      <c r="N16" s="121">
        <f t="shared" si="30"/>
        <v>4.1458063510436655E-2</v>
      </c>
      <c r="O16" s="121">
        <f t="shared" si="31"/>
        <v>12.810541624724925</v>
      </c>
      <c r="P16" s="222">
        <f t="shared" si="32"/>
        <v>14</v>
      </c>
      <c r="Q16" s="223">
        <f t="shared" si="33"/>
        <v>1</v>
      </c>
      <c r="R16" s="223">
        <f t="shared" si="34"/>
        <v>309</v>
      </c>
      <c r="T16">
        <v>529</v>
      </c>
      <c r="U16">
        <v>101</v>
      </c>
      <c r="V16" t="s">
        <v>290</v>
      </c>
      <c r="W16">
        <v>2412.076</v>
      </c>
      <c r="X16">
        <v>1281.32</v>
      </c>
      <c r="Y16">
        <v>1.8819999999999999</v>
      </c>
      <c r="Z16">
        <v>12.818</v>
      </c>
      <c r="AA16">
        <v>156.08607699999999</v>
      </c>
      <c r="AB16">
        <v>3.829415</v>
      </c>
      <c r="AC16">
        <v>57.134414</v>
      </c>
      <c r="AD16" s="1">
        <v>559</v>
      </c>
      <c r="AE16">
        <v>1</v>
      </c>
      <c r="AF16">
        <v>309</v>
      </c>
      <c r="AG16">
        <v>67</v>
      </c>
      <c r="AH16">
        <v>15.453498</v>
      </c>
      <c r="AI16">
        <v>716.6</v>
      </c>
      <c r="AJ16">
        <v>0</v>
      </c>
      <c r="AK16">
        <v>14</v>
      </c>
      <c r="AL16">
        <v>1936</v>
      </c>
      <c r="AM16" t="s">
        <v>291</v>
      </c>
      <c r="AN16" t="s">
        <v>641</v>
      </c>
      <c r="AO16">
        <v>2320.83</v>
      </c>
      <c r="AR16" t="s">
        <v>118</v>
      </c>
      <c r="AS16" t="s">
        <v>122</v>
      </c>
      <c r="AT16" t="s">
        <v>252</v>
      </c>
      <c r="AU16" t="s">
        <v>290</v>
      </c>
      <c r="AV16" t="s">
        <v>48</v>
      </c>
      <c r="AW16">
        <v>2</v>
      </c>
      <c r="BB16">
        <v>0.81854976881902264</v>
      </c>
      <c r="BC16" t="s">
        <v>67</v>
      </c>
      <c r="BF16" t="s">
        <v>118</v>
      </c>
      <c r="BG16" t="s">
        <v>122</v>
      </c>
      <c r="BH16" t="s">
        <v>290</v>
      </c>
      <c r="BI16">
        <v>101</v>
      </c>
      <c r="BJ16">
        <v>2</v>
      </c>
      <c r="BK16" t="s">
        <v>252</v>
      </c>
      <c r="BL16" t="s">
        <v>250</v>
      </c>
      <c r="BM16">
        <v>0.81854976881902264</v>
      </c>
      <c r="BN16" t="s">
        <v>67</v>
      </c>
      <c r="BO16" t="s">
        <v>181</v>
      </c>
      <c r="BP16">
        <v>2412.076</v>
      </c>
    </row>
    <row r="17" spans="1:68" ht="16.5">
      <c r="A17" s="127" t="str">
        <f t="shared" si="18"/>
        <v>인천스마트</v>
      </c>
      <c r="B17" s="128" t="str">
        <f t="shared" si="1"/>
        <v>김기영</v>
      </c>
      <c r="C17" s="129" t="str">
        <f t="shared" si="19"/>
        <v>A</v>
      </c>
      <c r="D17" s="130">
        <f t="shared" si="20"/>
        <v>0.95848915750528307</v>
      </c>
      <c r="E17" s="131">
        <f t="shared" si="21"/>
        <v>3459</v>
      </c>
      <c r="F17" s="132" t="str">
        <f t="shared" si="22"/>
        <v>20</v>
      </c>
      <c r="G17" s="133" t="str">
        <f t="shared" si="23"/>
        <v>70바3556</v>
      </c>
      <c r="H17" s="134">
        <f t="shared" si="24"/>
        <v>4</v>
      </c>
      <c r="I17" s="135">
        <f t="shared" si="25"/>
        <v>2269.0349999999999</v>
      </c>
      <c r="J17" s="136">
        <f t="shared" si="26"/>
        <v>1.5468779366421371E-2</v>
      </c>
      <c r="K17" s="136">
        <f t="shared" si="27"/>
        <v>0.3882690758040771</v>
      </c>
      <c r="L17" s="136">
        <f t="shared" si="28"/>
        <v>0.16791279112045429</v>
      </c>
      <c r="M17" s="137">
        <f t="shared" si="29"/>
        <v>12.569000000000001</v>
      </c>
      <c r="N17" s="138">
        <f t="shared" si="30"/>
        <v>0</v>
      </c>
      <c r="O17" s="138">
        <f t="shared" si="31"/>
        <v>17.716782685150296</v>
      </c>
      <c r="P17" s="220">
        <f t="shared" si="32"/>
        <v>6</v>
      </c>
      <c r="Q17" s="221">
        <f t="shared" si="33"/>
        <v>0</v>
      </c>
      <c r="R17" s="221">
        <f t="shared" si="34"/>
        <v>402</v>
      </c>
      <c r="T17">
        <v>529</v>
      </c>
      <c r="U17">
        <v>3459</v>
      </c>
      <c r="V17" t="s">
        <v>292</v>
      </c>
      <c r="W17">
        <v>2269.0349999999999</v>
      </c>
      <c r="X17">
        <v>1186.547</v>
      </c>
      <c r="Y17">
        <v>1.9119999999999999</v>
      </c>
      <c r="Z17">
        <v>12.569000000000001</v>
      </c>
      <c r="AA17">
        <v>139.993011</v>
      </c>
      <c r="AB17">
        <v>2.165521</v>
      </c>
      <c r="AC17">
        <v>54.354956999999999</v>
      </c>
      <c r="AD17" s="1">
        <v>381</v>
      </c>
      <c r="AE17">
        <v>0</v>
      </c>
      <c r="AF17">
        <v>402</v>
      </c>
      <c r="AG17">
        <v>72</v>
      </c>
      <c r="AH17">
        <v>16.208200999999999</v>
      </c>
      <c r="AI17">
        <v>979.5</v>
      </c>
      <c r="AJ17">
        <v>0</v>
      </c>
      <c r="AK17">
        <v>6</v>
      </c>
      <c r="AL17">
        <v>740</v>
      </c>
      <c r="AM17" t="s">
        <v>293</v>
      </c>
      <c r="AN17" t="s">
        <v>642</v>
      </c>
      <c r="AO17">
        <v>1954.4559999999999</v>
      </c>
      <c r="AR17" t="s">
        <v>118</v>
      </c>
      <c r="AS17" t="s">
        <v>119</v>
      </c>
      <c r="AT17" t="s">
        <v>204</v>
      </c>
      <c r="AU17" t="s">
        <v>292</v>
      </c>
      <c r="AV17" t="s">
        <v>48</v>
      </c>
      <c r="AW17">
        <v>4</v>
      </c>
      <c r="BB17">
        <v>0.95848915750528307</v>
      </c>
      <c r="BC17" t="s">
        <v>66</v>
      </c>
      <c r="BF17" t="s">
        <v>118</v>
      </c>
      <c r="BG17" t="s">
        <v>119</v>
      </c>
      <c r="BH17" t="s">
        <v>292</v>
      </c>
      <c r="BI17">
        <v>3459</v>
      </c>
      <c r="BJ17">
        <v>4</v>
      </c>
      <c r="BK17" t="s">
        <v>204</v>
      </c>
      <c r="BL17" t="s">
        <v>205</v>
      </c>
      <c r="BM17">
        <v>0.95848915750528307</v>
      </c>
      <c r="BN17" t="s">
        <v>66</v>
      </c>
      <c r="BO17" t="s">
        <v>180</v>
      </c>
      <c r="BP17">
        <v>2269.0349999999999</v>
      </c>
    </row>
    <row r="18" spans="1:68" ht="16.5">
      <c r="A18" s="110" t="str">
        <f t="shared" si="18"/>
        <v>인천스마트</v>
      </c>
      <c r="B18" s="111" t="str">
        <f t="shared" si="1"/>
        <v>김대수</v>
      </c>
      <c r="C18" s="112" t="str">
        <f t="shared" si="19"/>
        <v>B</v>
      </c>
      <c r="D18" s="113">
        <f t="shared" si="20"/>
        <v>0.91562457637833816</v>
      </c>
      <c r="E18" s="114">
        <f t="shared" si="21"/>
        <v>3247</v>
      </c>
      <c r="F18" s="115" t="str">
        <f t="shared" si="22"/>
        <v>5</v>
      </c>
      <c r="G18" s="116" t="str">
        <f t="shared" si="23"/>
        <v>70바3509</v>
      </c>
      <c r="H18" s="117">
        <f t="shared" si="24"/>
        <v>9</v>
      </c>
      <c r="I18" s="118">
        <f t="shared" si="25"/>
        <v>1723.0249999999999</v>
      </c>
      <c r="J18" s="119">
        <f t="shared" si="26"/>
        <v>4.8837795622151806E-2</v>
      </c>
      <c r="K18" s="119">
        <f t="shared" si="27"/>
        <v>0.33406962978797361</v>
      </c>
      <c r="L18" s="119">
        <f t="shared" si="28"/>
        <v>0.22866760493898813</v>
      </c>
      <c r="M18" s="120">
        <f t="shared" si="29"/>
        <v>11.853999999999999</v>
      </c>
      <c r="N18" s="121">
        <f t="shared" si="30"/>
        <v>0.11607492636496858</v>
      </c>
      <c r="O18" s="121">
        <f t="shared" si="31"/>
        <v>14.103103553343683</v>
      </c>
      <c r="P18" s="222">
        <f t="shared" si="32"/>
        <v>218</v>
      </c>
      <c r="Q18" s="223">
        <f t="shared" si="33"/>
        <v>2</v>
      </c>
      <c r="R18" s="223">
        <f t="shared" si="34"/>
        <v>243</v>
      </c>
      <c r="T18">
        <v>529</v>
      </c>
      <c r="U18">
        <v>3247</v>
      </c>
      <c r="V18" t="s">
        <v>294</v>
      </c>
      <c r="W18">
        <v>1723.0250000000001</v>
      </c>
      <c r="X18">
        <v>898.92600000000004</v>
      </c>
      <c r="Y18">
        <v>1.917</v>
      </c>
      <c r="Z18">
        <v>11.853999999999999</v>
      </c>
      <c r="AA18">
        <v>103.459686</v>
      </c>
      <c r="AB18">
        <v>5.0527430000000004</v>
      </c>
      <c r="AC18">
        <v>34.562739000000001</v>
      </c>
      <c r="AD18" s="1">
        <v>394</v>
      </c>
      <c r="AE18">
        <v>2</v>
      </c>
      <c r="AF18">
        <v>243</v>
      </c>
      <c r="AG18">
        <v>68</v>
      </c>
      <c r="AH18">
        <v>16.654070999999998</v>
      </c>
      <c r="AI18">
        <v>557.5</v>
      </c>
      <c r="AJ18">
        <v>0</v>
      </c>
      <c r="AK18">
        <v>218</v>
      </c>
      <c r="AL18">
        <v>1768</v>
      </c>
      <c r="AM18" t="s">
        <v>295</v>
      </c>
      <c r="AN18" t="s">
        <v>643</v>
      </c>
      <c r="AO18">
        <v>361.685</v>
      </c>
      <c r="AR18" t="s">
        <v>118</v>
      </c>
      <c r="AS18" t="s">
        <v>123</v>
      </c>
      <c r="AT18" t="s">
        <v>253</v>
      </c>
      <c r="AU18" t="s">
        <v>294</v>
      </c>
      <c r="AV18" t="s">
        <v>48</v>
      </c>
      <c r="AW18">
        <v>9</v>
      </c>
      <c r="BB18">
        <v>0.91562457637833816</v>
      </c>
      <c r="BC18" t="s">
        <v>68</v>
      </c>
      <c r="BF18" t="s">
        <v>118</v>
      </c>
      <c r="BG18" t="s">
        <v>123</v>
      </c>
      <c r="BH18" t="s">
        <v>294</v>
      </c>
      <c r="BI18">
        <v>3247</v>
      </c>
      <c r="BJ18">
        <v>9</v>
      </c>
      <c r="BK18" t="s">
        <v>253</v>
      </c>
      <c r="BL18" t="s">
        <v>255</v>
      </c>
      <c r="BM18">
        <v>0.91562457637833816</v>
      </c>
      <c r="BN18" t="s">
        <v>68</v>
      </c>
      <c r="BO18" t="s">
        <v>177</v>
      </c>
      <c r="BP18">
        <v>1723.0249999999999</v>
      </c>
    </row>
    <row r="19" spans="1:68" ht="16.5">
      <c r="A19" s="127" t="str">
        <f t="shared" si="18"/>
        <v>인천스마트</v>
      </c>
      <c r="B19" s="128" t="str">
        <f t="shared" si="1"/>
        <v>김도근</v>
      </c>
      <c r="C19" s="129" t="str">
        <f t="shared" si="19"/>
        <v>B</v>
      </c>
      <c r="D19" s="130">
        <f t="shared" si="20"/>
        <v>0.94515964193313073</v>
      </c>
      <c r="E19" s="131">
        <f t="shared" si="21"/>
        <v>7267</v>
      </c>
      <c r="F19" s="132" t="str">
        <f t="shared" si="22"/>
        <v>5</v>
      </c>
      <c r="G19" s="133" t="str">
        <f t="shared" si="23"/>
        <v>70바3621</v>
      </c>
      <c r="H19" s="134">
        <f t="shared" si="24"/>
        <v>2</v>
      </c>
      <c r="I19" s="135">
        <f t="shared" si="25"/>
        <v>2464.4080000000004</v>
      </c>
      <c r="J19" s="136">
        <f t="shared" si="26"/>
        <v>1.2727635030330963E-2</v>
      </c>
      <c r="K19" s="136">
        <f t="shared" si="27"/>
        <v>0.34550624686610587</v>
      </c>
      <c r="L19" s="136">
        <f t="shared" si="28"/>
        <v>0.23088709337090282</v>
      </c>
      <c r="M19" s="137">
        <f t="shared" si="29"/>
        <v>10.06</v>
      </c>
      <c r="N19" s="138">
        <f t="shared" si="30"/>
        <v>4.0577696550246553E-2</v>
      </c>
      <c r="O19" s="138">
        <f t="shared" si="31"/>
        <v>7.3445630755946256</v>
      </c>
      <c r="P19" s="220">
        <f t="shared" si="32"/>
        <v>2</v>
      </c>
      <c r="Q19" s="221">
        <f t="shared" si="33"/>
        <v>1</v>
      </c>
      <c r="R19" s="221">
        <f t="shared" si="34"/>
        <v>181</v>
      </c>
      <c r="T19">
        <v>529</v>
      </c>
      <c r="U19">
        <v>7267</v>
      </c>
      <c r="V19" t="s">
        <v>296</v>
      </c>
      <c r="W19">
        <v>2464.4079999999999</v>
      </c>
      <c r="X19">
        <v>1241.95</v>
      </c>
      <c r="Y19">
        <v>1.984</v>
      </c>
      <c r="Z19">
        <v>10.06</v>
      </c>
      <c r="AA19">
        <v>142.33689100000001</v>
      </c>
      <c r="AB19">
        <v>1.811612</v>
      </c>
      <c r="AC19">
        <v>49.178285000000002</v>
      </c>
      <c r="AD19" s="1">
        <v>569</v>
      </c>
      <c r="AE19">
        <v>1</v>
      </c>
      <c r="AF19">
        <v>181</v>
      </c>
      <c r="AG19">
        <v>93</v>
      </c>
      <c r="AH19">
        <v>17.313908999999999</v>
      </c>
      <c r="AI19">
        <v>1173.3</v>
      </c>
      <c r="AJ19">
        <v>51.7</v>
      </c>
      <c r="AK19">
        <v>2</v>
      </c>
      <c r="AL19">
        <v>219</v>
      </c>
      <c r="AM19" t="s">
        <v>297</v>
      </c>
      <c r="AN19" t="s">
        <v>644</v>
      </c>
      <c r="AO19">
        <v>2349.4720000000002</v>
      </c>
      <c r="AR19" t="s">
        <v>118</v>
      </c>
      <c r="AS19" t="s">
        <v>123</v>
      </c>
      <c r="AT19" t="s">
        <v>256</v>
      </c>
      <c r="AU19" t="s">
        <v>296</v>
      </c>
      <c r="AV19" t="s">
        <v>48</v>
      </c>
      <c r="AW19">
        <v>2</v>
      </c>
      <c r="BB19">
        <v>0.94515964193313073</v>
      </c>
      <c r="BC19" t="s">
        <v>68</v>
      </c>
      <c r="BF19" t="s">
        <v>118</v>
      </c>
      <c r="BG19" t="s">
        <v>123</v>
      </c>
      <c r="BH19" t="s">
        <v>296</v>
      </c>
      <c r="BI19">
        <v>7267</v>
      </c>
      <c r="BJ19">
        <v>2</v>
      </c>
      <c r="BK19" t="s">
        <v>256</v>
      </c>
      <c r="BL19" t="s">
        <v>618</v>
      </c>
      <c r="BM19">
        <v>0.94515964193313073</v>
      </c>
      <c r="BN19" t="s">
        <v>68</v>
      </c>
      <c r="BO19" t="s">
        <v>177</v>
      </c>
      <c r="BP19">
        <v>2464.4080000000004</v>
      </c>
    </row>
    <row r="20" spans="1:68" ht="16.5">
      <c r="A20" s="110" t="str">
        <f t="shared" si="18"/>
        <v>인천스마트</v>
      </c>
      <c r="B20" s="111" t="str">
        <f t="shared" si="1"/>
        <v>김동회</v>
      </c>
      <c r="C20" s="112" t="str">
        <f t="shared" si="19"/>
        <v>B</v>
      </c>
      <c r="D20" s="113">
        <f t="shared" si="20"/>
        <v>0.91310925648372021</v>
      </c>
      <c r="E20" s="114">
        <f t="shared" si="21"/>
        <v>5537</v>
      </c>
      <c r="F20" s="115" t="str">
        <f t="shared" si="22"/>
        <v>20</v>
      </c>
      <c r="G20" s="116" t="str">
        <f t="shared" si="23"/>
        <v>70바3504</v>
      </c>
      <c r="H20" s="117">
        <f t="shared" si="24"/>
        <v>3</v>
      </c>
      <c r="I20" s="118">
        <f t="shared" si="25"/>
        <v>966.11200000000008</v>
      </c>
      <c r="J20" s="119">
        <f t="shared" si="26"/>
        <v>2.9726612239181199E-2</v>
      </c>
      <c r="K20" s="119">
        <f t="shared" si="27"/>
        <v>0.40616113862674713</v>
      </c>
      <c r="L20" s="119">
        <f t="shared" si="28"/>
        <v>0.17389288198469741</v>
      </c>
      <c r="M20" s="120">
        <f t="shared" si="29"/>
        <v>15.83</v>
      </c>
      <c r="N20" s="121">
        <f t="shared" si="30"/>
        <v>0.20701533569606836</v>
      </c>
      <c r="O20" s="121">
        <v>79.599999999999994</v>
      </c>
      <c r="P20" s="222">
        <f t="shared" si="32"/>
        <v>23</v>
      </c>
      <c r="Q20" s="223">
        <f t="shared" si="33"/>
        <v>2</v>
      </c>
      <c r="R20" s="223">
        <f t="shared" si="34"/>
        <v>633</v>
      </c>
      <c r="T20">
        <v>529</v>
      </c>
      <c r="U20">
        <v>5537</v>
      </c>
      <c r="V20" t="s">
        <v>645</v>
      </c>
      <c r="W20">
        <v>966.11199999999997</v>
      </c>
      <c r="X20">
        <v>532.22500000000002</v>
      </c>
      <c r="Y20">
        <v>1.8149999999999999</v>
      </c>
      <c r="Z20">
        <v>15.83</v>
      </c>
      <c r="AA20">
        <v>52.748593999999997</v>
      </c>
      <c r="AB20">
        <v>1.5680369999999999</v>
      </c>
      <c r="AC20">
        <v>21.424429</v>
      </c>
      <c r="AD20" s="1">
        <v>168</v>
      </c>
      <c r="AE20">
        <v>2</v>
      </c>
      <c r="AF20">
        <v>633</v>
      </c>
      <c r="AG20">
        <v>83</v>
      </c>
      <c r="AH20">
        <v>18.315407</v>
      </c>
      <c r="AI20">
        <v>2120.3000000000002</v>
      </c>
      <c r="AJ20">
        <v>0</v>
      </c>
      <c r="AK20">
        <v>23</v>
      </c>
      <c r="AL20">
        <v>9016</v>
      </c>
      <c r="AM20" t="s">
        <v>646</v>
      </c>
      <c r="AN20" t="s">
        <v>647</v>
      </c>
      <c r="AO20">
        <v>801.85699999999997</v>
      </c>
      <c r="AR20" t="s">
        <v>118</v>
      </c>
      <c r="AS20" t="s">
        <v>119</v>
      </c>
      <c r="AT20" t="s">
        <v>201</v>
      </c>
      <c r="AU20" t="s">
        <v>645</v>
      </c>
      <c r="AV20" t="s">
        <v>48</v>
      </c>
      <c r="AW20">
        <v>3</v>
      </c>
      <c r="BB20">
        <v>0.91310925648372021</v>
      </c>
      <c r="BC20" t="s">
        <v>68</v>
      </c>
      <c r="BF20" t="s">
        <v>118</v>
      </c>
      <c r="BG20" t="s">
        <v>119</v>
      </c>
      <c r="BH20" t="s">
        <v>645</v>
      </c>
      <c r="BI20">
        <v>5537</v>
      </c>
      <c r="BJ20">
        <v>3</v>
      </c>
      <c r="BK20" t="s">
        <v>201</v>
      </c>
      <c r="BL20" t="s">
        <v>207</v>
      </c>
      <c r="BM20">
        <v>0.91310925648372021</v>
      </c>
      <c r="BN20" t="s">
        <v>68</v>
      </c>
      <c r="BO20" t="s">
        <v>177</v>
      </c>
      <c r="BP20">
        <v>966.11200000000008</v>
      </c>
    </row>
    <row r="21" spans="1:68" ht="16.5">
      <c r="A21" s="127" t="str">
        <f t="shared" si="18"/>
        <v>인천스마트</v>
      </c>
      <c r="B21" s="128" t="str">
        <f t="shared" si="1"/>
        <v>김만철</v>
      </c>
      <c r="C21" s="129" t="str">
        <f t="shared" si="19"/>
        <v>C</v>
      </c>
      <c r="D21" s="130">
        <f t="shared" si="20"/>
        <v>0.88069361730112616</v>
      </c>
      <c r="E21" s="131">
        <f t="shared" si="21"/>
        <v>9866</v>
      </c>
      <c r="F21" s="132" t="str">
        <f t="shared" si="22"/>
        <v>예비</v>
      </c>
      <c r="G21" s="133" t="str">
        <f t="shared" si="23"/>
        <v>71바7122</v>
      </c>
      <c r="H21" s="134">
        <f t="shared" si="24"/>
        <v>2</v>
      </c>
      <c r="I21" s="135">
        <f t="shared" si="25"/>
        <v>737.47800000000007</v>
      </c>
      <c r="J21" s="136">
        <f t="shared" si="26"/>
        <v>5.6978165381632286E-2</v>
      </c>
      <c r="K21" s="136">
        <f t="shared" si="27"/>
        <v>0.37518752684770357</v>
      </c>
      <c r="L21" s="136">
        <f t="shared" si="28"/>
        <v>0.18441228077312136</v>
      </c>
      <c r="M21" s="137">
        <f t="shared" si="29"/>
        <v>15.683999999999999</v>
      </c>
      <c r="N21" s="138">
        <f t="shared" si="30"/>
        <v>0.5423890610974158</v>
      </c>
      <c r="O21" s="138">
        <f t="shared" si="31"/>
        <v>69.019008024646169</v>
      </c>
      <c r="P21" s="220">
        <f t="shared" si="32"/>
        <v>14</v>
      </c>
      <c r="Q21" s="221">
        <f t="shared" si="33"/>
        <v>4</v>
      </c>
      <c r="R21" s="221">
        <f t="shared" si="34"/>
        <v>509</v>
      </c>
      <c r="T21">
        <v>529</v>
      </c>
      <c r="U21">
        <v>9866</v>
      </c>
      <c r="V21" t="s">
        <v>648</v>
      </c>
      <c r="W21">
        <v>737.47799999999995</v>
      </c>
      <c r="X21">
        <v>406.89100000000002</v>
      </c>
      <c r="Y21">
        <v>1.8120000000000001</v>
      </c>
      <c r="Z21">
        <v>15.683999999999999</v>
      </c>
      <c r="AA21">
        <v>45.138869999999997</v>
      </c>
      <c r="AB21">
        <v>2.57193</v>
      </c>
      <c r="AC21">
        <v>16.935541000000001</v>
      </c>
      <c r="AD21" s="1">
        <v>136</v>
      </c>
      <c r="AE21">
        <v>4</v>
      </c>
      <c r="AF21">
        <v>509</v>
      </c>
      <c r="AG21">
        <v>91</v>
      </c>
      <c r="AH21">
        <v>16.337980000000002</v>
      </c>
      <c r="AI21">
        <v>1307.7</v>
      </c>
      <c r="AJ21">
        <v>34.5</v>
      </c>
      <c r="AK21">
        <v>14</v>
      </c>
      <c r="AL21">
        <v>7809</v>
      </c>
      <c r="AM21" t="s">
        <v>649</v>
      </c>
      <c r="AN21" t="s">
        <v>650</v>
      </c>
      <c r="AO21">
        <v>449.12299999999999</v>
      </c>
      <c r="AR21" t="s">
        <v>118</v>
      </c>
      <c r="AS21" t="s">
        <v>91</v>
      </c>
      <c r="AT21" t="s">
        <v>271</v>
      </c>
      <c r="AU21" t="s">
        <v>648</v>
      </c>
      <c r="AV21" t="s">
        <v>48</v>
      </c>
      <c r="AW21">
        <v>2</v>
      </c>
      <c r="BB21">
        <v>0.88069361730112616</v>
      </c>
      <c r="BC21" t="s">
        <v>69</v>
      </c>
      <c r="BF21" t="s">
        <v>118</v>
      </c>
      <c r="BG21" t="s">
        <v>91</v>
      </c>
      <c r="BH21" t="s">
        <v>648</v>
      </c>
      <c r="BI21">
        <v>9866</v>
      </c>
      <c r="BJ21">
        <v>2</v>
      </c>
      <c r="BK21" t="s">
        <v>271</v>
      </c>
      <c r="BL21" t="s">
        <v>230</v>
      </c>
      <c r="BM21">
        <v>0.88069361730112616</v>
      </c>
      <c r="BN21" t="s">
        <v>69</v>
      </c>
      <c r="BO21" t="s">
        <v>179</v>
      </c>
      <c r="BP21">
        <v>737.47800000000007</v>
      </c>
    </row>
    <row r="22" spans="1:68" ht="16.5">
      <c r="A22" s="110" t="str">
        <f t="shared" si="18"/>
        <v>인천스마트</v>
      </c>
      <c r="B22" s="111" t="str">
        <f t="shared" si="1"/>
        <v>김명현</v>
      </c>
      <c r="C22" s="112" t="str">
        <f t="shared" si="19"/>
        <v>B</v>
      </c>
      <c r="D22" s="113">
        <f t="shared" si="20"/>
        <v>0.94236759919122093</v>
      </c>
      <c r="E22" s="114">
        <f t="shared" si="21"/>
        <v>1287</v>
      </c>
      <c r="F22" s="115" t="str">
        <f t="shared" si="22"/>
        <v>20</v>
      </c>
      <c r="G22" s="116" t="str">
        <f t="shared" si="23"/>
        <v>70바3503</v>
      </c>
      <c r="H22" s="117">
        <f t="shared" si="24"/>
        <v>11</v>
      </c>
      <c r="I22" s="118">
        <f t="shared" si="25"/>
        <v>1891.2460000000001</v>
      </c>
      <c r="J22" s="119">
        <f t="shared" si="26"/>
        <v>3.306890943701319E-2</v>
      </c>
      <c r="K22" s="119">
        <f t="shared" si="27"/>
        <v>0.31035595683994033</v>
      </c>
      <c r="L22" s="119">
        <f t="shared" si="28"/>
        <v>0.13959051334411282</v>
      </c>
      <c r="M22" s="120">
        <f t="shared" si="29"/>
        <v>11.714</v>
      </c>
      <c r="N22" s="121">
        <f t="shared" si="30"/>
        <v>0.37012636113969305</v>
      </c>
      <c r="O22" s="121">
        <f t="shared" si="31"/>
        <v>31.143489530182745</v>
      </c>
      <c r="P22" s="222">
        <f t="shared" si="32"/>
        <v>2</v>
      </c>
      <c r="Q22" s="223">
        <f t="shared" si="33"/>
        <v>7</v>
      </c>
      <c r="R22" s="223">
        <f t="shared" si="34"/>
        <v>589</v>
      </c>
      <c r="T22">
        <v>529</v>
      </c>
      <c r="U22">
        <v>1287</v>
      </c>
      <c r="V22" t="s">
        <v>298</v>
      </c>
      <c r="W22">
        <v>1891.2460000000001</v>
      </c>
      <c r="X22">
        <v>1007.2910000000001</v>
      </c>
      <c r="Y22">
        <v>1.8779999999999999</v>
      </c>
      <c r="Z22">
        <v>11.714</v>
      </c>
      <c r="AA22">
        <v>110.609393</v>
      </c>
      <c r="AB22">
        <v>3.6577320000000002</v>
      </c>
      <c r="AC22">
        <v>34.328283999999996</v>
      </c>
      <c r="AD22" s="1">
        <v>264</v>
      </c>
      <c r="AE22">
        <v>7</v>
      </c>
      <c r="AF22">
        <v>589</v>
      </c>
      <c r="AG22">
        <v>80</v>
      </c>
      <c r="AH22">
        <v>17.098420999999998</v>
      </c>
      <c r="AI22">
        <v>2363.1999999999998</v>
      </c>
      <c r="AJ22">
        <v>0</v>
      </c>
      <c r="AK22">
        <v>2</v>
      </c>
      <c r="AL22">
        <v>53</v>
      </c>
      <c r="AM22" t="s">
        <v>299</v>
      </c>
      <c r="AN22" t="s">
        <v>651</v>
      </c>
      <c r="AO22">
        <v>271.28699999999998</v>
      </c>
      <c r="AR22" t="s">
        <v>118</v>
      </c>
      <c r="AS22" t="s">
        <v>119</v>
      </c>
      <c r="AT22" t="s">
        <v>200</v>
      </c>
      <c r="AU22" t="s">
        <v>298</v>
      </c>
      <c r="AV22" t="s">
        <v>48</v>
      </c>
      <c r="AW22">
        <v>11</v>
      </c>
      <c r="BB22">
        <v>0.94236759919122093</v>
      </c>
      <c r="BC22" t="s">
        <v>68</v>
      </c>
      <c r="BF22" t="s">
        <v>118</v>
      </c>
      <c r="BG22" t="s">
        <v>119</v>
      </c>
      <c r="BH22" t="s">
        <v>298</v>
      </c>
      <c r="BI22">
        <v>1287</v>
      </c>
      <c r="BJ22">
        <v>11</v>
      </c>
      <c r="BK22" t="s">
        <v>200</v>
      </c>
      <c r="BL22" t="s">
        <v>203</v>
      </c>
      <c r="BM22">
        <v>0.94236759919122093</v>
      </c>
      <c r="BN22" t="s">
        <v>68</v>
      </c>
      <c r="BO22" t="s">
        <v>177</v>
      </c>
      <c r="BP22">
        <v>1891.2460000000001</v>
      </c>
    </row>
    <row r="23" spans="1:68" ht="16.5">
      <c r="A23" s="127" t="str">
        <f t="shared" si="18"/>
        <v>인천스마트</v>
      </c>
      <c r="B23" s="128" t="str">
        <f t="shared" si="1"/>
        <v>김민규</v>
      </c>
      <c r="C23" s="129" t="str">
        <f t="shared" si="19"/>
        <v>C</v>
      </c>
      <c r="D23" s="130">
        <f t="shared" si="20"/>
        <v>0.88865884869209255</v>
      </c>
      <c r="E23" s="131">
        <f t="shared" si="21"/>
        <v>6947</v>
      </c>
      <c r="F23" s="132" t="str">
        <f t="shared" si="22"/>
        <v>5</v>
      </c>
      <c r="G23" s="133" t="str">
        <f t="shared" si="23"/>
        <v>70바3629</v>
      </c>
      <c r="H23" s="134">
        <f t="shared" si="24"/>
        <v>4</v>
      </c>
      <c r="I23" s="135">
        <f t="shared" si="25"/>
        <v>2022.3359999999998</v>
      </c>
      <c r="J23" s="136">
        <f t="shared" si="26"/>
        <v>4.2890751614994713E-2</v>
      </c>
      <c r="K23" s="136">
        <f t="shared" si="27"/>
        <v>0.37960540409742194</v>
      </c>
      <c r="L23" s="136">
        <f t="shared" si="28"/>
        <v>0.1607052438368303</v>
      </c>
      <c r="M23" s="137">
        <f t="shared" si="29"/>
        <v>12.127000000000001</v>
      </c>
      <c r="N23" s="138">
        <f t="shared" si="30"/>
        <v>0</v>
      </c>
      <c r="O23" s="138">
        <f t="shared" si="31"/>
        <v>6.2798664514699833</v>
      </c>
      <c r="P23" s="220">
        <f t="shared" si="32"/>
        <v>114</v>
      </c>
      <c r="Q23" s="221">
        <f t="shared" si="33"/>
        <v>0</v>
      </c>
      <c r="R23" s="221">
        <f t="shared" si="34"/>
        <v>127</v>
      </c>
      <c r="T23">
        <v>529</v>
      </c>
      <c r="U23">
        <v>6947</v>
      </c>
      <c r="V23" t="s">
        <v>195</v>
      </c>
      <c r="W23">
        <v>2022.336</v>
      </c>
      <c r="X23">
        <v>1083.684</v>
      </c>
      <c r="Y23">
        <v>1.8660000000000001</v>
      </c>
      <c r="Z23">
        <v>12.127000000000001</v>
      </c>
      <c r="AA23">
        <v>138.09580800000001</v>
      </c>
      <c r="AB23">
        <v>5.9230330000000002</v>
      </c>
      <c r="AC23">
        <v>52.421914999999998</v>
      </c>
      <c r="AD23" s="1">
        <v>325</v>
      </c>
      <c r="AE23">
        <v>0</v>
      </c>
      <c r="AF23">
        <v>127</v>
      </c>
      <c r="AG23">
        <v>69</v>
      </c>
      <c r="AH23">
        <v>14.644441</v>
      </c>
      <c r="AI23">
        <v>2474.5</v>
      </c>
      <c r="AJ23">
        <v>0</v>
      </c>
      <c r="AK23">
        <v>114</v>
      </c>
      <c r="AL23">
        <v>25421</v>
      </c>
      <c r="AM23" t="s">
        <v>300</v>
      </c>
      <c r="AN23" t="s">
        <v>652</v>
      </c>
      <c r="AO23">
        <v>1617.335</v>
      </c>
      <c r="AR23" t="s">
        <v>118</v>
      </c>
      <c r="AS23" t="s">
        <v>123</v>
      </c>
      <c r="AT23" t="s">
        <v>258</v>
      </c>
      <c r="AU23" t="s">
        <v>195</v>
      </c>
      <c r="AV23" t="s">
        <v>48</v>
      </c>
      <c r="AW23">
        <v>4</v>
      </c>
      <c r="BB23">
        <v>0.88865884869209255</v>
      </c>
      <c r="BC23" t="s">
        <v>69</v>
      </c>
      <c r="BF23" t="s">
        <v>118</v>
      </c>
      <c r="BG23" t="s">
        <v>123</v>
      </c>
      <c r="BH23" t="s">
        <v>195</v>
      </c>
      <c r="BI23">
        <v>6947</v>
      </c>
      <c r="BJ23">
        <v>4</v>
      </c>
      <c r="BK23" t="s">
        <v>258</v>
      </c>
      <c r="BL23" t="s">
        <v>259</v>
      </c>
      <c r="BM23">
        <v>0.88865884869209255</v>
      </c>
      <c r="BN23" t="s">
        <v>69</v>
      </c>
      <c r="BO23" t="s">
        <v>179</v>
      </c>
      <c r="BP23">
        <v>2022.3359999999998</v>
      </c>
    </row>
    <row r="24" spans="1:68" ht="16.5">
      <c r="A24" s="110" t="str">
        <f t="shared" si="18"/>
        <v>인천스마트</v>
      </c>
      <c r="B24" s="111" t="str">
        <f t="shared" si="1"/>
        <v>김병일</v>
      </c>
      <c r="C24" s="112" t="str">
        <f t="shared" si="19"/>
        <v>B</v>
      </c>
      <c r="D24" s="113">
        <f t="shared" si="20"/>
        <v>0.90474727832996216</v>
      </c>
      <c r="E24" s="114">
        <f t="shared" si="21"/>
        <v>8649</v>
      </c>
      <c r="F24" s="115" t="str">
        <f t="shared" si="22"/>
        <v>20</v>
      </c>
      <c r="G24" s="116" t="str">
        <f t="shared" si="23"/>
        <v>70바3502</v>
      </c>
      <c r="H24" s="117">
        <f t="shared" si="24"/>
        <v>3</v>
      </c>
      <c r="I24" s="118">
        <f t="shared" si="25"/>
        <v>1374.34</v>
      </c>
      <c r="J24" s="119">
        <f t="shared" si="26"/>
        <v>3.1969366089406467E-2</v>
      </c>
      <c r="K24" s="119">
        <f t="shared" si="27"/>
        <v>0.33864039848385047</v>
      </c>
      <c r="L24" s="119">
        <f t="shared" si="28"/>
        <v>0.23866001135090301</v>
      </c>
      <c r="M24" s="120">
        <f t="shared" si="29"/>
        <v>12.74</v>
      </c>
      <c r="N24" s="121">
        <f t="shared" si="30"/>
        <v>0.29104879433036951</v>
      </c>
      <c r="O24" s="121">
        <f t="shared" si="31"/>
        <v>14.115866525022922</v>
      </c>
      <c r="P24" s="222">
        <f t="shared" si="32"/>
        <v>5</v>
      </c>
      <c r="Q24" s="223">
        <f t="shared" si="33"/>
        <v>4</v>
      </c>
      <c r="R24" s="223">
        <f t="shared" si="34"/>
        <v>194</v>
      </c>
      <c r="T24">
        <v>529</v>
      </c>
      <c r="U24">
        <v>8649</v>
      </c>
      <c r="V24" t="s">
        <v>301</v>
      </c>
      <c r="W24">
        <v>1374.34</v>
      </c>
      <c r="X24">
        <v>759.54100000000005</v>
      </c>
      <c r="Y24">
        <v>1.8089999999999999</v>
      </c>
      <c r="Z24">
        <v>12.74</v>
      </c>
      <c r="AA24">
        <v>77.164682999999997</v>
      </c>
      <c r="AB24">
        <v>2.4669059999999998</v>
      </c>
      <c r="AC24">
        <v>26.131079</v>
      </c>
      <c r="AD24" s="1">
        <v>328</v>
      </c>
      <c r="AE24">
        <v>4</v>
      </c>
      <c r="AF24">
        <v>194</v>
      </c>
      <c r="AG24">
        <v>93</v>
      </c>
      <c r="AH24">
        <v>17.810479000000001</v>
      </c>
      <c r="AI24">
        <v>1010.1</v>
      </c>
      <c r="AJ24">
        <v>5.3</v>
      </c>
      <c r="AK24">
        <v>5</v>
      </c>
      <c r="AL24">
        <v>580</v>
      </c>
      <c r="AM24" t="s">
        <v>302</v>
      </c>
      <c r="AN24" t="s">
        <v>653</v>
      </c>
      <c r="AO24">
        <v>1156.491</v>
      </c>
      <c r="AR24" t="s">
        <v>118</v>
      </c>
      <c r="AS24" t="s">
        <v>119</v>
      </c>
      <c r="AT24" t="s">
        <v>585</v>
      </c>
      <c r="AU24" t="s">
        <v>301</v>
      </c>
      <c r="AV24" t="s">
        <v>48</v>
      </c>
      <c r="AW24">
        <v>3</v>
      </c>
      <c r="BB24">
        <v>0.90474727832996216</v>
      </c>
      <c r="BC24" t="s">
        <v>68</v>
      </c>
      <c r="BF24" t="s">
        <v>118</v>
      </c>
      <c r="BG24" t="s">
        <v>119</v>
      </c>
      <c r="BH24" t="s">
        <v>301</v>
      </c>
      <c r="BI24">
        <v>8649</v>
      </c>
      <c r="BJ24">
        <v>3</v>
      </c>
      <c r="BK24" t="s">
        <v>585</v>
      </c>
      <c r="BL24" t="s">
        <v>203</v>
      </c>
      <c r="BM24">
        <v>0.90474727832996216</v>
      </c>
      <c r="BN24" t="s">
        <v>68</v>
      </c>
      <c r="BO24" t="s">
        <v>177</v>
      </c>
      <c r="BP24">
        <v>1374.34</v>
      </c>
    </row>
    <row r="25" spans="1:68" ht="16.5">
      <c r="A25" s="127" t="str">
        <f t="shared" si="18"/>
        <v>인천스마트</v>
      </c>
      <c r="B25" s="128" t="str">
        <f t="shared" si="1"/>
        <v>김상덕</v>
      </c>
      <c r="C25" s="129" t="str">
        <f t="shared" si="19"/>
        <v>D</v>
      </c>
      <c r="D25" s="130">
        <f t="shared" si="20"/>
        <v>0.83215102927238949</v>
      </c>
      <c r="E25" s="131">
        <f t="shared" si="21"/>
        <v>4478</v>
      </c>
      <c r="F25" s="132" t="str">
        <f t="shared" si="22"/>
        <v>38</v>
      </c>
      <c r="G25" s="133" t="str">
        <f t="shared" si="23"/>
        <v>70바3576</v>
      </c>
      <c r="H25" s="134">
        <f t="shared" si="24"/>
        <v>3</v>
      </c>
      <c r="I25" s="135">
        <f t="shared" si="25"/>
        <v>865.52700000000004</v>
      </c>
      <c r="J25" s="136">
        <f t="shared" si="26"/>
        <v>1.0441359458364384E-2</v>
      </c>
      <c r="K25" s="136">
        <f t="shared" si="27"/>
        <v>0.39914166461049028</v>
      </c>
      <c r="L25" s="136">
        <f t="shared" si="28"/>
        <v>0.19872285902115128</v>
      </c>
      <c r="M25" s="137">
        <f t="shared" si="29"/>
        <v>12.038</v>
      </c>
      <c r="N25" s="138">
        <f t="shared" si="30"/>
        <v>0</v>
      </c>
      <c r="O25" s="138">
        <f t="shared" si="31"/>
        <v>10.975971864540332</v>
      </c>
      <c r="P25" s="220">
        <f t="shared" si="32"/>
        <v>1</v>
      </c>
      <c r="Q25" s="221">
        <f t="shared" si="33"/>
        <v>0</v>
      </c>
      <c r="R25" s="221">
        <f t="shared" si="34"/>
        <v>95</v>
      </c>
      <c r="T25">
        <v>529</v>
      </c>
      <c r="U25">
        <v>4478</v>
      </c>
      <c r="V25" t="s">
        <v>625</v>
      </c>
      <c r="W25">
        <v>865.52700000000004</v>
      </c>
      <c r="X25">
        <v>452.75799999999998</v>
      </c>
      <c r="Y25">
        <v>1.9119999999999999</v>
      </c>
      <c r="Z25">
        <v>12.038</v>
      </c>
      <c r="AA25">
        <v>57.675823000000001</v>
      </c>
      <c r="AB25">
        <v>0.60221400000000003</v>
      </c>
      <c r="AC25">
        <v>23.020824000000001</v>
      </c>
      <c r="AD25" s="1">
        <v>172</v>
      </c>
      <c r="AE25">
        <v>0</v>
      </c>
      <c r="AF25">
        <v>95</v>
      </c>
      <c r="AG25">
        <v>80</v>
      </c>
      <c r="AH25">
        <v>15.006755</v>
      </c>
      <c r="AI25">
        <v>279</v>
      </c>
      <c r="AJ25">
        <v>0</v>
      </c>
      <c r="AK25">
        <v>1</v>
      </c>
      <c r="AL25">
        <v>30</v>
      </c>
      <c r="AM25" t="s">
        <v>654</v>
      </c>
      <c r="AN25" t="s">
        <v>655</v>
      </c>
      <c r="AO25">
        <v>587.827</v>
      </c>
      <c r="AR25" t="s">
        <v>118</v>
      </c>
      <c r="AS25" t="s">
        <v>122</v>
      </c>
      <c r="AT25" t="s">
        <v>626</v>
      </c>
      <c r="AU25" t="s">
        <v>625</v>
      </c>
      <c r="AV25" t="s">
        <v>48</v>
      </c>
      <c r="AW25">
        <v>3</v>
      </c>
      <c r="BB25">
        <v>0.83215102927238949</v>
      </c>
      <c r="BC25" t="s">
        <v>67</v>
      </c>
      <c r="BF25" t="s">
        <v>118</v>
      </c>
      <c r="BG25" t="s">
        <v>122</v>
      </c>
      <c r="BH25" t="s">
        <v>625</v>
      </c>
      <c r="BI25">
        <v>4478</v>
      </c>
      <c r="BJ25">
        <v>3</v>
      </c>
      <c r="BK25" t="s">
        <v>626</v>
      </c>
      <c r="BL25" t="s">
        <v>248</v>
      </c>
      <c r="BM25">
        <v>0.83215102927238949</v>
      </c>
      <c r="BN25" t="s">
        <v>67</v>
      </c>
      <c r="BO25" t="s">
        <v>181</v>
      </c>
      <c r="BP25">
        <v>865.52700000000004</v>
      </c>
    </row>
    <row r="26" spans="1:68" ht="16.5">
      <c r="A26" s="110" t="str">
        <f t="shared" si="18"/>
        <v>인천스마트</v>
      </c>
      <c r="B26" s="111" t="str">
        <f t="shared" si="1"/>
        <v>김상신</v>
      </c>
      <c r="C26" s="112" t="str">
        <f t="shared" si="19"/>
        <v>C</v>
      </c>
      <c r="D26" s="113">
        <f t="shared" si="20"/>
        <v>0.89142857142857146</v>
      </c>
      <c r="E26" s="114">
        <f t="shared" si="21"/>
        <v>6301</v>
      </c>
      <c r="F26" s="115" t="str">
        <f t="shared" si="22"/>
        <v>5</v>
      </c>
      <c r="G26" s="116" t="str">
        <f t="shared" si="23"/>
        <v>70바3509</v>
      </c>
      <c r="H26" s="117">
        <f t="shared" si="24"/>
        <v>1</v>
      </c>
      <c r="I26" s="118">
        <f t="shared" si="25"/>
        <v>2167.826</v>
      </c>
      <c r="J26" s="119">
        <f t="shared" si="26"/>
        <v>1.2490760070556554E-2</v>
      </c>
      <c r="K26" s="119">
        <f t="shared" si="27"/>
        <v>0.37079639232075662</v>
      </c>
      <c r="L26" s="119">
        <f t="shared" si="28"/>
        <v>0.16052948899035255</v>
      </c>
      <c r="M26" s="120">
        <f t="shared" si="29"/>
        <v>13.301</v>
      </c>
      <c r="N26" s="121">
        <f t="shared" si="30"/>
        <v>0.23064581751487434</v>
      </c>
      <c r="O26" s="121">
        <f t="shared" si="31"/>
        <v>9.3642201911038985</v>
      </c>
      <c r="P26" s="222">
        <f t="shared" si="32"/>
        <v>31</v>
      </c>
      <c r="Q26" s="223">
        <f t="shared" si="33"/>
        <v>5</v>
      </c>
      <c r="R26" s="223">
        <f t="shared" si="34"/>
        <v>203</v>
      </c>
      <c r="T26">
        <v>529</v>
      </c>
      <c r="U26">
        <v>6301</v>
      </c>
      <c r="V26" t="s">
        <v>510</v>
      </c>
      <c r="W26">
        <v>2167.826</v>
      </c>
      <c r="X26">
        <v>1158.08</v>
      </c>
      <c r="Y26">
        <v>1.8720000000000001</v>
      </c>
      <c r="Z26">
        <v>13.301</v>
      </c>
      <c r="AA26">
        <v>133.20718600000001</v>
      </c>
      <c r="AB26">
        <v>1.663859</v>
      </c>
      <c r="AC26">
        <v>49.392744</v>
      </c>
      <c r="AD26" s="1">
        <v>348</v>
      </c>
      <c r="AE26">
        <v>5</v>
      </c>
      <c r="AF26">
        <v>203</v>
      </c>
      <c r="AG26">
        <v>87</v>
      </c>
      <c r="AH26">
        <v>16.274090999999999</v>
      </c>
      <c r="AI26">
        <v>1070.9000000000001</v>
      </c>
      <c r="AJ26">
        <v>10.199999999999999</v>
      </c>
      <c r="AK26">
        <v>31</v>
      </c>
      <c r="AL26">
        <v>7669</v>
      </c>
      <c r="AM26" t="s">
        <v>511</v>
      </c>
      <c r="AN26" t="s">
        <v>656</v>
      </c>
      <c r="AO26">
        <v>2167.826</v>
      </c>
      <c r="AR26" t="s">
        <v>118</v>
      </c>
      <c r="AS26" t="s">
        <v>123</v>
      </c>
      <c r="AT26" t="s">
        <v>253</v>
      </c>
      <c r="AU26" t="s">
        <v>510</v>
      </c>
      <c r="AV26" t="s">
        <v>48</v>
      </c>
      <c r="AW26">
        <v>1</v>
      </c>
      <c r="BB26">
        <v>0.89142857142857146</v>
      </c>
      <c r="BC26" t="s">
        <v>69</v>
      </c>
      <c r="BF26" t="s">
        <v>118</v>
      </c>
      <c r="BG26" t="s">
        <v>123</v>
      </c>
      <c r="BH26" t="s">
        <v>510</v>
      </c>
      <c r="BI26">
        <v>6301</v>
      </c>
      <c r="BJ26">
        <v>1</v>
      </c>
      <c r="BK26" t="s">
        <v>253</v>
      </c>
      <c r="BL26" t="s">
        <v>176</v>
      </c>
      <c r="BM26">
        <v>0.89142857142857146</v>
      </c>
      <c r="BN26" t="s">
        <v>69</v>
      </c>
      <c r="BO26" t="s">
        <v>179</v>
      </c>
      <c r="BP26">
        <v>2167.826</v>
      </c>
    </row>
    <row r="27" spans="1:68" ht="16.5">
      <c r="A27" s="127" t="str">
        <f t="shared" si="18"/>
        <v>인천스마트</v>
      </c>
      <c r="B27" s="128" t="str">
        <f t="shared" si="1"/>
        <v>김선호</v>
      </c>
      <c r="C27" s="129" t="str">
        <f t="shared" si="19"/>
        <v>A</v>
      </c>
      <c r="D27" s="130">
        <f t="shared" si="20"/>
        <v>0.95935360296121064</v>
      </c>
      <c r="E27" s="131">
        <f t="shared" si="21"/>
        <v>8151</v>
      </c>
      <c r="F27" s="132" t="str">
        <f t="shared" si="22"/>
        <v>5</v>
      </c>
      <c r="G27" s="133" t="str">
        <f t="shared" si="23"/>
        <v>70바3629</v>
      </c>
      <c r="H27" s="134">
        <f t="shared" si="24"/>
        <v>2</v>
      </c>
      <c r="I27" s="135">
        <f t="shared" si="25"/>
        <v>2179.752</v>
      </c>
      <c r="J27" s="136">
        <f t="shared" si="26"/>
        <v>1.8975665749072924E-2</v>
      </c>
      <c r="K27" s="136">
        <f t="shared" si="27"/>
        <v>0.35688657072775432</v>
      </c>
      <c r="L27" s="136">
        <f t="shared" si="28"/>
        <v>0.10276398415966587</v>
      </c>
      <c r="M27" s="137">
        <f t="shared" si="29"/>
        <v>10.525</v>
      </c>
      <c r="N27" s="138">
        <f t="shared" si="30"/>
        <v>4.5876778642707977E-2</v>
      </c>
      <c r="O27" s="138">
        <f t="shared" si="31"/>
        <v>5.505213437124957</v>
      </c>
      <c r="P27" s="220">
        <f t="shared" si="32"/>
        <v>22</v>
      </c>
      <c r="Q27" s="221">
        <f t="shared" si="33"/>
        <v>1</v>
      </c>
      <c r="R27" s="221">
        <f t="shared" si="34"/>
        <v>120</v>
      </c>
      <c r="T27">
        <v>529</v>
      </c>
      <c r="U27">
        <v>8151</v>
      </c>
      <c r="V27" t="s">
        <v>303</v>
      </c>
      <c r="W27">
        <v>2179.752</v>
      </c>
      <c r="X27">
        <v>1081.962</v>
      </c>
      <c r="Y27">
        <v>2.0150000000000001</v>
      </c>
      <c r="Z27">
        <v>10.525</v>
      </c>
      <c r="AA27">
        <v>138.43635499999999</v>
      </c>
      <c r="AB27">
        <v>2.626922</v>
      </c>
      <c r="AC27">
        <v>49.406075999999999</v>
      </c>
      <c r="AD27" s="1">
        <v>224</v>
      </c>
      <c r="AE27">
        <v>1</v>
      </c>
      <c r="AF27">
        <v>120</v>
      </c>
      <c r="AG27">
        <v>82</v>
      </c>
      <c r="AH27">
        <v>15.745517</v>
      </c>
      <c r="AI27">
        <v>741.8</v>
      </c>
      <c r="AJ27">
        <v>0</v>
      </c>
      <c r="AK27">
        <v>22</v>
      </c>
      <c r="AL27">
        <v>4616</v>
      </c>
      <c r="AM27" t="s">
        <v>304</v>
      </c>
      <c r="AN27" t="s">
        <v>657</v>
      </c>
      <c r="AO27">
        <v>2033.627</v>
      </c>
      <c r="AR27" t="s">
        <v>118</v>
      </c>
      <c r="AS27" t="s">
        <v>123</v>
      </c>
      <c r="AT27" t="s">
        <v>258</v>
      </c>
      <c r="AU27" t="s">
        <v>303</v>
      </c>
      <c r="AV27" t="s">
        <v>48</v>
      </c>
      <c r="AW27">
        <v>2</v>
      </c>
      <c r="BB27">
        <v>0.95935360296121064</v>
      </c>
      <c r="BC27" t="s">
        <v>66</v>
      </c>
      <c r="BF27" t="s">
        <v>118</v>
      </c>
      <c r="BG27" t="s">
        <v>123</v>
      </c>
      <c r="BH27" t="s">
        <v>303</v>
      </c>
      <c r="BI27">
        <v>8151</v>
      </c>
      <c r="BJ27">
        <v>2</v>
      </c>
      <c r="BK27" t="s">
        <v>258</v>
      </c>
      <c r="BL27" t="s">
        <v>260</v>
      </c>
      <c r="BM27">
        <v>0.95935360296121064</v>
      </c>
      <c r="BN27" t="s">
        <v>66</v>
      </c>
      <c r="BO27" t="s">
        <v>180</v>
      </c>
      <c r="BP27">
        <v>2179.752</v>
      </c>
    </row>
    <row r="28" spans="1:68" ht="16.5">
      <c r="A28" s="110" t="str">
        <f t="shared" si="18"/>
        <v>인천스마트</v>
      </c>
      <c r="B28" s="111" t="str">
        <f t="shared" si="1"/>
        <v>김성취</v>
      </c>
      <c r="C28" s="112" t="str">
        <f t="shared" si="19"/>
        <v>B</v>
      </c>
      <c r="D28" s="113">
        <f t="shared" si="20"/>
        <v>0.91025629441524436</v>
      </c>
      <c r="E28" s="114">
        <f t="shared" si="21"/>
        <v>2899</v>
      </c>
      <c r="F28" s="115" t="str">
        <f t="shared" si="22"/>
        <v>5</v>
      </c>
      <c r="G28" s="116" t="str">
        <f t="shared" si="23"/>
        <v>70바3620</v>
      </c>
      <c r="H28" s="117">
        <f t="shared" si="24"/>
        <v>2</v>
      </c>
      <c r="I28" s="118">
        <f t="shared" si="25"/>
        <v>1935.2</v>
      </c>
      <c r="J28" s="119">
        <f t="shared" si="26"/>
        <v>3.4034110461069814E-2</v>
      </c>
      <c r="K28" s="119">
        <f t="shared" si="27"/>
        <v>0.36927430961883823</v>
      </c>
      <c r="L28" s="119">
        <f t="shared" si="28"/>
        <v>0.16329061595700703</v>
      </c>
      <c r="M28" s="120">
        <f t="shared" si="29"/>
        <v>12.803000000000001</v>
      </c>
      <c r="N28" s="121">
        <f t="shared" si="30"/>
        <v>0.10334849111202976</v>
      </c>
      <c r="O28" s="121">
        <f t="shared" si="31"/>
        <v>25.372054568003307</v>
      </c>
      <c r="P28" s="222">
        <f t="shared" si="32"/>
        <v>34</v>
      </c>
      <c r="Q28" s="223">
        <f t="shared" si="33"/>
        <v>2</v>
      </c>
      <c r="R28" s="223">
        <f t="shared" si="34"/>
        <v>491</v>
      </c>
      <c r="T28">
        <v>529</v>
      </c>
      <c r="U28">
        <v>2899</v>
      </c>
      <c r="V28" t="s">
        <v>305</v>
      </c>
      <c r="W28">
        <v>1935.2</v>
      </c>
      <c r="X28">
        <v>1012.1609999999999</v>
      </c>
      <c r="Y28">
        <v>1.9119999999999999</v>
      </c>
      <c r="Z28">
        <v>12.803000000000001</v>
      </c>
      <c r="AA28">
        <v>119.160805</v>
      </c>
      <c r="AB28">
        <v>4.0555320000000004</v>
      </c>
      <c r="AC28">
        <v>44.003024000000003</v>
      </c>
      <c r="AD28" s="1">
        <v>316</v>
      </c>
      <c r="AE28">
        <v>2</v>
      </c>
      <c r="AF28">
        <v>491</v>
      </c>
      <c r="AG28">
        <v>71</v>
      </c>
      <c r="AH28">
        <v>16.240238999999999</v>
      </c>
      <c r="AI28">
        <v>1935.4</v>
      </c>
      <c r="AJ28">
        <v>0</v>
      </c>
      <c r="AK28">
        <v>34</v>
      </c>
      <c r="AL28">
        <v>17024</v>
      </c>
      <c r="AM28" t="s">
        <v>306</v>
      </c>
      <c r="AN28" t="s">
        <v>658</v>
      </c>
      <c r="AO28">
        <v>1812.4010000000001</v>
      </c>
      <c r="AR28" t="s">
        <v>118</v>
      </c>
      <c r="AS28" t="s">
        <v>123</v>
      </c>
      <c r="AT28" t="s">
        <v>255</v>
      </c>
      <c r="AU28" t="s">
        <v>305</v>
      </c>
      <c r="AV28" t="s">
        <v>48</v>
      </c>
      <c r="AW28">
        <v>2</v>
      </c>
      <c r="BB28">
        <v>0.91025629441524436</v>
      </c>
      <c r="BC28" t="s">
        <v>68</v>
      </c>
      <c r="BF28" t="s">
        <v>118</v>
      </c>
      <c r="BG28" t="s">
        <v>123</v>
      </c>
      <c r="BH28" t="s">
        <v>305</v>
      </c>
      <c r="BI28">
        <v>2899</v>
      </c>
      <c r="BJ28">
        <v>2</v>
      </c>
      <c r="BK28" t="s">
        <v>255</v>
      </c>
      <c r="BL28" t="s">
        <v>259</v>
      </c>
      <c r="BM28">
        <v>0.91025629441524436</v>
      </c>
      <c r="BN28" t="s">
        <v>68</v>
      </c>
      <c r="BO28" t="s">
        <v>177</v>
      </c>
      <c r="BP28">
        <v>1935.2</v>
      </c>
    </row>
    <row r="29" spans="1:68" ht="16.5">
      <c r="A29" s="127" t="str">
        <f t="shared" si="18"/>
        <v>인천스마트</v>
      </c>
      <c r="B29" s="128" t="str">
        <f t="shared" si="1"/>
        <v>김세빈</v>
      </c>
      <c r="C29" s="129" t="str">
        <f t="shared" si="19"/>
        <v>C</v>
      </c>
      <c r="D29" s="130">
        <f t="shared" si="20"/>
        <v>0.86901207443540462</v>
      </c>
      <c r="E29" s="131">
        <f t="shared" si="21"/>
        <v>917</v>
      </c>
      <c r="F29" s="132" t="str">
        <f t="shared" si="22"/>
        <v>21</v>
      </c>
      <c r="G29" s="133" t="str">
        <f t="shared" si="23"/>
        <v>70바3649</v>
      </c>
      <c r="H29" s="134">
        <f t="shared" si="24"/>
        <v>9</v>
      </c>
      <c r="I29" s="135">
        <f t="shared" si="25"/>
        <v>2546.1510000000003</v>
      </c>
      <c r="J29" s="136">
        <f t="shared" si="26"/>
        <v>3.7065069328134193E-2</v>
      </c>
      <c r="K29" s="136">
        <f t="shared" si="27"/>
        <v>0.41361920212657266</v>
      </c>
      <c r="L29" s="136">
        <f t="shared" si="28"/>
        <v>0.18341410230579411</v>
      </c>
      <c r="M29" s="137">
        <f t="shared" si="29"/>
        <v>14.368</v>
      </c>
      <c r="N29" s="138">
        <f t="shared" si="30"/>
        <v>0.23564981024299031</v>
      </c>
      <c r="O29" s="138">
        <f t="shared" si="31"/>
        <v>10.879166239551386</v>
      </c>
      <c r="P29" s="220">
        <f t="shared" si="32"/>
        <v>58</v>
      </c>
      <c r="Q29" s="221">
        <f t="shared" si="33"/>
        <v>6</v>
      </c>
      <c r="R29" s="221">
        <f t="shared" si="34"/>
        <v>277</v>
      </c>
      <c r="T29">
        <v>529</v>
      </c>
      <c r="U29">
        <v>917</v>
      </c>
      <c r="V29" t="s">
        <v>530</v>
      </c>
      <c r="W29">
        <v>2546.1509999999998</v>
      </c>
      <c r="X29">
        <v>1346.0039999999999</v>
      </c>
      <c r="Y29">
        <v>1.8919999999999999</v>
      </c>
      <c r="Z29">
        <v>14.368</v>
      </c>
      <c r="AA29">
        <v>183.864677</v>
      </c>
      <c r="AB29">
        <v>6.8149569999999997</v>
      </c>
      <c r="AC29">
        <v>76.049960999999996</v>
      </c>
      <c r="AD29" s="1">
        <v>467</v>
      </c>
      <c r="AE29">
        <v>6</v>
      </c>
      <c r="AF29">
        <v>277</v>
      </c>
      <c r="AG29">
        <v>92</v>
      </c>
      <c r="AH29">
        <v>13.847961</v>
      </c>
      <c r="AI29">
        <v>2965.5</v>
      </c>
      <c r="AJ29">
        <v>5.8</v>
      </c>
      <c r="AK29">
        <v>58</v>
      </c>
      <c r="AL29">
        <v>16689</v>
      </c>
      <c r="AM29" t="s">
        <v>531</v>
      </c>
      <c r="AN29" t="s">
        <v>659</v>
      </c>
      <c r="AO29">
        <v>597.78200000000004</v>
      </c>
      <c r="AR29" t="s">
        <v>118</v>
      </c>
      <c r="AS29" t="s">
        <v>120</v>
      </c>
      <c r="AT29" t="s">
        <v>223</v>
      </c>
      <c r="AU29" t="s">
        <v>530</v>
      </c>
      <c r="AV29" t="s">
        <v>48</v>
      </c>
      <c r="AW29">
        <v>9</v>
      </c>
      <c r="BB29">
        <v>0.86901207443540462</v>
      </c>
      <c r="BC29" t="s">
        <v>69</v>
      </c>
      <c r="BF29" t="s">
        <v>118</v>
      </c>
      <c r="BG29" t="s">
        <v>120</v>
      </c>
      <c r="BH29" t="s">
        <v>530</v>
      </c>
      <c r="BI29">
        <v>917</v>
      </c>
      <c r="BJ29">
        <v>9</v>
      </c>
      <c r="BK29" t="s">
        <v>223</v>
      </c>
      <c r="BL29" t="s">
        <v>216</v>
      </c>
      <c r="BM29">
        <v>0.86901207443540462</v>
      </c>
      <c r="BN29" t="s">
        <v>69</v>
      </c>
      <c r="BO29" t="s">
        <v>179</v>
      </c>
      <c r="BP29">
        <v>2546.1510000000003</v>
      </c>
    </row>
    <row r="30" spans="1:68" ht="16.5">
      <c r="A30" s="110" t="str">
        <f t="shared" si="18"/>
        <v>인천스마트</v>
      </c>
      <c r="B30" s="111" t="str">
        <f t="shared" si="1"/>
        <v>김승배</v>
      </c>
      <c r="C30" s="112" t="str">
        <f t="shared" si="19"/>
        <v>F</v>
      </c>
      <c r="D30" s="113">
        <f t="shared" si="20"/>
        <v>0.78115371463938166</v>
      </c>
      <c r="E30" s="114">
        <f t="shared" si="21"/>
        <v>4613</v>
      </c>
      <c r="F30" s="115" t="str">
        <f t="shared" si="22"/>
        <v>38</v>
      </c>
      <c r="G30" s="116" t="str">
        <f t="shared" si="23"/>
        <v>70바3549</v>
      </c>
      <c r="H30" s="117">
        <f t="shared" si="24"/>
        <v>12</v>
      </c>
      <c r="I30" s="118">
        <f t="shared" si="25"/>
        <v>1906.2720000000004</v>
      </c>
      <c r="J30" s="119">
        <f t="shared" si="26"/>
        <v>2.7507362105821699E-2</v>
      </c>
      <c r="K30" s="119">
        <f t="shared" si="27"/>
        <v>0.39580356881953282</v>
      </c>
      <c r="L30" s="119">
        <f t="shared" si="28"/>
        <v>0.187801111278978</v>
      </c>
      <c r="M30" s="120">
        <f t="shared" si="29"/>
        <v>14.775</v>
      </c>
      <c r="N30" s="121">
        <f t="shared" si="30"/>
        <v>0</v>
      </c>
      <c r="O30" s="121">
        <f t="shared" si="31"/>
        <v>6.0851756727266624</v>
      </c>
      <c r="P30" s="222">
        <f t="shared" si="32"/>
        <v>9</v>
      </c>
      <c r="Q30" s="223">
        <f t="shared" si="33"/>
        <v>0</v>
      </c>
      <c r="R30" s="223">
        <f t="shared" si="34"/>
        <v>116</v>
      </c>
      <c r="T30">
        <v>529</v>
      </c>
      <c r="U30">
        <v>4613</v>
      </c>
      <c r="V30" t="s">
        <v>307</v>
      </c>
      <c r="W30">
        <v>1906.2719999999999</v>
      </c>
      <c r="X30">
        <v>1065.5989999999999</v>
      </c>
      <c r="Y30">
        <v>1.7889999999999999</v>
      </c>
      <c r="Z30">
        <v>14.775</v>
      </c>
      <c r="AA30">
        <v>130.41886700000001</v>
      </c>
      <c r="AB30">
        <v>3.5874790000000001</v>
      </c>
      <c r="AC30">
        <v>51.620252999999998</v>
      </c>
      <c r="AD30" s="1">
        <v>358</v>
      </c>
      <c r="AE30">
        <v>0</v>
      </c>
      <c r="AF30">
        <v>116</v>
      </c>
      <c r="AG30">
        <v>67</v>
      </c>
      <c r="AH30">
        <v>14.616535000000001</v>
      </c>
      <c r="AI30">
        <v>439.4</v>
      </c>
      <c r="AJ30">
        <v>0</v>
      </c>
      <c r="AK30">
        <v>9</v>
      </c>
      <c r="AL30">
        <v>1565</v>
      </c>
      <c r="AM30" t="s">
        <v>308</v>
      </c>
      <c r="AN30" t="s">
        <v>660</v>
      </c>
      <c r="AO30">
        <v>252.124</v>
      </c>
      <c r="AR30" t="s">
        <v>118</v>
      </c>
      <c r="AS30" t="s">
        <v>122</v>
      </c>
      <c r="AT30" t="s">
        <v>245</v>
      </c>
      <c r="AU30" t="s">
        <v>307</v>
      </c>
      <c r="AV30" t="s">
        <v>48</v>
      </c>
      <c r="AW30">
        <v>12</v>
      </c>
      <c r="BB30">
        <v>0.78115371463938166</v>
      </c>
      <c r="BC30" t="s">
        <v>70</v>
      </c>
      <c r="BF30" t="s">
        <v>118</v>
      </c>
      <c r="BG30" t="s">
        <v>122</v>
      </c>
      <c r="BH30" t="s">
        <v>307</v>
      </c>
      <c r="BI30">
        <v>4613</v>
      </c>
      <c r="BJ30">
        <v>12</v>
      </c>
      <c r="BK30" t="s">
        <v>245</v>
      </c>
      <c r="BL30" t="s">
        <v>249</v>
      </c>
      <c r="BM30">
        <v>0.78115371463938166</v>
      </c>
      <c r="BN30" t="s">
        <v>70</v>
      </c>
      <c r="BO30" t="s">
        <v>529</v>
      </c>
      <c r="BP30">
        <v>1906.2720000000004</v>
      </c>
    </row>
    <row r="31" spans="1:68" ht="16.5">
      <c r="A31" s="127" t="str">
        <f t="shared" si="18"/>
        <v>인천스마트</v>
      </c>
      <c r="B31" s="128" t="str">
        <f t="shared" si="1"/>
        <v>김승섭</v>
      </c>
      <c r="C31" s="129" t="str">
        <f t="shared" si="19"/>
        <v>S</v>
      </c>
      <c r="D31" s="130">
        <f t="shared" si="20"/>
        <v>1.0539880766420131</v>
      </c>
      <c r="E31" s="131">
        <f t="shared" si="21"/>
        <v>2037</v>
      </c>
      <c r="F31" s="132" t="str">
        <f t="shared" si="22"/>
        <v>20</v>
      </c>
      <c r="G31" s="133" t="str">
        <f t="shared" si="23"/>
        <v>70바3574</v>
      </c>
      <c r="H31" s="134">
        <f t="shared" si="24"/>
        <v>3</v>
      </c>
      <c r="I31" s="135">
        <f t="shared" si="25"/>
        <v>1798.894</v>
      </c>
      <c r="J31" s="136">
        <f t="shared" si="26"/>
        <v>2.5879881475281249E-2</v>
      </c>
      <c r="K31" s="136">
        <f t="shared" si="27"/>
        <v>0.37117334931510942</v>
      </c>
      <c r="L31" s="136">
        <f t="shared" si="28"/>
        <v>0.22124705513498849</v>
      </c>
      <c r="M31" s="137">
        <f t="shared" si="29"/>
        <v>9.7650000000000006</v>
      </c>
      <c r="N31" s="138">
        <f t="shared" si="30"/>
        <v>0.11117942469094899</v>
      </c>
      <c r="O31" s="138">
        <f t="shared" si="31"/>
        <v>7.1710728925662099</v>
      </c>
      <c r="P31" s="220">
        <f t="shared" si="32"/>
        <v>14</v>
      </c>
      <c r="Q31" s="221">
        <f t="shared" si="33"/>
        <v>2</v>
      </c>
      <c r="R31" s="221">
        <f t="shared" si="34"/>
        <v>129</v>
      </c>
      <c r="T31">
        <v>529</v>
      </c>
      <c r="U31">
        <v>2037</v>
      </c>
      <c r="V31" t="s">
        <v>309</v>
      </c>
      <c r="W31">
        <v>1798.894</v>
      </c>
      <c r="X31">
        <v>851.11199999999997</v>
      </c>
      <c r="Y31">
        <v>2.1139999999999999</v>
      </c>
      <c r="Z31">
        <v>9.7650000000000006</v>
      </c>
      <c r="AA31">
        <v>113.611069</v>
      </c>
      <c r="AB31">
        <v>2.9402409999999999</v>
      </c>
      <c r="AC31">
        <v>42.169401000000001</v>
      </c>
      <c r="AD31" s="1">
        <v>398</v>
      </c>
      <c r="AE31">
        <v>2</v>
      </c>
      <c r="AF31">
        <v>129</v>
      </c>
      <c r="AG31">
        <v>73</v>
      </c>
      <c r="AH31">
        <v>15.833791</v>
      </c>
      <c r="AI31">
        <v>1073.0999999999999</v>
      </c>
      <c r="AJ31">
        <v>0</v>
      </c>
      <c r="AK31">
        <v>14</v>
      </c>
      <c r="AL31">
        <v>2839</v>
      </c>
      <c r="AM31" t="s">
        <v>310</v>
      </c>
      <c r="AN31" t="s">
        <v>661</v>
      </c>
      <c r="AO31">
        <v>1445.104</v>
      </c>
      <c r="AR31" t="s">
        <v>118</v>
      </c>
      <c r="AS31" t="s">
        <v>119</v>
      </c>
      <c r="AT31" t="s">
        <v>210</v>
      </c>
      <c r="AU31" t="s">
        <v>309</v>
      </c>
      <c r="AV31" t="s">
        <v>48</v>
      </c>
      <c r="AW31">
        <v>3</v>
      </c>
      <c r="BB31">
        <v>1.0539880766420131</v>
      </c>
      <c r="BC31" t="s">
        <v>71</v>
      </c>
      <c r="BF31" t="s">
        <v>118</v>
      </c>
      <c r="BG31" t="s">
        <v>119</v>
      </c>
      <c r="BH31" t="s">
        <v>309</v>
      </c>
      <c r="BI31">
        <v>2037</v>
      </c>
      <c r="BJ31">
        <v>3</v>
      </c>
      <c r="BK31" t="s">
        <v>210</v>
      </c>
      <c r="BL31" t="s">
        <v>269</v>
      </c>
      <c r="BM31">
        <v>1.0539880766420131</v>
      </c>
      <c r="BN31" t="s">
        <v>71</v>
      </c>
      <c r="BO31" t="s">
        <v>178</v>
      </c>
      <c r="BP31">
        <v>1798.894</v>
      </c>
    </row>
    <row r="32" spans="1:68" ht="16.5">
      <c r="A32" s="110" t="str">
        <f t="shared" si="18"/>
        <v>인천스마트</v>
      </c>
      <c r="B32" s="111" t="str">
        <f t="shared" si="1"/>
        <v>김영식</v>
      </c>
      <c r="C32" s="112" t="str">
        <f t="shared" si="19"/>
        <v>C</v>
      </c>
      <c r="D32" s="113">
        <f t="shared" si="20"/>
        <v>0.89043478260869569</v>
      </c>
      <c r="E32" s="114">
        <f t="shared" si="21"/>
        <v>6160</v>
      </c>
      <c r="F32" s="115" t="str">
        <f t="shared" si="22"/>
        <v>38</v>
      </c>
      <c r="G32" s="116" t="str">
        <f t="shared" si="23"/>
        <v>70바3549</v>
      </c>
      <c r="H32" s="117">
        <f t="shared" si="24"/>
        <v>1</v>
      </c>
      <c r="I32" s="118">
        <f t="shared" si="25"/>
        <v>2386.877</v>
      </c>
      <c r="J32" s="119">
        <f t="shared" si="26"/>
        <v>2.4157377159664387E-2</v>
      </c>
      <c r="K32" s="119">
        <f t="shared" si="27"/>
        <v>0.37196479421036655</v>
      </c>
      <c r="L32" s="119">
        <f t="shared" si="28"/>
        <v>0.23712994008488916</v>
      </c>
      <c r="M32" s="120">
        <f t="shared" si="29"/>
        <v>13.412000000000001</v>
      </c>
      <c r="N32" s="121">
        <f t="shared" si="30"/>
        <v>0</v>
      </c>
      <c r="O32" s="121">
        <f t="shared" si="31"/>
        <v>5.1950728923191267</v>
      </c>
      <c r="P32" s="222">
        <f t="shared" si="32"/>
        <v>11</v>
      </c>
      <c r="Q32" s="223">
        <f t="shared" si="33"/>
        <v>0</v>
      </c>
      <c r="R32" s="223">
        <f t="shared" si="34"/>
        <v>124</v>
      </c>
      <c r="T32">
        <v>529</v>
      </c>
      <c r="U32">
        <v>6160</v>
      </c>
      <c r="V32" t="s">
        <v>311</v>
      </c>
      <c r="W32">
        <v>2386.877</v>
      </c>
      <c r="X32">
        <v>1165.4459999999999</v>
      </c>
      <c r="Y32">
        <v>2.048</v>
      </c>
      <c r="Z32">
        <v>13.412000000000001</v>
      </c>
      <c r="AA32">
        <v>164.521917</v>
      </c>
      <c r="AB32">
        <v>3.974418</v>
      </c>
      <c r="AC32">
        <v>61.196361000000003</v>
      </c>
      <c r="AD32" s="1">
        <v>566</v>
      </c>
      <c r="AE32">
        <v>0</v>
      </c>
      <c r="AF32">
        <v>124</v>
      </c>
      <c r="AG32">
        <v>92</v>
      </c>
      <c r="AH32">
        <v>14.507956999999999</v>
      </c>
      <c r="AI32">
        <v>614.20000000000005</v>
      </c>
      <c r="AJ32">
        <v>33.5</v>
      </c>
      <c r="AK32">
        <v>11</v>
      </c>
      <c r="AL32">
        <v>2733</v>
      </c>
      <c r="AM32" t="s">
        <v>312</v>
      </c>
      <c r="AN32" t="s">
        <v>662</v>
      </c>
      <c r="AO32">
        <v>2386.877</v>
      </c>
      <c r="AR32" t="s">
        <v>118</v>
      </c>
      <c r="AS32" t="s">
        <v>122</v>
      </c>
      <c r="AT32" t="s">
        <v>245</v>
      </c>
      <c r="AU32" t="s">
        <v>311</v>
      </c>
      <c r="AV32" t="s">
        <v>48</v>
      </c>
      <c r="AW32">
        <v>1</v>
      </c>
      <c r="BB32">
        <v>0.89043478260869569</v>
      </c>
      <c r="BC32" t="s">
        <v>69</v>
      </c>
      <c r="BF32" t="s">
        <v>118</v>
      </c>
      <c r="BG32" t="s">
        <v>122</v>
      </c>
      <c r="BH32" t="s">
        <v>311</v>
      </c>
      <c r="BI32">
        <v>6160</v>
      </c>
      <c r="BJ32">
        <v>1</v>
      </c>
      <c r="BK32" t="s">
        <v>245</v>
      </c>
      <c r="BL32" t="s">
        <v>176</v>
      </c>
      <c r="BM32">
        <v>0.89043478260869569</v>
      </c>
      <c r="BN32" t="s">
        <v>69</v>
      </c>
      <c r="BO32" t="s">
        <v>179</v>
      </c>
      <c r="BP32">
        <v>2386.877</v>
      </c>
    </row>
    <row r="33" spans="1:68" ht="16.5">
      <c r="A33" s="127" t="str">
        <f t="shared" si="18"/>
        <v>인천스마트</v>
      </c>
      <c r="B33" s="128" t="str">
        <f t="shared" si="1"/>
        <v>김요섭</v>
      </c>
      <c r="C33" s="129" t="str">
        <f t="shared" si="19"/>
        <v>D</v>
      </c>
      <c r="D33" s="130">
        <f t="shared" si="20"/>
        <v>0.84428571428571419</v>
      </c>
      <c r="E33" s="131">
        <f t="shared" si="21"/>
        <v>6021</v>
      </c>
      <c r="F33" s="132" t="str">
        <f t="shared" si="22"/>
        <v>5</v>
      </c>
      <c r="G33" s="133" t="str">
        <f t="shared" si="23"/>
        <v>70바3632</v>
      </c>
      <c r="H33" s="134">
        <f t="shared" si="24"/>
        <v>1</v>
      </c>
      <c r="I33" s="135">
        <f t="shared" si="25"/>
        <v>1686.3820000000001</v>
      </c>
      <c r="J33" s="136">
        <f t="shared" si="26"/>
        <v>4.1574885266320367E-2</v>
      </c>
      <c r="K33" s="136">
        <f t="shared" si="27"/>
        <v>0.32564357262188004</v>
      </c>
      <c r="L33" s="136">
        <f t="shared" si="28"/>
        <v>6.4635414751817791E-2</v>
      </c>
      <c r="M33" s="137">
        <f t="shared" si="29"/>
        <v>10.702</v>
      </c>
      <c r="N33" s="138">
        <f t="shared" si="30"/>
        <v>0</v>
      </c>
      <c r="O33" s="138">
        <f t="shared" si="31"/>
        <v>0.53368691079482578</v>
      </c>
      <c r="P33" s="220">
        <f t="shared" si="32"/>
        <v>1754</v>
      </c>
      <c r="Q33" s="221">
        <f t="shared" si="33"/>
        <v>0</v>
      </c>
      <c r="R33" s="221">
        <f t="shared" si="34"/>
        <v>9</v>
      </c>
      <c r="T33">
        <v>529</v>
      </c>
      <c r="U33">
        <v>6021</v>
      </c>
      <c r="V33" t="s">
        <v>313</v>
      </c>
      <c r="W33">
        <v>1686.3820000000001</v>
      </c>
      <c r="X33">
        <v>951.24400000000003</v>
      </c>
      <c r="Y33">
        <v>1.7729999999999999</v>
      </c>
      <c r="Z33">
        <v>10.702</v>
      </c>
      <c r="AA33">
        <v>96.812461999999996</v>
      </c>
      <c r="AB33">
        <v>4.0249670000000002</v>
      </c>
      <c r="AC33">
        <v>31.526356</v>
      </c>
      <c r="AD33" s="1">
        <v>109</v>
      </c>
      <c r="AE33">
        <v>0</v>
      </c>
      <c r="AF33">
        <v>9</v>
      </c>
      <c r="AG33">
        <v>71</v>
      </c>
      <c r="AH33">
        <v>17.419059000000001</v>
      </c>
      <c r="AI33">
        <v>1211.8</v>
      </c>
      <c r="AJ33">
        <v>0</v>
      </c>
      <c r="AK33">
        <v>1754</v>
      </c>
      <c r="AL33">
        <v>0</v>
      </c>
      <c r="AM33" t="s">
        <v>314</v>
      </c>
      <c r="AN33" t="s">
        <v>663</v>
      </c>
      <c r="AO33">
        <v>1686.3820000000001</v>
      </c>
      <c r="AR33" t="s">
        <v>118</v>
      </c>
      <c r="AS33" t="s">
        <v>123</v>
      </c>
      <c r="AT33" t="s">
        <v>261</v>
      </c>
      <c r="AU33" t="s">
        <v>313</v>
      </c>
      <c r="AV33" t="s">
        <v>48</v>
      </c>
      <c r="AW33">
        <v>1</v>
      </c>
      <c r="BB33">
        <v>0.84428571428571419</v>
      </c>
      <c r="BC33" t="s">
        <v>67</v>
      </c>
      <c r="BF33" t="s">
        <v>118</v>
      </c>
      <c r="BG33" t="s">
        <v>123</v>
      </c>
      <c r="BH33" t="s">
        <v>313</v>
      </c>
      <c r="BI33">
        <v>6021</v>
      </c>
      <c r="BJ33">
        <v>1</v>
      </c>
      <c r="BK33" t="s">
        <v>261</v>
      </c>
      <c r="BL33" t="s">
        <v>176</v>
      </c>
      <c r="BM33">
        <v>0.84428571428571419</v>
      </c>
      <c r="BN33" t="s">
        <v>67</v>
      </c>
      <c r="BO33" t="s">
        <v>181</v>
      </c>
      <c r="BP33">
        <v>1686.3820000000001</v>
      </c>
    </row>
    <row r="34" spans="1:68" ht="16.5">
      <c r="A34" s="110" t="str">
        <f t="shared" si="18"/>
        <v>인천스마트</v>
      </c>
      <c r="B34" s="111" t="str">
        <f t="shared" si="1"/>
        <v>김요식</v>
      </c>
      <c r="C34" s="112" t="str">
        <f t="shared" si="19"/>
        <v>C</v>
      </c>
      <c r="D34" s="113">
        <f t="shared" si="20"/>
        <v>0.86936477276652757</v>
      </c>
      <c r="E34" s="114">
        <f t="shared" si="21"/>
        <v>4119</v>
      </c>
      <c r="F34" s="115" t="str">
        <f t="shared" si="22"/>
        <v>27</v>
      </c>
      <c r="G34" s="116" t="str">
        <f t="shared" si="23"/>
        <v>70바3634</v>
      </c>
      <c r="H34" s="117">
        <f t="shared" si="24"/>
        <v>8</v>
      </c>
      <c r="I34" s="118">
        <f t="shared" si="25"/>
        <v>2352.221</v>
      </c>
      <c r="J34" s="119">
        <f t="shared" si="26"/>
        <v>3.8359222139903087E-2</v>
      </c>
      <c r="K34" s="119">
        <f t="shared" si="27"/>
        <v>0.35307088132870779</v>
      </c>
      <c r="L34" s="119">
        <f t="shared" si="28"/>
        <v>0.18238082221015797</v>
      </c>
      <c r="M34" s="120">
        <f t="shared" si="29"/>
        <v>13.885</v>
      </c>
      <c r="N34" s="121">
        <f t="shared" si="30"/>
        <v>1.3330883783438128</v>
      </c>
      <c r="O34" s="121">
        <f t="shared" si="31"/>
        <v>25.120384129416223</v>
      </c>
      <c r="P34" s="222">
        <f t="shared" si="32"/>
        <v>24</v>
      </c>
      <c r="Q34" s="223">
        <f t="shared" si="33"/>
        <v>32</v>
      </c>
      <c r="R34" s="223">
        <f t="shared" si="34"/>
        <v>603</v>
      </c>
      <c r="T34">
        <v>529</v>
      </c>
      <c r="U34">
        <v>4119</v>
      </c>
      <c r="V34" t="s">
        <v>512</v>
      </c>
      <c r="W34">
        <v>2400.4409999999998</v>
      </c>
      <c r="X34">
        <v>1382.846</v>
      </c>
      <c r="Y34">
        <v>1.736</v>
      </c>
      <c r="Z34">
        <v>13.885</v>
      </c>
      <c r="AA34">
        <v>144.77801400000001</v>
      </c>
      <c r="AB34">
        <v>5.553572</v>
      </c>
      <c r="AC34">
        <v>51.116900999999999</v>
      </c>
      <c r="AD34" s="1">
        <v>429</v>
      </c>
      <c r="AE34">
        <v>32</v>
      </c>
      <c r="AF34">
        <v>603</v>
      </c>
      <c r="AG34">
        <v>89</v>
      </c>
      <c r="AH34">
        <v>16.580148000000001</v>
      </c>
      <c r="AI34">
        <v>2328.3000000000002</v>
      </c>
      <c r="AJ34">
        <v>11.3</v>
      </c>
      <c r="AK34">
        <v>24</v>
      </c>
      <c r="AL34">
        <v>6227</v>
      </c>
      <c r="AM34" t="s">
        <v>513</v>
      </c>
      <c r="AN34" t="s">
        <v>664</v>
      </c>
      <c r="AO34">
        <v>999.27700000000004</v>
      </c>
      <c r="AR34" t="s">
        <v>118</v>
      </c>
      <c r="AS34" t="s">
        <v>121</v>
      </c>
      <c r="AT34" t="s">
        <v>227</v>
      </c>
      <c r="AU34" t="s">
        <v>512</v>
      </c>
      <c r="AV34" t="s">
        <v>48</v>
      </c>
      <c r="AW34">
        <v>8</v>
      </c>
      <c r="BB34">
        <v>0.86936477276652757</v>
      </c>
      <c r="BC34" t="s">
        <v>69</v>
      </c>
      <c r="BF34" t="s">
        <v>118</v>
      </c>
      <c r="BG34" t="s">
        <v>121</v>
      </c>
      <c r="BH34" t="s">
        <v>512</v>
      </c>
      <c r="BI34">
        <v>4119</v>
      </c>
      <c r="BJ34">
        <v>8</v>
      </c>
      <c r="BK34" t="s">
        <v>227</v>
      </c>
      <c r="BL34" t="s">
        <v>230</v>
      </c>
      <c r="BM34">
        <v>0.86936477276652757</v>
      </c>
      <c r="BN34" t="s">
        <v>69</v>
      </c>
      <c r="BO34" t="s">
        <v>179</v>
      </c>
      <c r="BP34">
        <v>2352.221</v>
      </c>
    </row>
    <row r="35" spans="1:68" ht="16.5">
      <c r="A35" s="127" t="str">
        <f t="shared" si="18"/>
        <v>인천스마트</v>
      </c>
      <c r="B35" s="128" t="str">
        <f t="shared" si="1"/>
        <v>김용문</v>
      </c>
      <c r="C35" s="129" t="str">
        <f t="shared" si="19"/>
        <v>C</v>
      </c>
      <c r="D35" s="130">
        <f t="shared" si="20"/>
        <v>0.87293004989162193</v>
      </c>
      <c r="E35" s="131">
        <f t="shared" si="21"/>
        <v>7805</v>
      </c>
      <c r="F35" s="132" t="str">
        <f t="shared" si="22"/>
        <v>27</v>
      </c>
      <c r="G35" s="133" t="str">
        <f t="shared" si="23"/>
        <v>70바3642</v>
      </c>
      <c r="H35" s="134">
        <f t="shared" si="24"/>
        <v>3</v>
      </c>
      <c r="I35" s="135">
        <f t="shared" si="25"/>
        <v>5626.5959999999995</v>
      </c>
      <c r="J35" s="136">
        <f t="shared" si="26"/>
        <v>4.5552399022843769E-2</v>
      </c>
      <c r="K35" s="136">
        <f t="shared" si="27"/>
        <v>0.36512063087049418</v>
      </c>
      <c r="L35" s="136">
        <f t="shared" si="28"/>
        <v>0.18945735574404135</v>
      </c>
      <c r="M35" s="137">
        <f t="shared" si="29"/>
        <v>12.43</v>
      </c>
      <c r="N35" s="138">
        <f t="shared" si="30"/>
        <v>0.85309128289999858</v>
      </c>
      <c r="O35" s="138">
        <f t="shared" si="31"/>
        <v>22.269237030702048</v>
      </c>
      <c r="P35" s="220">
        <f t="shared" si="32"/>
        <v>66</v>
      </c>
      <c r="Q35" s="221">
        <f t="shared" si="33"/>
        <v>48</v>
      </c>
      <c r="R35" s="221">
        <f t="shared" si="34"/>
        <v>1253</v>
      </c>
      <c r="T35">
        <v>529</v>
      </c>
      <c r="U35">
        <v>7805</v>
      </c>
      <c r="V35" t="s">
        <v>315</v>
      </c>
      <c r="W35">
        <v>5626.5959999999995</v>
      </c>
      <c r="X35">
        <v>3223.201</v>
      </c>
      <c r="Y35">
        <v>1.746</v>
      </c>
      <c r="Z35">
        <v>12.43</v>
      </c>
      <c r="AA35">
        <v>359.20602100000002</v>
      </c>
      <c r="AB35">
        <v>16.362696</v>
      </c>
      <c r="AC35">
        <v>131.15352899999999</v>
      </c>
      <c r="AD35" s="1">
        <v>1066</v>
      </c>
      <c r="AE35">
        <v>48</v>
      </c>
      <c r="AF35">
        <v>1253</v>
      </c>
      <c r="AG35">
        <v>90</v>
      </c>
      <c r="AH35">
        <v>15.66398</v>
      </c>
      <c r="AI35">
        <v>3647.2</v>
      </c>
      <c r="AJ35">
        <v>48.3</v>
      </c>
      <c r="AK35">
        <v>66</v>
      </c>
      <c r="AL35">
        <v>27465</v>
      </c>
      <c r="AM35" t="s">
        <v>316</v>
      </c>
      <c r="AN35" t="s">
        <v>665</v>
      </c>
      <c r="AO35">
        <v>3237.38</v>
      </c>
      <c r="AR35" t="s">
        <v>118</v>
      </c>
      <c r="AS35" t="s">
        <v>121</v>
      </c>
      <c r="AT35" t="s">
        <v>236</v>
      </c>
      <c r="AU35" t="s">
        <v>315</v>
      </c>
      <c r="AV35" t="s">
        <v>48</v>
      </c>
      <c r="AW35">
        <v>3</v>
      </c>
      <c r="BB35">
        <v>0.87293004989162193</v>
      </c>
      <c r="BC35" t="s">
        <v>69</v>
      </c>
      <c r="BF35" t="s">
        <v>118</v>
      </c>
      <c r="BG35" t="s">
        <v>121</v>
      </c>
      <c r="BH35" t="s">
        <v>315</v>
      </c>
      <c r="BI35">
        <v>7805</v>
      </c>
      <c r="BJ35">
        <v>3</v>
      </c>
      <c r="BK35" t="s">
        <v>236</v>
      </c>
      <c r="BL35" t="s">
        <v>227</v>
      </c>
      <c r="BM35">
        <v>0.87293004989162193</v>
      </c>
      <c r="BN35" t="s">
        <v>69</v>
      </c>
      <c r="BO35" t="s">
        <v>179</v>
      </c>
      <c r="BP35">
        <v>5626.5959999999995</v>
      </c>
    </row>
    <row r="36" spans="1:68" ht="16.5">
      <c r="A36" s="110" t="str">
        <f t="shared" si="18"/>
        <v>인천스마트</v>
      </c>
      <c r="B36" s="111" t="str">
        <f t="shared" si="1"/>
        <v>김용장</v>
      </c>
      <c r="C36" s="112" t="str">
        <f t="shared" si="19"/>
        <v>C</v>
      </c>
      <c r="D36" s="113">
        <f t="shared" si="20"/>
        <v>0.87154351878535019</v>
      </c>
      <c r="E36" s="114">
        <f t="shared" si="21"/>
        <v>3603</v>
      </c>
      <c r="F36" s="115" t="str">
        <f t="shared" si="22"/>
        <v>27</v>
      </c>
      <c r="G36" s="116" t="str">
        <f t="shared" si="23"/>
        <v>70바3641</v>
      </c>
      <c r="H36" s="117">
        <f t="shared" si="24"/>
        <v>3</v>
      </c>
      <c r="I36" s="118">
        <f t="shared" si="25"/>
        <v>811.99799999999993</v>
      </c>
      <c r="J36" s="119">
        <f t="shared" si="26"/>
        <v>3.8156888923726325E-2</v>
      </c>
      <c r="K36" s="119">
        <f t="shared" si="27"/>
        <v>0.33857358008545946</v>
      </c>
      <c r="L36" s="119">
        <f t="shared" si="28"/>
        <v>0.17980339853053826</v>
      </c>
      <c r="M36" s="120">
        <f t="shared" si="29"/>
        <v>15.227</v>
      </c>
      <c r="N36" s="121">
        <f t="shared" si="30"/>
        <v>0</v>
      </c>
      <c r="O36" s="121">
        <f t="shared" si="31"/>
        <v>16.625656713440179</v>
      </c>
      <c r="P36" s="222">
        <f t="shared" si="32"/>
        <v>14</v>
      </c>
      <c r="Q36" s="223">
        <f t="shared" si="33"/>
        <v>0</v>
      </c>
      <c r="R36" s="223">
        <f t="shared" si="34"/>
        <v>135</v>
      </c>
      <c r="T36">
        <v>529</v>
      </c>
      <c r="U36">
        <v>3603</v>
      </c>
      <c r="V36" t="s">
        <v>317</v>
      </c>
      <c r="W36">
        <v>811.99800000000005</v>
      </c>
      <c r="X36">
        <v>461.22800000000001</v>
      </c>
      <c r="Y36">
        <v>1.7609999999999999</v>
      </c>
      <c r="Z36">
        <v>15.227</v>
      </c>
      <c r="AA36">
        <v>46.539983999999997</v>
      </c>
      <c r="AB36">
        <v>1.7758210000000001</v>
      </c>
      <c r="AC36">
        <v>15.757209</v>
      </c>
      <c r="AD36" s="1">
        <v>146</v>
      </c>
      <c r="AE36">
        <v>0</v>
      </c>
      <c r="AF36">
        <v>135</v>
      </c>
      <c r="AG36">
        <v>71</v>
      </c>
      <c r="AH36">
        <v>17.447320000000001</v>
      </c>
      <c r="AI36">
        <v>959.7</v>
      </c>
      <c r="AJ36">
        <v>0</v>
      </c>
      <c r="AK36">
        <v>14</v>
      </c>
      <c r="AL36">
        <v>6862</v>
      </c>
      <c r="AM36" t="s">
        <v>318</v>
      </c>
      <c r="AN36" t="s">
        <v>666</v>
      </c>
      <c r="AO36">
        <v>477.01400000000001</v>
      </c>
      <c r="AR36" t="s">
        <v>118</v>
      </c>
      <c r="AS36" t="s">
        <v>121</v>
      </c>
      <c r="AT36" t="s">
        <v>235</v>
      </c>
      <c r="AU36" t="s">
        <v>317</v>
      </c>
      <c r="AV36" t="s">
        <v>48</v>
      </c>
      <c r="AW36">
        <v>3</v>
      </c>
      <c r="BB36">
        <v>0.87154351878535019</v>
      </c>
      <c r="BC36" t="s">
        <v>69</v>
      </c>
      <c r="BF36" t="s">
        <v>118</v>
      </c>
      <c r="BG36" t="s">
        <v>121</v>
      </c>
      <c r="BH36" t="s">
        <v>317</v>
      </c>
      <c r="BI36">
        <v>3603</v>
      </c>
      <c r="BJ36">
        <v>3</v>
      </c>
      <c r="BK36" t="s">
        <v>235</v>
      </c>
      <c r="BL36" t="s">
        <v>271</v>
      </c>
      <c r="BM36">
        <v>0.87154351878535019</v>
      </c>
      <c r="BN36" t="s">
        <v>69</v>
      </c>
      <c r="BO36" t="s">
        <v>179</v>
      </c>
      <c r="BP36">
        <v>811.99799999999993</v>
      </c>
    </row>
    <row r="37" spans="1:68" ht="16.5">
      <c r="A37" s="127" t="str">
        <f t="shared" si="18"/>
        <v>인천스마트</v>
      </c>
      <c r="B37" s="128" t="str">
        <f t="shared" si="1"/>
        <v>김용진</v>
      </c>
      <c r="C37" s="129" t="str">
        <f t="shared" si="19"/>
        <v>B</v>
      </c>
      <c r="D37" s="130">
        <f t="shared" si="20"/>
        <v>0.90503888743460925</v>
      </c>
      <c r="E37" s="131">
        <f t="shared" si="21"/>
        <v>739</v>
      </c>
      <c r="F37" s="132" t="str">
        <f t="shared" si="22"/>
        <v>5</v>
      </c>
      <c r="G37" s="133" t="str">
        <f t="shared" si="23"/>
        <v>70바3619</v>
      </c>
      <c r="H37" s="134">
        <f t="shared" si="24"/>
        <v>2</v>
      </c>
      <c r="I37" s="135">
        <f t="shared" si="25"/>
        <v>2406.69</v>
      </c>
      <c r="J37" s="136">
        <f t="shared" si="26"/>
        <v>3.0294345107288054E-2</v>
      </c>
      <c r="K37" s="136">
        <f t="shared" si="27"/>
        <v>0.36255570715438767</v>
      </c>
      <c r="L37" s="136">
        <f t="shared" si="28"/>
        <v>0.16495684944882805</v>
      </c>
      <c r="M37" s="137">
        <f t="shared" si="29"/>
        <v>13.53</v>
      </c>
      <c r="N37" s="138">
        <f t="shared" si="30"/>
        <v>0</v>
      </c>
      <c r="O37" s="138">
        <f t="shared" si="31"/>
        <v>4.9861012427857343</v>
      </c>
      <c r="P37" s="220">
        <f t="shared" si="32"/>
        <v>17</v>
      </c>
      <c r="Q37" s="221">
        <f t="shared" si="33"/>
        <v>0</v>
      </c>
      <c r="R37" s="221">
        <f t="shared" si="34"/>
        <v>120</v>
      </c>
      <c r="T37">
        <v>529</v>
      </c>
      <c r="U37">
        <v>739</v>
      </c>
      <c r="V37" t="s">
        <v>196</v>
      </c>
      <c r="W37">
        <v>2406.69</v>
      </c>
      <c r="X37">
        <v>1267.318</v>
      </c>
      <c r="Y37">
        <v>1.899</v>
      </c>
      <c r="Z37">
        <v>13.53</v>
      </c>
      <c r="AA37">
        <v>152.007181</v>
      </c>
      <c r="AB37">
        <v>4.6049579999999999</v>
      </c>
      <c r="AC37">
        <v>55.111071000000003</v>
      </c>
      <c r="AD37" s="1">
        <v>397</v>
      </c>
      <c r="AE37">
        <v>0</v>
      </c>
      <c r="AF37">
        <v>120</v>
      </c>
      <c r="AG37">
        <v>69</v>
      </c>
      <c r="AH37">
        <v>15.832738000000001</v>
      </c>
      <c r="AI37">
        <v>1102.7</v>
      </c>
      <c r="AJ37">
        <v>0</v>
      </c>
      <c r="AK37">
        <v>17</v>
      </c>
      <c r="AL37">
        <v>2751</v>
      </c>
      <c r="AM37" t="s">
        <v>319</v>
      </c>
      <c r="AN37" t="s">
        <v>667</v>
      </c>
      <c r="AO37">
        <v>2262.864</v>
      </c>
      <c r="AR37" t="s">
        <v>118</v>
      </c>
      <c r="AS37" t="s">
        <v>123</v>
      </c>
      <c r="AT37" t="s">
        <v>254</v>
      </c>
      <c r="AU37" t="s">
        <v>196</v>
      </c>
      <c r="AV37" t="s">
        <v>48</v>
      </c>
      <c r="AW37">
        <v>2</v>
      </c>
      <c r="BB37">
        <v>0.90503888743460925</v>
      </c>
      <c r="BC37" t="s">
        <v>68</v>
      </c>
      <c r="BF37" t="s">
        <v>118</v>
      </c>
      <c r="BG37" t="s">
        <v>123</v>
      </c>
      <c r="BH37" t="s">
        <v>196</v>
      </c>
      <c r="BI37">
        <v>739</v>
      </c>
      <c r="BJ37">
        <v>2</v>
      </c>
      <c r="BK37" t="s">
        <v>254</v>
      </c>
      <c r="BL37" t="s">
        <v>258</v>
      </c>
      <c r="BM37">
        <v>0.90503888743460925</v>
      </c>
      <c r="BN37" t="s">
        <v>68</v>
      </c>
      <c r="BO37" t="s">
        <v>177</v>
      </c>
      <c r="BP37">
        <v>2406.69</v>
      </c>
    </row>
    <row r="38" spans="1:68" ht="16.5">
      <c r="A38" s="110" t="str">
        <f t="shared" si="18"/>
        <v>인천스마트</v>
      </c>
      <c r="B38" s="111" t="str">
        <f t="shared" si="1"/>
        <v>김의용</v>
      </c>
      <c r="C38" s="112" t="str">
        <f t="shared" si="19"/>
        <v>D</v>
      </c>
      <c r="D38" s="113">
        <f t="shared" si="20"/>
        <v>0.82721862990728912</v>
      </c>
      <c r="E38" s="114">
        <f t="shared" si="21"/>
        <v>6591</v>
      </c>
      <c r="F38" s="115" t="str">
        <f t="shared" si="22"/>
        <v>21</v>
      </c>
      <c r="G38" s="116" t="str">
        <f t="shared" si="23"/>
        <v>70바3628</v>
      </c>
      <c r="H38" s="117">
        <f t="shared" si="24"/>
        <v>2</v>
      </c>
      <c r="I38" s="118">
        <f t="shared" si="25"/>
        <v>2144.7399999999998</v>
      </c>
      <c r="J38" s="119">
        <f t="shared" si="26"/>
        <v>4.7338078743144114E-2</v>
      </c>
      <c r="K38" s="119">
        <f t="shared" si="27"/>
        <v>0.42545509315454411</v>
      </c>
      <c r="L38" s="119">
        <f t="shared" si="28"/>
        <v>0.19116536270130646</v>
      </c>
      <c r="M38" s="120">
        <f t="shared" si="29"/>
        <v>16.513000000000002</v>
      </c>
      <c r="N38" s="121">
        <f t="shared" si="30"/>
        <v>0</v>
      </c>
      <c r="O38" s="121">
        <f t="shared" si="31"/>
        <v>5.5018323899400396</v>
      </c>
      <c r="P38" s="222">
        <f t="shared" si="32"/>
        <v>71</v>
      </c>
      <c r="Q38" s="223">
        <f t="shared" si="33"/>
        <v>0</v>
      </c>
      <c r="R38" s="223">
        <f t="shared" si="34"/>
        <v>118</v>
      </c>
      <c r="T38">
        <v>529</v>
      </c>
      <c r="U38">
        <v>6591</v>
      </c>
      <c r="V38" t="s">
        <v>320</v>
      </c>
      <c r="W38">
        <v>2144.7399999999998</v>
      </c>
      <c r="X38">
        <v>1181.742</v>
      </c>
      <c r="Y38">
        <v>1.8149999999999999</v>
      </c>
      <c r="Z38">
        <v>16.513000000000002</v>
      </c>
      <c r="AA38">
        <v>171.26164</v>
      </c>
      <c r="AB38">
        <v>8.1071969999999993</v>
      </c>
      <c r="AC38">
        <v>72.864136999999999</v>
      </c>
      <c r="AD38" s="1">
        <v>410</v>
      </c>
      <c r="AE38">
        <v>0</v>
      </c>
      <c r="AF38">
        <v>118</v>
      </c>
      <c r="AG38">
        <v>67</v>
      </c>
      <c r="AH38">
        <v>12.523177</v>
      </c>
      <c r="AI38">
        <v>1211.2</v>
      </c>
      <c r="AJ38">
        <v>0</v>
      </c>
      <c r="AK38">
        <v>71</v>
      </c>
      <c r="AL38">
        <v>29285</v>
      </c>
      <c r="AM38" t="s">
        <v>321</v>
      </c>
      <c r="AN38" t="s">
        <v>668</v>
      </c>
      <c r="AO38">
        <v>2034.905</v>
      </c>
      <c r="AR38" t="s">
        <v>118</v>
      </c>
      <c r="AS38" t="s">
        <v>120</v>
      </c>
      <c r="AT38" t="s">
        <v>222</v>
      </c>
      <c r="AU38" t="s">
        <v>320</v>
      </c>
      <c r="AV38" t="s">
        <v>48</v>
      </c>
      <c r="AW38">
        <v>2</v>
      </c>
      <c r="BB38">
        <v>0.82721862990728912</v>
      </c>
      <c r="BC38" t="s">
        <v>67</v>
      </c>
      <c r="BF38" t="s">
        <v>118</v>
      </c>
      <c r="BG38" t="s">
        <v>120</v>
      </c>
      <c r="BH38" t="s">
        <v>320</v>
      </c>
      <c r="BI38">
        <v>6591</v>
      </c>
      <c r="BJ38">
        <v>2</v>
      </c>
      <c r="BK38" t="s">
        <v>222</v>
      </c>
      <c r="BL38" t="s">
        <v>214</v>
      </c>
      <c r="BM38">
        <v>0.82721862990728912</v>
      </c>
      <c r="BN38" t="s">
        <v>67</v>
      </c>
      <c r="BO38" t="s">
        <v>181</v>
      </c>
      <c r="BP38">
        <v>2144.7399999999998</v>
      </c>
    </row>
    <row r="39" spans="1:68" ht="16.5">
      <c r="A39" s="127" t="str">
        <f t="shared" si="18"/>
        <v>인천스마트</v>
      </c>
      <c r="B39" s="128" t="str">
        <f t="shared" si="1"/>
        <v>김익수</v>
      </c>
      <c r="C39" s="129" t="str">
        <f t="shared" si="19"/>
        <v>S</v>
      </c>
      <c r="D39" s="130">
        <f t="shared" si="20"/>
        <v>1.049047619047619</v>
      </c>
      <c r="E39" s="131">
        <f t="shared" si="21"/>
        <v>9776</v>
      </c>
      <c r="F39" s="132" t="str">
        <f t="shared" si="22"/>
        <v>5</v>
      </c>
      <c r="G39" s="133" t="str">
        <f t="shared" si="23"/>
        <v>70바3661</v>
      </c>
      <c r="H39" s="134">
        <f t="shared" si="24"/>
        <v>2</v>
      </c>
      <c r="I39" s="135">
        <f t="shared" si="25"/>
        <v>1236.133</v>
      </c>
      <c r="J39" s="136">
        <f t="shared" si="26"/>
        <v>4.1082004518948282E-3</v>
      </c>
      <c r="K39" s="136">
        <f t="shared" si="27"/>
        <v>0.28843586119285697</v>
      </c>
      <c r="L39" s="136">
        <f t="shared" si="28"/>
        <v>0.30660131231833465</v>
      </c>
      <c r="M39" s="137">
        <f t="shared" si="29"/>
        <v>6.1639999999999997</v>
      </c>
      <c r="N39" s="138">
        <f t="shared" si="30"/>
        <v>8.0897443883465606E-2</v>
      </c>
      <c r="O39" s="138">
        <f t="shared" si="31"/>
        <v>2.5887182042708994</v>
      </c>
      <c r="P39" s="220">
        <f t="shared" si="32"/>
        <v>0</v>
      </c>
      <c r="Q39" s="221">
        <f t="shared" si="33"/>
        <v>1</v>
      </c>
      <c r="R39" s="221">
        <f t="shared" si="34"/>
        <v>32</v>
      </c>
      <c r="T39">
        <v>529</v>
      </c>
      <c r="U39">
        <v>9776</v>
      </c>
      <c r="V39" t="s">
        <v>322</v>
      </c>
      <c r="W39">
        <v>1236.133</v>
      </c>
      <c r="X39">
        <v>451.649</v>
      </c>
      <c r="Y39">
        <v>2.7370000000000001</v>
      </c>
      <c r="Z39">
        <v>6.1639999999999997</v>
      </c>
      <c r="AA39">
        <v>74.775806000000003</v>
      </c>
      <c r="AB39">
        <v>0.30719400000000002</v>
      </c>
      <c r="AC39">
        <v>21.568024000000001</v>
      </c>
      <c r="AD39" s="1">
        <v>379</v>
      </c>
      <c r="AE39">
        <v>1</v>
      </c>
      <c r="AF39">
        <v>32</v>
      </c>
      <c r="AG39">
        <v>66</v>
      </c>
      <c r="AH39">
        <v>16.531189000000001</v>
      </c>
      <c r="AI39">
        <v>347.2</v>
      </c>
      <c r="AJ39">
        <v>0</v>
      </c>
      <c r="AK39">
        <v>0</v>
      </c>
      <c r="AL39">
        <v>0</v>
      </c>
      <c r="AM39" t="s">
        <v>323</v>
      </c>
      <c r="AN39" t="s">
        <v>669</v>
      </c>
      <c r="AO39">
        <v>1135.2840000000001</v>
      </c>
      <c r="AR39" t="s">
        <v>118</v>
      </c>
      <c r="AS39" t="s">
        <v>123</v>
      </c>
      <c r="AT39" t="s">
        <v>262</v>
      </c>
      <c r="AU39" t="s">
        <v>322</v>
      </c>
      <c r="AV39" t="s">
        <v>48</v>
      </c>
      <c r="AW39">
        <v>2</v>
      </c>
      <c r="BB39">
        <v>1.049047619047619</v>
      </c>
      <c r="BC39" t="s">
        <v>71</v>
      </c>
      <c r="BF39" t="s">
        <v>118</v>
      </c>
      <c r="BG39" t="s">
        <v>123</v>
      </c>
      <c r="BH39" t="s">
        <v>322</v>
      </c>
      <c r="BI39">
        <v>9776</v>
      </c>
      <c r="BJ39">
        <v>2</v>
      </c>
      <c r="BK39" t="s">
        <v>262</v>
      </c>
      <c r="BL39" t="s">
        <v>255</v>
      </c>
      <c r="BM39">
        <v>1.049047619047619</v>
      </c>
      <c r="BN39" t="s">
        <v>71</v>
      </c>
      <c r="BO39" t="s">
        <v>178</v>
      </c>
      <c r="BP39">
        <v>1236.133</v>
      </c>
    </row>
    <row r="40" spans="1:68" ht="16.5">
      <c r="A40" s="110" t="str">
        <f t="shared" si="18"/>
        <v>인천스마트</v>
      </c>
      <c r="B40" s="111" t="str">
        <f t="shared" si="1"/>
        <v>김인기</v>
      </c>
      <c r="C40" s="112" t="str">
        <f t="shared" si="19"/>
        <v>B</v>
      </c>
      <c r="D40" s="113">
        <f t="shared" si="20"/>
        <v>0.91677771197166669</v>
      </c>
      <c r="E40" s="114">
        <f t="shared" si="21"/>
        <v>1192</v>
      </c>
      <c r="F40" s="115" t="str">
        <f t="shared" si="22"/>
        <v>20</v>
      </c>
      <c r="G40" s="116" t="str">
        <f t="shared" si="23"/>
        <v>70바3503</v>
      </c>
      <c r="H40" s="117">
        <f t="shared" si="24"/>
        <v>3</v>
      </c>
      <c r="I40" s="118">
        <f t="shared" si="25"/>
        <v>1096.6559999999999</v>
      </c>
      <c r="J40" s="119">
        <f t="shared" si="26"/>
        <v>3.0834421696373439E-2</v>
      </c>
      <c r="K40" s="119">
        <f t="shared" si="27"/>
        <v>0.35574925866088764</v>
      </c>
      <c r="L40" s="119">
        <f t="shared" si="28"/>
        <v>0.27629448067579992</v>
      </c>
      <c r="M40" s="120">
        <f t="shared" si="29"/>
        <v>13.185</v>
      </c>
      <c r="N40" s="121">
        <f t="shared" si="30"/>
        <v>0.34082698259055771</v>
      </c>
      <c r="O40" s="121">
        <f t="shared" si="31"/>
        <v>23.346648307453204</v>
      </c>
      <c r="P40" s="222">
        <f t="shared" si="32"/>
        <v>13</v>
      </c>
      <c r="Q40" s="223">
        <f t="shared" si="33"/>
        <v>4</v>
      </c>
      <c r="R40" s="223">
        <f t="shared" si="34"/>
        <v>274</v>
      </c>
      <c r="T40">
        <v>529</v>
      </c>
      <c r="U40">
        <v>1192</v>
      </c>
      <c r="V40" t="s">
        <v>324</v>
      </c>
      <c r="W40">
        <v>1173.616</v>
      </c>
      <c r="X40">
        <v>633.52499999999998</v>
      </c>
      <c r="Y40">
        <v>1.853</v>
      </c>
      <c r="Z40">
        <v>13.185</v>
      </c>
      <c r="AA40">
        <v>65.123030999999997</v>
      </c>
      <c r="AB40">
        <v>2.0080309999999999</v>
      </c>
      <c r="AC40">
        <v>23.167470000000002</v>
      </c>
      <c r="AD40" s="1">
        <v>303</v>
      </c>
      <c r="AE40">
        <v>4</v>
      </c>
      <c r="AF40">
        <v>274</v>
      </c>
      <c r="AG40">
        <v>73</v>
      </c>
      <c r="AH40">
        <v>18.021519000000001</v>
      </c>
      <c r="AI40">
        <v>832.4</v>
      </c>
      <c r="AJ40">
        <v>0</v>
      </c>
      <c r="AK40">
        <v>13</v>
      </c>
      <c r="AL40">
        <v>1777</v>
      </c>
      <c r="AM40" t="s">
        <v>325</v>
      </c>
      <c r="AN40" t="s">
        <v>670</v>
      </c>
      <c r="AO40">
        <v>904.39300000000003</v>
      </c>
      <c r="AR40" t="s">
        <v>118</v>
      </c>
      <c r="AS40" t="s">
        <v>119</v>
      </c>
      <c r="AT40" t="s">
        <v>200</v>
      </c>
      <c r="AU40" t="s">
        <v>324</v>
      </c>
      <c r="AV40" t="s">
        <v>48</v>
      </c>
      <c r="AW40">
        <v>3</v>
      </c>
      <c r="BB40">
        <v>0.91677771197166669</v>
      </c>
      <c r="BC40" t="s">
        <v>68</v>
      </c>
      <c r="BF40" t="s">
        <v>118</v>
      </c>
      <c r="BG40" t="s">
        <v>119</v>
      </c>
      <c r="BH40" t="s">
        <v>324</v>
      </c>
      <c r="BI40">
        <v>1192</v>
      </c>
      <c r="BJ40">
        <v>3</v>
      </c>
      <c r="BK40" t="s">
        <v>200</v>
      </c>
      <c r="BL40" t="s">
        <v>201</v>
      </c>
      <c r="BM40">
        <v>0.91677771197166669</v>
      </c>
      <c r="BN40" t="s">
        <v>68</v>
      </c>
      <c r="BO40" t="s">
        <v>177</v>
      </c>
      <c r="BP40">
        <v>1096.6559999999999</v>
      </c>
    </row>
    <row r="41" spans="1:68" ht="16.5">
      <c r="A41" s="127" t="str">
        <f t="shared" si="18"/>
        <v>인천스마트</v>
      </c>
      <c r="B41" s="128" t="str">
        <f t="shared" si="1"/>
        <v>김재중</v>
      </c>
      <c r="C41" s="129" t="str">
        <f t="shared" si="19"/>
        <v>C</v>
      </c>
      <c r="D41" s="130">
        <f t="shared" si="20"/>
        <v>0.88208469927486932</v>
      </c>
      <c r="E41" s="131">
        <f t="shared" si="21"/>
        <v>2214</v>
      </c>
      <c r="F41" s="132" t="str">
        <f t="shared" si="22"/>
        <v>21</v>
      </c>
      <c r="G41" s="133" t="str">
        <f t="shared" si="23"/>
        <v>70바3562</v>
      </c>
      <c r="H41" s="134">
        <f t="shared" si="24"/>
        <v>3</v>
      </c>
      <c r="I41" s="135">
        <f t="shared" si="25"/>
        <v>1760.0840000000001</v>
      </c>
      <c r="J41" s="136">
        <f t="shared" si="26"/>
        <v>3.0586216552326399E-2</v>
      </c>
      <c r="K41" s="136">
        <f t="shared" si="27"/>
        <v>0.41267586679840595</v>
      </c>
      <c r="L41" s="136">
        <f t="shared" si="28"/>
        <v>0.15056099595246589</v>
      </c>
      <c r="M41" s="137">
        <f t="shared" si="29"/>
        <v>15.932</v>
      </c>
      <c r="N41" s="138">
        <f t="shared" si="30"/>
        <v>5.6815470170741851E-2</v>
      </c>
      <c r="O41" s="138">
        <f t="shared" si="31"/>
        <v>7.3291956520256987</v>
      </c>
      <c r="P41" s="220">
        <f t="shared" si="32"/>
        <v>27</v>
      </c>
      <c r="Q41" s="221">
        <f t="shared" si="33"/>
        <v>1</v>
      </c>
      <c r="R41" s="221">
        <f t="shared" si="34"/>
        <v>129</v>
      </c>
      <c r="T41">
        <v>529</v>
      </c>
      <c r="U41">
        <v>2214</v>
      </c>
      <c r="V41" t="s">
        <v>326</v>
      </c>
      <c r="W41">
        <v>1760.0840000000001</v>
      </c>
      <c r="X41">
        <v>944.84799999999996</v>
      </c>
      <c r="Y41">
        <v>1.863</v>
      </c>
      <c r="Z41">
        <v>15.932</v>
      </c>
      <c r="AA41">
        <v>127.95273299999999</v>
      </c>
      <c r="AB41">
        <v>3.9135900000000001</v>
      </c>
      <c r="AC41">
        <v>52.803004999999999</v>
      </c>
      <c r="AD41" s="1">
        <v>265</v>
      </c>
      <c r="AE41">
        <v>1</v>
      </c>
      <c r="AF41">
        <v>129</v>
      </c>
      <c r="AG41">
        <v>93</v>
      </c>
      <c r="AH41">
        <v>13.755735</v>
      </c>
      <c r="AI41">
        <v>302.2</v>
      </c>
      <c r="AJ41">
        <v>9.6999999999999993</v>
      </c>
      <c r="AK41">
        <v>27</v>
      </c>
      <c r="AL41">
        <v>10935</v>
      </c>
      <c r="AM41" t="s">
        <v>327</v>
      </c>
      <c r="AN41" t="s">
        <v>671</v>
      </c>
      <c r="AO41">
        <v>1573.79</v>
      </c>
      <c r="AR41" t="s">
        <v>118</v>
      </c>
      <c r="AS41" t="s">
        <v>120</v>
      </c>
      <c r="AT41" t="s">
        <v>214</v>
      </c>
      <c r="AU41" t="s">
        <v>326</v>
      </c>
      <c r="AV41" t="s">
        <v>48</v>
      </c>
      <c r="AW41">
        <v>3</v>
      </c>
      <c r="BB41">
        <v>0.88208469927486932</v>
      </c>
      <c r="BC41" t="s">
        <v>69</v>
      </c>
      <c r="BF41" t="s">
        <v>118</v>
      </c>
      <c r="BG41" t="s">
        <v>120</v>
      </c>
      <c r="BH41" t="s">
        <v>326</v>
      </c>
      <c r="BI41">
        <v>2214</v>
      </c>
      <c r="BJ41">
        <v>3</v>
      </c>
      <c r="BK41" t="s">
        <v>214</v>
      </c>
      <c r="BL41" t="s">
        <v>218</v>
      </c>
      <c r="BM41">
        <v>0.88208469927486932</v>
      </c>
      <c r="BN41" t="s">
        <v>69</v>
      </c>
      <c r="BO41" t="s">
        <v>179</v>
      </c>
      <c r="BP41">
        <v>1760.0840000000001</v>
      </c>
    </row>
    <row r="42" spans="1:68" ht="16.5">
      <c r="A42" s="110" t="str">
        <f t="shared" si="18"/>
        <v>인천스마트</v>
      </c>
      <c r="B42" s="111" t="str">
        <f t="shared" si="1"/>
        <v>김정인</v>
      </c>
      <c r="C42" s="112" t="str">
        <f t="shared" si="19"/>
        <v>S</v>
      </c>
      <c r="D42" s="113">
        <f t="shared" si="20"/>
        <v>1.1265533345242691</v>
      </c>
      <c r="E42" s="114">
        <f t="shared" si="21"/>
        <v>3410</v>
      </c>
      <c r="F42" s="115" t="str">
        <f t="shared" si="22"/>
        <v>5</v>
      </c>
      <c r="G42" s="116" t="str">
        <f t="shared" si="23"/>
        <v>70바3622</v>
      </c>
      <c r="H42" s="117">
        <f t="shared" si="24"/>
        <v>10</v>
      </c>
      <c r="I42" s="118">
        <f t="shared" si="25"/>
        <v>2269.2719999999999</v>
      </c>
      <c r="J42" s="119">
        <f t="shared" si="26"/>
        <v>2.0791214120376638E-2</v>
      </c>
      <c r="K42" s="119">
        <f t="shared" si="27"/>
        <v>0.31005765908674837</v>
      </c>
      <c r="L42" s="119">
        <f t="shared" si="28"/>
        <v>0.20138617142413956</v>
      </c>
      <c r="M42" s="120">
        <f t="shared" si="29"/>
        <v>6.085</v>
      </c>
      <c r="N42" s="121">
        <f t="shared" si="30"/>
        <v>0</v>
      </c>
      <c r="O42" s="121">
        <f t="shared" si="31"/>
        <v>1.0135409065109868</v>
      </c>
      <c r="P42" s="222">
        <f t="shared" si="32"/>
        <v>265</v>
      </c>
      <c r="Q42" s="223">
        <f t="shared" si="33"/>
        <v>0</v>
      </c>
      <c r="R42" s="223">
        <f t="shared" si="34"/>
        <v>23</v>
      </c>
      <c r="T42">
        <v>529</v>
      </c>
      <c r="U42">
        <v>3410</v>
      </c>
      <c r="V42" t="s">
        <v>328</v>
      </c>
      <c r="W42">
        <v>2269.2719999999999</v>
      </c>
      <c r="X42">
        <v>932.36</v>
      </c>
      <c r="Y42">
        <v>2.4340000000000002</v>
      </c>
      <c r="Z42">
        <v>6.085</v>
      </c>
      <c r="AA42">
        <v>143.287736</v>
      </c>
      <c r="AB42">
        <v>2.9791259999999999</v>
      </c>
      <c r="AC42">
        <v>44.427460000000004</v>
      </c>
      <c r="AD42" s="1">
        <v>457</v>
      </c>
      <c r="AE42">
        <v>0</v>
      </c>
      <c r="AF42">
        <v>23</v>
      </c>
      <c r="AG42">
        <v>81</v>
      </c>
      <c r="AH42">
        <v>15.837168</v>
      </c>
      <c r="AI42">
        <v>260.5</v>
      </c>
      <c r="AJ42">
        <v>0</v>
      </c>
      <c r="AK42">
        <v>265</v>
      </c>
      <c r="AL42">
        <v>2337</v>
      </c>
      <c r="AM42" t="s">
        <v>329</v>
      </c>
      <c r="AN42" t="s">
        <v>672</v>
      </c>
      <c r="AO42">
        <v>369.12299999999999</v>
      </c>
      <c r="AR42" t="s">
        <v>118</v>
      </c>
      <c r="AS42" t="s">
        <v>123</v>
      </c>
      <c r="AT42" t="s">
        <v>257</v>
      </c>
      <c r="AU42" t="s">
        <v>328</v>
      </c>
      <c r="AV42" t="s">
        <v>48</v>
      </c>
      <c r="AW42">
        <v>10</v>
      </c>
      <c r="BB42">
        <v>1.1265533345242691</v>
      </c>
      <c r="BC42" t="s">
        <v>71</v>
      </c>
      <c r="BF42" t="s">
        <v>118</v>
      </c>
      <c r="BG42" t="s">
        <v>123</v>
      </c>
      <c r="BH42" t="s">
        <v>328</v>
      </c>
      <c r="BI42">
        <v>3410</v>
      </c>
      <c r="BJ42">
        <v>10</v>
      </c>
      <c r="BK42" t="s">
        <v>257</v>
      </c>
      <c r="BL42" t="s">
        <v>256</v>
      </c>
      <c r="BM42">
        <v>1.1265533345242691</v>
      </c>
      <c r="BN42" t="s">
        <v>71</v>
      </c>
      <c r="BO42" t="s">
        <v>178</v>
      </c>
      <c r="BP42">
        <v>2269.2719999999999</v>
      </c>
    </row>
    <row r="43" spans="1:68" ht="16.5">
      <c r="A43" s="127" t="str">
        <f t="shared" si="18"/>
        <v>인천스마트</v>
      </c>
      <c r="B43" s="128" t="str">
        <f t="shared" si="1"/>
        <v>김정일</v>
      </c>
      <c r="C43" s="129" t="str">
        <f t="shared" si="19"/>
        <v>C</v>
      </c>
      <c r="D43" s="130">
        <f t="shared" si="20"/>
        <v>0.87116923679009561</v>
      </c>
      <c r="E43" s="131">
        <f t="shared" si="21"/>
        <v>2401</v>
      </c>
      <c r="F43" s="132" t="str">
        <f t="shared" si="22"/>
        <v>5</v>
      </c>
      <c r="G43" s="133" t="str">
        <f t="shared" si="23"/>
        <v>70바3662</v>
      </c>
      <c r="H43" s="134">
        <f t="shared" si="24"/>
        <v>2</v>
      </c>
      <c r="I43" s="135">
        <f t="shared" si="25"/>
        <v>1378.357</v>
      </c>
      <c r="J43" s="136">
        <f t="shared" si="26"/>
        <v>4.9880948932025694E-2</v>
      </c>
      <c r="K43" s="136">
        <f t="shared" si="27"/>
        <v>0.33079897578360651</v>
      </c>
      <c r="L43" s="136">
        <f t="shared" si="28"/>
        <v>0.14945329838351024</v>
      </c>
      <c r="M43" s="137">
        <f t="shared" si="29"/>
        <v>8.4109999999999996</v>
      </c>
      <c r="N43" s="138">
        <f t="shared" si="30"/>
        <v>7.2550144846364184E-2</v>
      </c>
      <c r="O43" s="138">
        <f t="shared" si="31"/>
        <v>0.21765043453909255</v>
      </c>
      <c r="P43" s="220">
        <f t="shared" si="32"/>
        <v>30</v>
      </c>
      <c r="Q43" s="221">
        <f t="shared" si="33"/>
        <v>1</v>
      </c>
      <c r="R43" s="221">
        <f t="shared" si="34"/>
        <v>3</v>
      </c>
      <c r="T43">
        <v>529</v>
      </c>
      <c r="U43">
        <v>2401</v>
      </c>
      <c r="V43" t="s">
        <v>522</v>
      </c>
      <c r="W43">
        <v>1378.357</v>
      </c>
      <c r="X43">
        <v>753.68799999999999</v>
      </c>
      <c r="Y43">
        <v>1.829</v>
      </c>
      <c r="Z43">
        <v>8.4109999999999996</v>
      </c>
      <c r="AA43">
        <v>95.543871999999993</v>
      </c>
      <c r="AB43">
        <v>4.7658189999999996</v>
      </c>
      <c r="AC43">
        <v>31.605815</v>
      </c>
      <c r="AD43" s="1">
        <v>206</v>
      </c>
      <c r="AE43">
        <v>1</v>
      </c>
      <c r="AF43">
        <v>3</v>
      </c>
      <c r="AG43">
        <v>65</v>
      </c>
      <c r="AH43">
        <v>14.42643</v>
      </c>
      <c r="AI43">
        <v>1582.1</v>
      </c>
      <c r="AJ43">
        <v>0</v>
      </c>
      <c r="AK43">
        <v>30</v>
      </c>
      <c r="AL43">
        <v>12177</v>
      </c>
      <c r="AM43" t="s">
        <v>523</v>
      </c>
      <c r="AN43" t="s">
        <v>673</v>
      </c>
      <c r="AO43">
        <v>1294.8140000000001</v>
      </c>
      <c r="AR43" t="s">
        <v>118</v>
      </c>
      <c r="AS43" t="s">
        <v>123</v>
      </c>
      <c r="AT43" t="s">
        <v>263</v>
      </c>
      <c r="AU43" t="s">
        <v>522</v>
      </c>
      <c r="AV43" t="s">
        <v>48</v>
      </c>
      <c r="AW43">
        <v>2</v>
      </c>
      <c r="BB43">
        <v>0.87116923679009561</v>
      </c>
      <c r="BC43" t="s">
        <v>69</v>
      </c>
      <c r="BF43" t="s">
        <v>118</v>
      </c>
      <c r="BG43" t="s">
        <v>123</v>
      </c>
      <c r="BH43" t="s">
        <v>522</v>
      </c>
      <c r="BI43">
        <v>2401</v>
      </c>
      <c r="BJ43">
        <v>2</v>
      </c>
      <c r="BK43" t="s">
        <v>263</v>
      </c>
      <c r="BL43" t="s">
        <v>255</v>
      </c>
      <c r="BM43">
        <v>0.87116923679009561</v>
      </c>
      <c r="BN43" t="s">
        <v>69</v>
      </c>
      <c r="BO43" t="s">
        <v>179</v>
      </c>
      <c r="BP43">
        <v>1378.357</v>
      </c>
    </row>
    <row r="44" spans="1:68" ht="16.5">
      <c r="A44" s="110" t="str">
        <f t="shared" si="18"/>
        <v>인천스마트</v>
      </c>
      <c r="B44" s="111" t="str">
        <f t="shared" si="1"/>
        <v>김종국</v>
      </c>
      <c r="C44" s="112" t="str">
        <f t="shared" si="19"/>
        <v>S</v>
      </c>
      <c r="D44" s="113">
        <f t="shared" si="20"/>
        <v>1.0055000000000001</v>
      </c>
      <c r="E44" s="114">
        <f t="shared" si="21"/>
        <v>1261</v>
      </c>
      <c r="F44" s="115" t="str">
        <f t="shared" si="22"/>
        <v>20</v>
      </c>
      <c r="G44" s="116" t="str">
        <f t="shared" si="23"/>
        <v>70바3567</v>
      </c>
      <c r="H44" s="117">
        <f t="shared" si="24"/>
        <v>1</v>
      </c>
      <c r="I44" s="118">
        <f t="shared" si="25"/>
        <v>2203.8420000000001</v>
      </c>
      <c r="J44" s="119">
        <f t="shared" si="26"/>
        <v>1.0253166976239275E-2</v>
      </c>
      <c r="K44" s="119">
        <f t="shared" si="27"/>
        <v>0.37318768838281485</v>
      </c>
      <c r="L44" s="119">
        <f t="shared" si="28"/>
        <v>0.19919758312982508</v>
      </c>
      <c r="M44" s="120">
        <f t="shared" si="29"/>
        <v>11.492000000000001</v>
      </c>
      <c r="N44" s="121">
        <f t="shared" si="30"/>
        <v>4.5375303674219838E-2</v>
      </c>
      <c r="O44" s="121">
        <f t="shared" si="31"/>
        <v>9.7556902899572648</v>
      </c>
      <c r="P44" s="222">
        <f t="shared" si="32"/>
        <v>1</v>
      </c>
      <c r="Q44" s="223">
        <f t="shared" si="33"/>
        <v>1</v>
      </c>
      <c r="R44" s="223">
        <f t="shared" si="34"/>
        <v>215</v>
      </c>
      <c r="T44">
        <v>529</v>
      </c>
      <c r="U44">
        <v>1261</v>
      </c>
      <c r="V44" t="s">
        <v>330</v>
      </c>
      <c r="W44">
        <v>2203.8420000000001</v>
      </c>
      <c r="X44">
        <v>1095.9929999999999</v>
      </c>
      <c r="Y44">
        <v>2.0110000000000001</v>
      </c>
      <c r="Z44">
        <v>11.492000000000001</v>
      </c>
      <c r="AA44">
        <v>132.63716500000001</v>
      </c>
      <c r="AB44">
        <v>1.3599509999999999</v>
      </c>
      <c r="AC44">
        <v>49.498556999999998</v>
      </c>
      <c r="AD44" s="1">
        <v>439</v>
      </c>
      <c r="AE44">
        <v>1</v>
      </c>
      <c r="AF44">
        <v>215</v>
      </c>
      <c r="AG44">
        <v>73</v>
      </c>
      <c r="AH44">
        <v>16.615569000000001</v>
      </c>
      <c r="AI44">
        <v>871.2</v>
      </c>
      <c r="AJ44">
        <v>0</v>
      </c>
      <c r="AK44">
        <v>1</v>
      </c>
      <c r="AL44">
        <v>156</v>
      </c>
      <c r="AM44" t="s">
        <v>331</v>
      </c>
      <c r="AN44" t="s">
        <v>674</v>
      </c>
      <c r="AO44">
        <v>2203.8420000000001</v>
      </c>
      <c r="AR44" t="s">
        <v>118</v>
      </c>
      <c r="AS44" t="s">
        <v>119</v>
      </c>
      <c r="AT44" t="s">
        <v>207</v>
      </c>
      <c r="AU44" t="s">
        <v>330</v>
      </c>
      <c r="AV44" t="s">
        <v>48</v>
      </c>
      <c r="AW44">
        <v>1</v>
      </c>
      <c r="BB44">
        <v>1.0055000000000001</v>
      </c>
      <c r="BC44" t="s">
        <v>71</v>
      </c>
      <c r="BF44" t="s">
        <v>118</v>
      </c>
      <c r="BG44" t="s">
        <v>119</v>
      </c>
      <c r="BH44" t="s">
        <v>330</v>
      </c>
      <c r="BI44">
        <v>1261</v>
      </c>
      <c r="BJ44">
        <v>1</v>
      </c>
      <c r="BK44" t="s">
        <v>207</v>
      </c>
      <c r="BL44" t="s">
        <v>176</v>
      </c>
      <c r="BM44">
        <v>1.0055000000000001</v>
      </c>
      <c r="BN44" t="s">
        <v>71</v>
      </c>
      <c r="BO44" t="s">
        <v>178</v>
      </c>
      <c r="BP44">
        <v>2203.8420000000001</v>
      </c>
    </row>
    <row r="45" spans="1:68" ht="16.5">
      <c r="A45" s="127" t="str">
        <f t="shared" si="18"/>
        <v>인천스마트</v>
      </c>
      <c r="B45" s="128" t="str">
        <f t="shared" si="1"/>
        <v>김창영</v>
      </c>
      <c r="C45" s="129" t="str">
        <f t="shared" si="19"/>
        <v>A</v>
      </c>
      <c r="D45" s="130">
        <f t="shared" si="20"/>
        <v>0.98915629427853713</v>
      </c>
      <c r="E45" s="131">
        <f t="shared" si="21"/>
        <v>6282</v>
      </c>
      <c r="F45" s="132" t="str">
        <f t="shared" si="22"/>
        <v>20</v>
      </c>
      <c r="G45" s="133" t="str">
        <f t="shared" si="23"/>
        <v>70바3573</v>
      </c>
      <c r="H45" s="134">
        <f t="shared" si="24"/>
        <v>2</v>
      </c>
      <c r="I45" s="135">
        <f t="shared" si="25"/>
        <v>2330.4180000000001</v>
      </c>
      <c r="J45" s="136">
        <f t="shared" si="26"/>
        <v>2.7538639542920573E-2</v>
      </c>
      <c r="K45" s="136">
        <f t="shared" si="27"/>
        <v>0.36374477610742284</v>
      </c>
      <c r="L45" s="136">
        <f t="shared" si="28"/>
        <v>0.24673685150046043</v>
      </c>
      <c r="M45" s="137">
        <f t="shared" si="29"/>
        <v>10.917</v>
      </c>
      <c r="N45" s="138">
        <f t="shared" si="30"/>
        <v>0</v>
      </c>
      <c r="O45" s="138">
        <f t="shared" si="31"/>
        <v>7.7239362208839788</v>
      </c>
      <c r="P45" s="220">
        <f t="shared" si="32"/>
        <v>12</v>
      </c>
      <c r="Q45" s="221">
        <f t="shared" si="33"/>
        <v>0</v>
      </c>
      <c r="R45" s="221">
        <f t="shared" si="34"/>
        <v>180</v>
      </c>
      <c r="T45">
        <v>529</v>
      </c>
      <c r="U45">
        <v>6282</v>
      </c>
      <c r="V45" t="s">
        <v>332</v>
      </c>
      <c r="W45">
        <v>2330.4180000000001</v>
      </c>
      <c r="X45">
        <v>1176.921</v>
      </c>
      <c r="Y45">
        <v>1.98</v>
      </c>
      <c r="Z45">
        <v>10.917</v>
      </c>
      <c r="AA45">
        <v>147.88134299999999</v>
      </c>
      <c r="AB45">
        <v>4.072451</v>
      </c>
      <c r="AC45">
        <v>53.791066000000001</v>
      </c>
      <c r="AD45" s="1">
        <v>575</v>
      </c>
      <c r="AE45">
        <v>0</v>
      </c>
      <c r="AF45">
        <v>180</v>
      </c>
      <c r="AG45">
        <v>71</v>
      </c>
      <c r="AH45">
        <v>15.758701</v>
      </c>
      <c r="AI45">
        <v>1474.8</v>
      </c>
      <c r="AJ45">
        <v>0</v>
      </c>
      <c r="AK45">
        <v>12</v>
      </c>
      <c r="AL45">
        <v>1389</v>
      </c>
      <c r="AM45" t="s">
        <v>333</v>
      </c>
      <c r="AN45" t="s">
        <v>675</v>
      </c>
      <c r="AO45">
        <v>2203.2139999999999</v>
      </c>
      <c r="AR45" t="s">
        <v>118</v>
      </c>
      <c r="AS45" t="s">
        <v>119</v>
      </c>
      <c r="AT45" t="s">
        <v>208</v>
      </c>
      <c r="AU45" t="s">
        <v>332</v>
      </c>
      <c r="AV45" t="s">
        <v>48</v>
      </c>
      <c r="AW45">
        <v>2</v>
      </c>
      <c r="BB45">
        <v>0.98915629427853713</v>
      </c>
      <c r="BC45" t="s">
        <v>66</v>
      </c>
      <c r="BF45" t="s">
        <v>118</v>
      </c>
      <c r="BG45" t="s">
        <v>119</v>
      </c>
      <c r="BH45" t="s">
        <v>332</v>
      </c>
      <c r="BI45">
        <v>6282</v>
      </c>
      <c r="BJ45">
        <v>2</v>
      </c>
      <c r="BK45" t="s">
        <v>208</v>
      </c>
      <c r="BL45" t="s">
        <v>269</v>
      </c>
      <c r="BM45">
        <v>0.98915629427853713</v>
      </c>
      <c r="BN45" t="s">
        <v>66</v>
      </c>
      <c r="BO45" t="s">
        <v>180</v>
      </c>
      <c r="BP45">
        <v>2330.4180000000001</v>
      </c>
    </row>
    <row r="46" spans="1:68" ht="16.5">
      <c r="A46" s="110" t="str">
        <f t="shared" si="18"/>
        <v>인천스마트</v>
      </c>
      <c r="B46" s="111" t="str">
        <f t="shared" si="1"/>
        <v>김판수</v>
      </c>
      <c r="C46" s="112" t="str">
        <f t="shared" si="19"/>
        <v>A</v>
      </c>
      <c r="D46" s="113">
        <f t="shared" si="20"/>
        <v>0.96457528260395431</v>
      </c>
      <c r="E46" s="114">
        <f t="shared" si="21"/>
        <v>2206</v>
      </c>
      <c r="F46" s="115" t="str">
        <f t="shared" si="22"/>
        <v>5</v>
      </c>
      <c r="G46" s="116" t="str">
        <f t="shared" si="23"/>
        <v>70바3661</v>
      </c>
      <c r="H46" s="117">
        <f t="shared" si="24"/>
        <v>11</v>
      </c>
      <c r="I46" s="118">
        <f t="shared" si="25"/>
        <v>2008.039</v>
      </c>
      <c r="J46" s="119">
        <f t="shared" si="26"/>
        <v>5.0243916114648117E-2</v>
      </c>
      <c r="K46" s="119">
        <f t="shared" si="27"/>
        <v>0.35591198516416594</v>
      </c>
      <c r="L46" s="119">
        <f t="shared" si="28"/>
        <v>0.18724735923953667</v>
      </c>
      <c r="M46" s="120">
        <f t="shared" si="29"/>
        <v>10.951000000000001</v>
      </c>
      <c r="N46" s="121">
        <f t="shared" si="30"/>
        <v>0</v>
      </c>
      <c r="O46" s="121">
        <f t="shared" si="31"/>
        <v>15.318409340301899</v>
      </c>
      <c r="P46" s="222">
        <f t="shared" si="32"/>
        <v>62</v>
      </c>
      <c r="Q46" s="223">
        <f t="shared" si="33"/>
        <v>0</v>
      </c>
      <c r="R46" s="223">
        <f t="shared" si="34"/>
        <v>312</v>
      </c>
      <c r="T46">
        <v>529</v>
      </c>
      <c r="U46">
        <v>2206</v>
      </c>
      <c r="V46" t="s">
        <v>553</v>
      </c>
      <c r="W46">
        <v>2036.7650000000001</v>
      </c>
      <c r="X46">
        <v>1030.877</v>
      </c>
      <c r="Y46">
        <v>1.976</v>
      </c>
      <c r="Z46">
        <v>10.951000000000001</v>
      </c>
      <c r="AA46">
        <v>131.97774999999999</v>
      </c>
      <c r="AB46">
        <v>6.6310789999999997</v>
      </c>
      <c r="AC46">
        <v>46.972462999999998</v>
      </c>
      <c r="AD46" s="1">
        <v>376</v>
      </c>
      <c r="AE46">
        <v>0</v>
      </c>
      <c r="AF46">
        <v>312</v>
      </c>
      <c r="AG46">
        <v>81</v>
      </c>
      <c r="AH46">
        <v>15.432639</v>
      </c>
      <c r="AI46">
        <v>1034.2</v>
      </c>
      <c r="AJ46">
        <v>0</v>
      </c>
      <c r="AK46">
        <v>62</v>
      </c>
      <c r="AL46">
        <v>11711</v>
      </c>
      <c r="AM46" t="s">
        <v>554</v>
      </c>
      <c r="AN46" t="s">
        <v>676</v>
      </c>
      <c r="AO46">
        <v>583.90899999999999</v>
      </c>
      <c r="AR46" t="s">
        <v>118</v>
      </c>
      <c r="AS46" t="s">
        <v>123</v>
      </c>
      <c r="AT46" t="s">
        <v>262</v>
      </c>
      <c r="AU46" t="s">
        <v>553</v>
      </c>
      <c r="AV46" t="s">
        <v>48</v>
      </c>
      <c r="AW46">
        <v>11</v>
      </c>
      <c r="BB46">
        <v>0.96457528260395431</v>
      </c>
      <c r="BC46" t="s">
        <v>66</v>
      </c>
      <c r="BF46" t="s">
        <v>118</v>
      </c>
      <c r="BG46" t="s">
        <v>123</v>
      </c>
      <c r="BH46" t="s">
        <v>553</v>
      </c>
      <c r="BI46">
        <v>2206</v>
      </c>
      <c r="BJ46">
        <v>11</v>
      </c>
      <c r="BK46" t="s">
        <v>262</v>
      </c>
      <c r="BL46" t="s">
        <v>263</v>
      </c>
      <c r="BM46">
        <v>0.96457528260395431</v>
      </c>
      <c r="BN46" t="s">
        <v>66</v>
      </c>
      <c r="BO46" t="s">
        <v>180</v>
      </c>
      <c r="BP46">
        <v>2008.039</v>
      </c>
    </row>
    <row r="47" spans="1:68" ht="16.5">
      <c r="A47" s="127" t="str">
        <f t="shared" si="18"/>
        <v>인천스마트</v>
      </c>
      <c r="B47" s="128" t="str">
        <f t="shared" si="1"/>
        <v>김학열</v>
      </c>
      <c r="C47" s="129" t="str">
        <f t="shared" si="19"/>
        <v>C</v>
      </c>
      <c r="D47" s="130">
        <f t="shared" si="20"/>
        <v>0.89224003230899007</v>
      </c>
      <c r="E47" s="131">
        <f t="shared" si="21"/>
        <v>7749</v>
      </c>
      <c r="F47" s="132" t="str">
        <f t="shared" si="22"/>
        <v>5</v>
      </c>
      <c r="G47" s="133" t="str">
        <f t="shared" si="23"/>
        <v>70바3621</v>
      </c>
      <c r="H47" s="134">
        <f t="shared" si="24"/>
        <v>4</v>
      </c>
      <c r="I47" s="135">
        <f t="shared" si="25"/>
        <v>2003.9829999999999</v>
      </c>
      <c r="J47" s="136">
        <f t="shared" si="26"/>
        <v>6.836215125608025E-2</v>
      </c>
      <c r="K47" s="136">
        <f t="shared" si="27"/>
        <v>0.34062381309991535</v>
      </c>
      <c r="L47" s="136">
        <f t="shared" si="28"/>
        <v>0.20409354769975593</v>
      </c>
      <c r="M47" s="137">
        <f t="shared" si="29"/>
        <v>10.106</v>
      </c>
      <c r="N47" s="138">
        <f t="shared" si="30"/>
        <v>4.9900622909475778E-2</v>
      </c>
      <c r="O47" s="138">
        <f t="shared" si="31"/>
        <v>12.874360710644751</v>
      </c>
      <c r="P47" s="220">
        <f t="shared" si="32"/>
        <v>162</v>
      </c>
      <c r="Q47" s="221">
        <f t="shared" si="33"/>
        <v>1</v>
      </c>
      <c r="R47" s="221">
        <f t="shared" si="34"/>
        <v>258</v>
      </c>
      <c r="T47">
        <v>529</v>
      </c>
      <c r="U47">
        <v>7749</v>
      </c>
      <c r="V47" t="s">
        <v>334</v>
      </c>
      <c r="W47">
        <v>2003.9829999999999</v>
      </c>
      <c r="X47">
        <v>1073.2719999999999</v>
      </c>
      <c r="Y47">
        <v>1.867</v>
      </c>
      <c r="Z47">
        <v>10.106</v>
      </c>
      <c r="AA47">
        <v>136.32413299999999</v>
      </c>
      <c r="AB47">
        <v>9.3194110000000006</v>
      </c>
      <c r="AC47">
        <v>46.435245999999999</v>
      </c>
      <c r="AD47" s="1">
        <v>409</v>
      </c>
      <c r="AE47">
        <v>1</v>
      </c>
      <c r="AF47">
        <v>258</v>
      </c>
      <c r="AG47">
        <v>90</v>
      </c>
      <c r="AH47">
        <v>14.700132999999999</v>
      </c>
      <c r="AI47">
        <v>2280.5</v>
      </c>
      <c r="AJ47">
        <v>28.1</v>
      </c>
      <c r="AK47">
        <v>162</v>
      </c>
      <c r="AL47">
        <v>13538</v>
      </c>
      <c r="AM47" t="s">
        <v>335</v>
      </c>
      <c r="AN47" t="s">
        <v>677</v>
      </c>
      <c r="AO47">
        <v>1431.19</v>
      </c>
      <c r="AR47" t="s">
        <v>118</v>
      </c>
      <c r="AS47" t="s">
        <v>123</v>
      </c>
      <c r="AT47" t="s">
        <v>256</v>
      </c>
      <c r="AU47" t="s">
        <v>334</v>
      </c>
      <c r="AV47" t="s">
        <v>48</v>
      </c>
      <c r="AW47">
        <v>4</v>
      </c>
      <c r="BB47">
        <v>0.89224003230899007</v>
      </c>
      <c r="BC47" t="s">
        <v>69</v>
      </c>
      <c r="BF47" t="s">
        <v>118</v>
      </c>
      <c r="BG47" t="s">
        <v>123</v>
      </c>
      <c r="BH47" t="s">
        <v>334</v>
      </c>
      <c r="BI47">
        <v>7749</v>
      </c>
      <c r="BJ47">
        <v>4</v>
      </c>
      <c r="BK47" t="s">
        <v>256</v>
      </c>
      <c r="BL47" t="s">
        <v>253</v>
      </c>
      <c r="BM47">
        <v>0.89224003230899007</v>
      </c>
      <c r="BN47" t="s">
        <v>69</v>
      </c>
      <c r="BO47" t="s">
        <v>179</v>
      </c>
      <c r="BP47">
        <v>2003.9829999999999</v>
      </c>
    </row>
    <row r="48" spans="1:68" ht="16.5">
      <c r="A48" s="110" t="str">
        <f t="shared" si="18"/>
        <v>인천스마트</v>
      </c>
      <c r="B48" s="111" t="str">
        <f t="shared" si="1"/>
        <v>김현수</v>
      </c>
      <c r="C48" s="112" t="str">
        <f t="shared" si="19"/>
        <v>F</v>
      </c>
      <c r="D48" s="113">
        <f t="shared" si="20"/>
        <v>0.78612640487848617</v>
      </c>
      <c r="E48" s="114">
        <f t="shared" si="21"/>
        <v>6673</v>
      </c>
      <c r="F48" s="115" t="str">
        <f t="shared" si="22"/>
        <v>38</v>
      </c>
      <c r="G48" s="116" t="str">
        <f t="shared" si="23"/>
        <v>70바3545</v>
      </c>
      <c r="H48" s="117">
        <f t="shared" si="24"/>
        <v>11</v>
      </c>
      <c r="I48" s="118">
        <f t="shared" si="25"/>
        <v>2340.826</v>
      </c>
      <c r="J48" s="119">
        <f t="shared" si="26"/>
        <v>3.6893250785865146E-2</v>
      </c>
      <c r="K48" s="119">
        <f t="shared" si="27"/>
        <v>0.38604385082701342</v>
      </c>
      <c r="L48" s="119">
        <f t="shared" si="28"/>
        <v>0.21274541550717568</v>
      </c>
      <c r="M48" s="120">
        <f t="shared" si="29"/>
        <v>15.101000000000001</v>
      </c>
      <c r="N48" s="121">
        <f t="shared" si="30"/>
        <v>4.2719962953248126E-2</v>
      </c>
      <c r="O48" s="121">
        <f t="shared" si="31"/>
        <v>19.907502736213626</v>
      </c>
      <c r="P48" s="222">
        <f t="shared" si="32"/>
        <v>34</v>
      </c>
      <c r="Q48" s="223">
        <f t="shared" si="33"/>
        <v>1</v>
      </c>
      <c r="R48" s="223">
        <f t="shared" si="34"/>
        <v>466</v>
      </c>
      <c r="T48">
        <v>529</v>
      </c>
      <c r="U48">
        <v>6673</v>
      </c>
      <c r="V48" t="s">
        <v>336</v>
      </c>
      <c r="W48">
        <v>2340.826</v>
      </c>
      <c r="X48">
        <v>1296.8109999999999</v>
      </c>
      <c r="Y48">
        <v>1.8049999999999999</v>
      </c>
      <c r="Z48">
        <v>15.101000000000001</v>
      </c>
      <c r="AA48">
        <v>158.35414</v>
      </c>
      <c r="AB48">
        <v>5.8421989999999999</v>
      </c>
      <c r="AC48">
        <v>61.131641999999999</v>
      </c>
      <c r="AD48" s="1">
        <v>498</v>
      </c>
      <c r="AE48">
        <v>1</v>
      </c>
      <c r="AF48">
        <v>466</v>
      </c>
      <c r="AG48">
        <v>69</v>
      </c>
      <c r="AH48">
        <v>14.782221</v>
      </c>
      <c r="AI48">
        <v>686</v>
      </c>
      <c r="AJ48">
        <v>0</v>
      </c>
      <c r="AK48">
        <v>34</v>
      </c>
      <c r="AL48">
        <v>9890</v>
      </c>
      <c r="AM48" t="s">
        <v>337</v>
      </c>
      <c r="AN48" t="s">
        <v>678</v>
      </c>
      <c r="AO48">
        <v>493.58199999999999</v>
      </c>
      <c r="AR48" t="s">
        <v>118</v>
      </c>
      <c r="AS48" t="s">
        <v>122</v>
      </c>
      <c r="AT48" t="s">
        <v>240</v>
      </c>
      <c r="AU48" t="s">
        <v>336</v>
      </c>
      <c r="AV48" t="s">
        <v>48</v>
      </c>
      <c r="AW48">
        <v>11</v>
      </c>
      <c r="BB48">
        <v>0.78612640487848617</v>
      </c>
      <c r="BC48" t="s">
        <v>70</v>
      </c>
      <c r="BF48" t="s">
        <v>118</v>
      </c>
      <c r="BG48" t="s">
        <v>122</v>
      </c>
      <c r="BH48" t="s">
        <v>336</v>
      </c>
      <c r="BI48">
        <v>6673</v>
      </c>
      <c r="BJ48">
        <v>11</v>
      </c>
      <c r="BK48" t="s">
        <v>240</v>
      </c>
      <c r="BL48" t="s">
        <v>251</v>
      </c>
      <c r="BM48">
        <v>0.78612640487848617</v>
      </c>
      <c r="BN48" t="s">
        <v>70</v>
      </c>
      <c r="BO48" t="s">
        <v>529</v>
      </c>
      <c r="BP48">
        <v>2340.826</v>
      </c>
    </row>
    <row r="49" spans="1:68" ht="16.5">
      <c r="A49" s="127" t="str">
        <f t="shared" si="18"/>
        <v>인천스마트</v>
      </c>
      <c r="B49" s="128" t="str">
        <f t="shared" si="1"/>
        <v>김형규</v>
      </c>
      <c r="C49" s="129" t="str">
        <f t="shared" si="19"/>
        <v>S</v>
      </c>
      <c r="D49" s="130">
        <f t="shared" si="20"/>
        <v>1.0681954614585849</v>
      </c>
      <c r="E49" s="131">
        <f t="shared" si="21"/>
        <v>5736</v>
      </c>
      <c r="F49" s="132" t="str">
        <f t="shared" si="22"/>
        <v>5-1</v>
      </c>
      <c r="G49" s="133" t="str">
        <f t="shared" si="23"/>
        <v>70바3646</v>
      </c>
      <c r="H49" s="134">
        <f t="shared" si="24"/>
        <v>3</v>
      </c>
      <c r="I49" s="135">
        <f t="shared" si="25"/>
        <v>791.50400000000002</v>
      </c>
      <c r="J49" s="136">
        <f t="shared" si="26"/>
        <v>2.3314414430859912E-2</v>
      </c>
      <c r="K49" s="136">
        <f t="shared" si="27"/>
        <v>0.31692929718020535</v>
      </c>
      <c r="L49" s="136">
        <f t="shared" si="28"/>
        <v>0.17561503163597403</v>
      </c>
      <c r="M49" s="137">
        <f t="shared" si="29"/>
        <v>9.6189999999999998</v>
      </c>
      <c r="N49" s="138">
        <f t="shared" si="30"/>
        <v>0</v>
      </c>
      <c r="O49" s="138">
        <f t="shared" si="31"/>
        <v>18.066870161110998</v>
      </c>
      <c r="P49" s="220">
        <f t="shared" si="32"/>
        <v>1</v>
      </c>
      <c r="Q49" s="221">
        <f t="shared" si="33"/>
        <v>0</v>
      </c>
      <c r="R49" s="221">
        <f t="shared" si="34"/>
        <v>143</v>
      </c>
      <c r="T49">
        <v>529</v>
      </c>
      <c r="U49">
        <v>5736</v>
      </c>
      <c r="V49" t="s">
        <v>338</v>
      </c>
      <c r="W49">
        <v>791.50400000000002</v>
      </c>
      <c r="X49">
        <v>390.26499999999999</v>
      </c>
      <c r="Y49">
        <v>2.028</v>
      </c>
      <c r="Z49">
        <v>9.6189999999999998</v>
      </c>
      <c r="AA49">
        <v>48.645527999999999</v>
      </c>
      <c r="AB49">
        <v>1.134142</v>
      </c>
      <c r="AC49">
        <v>15.417192999999999</v>
      </c>
      <c r="AD49" s="1">
        <v>139</v>
      </c>
      <c r="AE49">
        <v>0</v>
      </c>
      <c r="AF49">
        <v>143</v>
      </c>
      <c r="AG49">
        <v>65</v>
      </c>
      <c r="AH49">
        <v>16.270848000000001</v>
      </c>
      <c r="AI49">
        <v>31.7</v>
      </c>
      <c r="AJ49">
        <v>0</v>
      </c>
      <c r="AK49">
        <v>1</v>
      </c>
      <c r="AL49">
        <v>14</v>
      </c>
      <c r="AM49" t="s">
        <v>339</v>
      </c>
      <c r="AN49" t="s">
        <v>679</v>
      </c>
      <c r="AO49">
        <v>516.71400000000006</v>
      </c>
      <c r="AR49" t="s">
        <v>118</v>
      </c>
      <c r="AS49" t="s">
        <v>124</v>
      </c>
      <c r="AT49" t="s">
        <v>266</v>
      </c>
      <c r="AU49" t="s">
        <v>338</v>
      </c>
      <c r="AV49" t="s">
        <v>48</v>
      </c>
      <c r="AW49">
        <v>3</v>
      </c>
      <c r="BB49">
        <v>1.0681954614585849</v>
      </c>
      <c r="BC49" t="s">
        <v>71</v>
      </c>
      <c r="BF49" t="s">
        <v>118</v>
      </c>
      <c r="BG49" t="s">
        <v>124</v>
      </c>
      <c r="BH49" t="s">
        <v>338</v>
      </c>
      <c r="BI49">
        <v>5736</v>
      </c>
      <c r="BJ49">
        <v>3</v>
      </c>
      <c r="BK49" t="s">
        <v>266</v>
      </c>
      <c r="BL49" t="s">
        <v>509</v>
      </c>
      <c r="BM49">
        <v>1.0681954614585849</v>
      </c>
      <c r="BN49" t="s">
        <v>71</v>
      </c>
      <c r="BO49" t="s">
        <v>178</v>
      </c>
      <c r="BP49">
        <v>791.50400000000002</v>
      </c>
    </row>
    <row r="50" spans="1:68" ht="16.5">
      <c r="A50" s="110" t="str">
        <f t="shared" si="18"/>
        <v>인천스마트</v>
      </c>
      <c r="B50" s="111" t="str">
        <f t="shared" si="1"/>
        <v>김환조</v>
      </c>
      <c r="C50" s="112" t="str">
        <f t="shared" si="19"/>
        <v>C</v>
      </c>
      <c r="D50" s="113">
        <f t="shared" si="20"/>
        <v>0.86135375585347873</v>
      </c>
      <c r="E50" s="114">
        <f t="shared" si="21"/>
        <v>6141</v>
      </c>
      <c r="F50" s="115" t="str">
        <f t="shared" si="22"/>
        <v>38</v>
      </c>
      <c r="G50" s="116" t="str">
        <f t="shared" si="23"/>
        <v>70바3545</v>
      </c>
      <c r="H50" s="117">
        <f t="shared" si="24"/>
        <v>4</v>
      </c>
      <c r="I50" s="118">
        <f t="shared" si="25"/>
        <v>1677.9970000000001</v>
      </c>
      <c r="J50" s="119">
        <f t="shared" si="26"/>
        <v>3.4720601798692734E-2</v>
      </c>
      <c r="K50" s="119">
        <f t="shared" si="27"/>
        <v>0.3725475376649543</v>
      </c>
      <c r="L50" s="119">
        <f t="shared" si="28"/>
        <v>0.1466033610310388</v>
      </c>
      <c r="M50" s="120">
        <f t="shared" si="29"/>
        <v>13.111000000000001</v>
      </c>
      <c r="N50" s="121">
        <f t="shared" si="30"/>
        <v>0</v>
      </c>
      <c r="O50" s="121">
        <f t="shared" si="31"/>
        <v>15.673448760635447</v>
      </c>
      <c r="P50" s="222">
        <f t="shared" si="32"/>
        <v>5</v>
      </c>
      <c r="Q50" s="223">
        <f t="shared" si="33"/>
        <v>0</v>
      </c>
      <c r="R50" s="223">
        <f t="shared" si="34"/>
        <v>263</v>
      </c>
      <c r="T50">
        <v>529</v>
      </c>
      <c r="U50">
        <v>6141</v>
      </c>
      <c r="V50" t="s">
        <v>340</v>
      </c>
      <c r="W50">
        <v>1677.9970000000001</v>
      </c>
      <c r="X50">
        <v>847.82299999999998</v>
      </c>
      <c r="Y50">
        <v>1.9790000000000001</v>
      </c>
      <c r="Z50">
        <v>13.111000000000001</v>
      </c>
      <c r="AA50">
        <v>107.212197</v>
      </c>
      <c r="AB50">
        <v>3.7224719999999998</v>
      </c>
      <c r="AC50">
        <v>39.94164</v>
      </c>
      <c r="AD50" s="1">
        <v>246</v>
      </c>
      <c r="AE50">
        <v>0</v>
      </c>
      <c r="AF50">
        <v>263</v>
      </c>
      <c r="AG50">
        <v>93</v>
      </c>
      <c r="AH50">
        <v>15.651176</v>
      </c>
      <c r="AI50">
        <v>1061.5999999999999</v>
      </c>
      <c r="AJ50">
        <v>82.9</v>
      </c>
      <c r="AK50">
        <v>5</v>
      </c>
      <c r="AL50">
        <v>228</v>
      </c>
      <c r="AM50" t="s">
        <v>341</v>
      </c>
      <c r="AN50" t="s">
        <v>680</v>
      </c>
      <c r="AO50">
        <v>1442.624</v>
      </c>
      <c r="AR50" t="s">
        <v>118</v>
      </c>
      <c r="AS50" t="s">
        <v>122</v>
      </c>
      <c r="AT50" t="s">
        <v>240</v>
      </c>
      <c r="AU50" t="s">
        <v>340</v>
      </c>
      <c r="AV50" t="s">
        <v>48</v>
      </c>
      <c r="AW50">
        <v>4</v>
      </c>
      <c r="BB50">
        <v>0.86135375585347873</v>
      </c>
      <c r="BC50" t="s">
        <v>69</v>
      </c>
      <c r="BF50" t="s">
        <v>118</v>
      </c>
      <c r="BG50" t="s">
        <v>122</v>
      </c>
      <c r="BH50" t="s">
        <v>340</v>
      </c>
      <c r="BI50">
        <v>6141</v>
      </c>
      <c r="BJ50">
        <v>4</v>
      </c>
      <c r="BK50" t="s">
        <v>240</v>
      </c>
      <c r="BL50" t="s">
        <v>250</v>
      </c>
      <c r="BM50">
        <v>0.86135375585347873</v>
      </c>
      <c r="BN50" t="s">
        <v>69</v>
      </c>
      <c r="BO50" t="s">
        <v>179</v>
      </c>
      <c r="BP50">
        <v>1677.9970000000001</v>
      </c>
    </row>
    <row r="51" spans="1:68" ht="16.5">
      <c r="A51" s="127" t="str">
        <f t="shared" si="18"/>
        <v>인천스마트</v>
      </c>
      <c r="B51" s="128" t="str">
        <f t="shared" si="1"/>
        <v>노영봉</v>
      </c>
      <c r="C51" s="129" t="str">
        <f t="shared" si="19"/>
        <v>B</v>
      </c>
      <c r="D51" s="130">
        <f t="shared" si="20"/>
        <v>0.92490225554681749</v>
      </c>
      <c r="E51" s="131">
        <f t="shared" si="21"/>
        <v>4387</v>
      </c>
      <c r="F51" s="132" t="str">
        <f t="shared" si="22"/>
        <v>20</v>
      </c>
      <c r="G51" s="133" t="str">
        <f t="shared" si="23"/>
        <v>70바3501</v>
      </c>
      <c r="H51" s="134">
        <f t="shared" si="24"/>
        <v>7</v>
      </c>
      <c r="I51" s="135">
        <f t="shared" si="25"/>
        <v>1059.211</v>
      </c>
      <c r="J51" s="136">
        <f t="shared" si="26"/>
        <v>3.7595421104010388E-2</v>
      </c>
      <c r="K51" s="136">
        <f t="shared" si="27"/>
        <v>0.35401898960781186</v>
      </c>
      <c r="L51" s="136">
        <f t="shared" si="28"/>
        <v>0.18409929655186738</v>
      </c>
      <c r="M51" s="137">
        <f t="shared" si="29"/>
        <v>12.363</v>
      </c>
      <c r="N51" s="138">
        <f t="shared" si="30"/>
        <v>0.1691141715139016</v>
      </c>
      <c r="O51" s="138">
        <f t="shared" si="31"/>
        <v>5.4116534884448511</v>
      </c>
      <c r="P51" s="220">
        <f t="shared" si="32"/>
        <v>17</v>
      </c>
      <c r="Q51" s="221">
        <f t="shared" si="33"/>
        <v>2</v>
      </c>
      <c r="R51" s="221">
        <f t="shared" si="34"/>
        <v>64</v>
      </c>
      <c r="T51">
        <v>529</v>
      </c>
      <c r="U51">
        <v>4387</v>
      </c>
      <c r="V51" t="s">
        <v>342</v>
      </c>
      <c r="W51">
        <v>1182.633</v>
      </c>
      <c r="X51">
        <v>633.79300000000001</v>
      </c>
      <c r="Y51">
        <v>1.8660000000000001</v>
      </c>
      <c r="Z51">
        <v>12.363</v>
      </c>
      <c r="AA51">
        <v>72.437199000000007</v>
      </c>
      <c r="AB51">
        <v>2.7233070000000001</v>
      </c>
      <c r="AC51">
        <v>25.644144000000001</v>
      </c>
      <c r="AD51" s="1">
        <v>195</v>
      </c>
      <c r="AE51">
        <v>2</v>
      </c>
      <c r="AF51">
        <v>64</v>
      </c>
      <c r="AG51">
        <v>71</v>
      </c>
      <c r="AH51">
        <v>16.326321</v>
      </c>
      <c r="AI51">
        <v>302</v>
      </c>
      <c r="AJ51">
        <v>0</v>
      </c>
      <c r="AK51">
        <v>17</v>
      </c>
      <c r="AL51">
        <v>5337</v>
      </c>
      <c r="AM51" t="s">
        <v>343</v>
      </c>
      <c r="AN51" t="s">
        <v>681</v>
      </c>
      <c r="AO51">
        <v>231.142</v>
      </c>
      <c r="AR51" t="s">
        <v>118</v>
      </c>
      <c r="AS51" t="s">
        <v>119</v>
      </c>
      <c r="AT51" t="s">
        <v>198</v>
      </c>
      <c r="AU51" t="s">
        <v>342</v>
      </c>
      <c r="AV51" t="s">
        <v>48</v>
      </c>
      <c r="AW51">
        <v>7</v>
      </c>
      <c r="BB51">
        <v>0.92490225554681749</v>
      </c>
      <c r="BC51" t="s">
        <v>68</v>
      </c>
      <c r="BF51" t="s">
        <v>118</v>
      </c>
      <c r="BG51" t="s">
        <v>119</v>
      </c>
      <c r="BH51" t="s">
        <v>342</v>
      </c>
      <c r="BI51">
        <v>4387</v>
      </c>
      <c r="BJ51">
        <v>7</v>
      </c>
      <c r="BK51" t="s">
        <v>198</v>
      </c>
      <c r="BL51" t="s">
        <v>546</v>
      </c>
      <c r="BM51">
        <v>0.92490225554681749</v>
      </c>
      <c r="BN51" t="s">
        <v>68</v>
      </c>
      <c r="BO51" t="s">
        <v>177</v>
      </c>
      <c r="BP51">
        <v>1059.211</v>
      </c>
    </row>
    <row r="52" spans="1:68" ht="16.5">
      <c r="A52" s="110" t="str">
        <f t="shared" si="18"/>
        <v>인천스마트</v>
      </c>
      <c r="B52" s="111" t="str">
        <f t="shared" si="1"/>
        <v>문영식</v>
      </c>
      <c r="C52" s="112" t="str">
        <f t="shared" si="19"/>
        <v>A</v>
      </c>
      <c r="D52" s="113">
        <f t="shared" si="20"/>
        <v>0.96349902235105556</v>
      </c>
      <c r="E52" s="114">
        <f t="shared" si="21"/>
        <v>1600</v>
      </c>
      <c r="F52" s="115" t="str">
        <f t="shared" si="22"/>
        <v>20</v>
      </c>
      <c r="G52" s="116" t="str">
        <f t="shared" si="23"/>
        <v>70바3503</v>
      </c>
      <c r="H52" s="117">
        <f t="shared" si="24"/>
        <v>4</v>
      </c>
      <c r="I52" s="118">
        <f t="shared" si="25"/>
        <v>2354.1170000000002</v>
      </c>
      <c r="J52" s="119">
        <f t="shared" si="26"/>
        <v>2.9167974422785334E-2</v>
      </c>
      <c r="K52" s="119">
        <f t="shared" si="27"/>
        <v>0.37073535868956731</v>
      </c>
      <c r="L52" s="119">
        <f t="shared" si="28"/>
        <v>0.2795103217044862</v>
      </c>
      <c r="M52" s="120">
        <f t="shared" si="29"/>
        <v>10.564</v>
      </c>
      <c r="N52" s="121">
        <f t="shared" si="30"/>
        <v>4.2478772295514618E-2</v>
      </c>
      <c r="O52" s="121">
        <f t="shared" si="31"/>
        <v>3.0159928329815382</v>
      </c>
      <c r="P52" s="222">
        <f t="shared" si="32"/>
        <v>19</v>
      </c>
      <c r="Q52" s="223">
        <f t="shared" si="33"/>
        <v>1</v>
      </c>
      <c r="R52" s="223">
        <f t="shared" si="34"/>
        <v>71</v>
      </c>
      <c r="T52">
        <v>529</v>
      </c>
      <c r="U52">
        <v>1600</v>
      </c>
      <c r="V52" t="s">
        <v>344</v>
      </c>
      <c r="W52">
        <v>2354.1170000000002</v>
      </c>
      <c r="X52">
        <v>1221.8019999999999</v>
      </c>
      <c r="Y52">
        <v>1.927</v>
      </c>
      <c r="Z52">
        <v>10.564</v>
      </c>
      <c r="AA52">
        <v>148.89690100000001</v>
      </c>
      <c r="AB52">
        <v>4.3430210000000002</v>
      </c>
      <c r="AC52">
        <v>55.201346000000001</v>
      </c>
      <c r="AD52" s="1">
        <v>658</v>
      </c>
      <c r="AE52">
        <v>1</v>
      </c>
      <c r="AF52">
        <v>71</v>
      </c>
      <c r="AG52">
        <v>68</v>
      </c>
      <c r="AH52">
        <v>15.810382000000001</v>
      </c>
      <c r="AI52">
        <v>1387.7</v>
      </c>
      <c r="AJ52">
        <v>0</v>
      </c>
      <c r="AK52">
        <v>19</v>
      </c>
      <c r="AL52">
        <v>2713</v>
      </c>
      <c r="AM52" t="s">
        <v>345</v>
      </c>
      <c r="AN52" t="s">
        <v>682</v>
      </c>
      <c r="AO52">
        <v>1762.278</v>
      </c>
      <c r="AR52" t="s">
        <v>118</v>
      </c>
      <c r="AS52" t="s">
        <v>119</v>
      </c>
      <c r="AT52" t="s">
        <v>200</v>
      </c>
      <c r="AU52" t="s">
        <v>344</v>
      </c>
      <c r="AV52" t="s">
        <v>48</v>
      </c>
      <c r="AW52">
        <v>4</v>
      </c>
      <c r="BB52">
        <v>0.96349902235105556</v>
      </c>
      <c r="BC52" t="s">
        <v>66</v>
      </c>
      <c r="BF52" t="s">
        <v>118</v>
      </c>
      <c r="BG52" t="s">
        <v>119</v>
      </c>
      <c r="BH52" t="s">
        <v>344</v>
      </c>
      <c r="BI52">
        <v>1600</v>
      </c>
      <c r="BJ52">
        <v>4</v>
      </c>
      <c r="BK52" t="s">
        <v>200</v>
      </c>
      <c r="BL52" t="s">
        <v>204</v>
      </c>
      <c r="BM52">
        <v>0.96349902235105556</v>
      </c>
      <c r="BN52" t="s">
        <v>66</v>
      </c>
      <c r="BO52" t="s">
        <v>180</v>
      </c>
      <c r="BP52">
        <v>2354.1170000000002</v>
      </c>
    </row>
    <row r="53" spans="1:68" ht="16.5">
      <c r="A53" s="127" t="str">
        <f t="shared" si="18"/>
        <v>인천스마트</v>
      </c>
      <c r="B53" s="128" t="str">
        <f t="shared" si="1"/>
        <v>문영식B</v>
      </c>
      <c r="C53" s="129" t="str">
        <f t="shared" si="19"/>
        <v>C</v>
      </c>
      <c r="D53" s="130">
        <f t="shared" si="20"/>
        <v>0.88799567483029729</v>
      </c>
      <c r="E53" s="131">
        <f t="shared" si="21"/>
        <v>3374</v>
      </c>
      <c r="F53" s="132" t="str">
        <f t="shared" si="22"/>
        <v>5-1</v>
      </c>
      <c r="G53" s="133" t="str">
        <f t="shared" si="23"/>
        <v>70바3648</v>
      </c>
      <c r="H53" s="134">
        <f t="shared" si="24"/>
        <v>6</v>
      </c>
      <c r="I53" s="135">
        <f t="shared" si="25"/>
        <v>909.43799999999987</v>
      </c>
      <c r="J53" s="136">
        <f t="shared" si="26"/>
        <v>8.3842017116965734E-2</v>
      </c>
      <c r="K53" s="136">
        <f t="shared" si="27"/>
        <v>0.34063738363570578</v>
      </c>
      <c r="L53" s="136">
        <f t="shared" si="28"/>
        <v>0.18912779100939264</v>
      </c>
      <c r="M53" s="137">
        <f t="shared" si="29"/>
        <v>13.127000000000001</v>
      </c>
      <c r="N53" s="138">
        <f t="shared" si="30"/>
        <v>0</v>
      </c>
      <c r="O53" s="138">
        <f t="shared" si="31"/>
        <v>30.128496939868359</v>
      </c>
      <c r="P53" s="220">
        <f t="shared" si="32"/>
        <v>11</v>
      </c>
      <c r="Q53" s="221">
        <f t="shared" si="33"/>
        <v>0</v>
      </c>
      <c r="R53" s="221">
        <f t="shared" si="34"/>
        <v>274</v>
      </c>
      <c r="T53">
        <v>529</v>
      </c>
      <c r="U53">
        <v>3374</v>
      </c>
      <c r="V53" t="s">
        <v>683</v>
      </c>
      <c r="W53">
        <v>909.43799999999999</v>
      </c>
      <c r="X53">
        <v>539.24199999999996</v>
      </c>
      <c r="Y53">
        <v>1.6870000000000001</v>
      </c>
      <c r="Z53">
        <v>13.127000000000001</v>
      </c>
      <c r="AA53">
        <v>66.437476000000004</v>
      </c>
      <c r="AB53">
        <v>5.570252</v>
      </c>
      <c r="AC53">
        <v>22.631087999999998</v>
      </c>
      <c r="AD53" s="1">
        <v>172</v>
      </c>
      <c r="AE53">
        <v>0</v>
      </c>
      <c r="AF53">
        <v>274</v>
      </c>
      <c r="AG53">
        <v>66</v>
      </c>
      <c r="AH53">
        <v>13.688629000000001</v>
      </c>
      <c r="AI53">
        <v>161.1</v>
      </c>
      <c r="AJ53">
        <v>0</v>
      </c>
      <c r="AK53">
        <v>11</v>
      </c>
      <c r="AL53">
        <v>9092</v>
      </c>
      <c r="AM53" t="s">
        <v>684</v>
      </c>
      <c r="AN53" t="s">
        <v>685</v>
      </c>
      <c r="AO53">
        <v>379.84899999999999</v>
      </c>
      <c r="AR53" t="s">
        <v>118</v>
      </c>
      <c r="AS53" t="s">
        <v>124</v>
      </c>
      <c r="AT53" t="s">
        <v>268</v>
      </c>
      <c r="AU53" t="s">
        <v>683</v>
      </c>
      <c r="AV53" t="s">
        <v>48</v>
      </c>
      <c r="AW53">
        <v>6</v>
      </c>
      <c r="BB53">
        <v>0.88799567483029729</v>
      </c>
      <c r="BC53" t="s">
        <v>69</v>
      </c>
      <c r="BF53" t="s">
        <v>118</v>
      </c>
      <c r="BG53" t="s">
        <v>124</v>
      </c>
      <c r="BH53" t="s">
        <v>683</v>
      </c>
      <c r="BI53">
        <v>3374</v>
      </c>
      <c r="BJ53">
        <v>6</v>
      </c>
      <c r="BK53" t="s">
        <v>268</v>
      </c>
      <c r="BL53" t="s">
        <v>267</v>
      </c>
      <c r="BM53">
        <v>0.88799567483029729</v>
      </c>
      <c r="BN53" t="s">
        <v>69</v>
      </c>
      <c r="BO53" t="s">
        <v>179</v>
      </c>
      <c r="BP53">
        <v>909.43799999999987</v>
      </c>
    </row>
    <row r="54" spans="1:68" ht="16.5">
      <c r="A54" s="110" t="str">
        <f t="shared" si="18"/>
        <v>인천스마트</v>
      </c>
      <c r="B54" s="111" t="str">
        <f t="shared" si="1"/>
        <v>문준석</v>
      </c>
      <c r="C54" s="112" t="str">
        <f t="shared" si="19"/>
        <v>B</v>
      </c>
      <c r="D54" s="113">
        <f t="shared" si="20"/>
        <v>0.91731137356259695</v>
      </c>
      <c r="E54" s="114">
        <f t="shared" si="21"/>
        <v>8966</v>
      </c>
      <c r="F54" s="115" t="str">
        <f t="shared" si="22"/>
        <v>20</v>
      </c>
      <c r="G54" s="116" t="str">
        <f t="shared" si="23"/>
        <v>70바3507</v>
      </c>
      <c r="H54" s="117">
        <f t="shared" si="24"/>
        <v>2</v>
      </c>
      <c r="I54" s="118">
        <f t="shared" si="25"/>
        <v>980.41399999999999</v>
      </c>
      <c r="J54" s="119">
        <f t="shared" si="26"/>
        <v>2.111987507013742E-2</v>
      </c>
      <c r="K54" s="119">
        <f t="shared" si="27"/>
        <v>0.40297445003375093</v>
      </c>
      <c r="L54" s="119">
        <f t="shared" si="28"/>
        <v>9.6897841116099934E-2</v>
      </c>
      <c r="M54" s="120">
        <f t="shared" si="29"/>
        <v>19.654</v>
      </c>
      <c r="N54" s="121">
        <f t="shared" si="30"/>
        <v>1.0802741932315911</v>
      </c>
      <c r="O54" s="121">
        <f t="shared" si="31"/>
        <v>79.842083554298512</v>
      </c>
      <c r="P54" s="222">
        <f t="shared" si="32"/>
        <v>17</v>
      </c>
      <c r="Q54" s="223">
        <f t="shared" si="33"/>
        <v>11</v>
      </c>
      <c r="R54" s="223">
        <f t="shared" si="34"/>
        <v>813</v>
      </c>
      <c r="T54">
        <v>529</v>
      </c>
      <c r="U54">
        <v>8966</v>
      </c>
      <c r="V54" t="s">
        <v>686</v>
      </c>
      <c r="W54">
        <v>1018.26</v>
      </c>
      <c r="X54">
        <v>557.80899999999997</v>
      </c>
      <c r="Y54">
        <v>1.825</v>
      </c>
      <c r="Z54">
        <v>19.654</v>
      </c>
      <c r="AA54">
        <v>53.897762</v>
      </c>
      <c r="AB54">
        <v>1.138314</v>
      </c>
      <c r="AC54">
        <v>21.719421000000001</v>
      </c>
      <c r="AD54" s="1">
        <v>95</v>
      </c>
      <c r="AE54">
        <v>11</v>
      </c>
      <c r="AF54">
        <v>813</v>
      </c>
      <c r="AG54">
        <v>79</v>
      </c>
      <c r="AH54">
        <v>18.892434999999999</v>
      </c>
      <c r="AI54">
        <v>1886.7</v>
      </c>
      <c r="AJ54">
        <v>0</v>
      </c>
      <c r="AK54">
        <v>17</v>
      </c>
      <c r="AL54">
        <v>4830</v>
      </c>
      <c r="AM54" t="s">
        <v>687</v>
      </c>
      <c r="AN54" t="s">
        <v>688</v>
      </c>
      <c r="AO54">
        <v>927.428</v>
      </c>
      <c r="AR54" t="s">
        <v>118</v>
      </c>
      <c r="AS54" t="s">
        <v>119</v>
      </c>
      <c r="AT54" t="s">
        <v>203</v>
      </c>
      <c r="AU54" t="s">
        <v>686</v>
      </c>
      <c r="AV54" t="s">
        <v>48</v>
      </c>
      <c r="AW54">
        <v>2</v>
      </c>
      <c r="BB54">
        <v>0.91731137356259695</v>
      </c>
      <c r="BC54" t="s">
        <v>68</v>
      </c>
      <c r="BF54" t="s">
        <v>118</v>
      </c>
      <c r="BG54" t="s">
        <v>119</v>
      </c>
      <c r="BH54" t="s">
        <v>686</v>
      </c>
      <c r="BI54">
        <v>8966</v>
      </c>
      <c r="BJ54">
        <v>2</v>
      </c>
      <c r="BK54" t="s">
        <v>203</v>
      </c>
      <c r="BL54" t="s">
        <v>204</v>
      </c>
      <c r="BM54">
        <v>0.91731137356259695</v>
      </c>
      <c r="BN54" t="s">
        <v>68</v>
      </c>
      <c r="BO54" t="s">
        <v>177</v>
      </c>
      <c r="BP54">
        <v>980.41399999999999</v>
      </c>
    </row>
    <row r="55" spans="1:68" ht="16.5">
      <c r="A55" s="127" t="str">
        <f t="shared" si="18"/>
        <v>인천스마트</v>
      </c>
      <c r="B55" s="128" t="str">
        <f t="shared" si="1"/>
        <v>박관형</v>
      </c>
      <c r="C55" s="129" t="str">
        <f t="shared" si="19"/>
        <v>B</v>
      </c>
      <c r="D55" s="130">
        <f t="shared" si="20"/>
        <v>0.91271408695841005</v>
      </c>
      <c r="E55" s="131">
        <f t="shared" si="21"/>
        <v>9337</v>
      </c>
      <c r="F55" s="132" t="str">
        <f t="shared" si="22"/>
        <v>20</v>
      </c>
      <c r="G55" s="133" t="str">
        <f t="shared" si="23"/>
        <v>70바3505</v>
      </c>
      <c r="H55" s="134">
        <f t="shared" si="24"/>
        <v>9</v>
      </c>
      <c r="I55" s="135">
        <f t="shared" si="25"/>
        <v>1548.3219999999997</v>
      </c>
      <c r="J55" s="136">
        <f t="shared" si="26"/>
        <v>2.6174879531685988E-2</v>
      </c>
      <c r="K55" s="136">
        <f t="shared" si="27"/>
        <v>0.3726970583590733</v>
      </c>
      <c r="L55" s="136">
        <f t="shared" si="28"/>
        <v>0.16017340062338459</v>
      </c>
      <c r="M55" s="137">
        <f t="shared" si="29"/>
        <v>12.616</v>
      </c>
      <c r="N55" s="138">
        <f t="shared" si="30"/>
        <v>0.38751629183076908</v>
      </c>
      <c r="O55" s="138">
        <f t="shared" si="31"/>
        <v>45.016475901007674</v>
      </c>
      <c r="P55" s="220">
        <f t="shared" si="32"/>
        <v>3</v>
      </c>
      <c r="Q55" s="221">
        <f t="shared" si="33"/>
        <v>6</v>
      </c>
      <c r="R55" s="221">
        <f t="shared" si="34"/>
        <v>697</v>
      </c>
      <c r="T55">
        <v>529</v>
      </c>
      <c r="U55">
        <v>9337</v>
      </c>
      <c r="V55" t="s">
        <v>514</v>
      </c>
      <c r="W55">
        <v>1548.3219999999999</v>
      </c>
      <c r="X55">
        <v>846.83799999999997</v>
      </c>
      <c r="Y55">
        <v>1.8280000000000001</v>
      </c>
      <c r="Z55">
        <v>12.616</v>
      </c>
      <c r="AA55">
        <v>93.429962000000003</v>
      </c>
      <c r="AB55">
        <v>2.4455179999999999</v>
      </c>
      <c r="AC55">
        <v>34.821072000000001</v>
      </c>
      <c r="AD55" s="1">
        <v>248</v>
      </c>
      <c r="AE55">
        <v>6</v>
      </c>
      <c r="AF55">
        <v>697</v>
      </c>
      <c r="AG55">
        <v>87</v>
      </c>
      <c r="AH55">
        <v>16.572006999999999</v>
      </c>
      <c r="AI55">
        <v>803.8</v>
      </c>
      <c r="AJ55">
        <v>5.5</v>
      </c>
      <c r="AK55">
        <v>3</v>
      </c>
      <c r="AL55">
        <v>1972</v>
      </c>
      <c r="AM55" t="s">
        <v>515</v>
      </c>
      <c r="AN55" t="s">
        <v>689</v>
      </c>
      <c r="AO55">
        <v>519.29</v>
      </c>
      <c r="AR55" t="s">
        <v>118</v>
      </c>
      <c r="AS55" t="s">
        <v>119</v>
      </c>
      <c r="AT55" t="s">
        <v>546</v>
      </c>
      <c r="AU55" t="s">
        <v>514</v>
      </c>
      <c r="AV55" t="s">
        <v>48</v>
      </c>
      <c r="AW55">
        <v>9</v>
      </c>
      <c r="BB55">
        <v>0.91271408695841005</v>
      </c>
      <c r="BC55" t="s">
        <v>68</v>
      </c>
      <c r="BF55" t="s">
        <v>118</v>
      </c>
      <c r="BG55" t="s">
        <v>119</v>
      </c>
      <c r="BH55" t="s">
        <v>514</v>
      </c>
      <c r="BI55">
        <v>9337</v>
      </c>
      <c r="BJ55">
        <v>9</v>
      </c>
      <c r="BK55" t="s">
        <v>546</v>
      </c>
      <c r="BL55" t="s">
        <v>202</v>
      </c>
      <c r="BM55">
        <v>0.91271408695841005</v>
      </c>
      <c r="BN55" t="s">
        <v>68</v>
      </c>
      <c r="BO55" t="s">
        <v>177</v>
      </c>
      <c r="BP55">
        <v>1548.3219999999997</v>
      </c>
    </row>
    <row r="56" spans="1:68" ht="16.5">
      <c r="A56" s="110" t="str">
        <f t="shared" si="18"/>
        <v>인천스마트</v>
      </c>
      <c r="B56" s="111" t="str">
        <f t="shared" si="1"/>
        <v>박노철</v>
      </c>
      <c r="C56" s="112" t="str">
        <f t="shared" si="19"/>
        <v>B</v>
      </c>
      <c r="D56" s="113">
        <f t="shared" si="20"/>
        <v>0.90040467482524988</v>
      </c>
      <c r="E56" s="114">
        <f t="shared" si="21"/>
        <v>4749</v>
      </c>
      <c r="F56" s="115" t="str">
        <f t="shared" si="22"/>
        <v>5-1</v>
      </c>
      <c r="G56" s="116" t="str">
        <f t="shared" si="23"/>
        <v>70바3647</v>
      </c>
      <c r="H56" s="117">
        <f t="shared" si="24"/>
        <v>2</v>
      </c>
      <c r="I56" s="118">
        <f t="shared" si="25"/>
        <v>763.78500000000008</v>
      </c>
      <c r="J56" s="119">
        <f t="shared" si="26"/>
        <v>4.5785365679163685E-2</v>
      </c>
      <c r="K56" s="119">
        <f t="shared" si="27"/>
        <v>0.32692447536091152</v>
      </c>
      <c r="L56" s="119">
        <f t="shared" si="28"/>
        <v>0.15842154533016489</v>
      </c>
      <c r="M56" s="120">
        <f t="shared" si="29"/>
        <v>14.42</v>
      </c>
      <c r="N56" s="121">
        <f t="shared" si="30"/>
        <v>0.13092689696707843</v>
      </c>
      <c r="O56" s="121">
        <f t="shared" si="31"/>
        <v>18.460692472358058</v>
      </c>
      <c r="P56" s="222">
        <f t="shared" si="32"/>
        <v>1</v>
      </c>
      <c r="Q56" s="223">
        <f t="shared" si="33"/>
        <v>1</v>
      </c>
      <c r="R56" s="223">
        <f t="shared" si="34"/>
        <v>141</v>
      </c>
      <c r="T56">
        <v>529</v>
      </c>
      <c r="U56">
        <v>4749</v>
      </c>
      <c r="V56" t="s">
        <v>690</v>
      </c>
      <c r="W56">
        <v>763.78499999999997</v>
      </c>
      <c r="X56">
        <v>443.875</v>
      </c>
      <c r="Y56">
        <v>1.7210000000000001</v>
      </c>
      <c r="Z56">
        <v>14.42</v>
      </c>
      <c r="AA56">
        <v>48.474418999999997</v>
      </c>
      <c r="AB56">
        <v>2.2194189999999998</v>
      </c>
      <c r="AC56">
        <v>15.847474</v>
      </c>
      <c r="AD56" s="1">
        <v>121</v>
      </c>
      <c r="AE56">
        <v>1</v>
      </c>
      <c r="AF56">
        <v>141</v>
      </c>
      <c r="AG56">
        <v>70</v>
      </c>
      <c r="AH56">
        <v>15.756454</v>
      </c>
      <c r="AI56">
        <v>11</v>
      </c>
      <c r="AJ56">
        <v>0</v>
      </c>
      <c r="AK56">
        <v>1</v>
      </c>
      <c r="AL56">
        <v>14</v>
      </c>
      <c r="AM56" t="s">
        <v>691</v>
      </c>
      <c r="AN56" t="s">
        <v>692</v>
      </c>
      <c r="AO56">
        <v>712.42600000000004</v>
      </c>
      <c r="AR56" t="s">
        <v>118</v>
      </c>
      <c r="AS56" t="s">
        <v>124</v>
      </c>
      <c r="AT56" t="s">
        <v>267</v>
      </c>
      <c r="AU56" t="s">
        <v>690</v>
      </c>
      <c r="AV56" t="s">
        <v>48</v>
      </c>
      <c r="AW56">
        <v>2</v>
      </c>
      <c r="BB56">
        <v>0.90040467482524988</v>
      </c>
      <c r="BC56" t="s">
        <v>68</v>
      </c>
      <c r="BF56" t="s">
        <v>118</v>
      </c>
      <c r="BG56" t="s">
        <v>124</v>
      </c>
      <c r="BH56" t="s">
        <v>690</v>
      </c>
      <c r="BI56">
        <v>4749</v>
      </c>
      <c r="BJ56">
        <v>2</v>
      </c>
      <c r="BK56" t="s">
        <v>267</v>
      </c>
      <c r="BL56" t="s">
        <v>271</v>
      </c>
      <c r="BM56">
        <v>0.90040467482524988</v>
      </c>
      <c r="BN56" t="s">
        <v>68</v>
      </c>
      <c r="BO56" t="s">
        <v>177</v>
      </c>
      <c r="BP56">
        <v>763.78500000000008</v>
      </c>
    </row>
    <row r="57" spans="1:68" ht="16.5">
      <c r="A57" s="127" t="str">
        <f t="shared" si="18"/>
        <v>인천스마트</v>
      </c>
      <c r="B57" s="128" t="str">
        <f t="shared" si="1"/>
        <v>박덕환</v>
      </c>
      <c r="C57" s="129" t="str">
        <f t="shared" si="19"/>
        <v>C</v>
      </c>
      <c r="D57" s="130">
        <f t="shared" si="20"/>
        <v>0.8787820000952502</v>
      </c>
      <c r="E57" s="131">
        <f t="shared" si="21"/>
        <v>8970</v>
      </c>
      <c r="F57" s="132" t="str">
        <f t="shared" si="22"/>
        <v>20</v>
      </c>
      <c r="G57" s="133" t="str">
        <f t="shared" si="23"/>
        <v>70바3505</v>
      </c>
      <c r="H57" s="134">
        <f t="shared" si="24"/>
        <v>2</v>
      </c>
      <c r="I57" s="135">
        <f t="shared" si="25"/>
        <v>503.93600000000004</v>
      </c>
      <c r="J57" s="136">
        <f t="shared" si="26"/>
        <v>3.5536692559618964E-2</v>
      </c>
      <c r="K57" s="136">
        <f t="shared" si="27"/>
        <v>0.38508758194259451</v>
      </c>
      <c r="L57" s="136">
        <f t="shared" si="28"/>
        <v>0.11906273812547624</v>
      </c>
      <c r="M57" s="137">
        <f t="shared" si="29"/>
        <v>18.751000000000001</v>
      </c>
      <c r="N57" s="138">
        <f t="shared" si="30"/>
        <v>1.1906273812547625</v>
      </c>
      <c r="O57" s="138">
        <f t="shared" si="31"/>
        <v>117.07835915671832</v>
      </c>
      <c r="P57" s="220">
        <f t="shared" si="32"/>
        <v>10</v>
      </c>
      <c r="Q57" s="221">
        <f t="shared" si="33"/>
        <v>6</v>
      </c>
      <c r="R57" s="221">
        <f t="shared" si="34"/>
        <v>590</v>
      </c>
      <c r="T57">
        <v>529</v>
      </c>
      <c r="U57">
        <v>8970</v>
      </c>
      <c r="V57" t="s">
        <v>693</v>
      </c>
      <c r="W57">
        <v>503.93599999999998</v>
      </c>
      <c r="X57">
        <v>286.98</v>
      </c>
      <c r="Y57">
        <v>1.756</v>
      </c>
      <c r="Z57">
        <v>18.751000000000001</v>
      </c>
      <c r="AA57">
        <v>25.966653999999998</v>
      </c>
      <c r="AB57">
        <v>0.92276899999999995</v>
      </c>
      <c r="AC57">
        <v>9.9994359999999993</v>
      </c>
      <c r="AD57" s="1">
        <v>60</v>
      </c>
      <c r="AE57">
        <v>6</v>
      </c>
      <c r="AF57">
        <v>590</v>
      </c>
      <c r="AG57">
        <v>76</v>
      </c>
      <c r="AH57">
        <v>19.407043999999999</v>
      </c>
      <c r="AI57">
        <v>1268.5999999999999</v>
      </c>
      <c r="AJ57">
        <v>0</v>
      </c>
      <c r="AK57">
        <v>10</v>
      </c>
      <c r="AL57">
        <v>4692</v>
      </c>
      <c r="AM57" t="s">
        <v>694</v>
      </c>
      <c r="AN57" t="s">
        <v>695</v>
      </c>
      <c r="AO57">
        <v>451.97300000000001</v>
      </c>
      <c r="AR57" t="s">
        <v>118</v>
      </c>
      <c r="AS57" t="s">
        <v>119</v>
      </c>
      <c r="AT57" t="s">
        <v>546</v>
      </c>
      <c r="AU57" t="s">
        <v>693</v>
      </c>
      <c r="AV57" t="s">
        <v>48</v>
      </c>
      <c r="AW57">
        <v>2</v>
      </c>
      <c r="BB57">
        <v>0.8787820000952502</v>
      </c>
      <c r="BC57" t="s">
        <v>69</v>
      </c>
      <c r="BF57" t="s">
        <v>118</v>
      </c>
      <c r="BG57" t="s">
        <v>119</v>
      </c>
      <c r="BH57" t="s">
        <v>693</v>
      </c>
      <c r="BI57">
        <v>8970</v>
      </c>
      <c r="BJ57">
        <v>2</v>
      </c>
      <c r="BK57" t="s">
        <v>546</v>
      </c>
      <c r="BL57" t="s">
        <v>205</v>
      </c>
      <c r="BM57">
        <v>0.8787820000952502</v>
      </c>
      <c r="BN57" t="s">
        <v>69</v>
      </c>
      <c r="BO57" t="s">
        <v>179</v>
      </c>
      <c r="BP57">
        <v>503.93600000000004</v>
      </c>
    </row>
    <row r="58" spans="1:68" ht="16.5">
      <c r="A58" s="110" t="str">
        <f t="shared" si="18"/>
        <v>인천스마트</v>
      </c>
      <c r="B58" s="111" t="str">
        <f t="shared" si="1"/>
        <v>박병승</v>
      </c>
      <c r="C58" s="112" t="str">
        <f t="shared" si="19"/>
        <v>D</v>
      </c>
      <c r="D58" s="113">
        <f t="shared" si="20"/>
        <v>0.80112544701211297</v>
      </c>
      <c r="E58" s="114">
        <f t="shared" si="21"/>
        <v>1535</v>
      </c>
      <c r="F58" s="115" t="str">
        <f t="shared" si="22"/>
        <v>38</v>
      </c>
      <c r="G58" s="116" t="str">
        <f t="shared" si="23"/>
        <v>70바3552</v>
      </c>
      <c r="H58" s="117">
        <f t="shared" si="24"/>
        <v>2</v>
      </c>
      <c r="I58" s="118">
        <f t="shared" si="25"/>
        <v>1866.548</v>
      </c>
      <c r="J58" s="119">
        <f t="shared" si="26"/>
        <v>1.6881139121322386E-2</v>
      </c>
      <c r="K58" s="119">
        <f t="shared" si="27"/>
        <v>0.36568785400993942</v>
      </c>
      <c r="L58" s="119">
        <f t="shared" si="28"/>
        <v>0.28555386735299604</v>
      </c>
      <c r="M58" s="120">
        <f t="shared" si="29"/>
        <v>11.542999999999999</v>
      </c>
      <c r="N58" s="121">
        <f t="shared" si="30"/>
        <v>0.10714966880037374</v>
      </c>
      <c r="O58" s="121">
        <f t="shared" si="31"/>
        <v>10.286368204835879</v>
      </c>
      <c r="P58" s="222">
        <f t="shared" si="32"/>
        <v>13</v>
      </c>
      <c r="Q58" s="223">
        <f t="shared" si="33"/>
        <v>2</v>
      </c>
      <c r="R58" s="223">
        <f t="shared" si="34"/>
        <v>192</v>
      </c>
      <c r="T58">
        <v>529</v>
      </c>
      <c r="U58">
        <v>1535</v>
      </c>
      <c r="V58" t="s">
        <v>346</v>
      </c>
      <c r="W58">
        <v>1866.548</v>
      </c>
      <c r="X58">
        <v>1013.376</v>
      </c>
      <c r="Y58">
        <v>1.8420000000000001</v>
      </c>
      <c r="Z58">
        <v>11.542999999999999</v>
      </c>
      <c r="AA58">
        <v>123.246363</v>
      </c>
      <c r="AB58">
        <v>2.0805389999999999</v>
      </c>
      <c r="AC58">
        <v>45.069698000000002</v>
      </c>
      <c r="AD58" s="1">
        <v>533</v>
      </c>
      <c r="AE58">
        <v>2</v>
      </c>
      <c r="AF58">
        <v>192</v>
      </c>
      <c r="AG58">
        <v>86</v>
      </c>
      <c r="AH58">
        <v>15.144852</v>
      </c>
      <c r="AI58">
        <v>716.9</v>
      </c>
      <c r="AJ58">
        <v>8.4</v>
      </c>
      <c r="AK58">
        <v>13</v>
      </c>
      <c r="AL58">
        <v>1410</v>
      </c>
      <c r="AM58" t="s">
        <v>347</v>
      </c>
      <c r="AN58" t="s">
        <v>696</v>
      </c>
      <c r="AO58">
        <v>1748.011</v>
      </c>
      <c r="AR58" t="s">
        <v>118</v>
      </c>
      <c r="AS58" t="s">
        <v>122</v>
      </c>
      <c r="AT58" t="s">
        <v>248</v>
      </c>
      <c r="AU58" t="s">
        <v>346</v>
      </c>
      <c r="AV58" t="s">
        <v>48</v>
      </c>
      <c r="AW58">
        <v>2</v>
      </c>
      <c r="BB58">
        <v>0.80112544701211297</v>
      </c>
      <c r="BC58" t="s">
        <v>67</v>
      </c>
      <c r="BF58" t="s">
        <v>118</v>
      </c>
      <c r="BG58" t="s">
        <v>122</v>
      </c>
      <c r="BH58" t="s">
        <v>346</v>
      </c>
      <c r="BI58">
        <v>1535</v>
      </c>
      <c r="BJ58">
        <v>2</v>
      </c>
      <c r="BK58" t="s">
        <v>248</v>
      </c>
      <c r="BL58" t="s">
        <v>244</v>
      </c>
      <c r="BM58">
        <v>0.80112544701211297</v>
      </c>
      <c r="BN58" t="s">
        <v>67</v>
      </c>
      <c r="BO58" t="s">
        <v>181</v>
      </c>
      <c r="BP58">
        <v>1866.548</v>
      </c>
    </row>
    <row r="59" spans="1:68" ht="16.5">
      <c r="A59" s="127" t="str">
        <f t="shared" si="18"/>
        <v>인천스마트</v>
      </c>
      <c r="B59" s="128" t="str">
        <f t="shared" si="1"/>
        <v>박병진</v>
      </c>
      <c r="C59" s="129" t="str">
        <f t="shared" si="19"/>
        <v>C</v>
      </c>
      <c r="D59" s="130">
        <f t="shared" si="20"/>
        <v>0.85429762076712701</v>
      </c>
      <c r="E59" s="131">
        <f t="shared" si="21"/>
        <v>4551</v>
      </c>
      <c r="F59" s="132" t="str">
        <f t="shared" si="22"/>
        <v>5</v>
      </c>
      <c r="G59" s="133" t="str">
        <f t="shared" si="23"/>
        <v>70바3622</v>
      </c>
      <c r="H59" s="134">
        <f t="shared" si="24"/>
        <v>6</v>
      </c>
      <c r="I59" s="135">
        <f t="shared" si="25"/>
        <v>1017.7329999999999</v>
      </c>
      <c r="J59" s="136">
        <f t="shared" si="26"/>
        <v>5.2924652913691632E-2</v>
      </c>
      <c r="K59" s="136">
        <f t="shared" si="27"/>
        <v>0.3384122951501955</v>
      </c>
      <c r="L59" s="136">
        <f t="shared" si="28"/>
        <v>0.13952578918046285</v>
      </c>
      <c r="M59" s="137">
        <f t="shared" si="29"/>
        <v>14.327</v>
      </c>
      <c r="N59" s="138">
        <f t="shared" si="30"/>
        <v>0</v>
      </c>
      <c r="O59" s="138">
        <f t="shared" si="31"/>
        <v>7.4487151420569893</v>
      </c>
      <c r="P59" s="220">
        <f t="shared" si="32"/>
        <v>106</v>
      </c>
      <c r="Q59" s="221">
        <f t="shared" si="33"/>
        <v>0</v>
      </c>
      <c r="R59" s="221">
        <f t="shared" si="34"/>
        <v>82</v>
      </c>
      <c r="T59">
        <v>529</v>
      </c>
      <c r="U59">
        <v>4551</v>
      </c>
      <c r="V59" t="s">
        <v>532</v>
      </c>
      <c r="W59">
        <v>1100.8610000000001</v>
      </c>
      <c r="X59">
        <v>611.01900000000001</v>
      </c>
      <c r="Y59">
        <v>1.802</v>
      </c>
      <c r="Z59">
        <v>14.327</v>
      </c>
      <c r="AA59">
        <v>60.741087999999998</v>
      </c>
      <c r="AB59">
        <v>3.2147009999999998</v>
      </c>
      <c r="AC59">
        <v>20.555530999999998</v>
      </c>
      <c r="AD59" s="1">
        <v>142</v>
      </c>
      <c r="AE59">
        <v>0</v>
      </c>
      <c r="AF59">
        <v>82</v>
      </c>
      <c r="AG59">
        <v>87</v>
      </c>
      <c r="AH59">
        <v>18.123826999999999</v>
      </c>
      <c r="AI59">
        <v>1593.3</v>
      </c>
      <c r="AJ59">
        <v>2.6</v>
      </c>
      <c r="AK59">
        <v>106</v>
      </c>
      <c r="AL59">
        <v>6612</v>
      </c>
      <c r="AM59" t="s">
        <v>533</v>
      </c>
      <c r="AN59" t="s">
        <v>697</v>
      </c>
      <c r="AO59">
        <v>441.62099999999998</v>
      </c>
      <c r="AR59" t="s">
        <v>118</v>
      </c>
      <c r="AS59" t="s">
        <v>123</v>
      </c>
      <c r="AT59" t="s">
        <v>257</v>
      </c>
      <c r="AU59" t="s">
        <v>532</v>
      </c>
      <c r="AV59" t="s">
        <v>48</v>
      </c>
      <c r="AW59">
        <v>6</v>
      </c>
      <c r="BB59">
        <v>0.85429762076712701</v>
      </c>
      <c r="BC59" t="s">
        <v>69</v>
      </c>
      <c r="BF59" t="s">
        <v>118</v>
      </c>
      <c r="BG59" t="s">
        <v>123</v>
      </c>
      <c r="BH59" t="s">
        <v>532</v>
      </c>
      <c r="BI59">
        <v>4551</v>
      </c>
      <c r="BJ59">
        <v>6</v>
      </c>
      <c r="BK59" t="s">
        <v>257</v>
      </c>
      <c r="BL59" t="s">
        <v>256</v>
      </c>
      <c r="BM59">
        <v>0.85429762076712701</v>
      </c>
      <c r="BN59" t="s">
        <v>69</v>
      </c>
      <c r="BO59" t="s">
        <v>179</v>
      </c>
      <c r="BP59">
        <v>1017.7329999999999</v>
      </c>
    </row>
    <row r="60" spans="1:68" ht="16.5">
      <c r="A60" s="110" t="str">
        <f t="shared" si="18"/>
        <v>인천스마트</v>
      </c>
      <c r="B60" s="111" t="str">
        <f t="shared" si="1"/>
        <v>박봉건</v>
      </c>
      <c r="C60" s="112" t="str">
        <f t="shared" si="19"/>
        <v>C</v>
      </c>
      <c r="D60" s="113">
        <f t="shared" si="20"/>
        <v>0.85636820240355249</v>
      </c>
      <c r="E60" s="114">
        <f t="shared" si="21"/>
        <v>2374</v>
      </c>
      <c r="F60" s="115" t="str">
        <f t="shared" si="22"/>
        <v>38</v>
      </c>
      <c r="G60" s="116" t="str">
        <f t="shared" si="23"/>
        <v>70바3547</v>
      </c>
      <c r="H60" s="117">
        <f t="shared" si="24"/>
        <v>3</v>
      </c>
      <c r="I60" s="118">
        <f t="shared" si="25"/>
        <v>2411.4270000000001</v>
      </c>
      <c r="J60" s="119">
        <f t="shared" si="26"/>
        <v>2.2281493602988939E-2</v>
      </c>
      <c r="K60" s="119">
        <f t="shared" si="27"/>
        <v>0.36751247868595982</v>
      </c>
      <c r="L60" s="119">
        <f t="shared" si="28"/>
        <v>0.24176556039224906</v>
      </c>
      <c r="M60" s="120">
        <f t="shared" si="29"/>
        <v>14.228999999999999</v>
      </c>
      <c r="N60" s="121">
        <f t="shared" si="30"/>
        <v>0</v>
      </c>
      <c r="O60" s="121">
        <f t="shared" si="31"/>
        <v>23.222763948483614</v>
      </c>
      <c r="P60" s="222">
        <f t="shared" si="32"/>
        <v>16</v>
      </c>
      <c r="Q60" s="223">
        <f t="shared" si="33"/>
        <v>0</v>
      </c>
      <c r="R60" s="223">
        <f t="shared" si="34"/>
        <v>560</v>
      </c>
      <c r="T60">
        <v>529</v>
      </c>
      <c r="U60">
        <v>2374</v>
      </c>
      <c r="V60" t="s">
        <v>348</v>
      </c>
      <c r="W60">
        <v>2411.4270000000001</v>
      </c>
      <c r="X60">
        <v>1225.5909999999999</v>
      </c>
      <c r="Y60">
        <v>1.968</v>
      </c>
      <c r="Z60">
        <v>14.228999999999999</v>
      </c>
      <c r="AA60">
        <v>154.16246599999999</v>
      </c>
      <c r="AB60">
        <v>3.4349699999999999</v>
      </c>
      <c r="AC60">
        <v>56.65663</v>
      </c>
      <c r="AD60" s="1">
        <v>583</v>
      </c>
      <c r="AE60">
        <v>0</v>
      </c>
      <c r="AF60">
        <v>560</v>
      </c>
      <c r="AG60">
        <v>68</v>
      </c>
      <c r="AH60">
        <v>15.642113999999999</v>
      </c>
      <c r="AI60">
        <v>1341.4</v>
      </c>
      <c r="AJ60">
        <v>0</v>
      </c>
      <c r="AK60">
        <v>16</v>
      </c>
      <c r="AL60">
        <v>3191</v>
      </c>
      <c r="AM60" t="s">
        <v>349</v>
      </c>
      <c r="AN60" t="s">
        <v>698</v>
      </c>
      <c r="AO60">
        <v>2175.9490000000001</v>
      </c>
      <c r="AR60" t="s">
        <v>118</v>
      </c>
      <c r="AS60" t="s">
        <v>122</v>
      </c>
      <c r="AT60" t="s">
        <v>243</v>
      </c>
      <c r="AU60" t="s">
        <v>348</v>
      </c>
      <c r="AV60" t="s">
        <v>48</v>
      </c>
      <c r="AW60">
        <v>3</v>
      </c>
      <c r="BB60">
        <v>0.85636820240355249</v>
      </c>
      <c r="BC60" t="s">
        <v>69</v>
      </c>
      <c r="BF60" t="s">
        <v>118</v>
      </c>
      <c r="BG60" t="s">
        <v>122</v>
      </c>
      <c r="BH60" t="s">
        <v>348</v>
      </c>
      <c r="BI60">
        <v>2374</v>
      </c>
      <c r="BJ60">
        <v>3</v>
      </c>
      <c r="BK60" t="s">
        <v>243</v>
      </c>
      <c r="BL60" t="s">
        <v>240</v>
      </c>
      <c r="BM60">
        <v>0.85636820240355249</v>
      </c>
      <c r="BN60" t="s">
        <v>69</v>
      </c>
      <c r="BO60" t="s">
        <v>179</v>
      </c>
      <c r="BP60">
        <v>2411.4270000000001</v>
      </c>
    </row>
    <row r="61" spans="1:68" ht="16.5">
      <c r="A61" s="127" t="str">
        <f t="shared" si="18"/>
        <v>인천스마트</v>
      </c>
      <c r="B61" s="128" t="str">
        <f t="shared" si="1"/>
        <v>박선웅</v>
      </c>
      <c r="C61" s="129" t="str">
        <f t="shared" si="19"/>
        <v>D</v>
      </c>
      <c r="D61" s="130">
        <f t="shared" si="20"/>
        <v>0.82239034428571167</v>
      </c>
      <c r="E61" s="131">
        <f t="shared" si="21"/>
        <v>8225</v>
      </c>
      <c r="F61" s="132" t="str">
        <f t="shared" si="22"/>
        <v>5</v>
      </c>
      <c r="G61" s="133" t="str">
        <f t="shared" si="23"/>
        <v>70바3508</v>
      </c>
      <c r="H61" s="134">
        <f t="shared" si="24"/>
        <v>2</v>
      </c>
      <c r="I61" s="135">
        <f t="shared" si="25"/>
        <v>933.93500000000006</v>
      </c>
      <c r="J61" s="136">
        <f t="shared" si="26"/>
        <v>5.1578896888121811E-2</v>
      </c>
      <c r="K61" s="136">
        <f t="shared" si="27"/>
        <v>0.37170753779864396</v>
      </c>
      <c r="L61" s="136">
        <f t="shared" si="28"/>
        <v>6.3173561329214561E-2</v>
      </c>
      <c r="M61" s="137">
        <f t="shared" si="29"/>
        <v>13.259</v>
      </c>
      <c r="N61" s="138">
        <f t="shared" si="30"/>
        <v>0.10707383276138062</v>
      </c>
      <c r="O61" s="138">
        <f t="shared" si="31"/>
        <v>27.94627035072034</v>
      </c>
      <c r="P61" s="220">
        <f t="shared" si="32"/>
        <v>19</v>
      </c>
      <c r="Q61" s="221">
        <f t="shared" si="33"/>
        <v>1</v>
      </c>
      <c r="R61" s="221">
        <f t="shared" si="34"/>
        <v>261</v>
      </c>
      <c r="T61">
        <v>529</v>
      </c>
      <c r="U61">
        <v>8225</v>
      </c>
      <c r="V61" t="s">
        <v>627</v>
      </c>
      <c r="W61">
        <v>933.93499999999995</v>
      </c>
      <c r="X61">
        <v>540.96799999999996</v>
      </c>
      <c r="Y61">
        <v>1.726</v>
      </c>
      <c r="Z61">
        <v>13.259</v>
      </c>
      <c r="AA61">
        <v>54.883318000000003</v>
      </c>
      <c r="AB61">
        <v>2.8308209999999998</v>
      </c>
      <c r="AC61">
        <v>20.400542999999999</v>
      </c>
      <c r="AD61" s="1">
        <v>59</v>
      </c>
      <c r="AE61">
        <v>1</v>
      </c>
      <c r="AF61">
        <v>261</v>
      </c>
      <c r="AG61">
        <v>89</v>
      </c>
      <c r="AH61">
        <v>17.016736999999999</v>
      </c>
      <c r="AI61">
        <v>1063.8</v>
      </c>
      <c r="AJ61">
        <v>23.9</v>
      </c>
      <c r="AK61">
        <v>19</v>
      </c>
      <c r="AL61">
        <v>7914</v>
      </c>
      <c r="AM61" t="s">
        <v>699</v>
      </c>
      <c r="AN61" t="s">
        <v>700</v>
      </c>
      <c r="AO61">
        <v>822.04700000000003</v>
      </c>
      <c r="AR61" t="s">
        <v>118</v>
      </c>
      <c r="AS61" t="s">
        <v>123</v>
      </c>
      <c r="AT61" t="s">
        <v>618</v>
      </c>
      <c r="AU61" t="s">
        <v>627</v>
      </c>
      <c r="AV61" t="s">
        <v>48</v>
      </c>
      <c r="AW61">
        <v>2</v>
      </c>
      <c r="BB61">
        <v>0.82239034428571167</v>
      </c>
      <c r="BC61" t="s">
        <v>67</v>
      </c>
      <c r="BF61" t="s">
        <v>118</v>
      </c>
      <c r="BG61" t="s">
        <v>123</v>
      </c>
      <c r="BH61" t="s">
        <v>627</v>
      </c>
      <c r="BI61">
        <v>8225</v>
      </c>
      <c r="BJ61">
        <v>2</v>
      </c>
      <c r="BK61" t="s">
        <v>618</v>
      </c>
      <c r="BL61" t="s">
        <v>254</v>
      </c>
      <c r="BM61">
        <v>0.82239034428571167</v>
      </c>
      <c r="BN61" t="s">
        <v>67</v>
      </c>
      <c r="BO61" t="s">
        <v>181</v>
      </c>
      <c r="BP61">
        <v>933.93500000000006</v>
      </c>
    </row>
    <row r="62" spans="1:68" ht="16.5">
      <c r="A62" s="110" t="str">
        <f t="shared" si="18"/>
        <v>인천스마트</v>
      </c>
      <c r="B62" s="111" t="str">
        <f t="shared" si="1"/>
        <v>박용환</v>
      </c>
      <c r="C62" s="112" t="str">
        <f t="shared" si="19"/>
        <v>A</v>
      </c>
      <c r="D62" s="113">
        <f t="shared" si="20"/>
        <v>0.9509579341001454</v>
      </c>
      <c r="E62" s="114">
        <f t="shared" si="21"/>
        <v>5312</v>
      </c>
      <c r="F62" s="115" t="str">
        <f t="shared" si="22"/>
        <v>5-1</v>
      </c>
      <c r="G62" s="116" t="str">
        <f t="shared" si="23"/>
        <v>70바3646</v>
      </c>
      <c r="H62" s="117">
        <f t="shared" si="24"/>
        <v>2</v>
      </c>
      <c r="I62" s="118">
        <f t="shared" si="25"/>
        <v>1533.087</v>
      </c>
      <c r="J62" s="119">
        <f t="shared" si="26"/>
        <v>3.2733568213809225E-2</v>
      </c>
      <c r="K62" s="119">
        <f t="shared" si="27"/>
        <v>0.36627815447199008</v>
      </c>
      <c r="L62" s="119">
        <f t="shared" si="28"/>
        <v>0.15719916743146345</v>
      </c>
      <c r="M62" s="120">
        <f t="shared" si="29"/>
        <v>10.61</v>
      </c>
      <c r="N62" s="121">
        <f t="shared" si="30"/>
        <v>0</v>
      </c>
      <c r="O62" s="121">
        <f t="shared" si="31"/>
        <v>16.894018408609558</v>
      </c>
      <c r="P62" s="222">
        <f t="shared" si="32"/>
        <v>2</v>
      </c>
      <c r="Q62" s="223">
        <f t="shared" si="33"/>
        <v>0</v>
      </c>
      <c r="R62" s="223">
        <f t="shared" si="34"/>
        <v>259</v>
      </c>
      <c r="T62">
        <v>529</v>
      </c>
      <c r="U62">
        <v>5312</v>
      </c>
      <c r="V62" t="s">
        <v>350</v>
      </c>
      <c r="W62">
        <v>1533.087</v>
      </c>
      <c r="X62">
        <v>848.75199999999995</v>
      </c>
      <c r="Y62">
        <v>1.806</v>
      </c>
      <c r="Z62">
        <v>10.61</v>
      </c>
      <c r="AA62">
        <v>108.288836</v>
      </c>
      <c r="AB62">
        <v>3.5446800000000001</v>
      </c>
      <c r="AC62">
        <v>39.663834999999999</v>
      </c>
      <c r="AD62" s="1">
        <v>241</v>
      </c>
      <c r="AE62">
        <v>0</v>
      </c>
      <c r="AF62">
        <v>259</v>
      </c>
      <c r="AG62">
        <v>66</v>
      </c>
      <c r="AH62">
        <v>14.157387</v>
      </c>
      <c r="AI62">
        <v>29.2</v>
      </c>
      <c r="AJ62">
        <v>0</v>
      </c>
      <c r="AK62">
        <v>2</v>
      </c>
      <c r="AL62">
        <v>765</v>
      </c>
      <c r="AM62" t="s">
        <v>351</v>
      </c>
      <c r="AN62" t="s">
        <v>701</v>
      </c>
      <c r="AO62">
        <v>1461.03</v>
      </c>
      <c r="AR62" t="s">
        <v>118</v>
      </c>
      <c r="AS62" t="s">
        <v>124</v>
      </c>
      <c r="AT62" t="s">
        <v>266</v>
      </c>
      <c r="AU62" t="s">
        <v>350</v>
      </c>
      <c r="AV62" t="s">
        <v>48</v>
      </c>
      <c r="AW62">
        <v>2</v>
      </c>
      <c r="BB62">
        <v>0.9509579341001454</v>
      </c>
      <c r="BC62" t="s">
        <v>66</v>
      </c>
      <c r="BF62" t="s">
        <v>118</v>
      </c>
      <c r="BG62" t="s">
        <v>124</v>
      </c>
      <c r="BH62" t="s">
        <v>350</v>
      </c>
      <c r="BI62">
        <v>5312</v>
      </c>
      <c r="BJ62">
        <v>2</v>
      </c>
      <c r="BK62" t="s">
        <v>266</v>
      </c>
      <c r="BL62" t="s">
        <v>265</v>
      </c>
      <c r="BM62">
        <v>0.9509579341001454</v>
      </c>
      <c r="BN62" t="s">
        <v>66</v>
      </c>
      <c r="BO62" t="s">
        <v>180</v>
      </c>
      <c r="BP62">
        <v>1533.087</v>
      </c>
    </row>
    <row r="63" spans="1:68" ht="16.5">
      <c r="A63" s="127" t="str">
        <f t="shared" si="18"/>
        <v>인천스마트</v>
      </c>
      <c r="B63" s="128" t="str">
        <f t="shared" si="1"/>
        <v>박유진</v>
      </c>
      <c r="C63" s="129" t="str">
        <f t="shared" si="19"/>
        <v>D</v>
      </c>
      <c r="D63" s="130">
        <f t="shared" si="20"/>
        <v>0.84060927226450299</v>
      </c>
      <c r="E63" s="131">
        <f t="shared" si="21"/>
        <v>909</v>
      </c>
      <c r="F63" s="132" t="str">
        <f t="shared" si="22"/>
        <v>27</v>
      </c>
      <c r="G63" s="133" t="str">
        <f t="shared" si="23"/>
        <v>70바3676</v>
      </c>
      <c r="H63" s="134">
        <f t="shared" si="24"/>
        <v>3</v>
      </c>
      <c r="I63" s="135">
        <f t="shared" si="25"/>
        <v>420.50600000000003</v>
      </c>
      <c r="J63" s="136">
        <f t="shared" si="26"/>
        <v>5.0169781396361614E-2</v>
      </c>
      <c r="K63" s="136">
        <f t="shared" si="27"/>
        <v>0.34880196962424309</v>
      </c>
      <c r="L63" s="136">
        <f t="shared" si="28"/>
        <v>0.24494299724617483</v>
      </c>
      <c r="M63" s="137">
        <f t="shared" si="29"/>
        <v>17.704000000000001</v>
      </c>
      <c r="N63" s="138">
        <f t="shared" si="30"/>
        <v>0.94696610997685626</v>
      </c>
      <c r="O63" s="138">
        <f t="shared" si="31"/>
        <v>69.128526028310503</v>
      </c>
      <c r="P63" s="220">
        <f t="shared" si="32"/>
        <v>3</v>
      </c>
      <c r="Q63" s="221">
        <f t="shared" si="33"/>
        <v>5</v>
      </c>
      <c r="R63" s="221">
        <f t="shared" si="34"/>
        <v>365</v>
      </c>
      <c r="T63">
        <v>529</v>
      </c>
      <c r="U63">
        <v>909</v>
      </c>
      <c r="V63" t="s">
        <v>534</v>
      </c>
      <c r="W63">
        <v>528.00199999999995</v>
      </c>
      <c r="X63">
        <v>301.49200000000002</v>
      </c>
      <c r="Y63">
        <v>1.7509999999999999</v>
      </c>
      <c r="Z63">
        <v>17.704000000000001</v>
      </c>
      <c r="AA63">
        <v>28.491931999999998</v>
      </c>
      <c r="AB63">
        <v>1.4294340000000001</v>
      </c>
      <c r="AC63">
        <v>9.9380419999999994</v>
      </c>
      <c r="AD63" s="1">
        <v>103</v>
      </c>
      <c r="AE63">
        <v>5</v>
      </c>
      <c r="AF63">
        <v>365</v>
      </c>
      <c r="AG63">
        <v>78</v>
      </c>
      <c r="AH63">
        <v>18.531631999999998</v>
      </c>
      <c r="AI63">
        <v>1296.0999999999999</v>
      </c>
      <c r="AJ63">
        <v>0</v>
      </c>
      <c r="AK63">
        <v>3</v>
      </c>
      <c r="AL63">
        <v>296</v>
      </c>
      <c r="AM63" t="s">
        <v>535</v>
      </c>
      <c r="AN63" t="s">
        <v>702</v>
      </c>
      <c r="AO63">
        <v>229.773</v>
      </c>
      <c r="AR63" t="s">
        <v>118</v>
      </c>
      <c r="AS63" t="s">
        <v>121</v>
      </c>
      <c r="AT63" t="s">
        <v>238</v>
      </c>
      <c r="AU63" t="s">
        <v>534</v>
      </c>
      <c r="AV63" t="s">
        <v>48</v>
      </c>
      <c r="AW63">
        <v>3</v>
      </c>
      <c r="BB63">
        <v>0.84060927226450299</v>
      </c>
      <c r="BC63" t="s">
        <v>67</v>
      </c>
      <c r="BF63" t="s">
        <v>118</v>
      </c>
      <c r="BG63" t="s">
        <v>121</v>
      </c>
      <c r="BH63" t="s">
        <v>534</v>
      </c>
      <c r="BI63">
        <v>909</v>
      </c>
      <c r="BJ63">
        <v>3</v>
      </c>
      <c r="BK63" t="s">
        <v>238</v>
      </c>
      <c r="BL63" t="s">
        <v>227</v>
      </c>
      <c r="BM63">
        <v>0.84060927226450299</v>
      </c>
      <c r="BN63" t="s">
        <v>67</v>
      </c>
      <c r="BO63" t="s">
        <v>181</v>
      </c>
      <c r="BP63">
        <v>420.50600000000003</v>
      </c>
    </row>
    <row r="64" spans="1:68" ht="16.5">
      <c r="A64" s="110" t="str">
        <f t="shared" si="18"/>
        <v>인천스마트</v>
      </c>
      <c r="B64" s="111" t="str">
        <f t="shared" si="1"/>
        <v>박인서</v>
      </c>
      <c r="C64" s="112" t="str">
        <f t="shared" si="19"/>
        <v>C</v>
      </c>
      <c r="D64" s="113">
        <f t="shared" si="20"/>
        <v>0.87388521679848186</v>
      </c>
      <c r="E64" s="114">
        <f t="shared" si="21"/>
        <v>2739</v>
      </c>
      <c r="F64" s="115" t="str">
        <f t="shared" si="22"/>
        <v>21</v>
      </c>
      <c r="G64" s="116" t="str">
        <f t="shared" si="23"/>
        <v>70바3627</v>
      </c>
      <c r="H64" s="117">
        <f t="shared" si="24"/>
        <v>3</v>
      </c>
      <c r="I64" s="118">
        <f t="shared" si="25"/>
        <v>1256.0700000000002</v>
      </c>
      <c r="J64" s="119">
        <f t="shared" si="26"/>
        <v>1.6805423287270436E-2</v>
      </c>
      <c r="K64" s="119">
        <f t="shared" si="27"/>
        <v>0.37401602772118259</v>
      </c>
      <c r="L64" s="119">
        <f t="shared" si="28"/>
        <v>0.26192807725684075</v>
      </c>
      <c r="M64" s="120">
        <f t="shared" si="29"/>
        <v>13.801</v>
      </c>
      <c r="N64" s="121">
        <f t="shared" si="30"/>
        <v>0</v>
      </c>
      <c r="O64" s="121">
        <f t="shared" si="31"/>
        <v>12.895707904447466</v>
      </c>
      <c r="P64" s="222">
        <f t="shared" si="32"/>
        <v>0</v>
      </c>
      <c r="Q64" s="223">
        <f t="shared" si="33"/>
        <v>0</v>
      </c>
      <c r="R64" s="223">
        <f t="shared" si="34"/>
        <v>166</v>
      </c>
      <c r="T64">
        <v>529</v>
      </c>
      <c r="U64">
        <v>2739</v>
      </c>
      <c r="V64" t="s">
        <v>703</v>
      </c>
      <c r="W64">
        <v>1287.25</v>
      </c>
      <c r="X64">
        <v>693.91399999999999</v>
      </c>
      <c r="Y64">
        <v>1.855</v>
      </c>
      <c r="Z64">
        <v>13.801</v>
      </c>
      <c r="AA64">
        <v>84.246910999999997</v>
      </c>
      <c r="AB64">
        <v>1.415805</v>
      </c>
      <c r="AC64">
        <v>31.509695000000001</v>
      </c>
      <c r="AD64" s="1">
        <v>329</v>
      </c>
      <c r="AE64">
        <v>0</v>
      </c>
      <c r="AF64">
        <v>166</v>
      </c>
      <c r="AG64">
        <v>69</v>
      </c>
      <c r="AH64">
        <v>15.279491</v>
      </c>
      <c r="AI64">
        <v>1410.5</v>
      </c>
      <c r="AJ64">
        <v>0</v>
      </c>
      <c r="AK64">
        <v>0</v>
      </c>
      <c r="AL64">
        <v>0</v>
      </c>
      <c r="AM64" t="s">
        <v>704</v>
      </c>
      <c r="AN64" t="s">
        <v>705</v>
      </c>
      <c r="AO64">
        <v>1056.0160000000001</v>
      </c>
      <c r="AR64" t="s">
        <v>118</v>
      </c>
      <c r="AS64" t="s">
        <v>120</v>
      </c>
      <c r="AT64" t="s">
        <v>221</v>
      </c>
      <c r="AU64" t="s">
        <v>703</v>
      </c>
      <c r="AV64" t="s">
        <v>48</v>
      </c>
      <c r="AW64">
        <v>3</v>
      </c>
      <c r="BB64">
        <v>0.87388521679848186</v>
      </c>
      <c r="BC64" t="s">
        <v>69</v>
      </c>
      <c r="BF64" t="s">
        <v>118</v>
      </c>
      <c r="BG64" t="s">
        <v>120</v>
      </c>
      <c r="BH64" t="s">
        <v>703</v>
      </c>
      <c r="BI64">
        <v>2739</v>
      </c>
      <c r="BJ64">
        <v>3</v>
      </c>
      <c r="BK64" t="s">
        <v>221</v>
      </c>
      <c r="BL64" t="s">
        <v>213</v>
      </c>
      <c r="BM64">
        <v>0.87388521679848186</v>
      </c>
      <c r="BN64" t="s">
        <v>69</v>
      </c>
      <c r="BO64" t="s">
        <v>179</v>
      </c>
      <c r="BP64">
        <v>1256.0700000000002</v>
      </c>
    </row>
    <row r="65" spans="1:68" ht="16.5">
      <c r="A65" s="127" t="str">
        <f t="shared" si="18"/>
        <v>인천스마트</v>
      </c>
      <c r="B65" s="128" t="str">
        <f t="shared" si="1"/>
        <v>박정배</v>
      </c>
      <c r="C65" s="129" t="str">
        <f t="shared" si="19"/>
        <v>B</v>
      </c>
      <c r="D65" s="130">
        <f t="shared" si="20"/>
        <v>0.90856337698537404</v>
      </c>
      <c r="E65" s="131">
        <f t="shared" si="21"/>
        <v>7212</v>
      </c>
      <c r="F65" s="132" t="str">
        <f t="shared" si="22"/>
        <v>5-1</v>
      </c>
      <c r="G65" s="133" t="str">
        <f t="shared" si="23"/>
        <v>70바3644</v>
      </c>
      <c r="H65" s="134">
        <f t="shared" si="24"/>
        <v>3</v>
      </c>
      <c r="I65" s="135">
        <f t="shared" si="25"/>
        <v>693.99299999999994</v>
      </c>
      <c r="J65" s="136">
        <f t="shared" si="26"/>
        <v>2.6675722911839658E-2</v>
      </c>
      <c r="K65" s="136">
        <f t="shared" si="27"/>
        <v>0.32996190132945435</v>
      </c>
      <c r="L65" s="136">
        <f t="shared" si="28"/>
        <v>0.10374744413848555</v>
      </c>
      <c r="M65" s="137">
        <f t="shared" si="29"/>
        <v>13.263</v>
      </c>
      <c r="N65" s="138">
        <f t="shared" si="30"/>
        <v>0</v>
      </c>
      <c r="O65" s="138">
        <f t="shared" si="31"/>
        <v>28.098266120839835</v>
      </c>
      <c r="P65" s="220">
        <f t="shared" si="32"/>
        <v>8</v>
      </c>
      <c r="Q65" s="221">
        <f t="shared" si="33"/>
        <v>0</v>
      </c>
      <c r="R65" s="221">
        <f t="shared" si="34"/>
        <v>195</v>
      </c>
      <c r="T65">
        <v>529</v>
      </c>
      <c r="U65">
        <v>7212</v>
      </c>
      <c r="V65" t="s">
        <v>352</v>
      </c>
      <c r="W65">
        <v>693.99300000000005</v>
      </c>
      <c r="X65">
        <v>402.31700000000001</v>
      </c>
      <c r="Y65">
        <v>1.7250000000000001</v>
      </c>
      <c r="Z65">
        <v>13.263</v>
      </c>
      <c r="AA65">
        <v>42.984701999999999</v>
      </c>
      <c r="AB65">
        <v>1.1466479999999999</v>
      </c>
      <c r="AC65">
        <v>14.183313999999999</v>
      </c>
      <c r="AD65" s="1">
        <v>72</v>
      </c>
      <c r="AE65">
        <v>0</v>
      </c>
      <c r="AF65">
        <v>195</v>
      </c>
      <c r="AG65">
        <v>65</v>
      </c>
      <c r="AH65">
        <v>16.145115000000001</v>
      </c>
      <c r="AI65">
        <v>13.2</v>
      </c>
      <c r="AJ65">
        <v>0</v>
      </c>
      <c r="AK65">
        <v>8</v>
      </c>
      <c r="AL65">
        <v>1318</v>
      </c>
      <c r="AM65" t="s">
        <v>353</v>
      </c>
      <c r="AN65" t="s">
        <v>706</v>
      </c>
      <c r="AO65">
        <v>499.56400000000002</v>
      </c>
      <c r="AR65" t="s">
        <v>118</v>
      </c>
      <c r="AS65" t="s">
        <v>124</v>
      </c>
      <c r="AT65" t="s">
        <v>264</v>
      </c>
      <c r="AU65" t="s">
        <v>352</v>
      </c>
      <c r="AV65" t="s">
        <v>48</v>
      </c>
      <c r="AW65">
        <v>3</v>
      </c>
      <c r="BB65">
        <v>0.90856337698537404</v>
      </c>
      <c r="BC65" t="s">
        <v>68</v>
      </c>
      <c r="BF65" t="s">
        <v>118</v>
      </c>
      <c r="BG65" t="s">
        <v>124</v>
      </c>
      <c r="BH65" t="s">
        <v>352</v>
      </c>
      <c r="BI65">
        <v>7212</v>
      </c>
      <c r="BJ65">
        <v>3</v>
      </c>
      <c r="BK65" t="s">
        <v>264</v>
      </c>
      <c r="BL65" t="s">
        <v>265</v>
      </c>
      <c r="BM65">
        <v>0.90856337698537404</v>
      </c>
      <c r="BN65" t="s">
        <v>68</v>
      </c>
      <c r="BO65" t="s">
        <v>177</v>
      </c>
      <c r="BP65">
        <v>693.99299999999994</v>
      </c>
    </row>
    <row r="66" spans="1:68" ht="16.5">
      <c r="A66" s="110" t="str">
        <f t="shared" si="18"/>
        <v>인천스마트</v>
      </c>
      <c r="B66" s="111" t="str">
        <f t="shared" si="1"/>
        <v>박정훈</v>
      </c>
      <c r="C66" s="112" t="str">
        <f t="shared" si="19"/>
        <v>D</v>
      </c>
      <c r="D66" s="113">
        <f t="shared" si="20"/>
        <v>0.81679168037438665</v>
      </c>
      <c r="E66" s="114">
        <f t="shared" si="21"/>
        <v>7558</v>
      </c>
      <c r="F66" s="115" t="str">
        <f t="shared" si="22"/>
        <v>38</v>
      </c>
      <c r="G66" s="116" t="str">
        <f t="shared" si="23"/>
        <v>70바3546</v>
      </c>
      <c r="H66" s="117">
        <f t="shared" si="24"/>
        <v>3</v>
      </c>
      <c r="I66" s="118">
        <f t="shared" si="25"/>
        <v>1660.7059999999999</v>
      </c>
      <c r="J66" s="119">
        <f t="shared" si="26"/>
        <v>3.2385923561604746E-2</v>
      </c>
      <c r="K66" s="119">
        <f t="shared" si="27"/>
        <v>0.36013039321769824</v>
      </c>
      <c r="L66" s="119">
        <f t="shared" si="28"/>
        <v>0.16378576340423892</v>
      </c>
      <c r="M66" s="120">
        <f t="shared" si="29"/>
        <v>12.917</v>
      </c>
      <c r="N66" s="121">
        <f t="shared" si="30"/>
        <v>0.24086141677093961</v>
      </c>
      <c r="O66" s="121">
        <f t="shared" si="31"/>
        <v>17.462452715893122</v>
      </c>
      <c r="P66" s="222">
        <f t="shared" si="32"/>
        <v>11</v>
      </c>
      <c r="Q66" s="223">
        <f t="shared" si="33"/>
        <v>4</v>
      </c>
      <c r="R66" s="223">
        <f t="shared" si="34"/>
        <v>290</v>
      </c>
      <c r="T66">
        <v>529</v>
      </c>
      <c r="U66">
        <v>7558</v>
      </c>
      <c r="V66" t="s">
        <v>354</v>
      </c>
      <c r="W66">
        <v>1660.7059999999999</v>
      </c>
      <c r="X66">
        <v>885.79200000000003</v>
      </c>
      <c r="Y66">
        <v>1.875</v>
      </c>
      <c r="Z66">
        <v>12.917</v>
      </c>
      <c r="AA66">
        <v>107.50497799999999</v>
      </c>
      <c r="AB66">
        <v>3.4816479999999999</v>
      </c>
      <c r="AC66">
        <v>38.715809999999998</v>
      </c>
      <c r="AD66" s="1">
        <v>272</v>
      </c>
      <c r="AE66">
        <v>4</v>
      </c>
      <c r="AF66">
        <v>290</v>
      </c>
      <c r="AG66">
        <v>90</v>
      </c>
      <c r="AH66">
        <v>15.447711999999999</v>
      </c>
      <c r="AI66">
        <v>266.10000000000002</v>
      </c>
      <c r="AJ66">
        <v>3.2</v>
      </c>
      <c r="AK66">
        <v>11</v>
      </c>
      <c r="AL66">
        <v>2958</v>
      </c>
      <c r="AM66" t="s">
        <v>355</v>
      </c>
      <c r="AN66" t="s">
        <v>707</v>
      </c>
      <c r="AO66">
        <v>1446.4949999999999</v>
      </c>
      <c r="AR66" t="s">
        <v>118</v>
      </c>
      <c r="AS66" t="s">
        <v>122</v>
      </c>
      <c r="AT66" t="s">
        <v>242</v>
      </c>
      <c r="AU66" t="s">
        <v>354</v>
      </c>
      <c r="AV66" t="s">
        <v>48</v>
      </c>
      <c r="AW66">
        <v>3</v>
      </c>
      <c r="BB66">
        <v>0.81679168037438665</v>
      </c>
      <c r="BC66" t="s">
        <v>67</v>
      </c>
      <c r="BF66" t="s">
        <v>118</v>
      </c>
      <c r="BG66" t="s">
        <v>122</v>
      </c>
      <c r="BH66" t="s">
        <v>354</v>
      </c>
      <c r="BI66">
        <v>7558</v>
      </c>
      <c r="BJ66">
        <v>3</v>
      </c>
      <c r="BK66" t="s">
        <v>242</v>
      </c>
      <c r="BL66" t="s">
        <v>246</v>
      </c>
      <c r="BM66">
        <v>0.81679168037438665</v>
      </c>
      <c r="BN66" t="s">
        <v>67</v>
      </c>
      <c r="BO66" t="s">
        <v>181</v>
      </c>
      <c r="BP66">
        <v>1660.7059999999999</v>
      </c>
    </row>
    <row r="67" spans="1:68" ht="16.5">
      <c r="A67" s="127" t="str">
        <f t="shared" si="18"/>
        <v>인천스마트</v>
      </c>
      <c r="B67" s="128" t="str">
        <f t="shared" si="1"/>
        <v>박종길</v>
      </c>
      <c r="C67" s="129" t="str">
        <f t="shared" si="19"/>
        <v>A</v>
      </c>
      <c r="D67" s="130">
        <f t="shared" si="20"/>
        <v>0.98181198958820737</v>
      </c>
      <c r="E67" s="131">
        <f t="shared" si="21"/>
        <v>4132</v>
      </c>
      <c r="F67" s="132" t="str">
        <f t="shared" si="22"/>
        <v>5</v>
      </c>
      <c r="G67" s="133" t="str">
        <f t="shared" si="23"/>
        <v>70바3509</v>
      </c>
      <c r="H67" s="134">
        <f t="shared" si="24"/>
        <v>4</v>
      </c>
      <c r="I67" s="135">
        <f t="shared" si="25"/>
        <v>2096.4690000000001</v>
      </c>
      <c r="J67" s="136">
        <f t="shared" si="26"/>
        <v>1.2401803376635507E-2</v>
      </c>
      <c r="K67" s="136">
        <f t="shared" si="27"/>
        <v>0.32518649147470552</v>
      </c>
      <c r="L67" s="136">
        <f t="shared" si="28"/>
        <v>0.12306406629432631</v>
      </c>
      <c r="M67" s="137">
        <f t="shared" si="29"/>
        <v>10.765000000000001</v>
      </c>
      <c r="N67" s="138">
        <f t="shared" si="30"/>
        <v>0</v>
      </c>
      <c r="O67" s="138">
        <f t="shared" si="31"/>
        <v>5.8670078117062543</v>
      </c>
      <c r="P67" s="220">
        <f t="shared" si="32"/>
        <v>0</v>
      </c>
      <c r="Q67" s="221">
        <f t="shared" si="33"/>
        <v>0</v>
      </c>
      <c r="R67" s="221">
        <f t="shared" si="34"/>
        <v>123</v>
      </c>
      <c r="T67">
        <v>529</v>
      </c>
      <c r="U67">
        <v>4132</v>
      </c>
      <c r="V67" t="s">
        <v>356</v>
      </c>
      <c r="W67">
        <v>2096.4690000000001</v>
      </c>
      <c r="X67">
        <v>1017.74</v>
      </c>
      <c r="Y67">
        <v>2.06</v>
      </c>
      <c r="Z67">
        <v>10.765000000000001</v>
      </c>
      <c r="AA67">
        <v>123.432452</v>
      </c>
      <c r="AB67">
        <v>1.5307850000000001</v>
      </c>
      <c r="AC67">
        <v>40.138565999999997</v>
      </c>
      <c r="AD67" s="1">
        <v>258</v>
      </c>
      <c r="AE67">
        <v>0</v>
      </c>
      <c r="AF67">
        <v>123</v>
      </c>
      <c r="AG67">
        <v>87</v>
      </c>
      <c r="AH67">
        <v>16.984746999999999</v>
      </c>
      <c r="AI67">
        <v>988.6</v>
      </c>
      <c r="AJ67">
        <v>6.1</v>
      </c>
      <c r="AK67">
        <v>0</v>
      </c>
      <c r="AL67">
        <v>0</v>
      </c>
      <c r="AM67" t="s">
        <v>357</v>
      </c>
      <c r="AN67" t="s">
        <v>708</v>
      </c>
      <c r="AO67">
        <v>1829.0540000000001</v>
      </c>
      <c r="AR67" t="s">
        <v>118</v>
      </c>
      <c r="AS67" t="s">
        <v>123</v>
      </c>
      <c r="AT67" t="s">
        <v>253</v>
      </c>
      <c r="AU67" t="s">
        <v>356</v>
      </c>
      <c r="AV67" t="s">
        <v>48</v>
      </c>
      <c r="AW67">
        <v>4</v>
      </c>
      <c r="BB67">
        <v>0.98181198958820737</v>
      </c>
      <c r="BC67" t="s">
        <v>66</v>
      </c>
      <c r="BF67" t="s">
        <v>118</v>
      </c>
      <c r="BG67" t="s">
        <v>123</v>
      </c>
      <c r="BH67" t="s">
        <v>356</v>
      </c>
      <c r="BI67">
        <v>4132</v>
      </c>
      <c r="BJ67">
        <v>4</v>
      </c>
      <c r="BK67" t="s">
        <v>253</v>
      </c>
      <c r="BL67" t="s">
        <v>258</v>
      </c>
      <c r="BM67">
        <v>0.98181198958820737</v>
      </c>
      <c r="BN67" t="s">
        <v>66</v>
      </c>
      <c r="BO67" t="s">
        <v>180</v>
      </c>
      <c r="BP67">
        <v>2096.4690000000001</v>
      </c>
    </row>
    <row r="68" spans="1:68" ht="16.5">
      <c r="A68" s="110" t="str">
        <f t="shared" si="18"/>
        <v>인천스마트</v>
      </c>
      <c r="B68" s="111" t="str">
        <f t="shared" si="1"/>
        <v>박종현</v>
      </c>
      <c r="C68" s="112" t="str">
        <f t="shared" si="19"/>
        <v>C</v>
      </c>
      <c r="D68" s="113">
        <f t="shared" si="20"/>
        <v>0.88441730813697783</v>
      </c>
      <c r="E68" s="114">
        <f t="shared" si="21"/>
        <v>7439</v>
      </c>
      <c r="F68" s="115" t="str">
        <f t="shared" si="22"/>
        <v>예비</v>
      </c>
      <c r="G68" s="116" t="str">
        <f t="shared" si="23"/>
        <v>71바7124</v>
      </c>
      <c r="H68" s="117">
        <f t="shared" si="24"/>
        <v>3</v>
      </c>
      <c r="I68" s="118">
        <f t="shared" si="25"/>
        <v>2120.3519999999999</v>
      </c>
      <c r="J68" s="119">
        <f t="shared" si="26"/>
        <v>5.6663493492934716E-2</v>
      </c>
      <c r="K68" s="119">
        <f t="shared" si="27"/>
        <v>0.3692309433497406</v>
      </c>
      <c r="L68" s="119">
        <f t="shared" si="28"/>
        <v>0.17308446899382746</v>
      </c>
      <c r="M68" s="120">
        <f t="shared" si="29"/>
        <v>13.162000000000001</v>
      </c>
      <c r="N68" s="121">
        <f t="shared" si="30"/>
        <v>0.37729584521815246</v>
      </c>
      <c r="O68" s="121">
        <f t="shared" si="31"/>
        <v>24.382743997223105</v>
      </c>
      <c r="P68" s="222">
        <f t="shared" si="32"/>
        <v>33</v>
      </c>
      <c r="Q68" s="223">
        <f t="shared" si="33"/>
        <v>8</v>
      </c>
      <c r="R68" s="223">
        <f t="shared" si="34"/>
        <v>517</v>
      </c>
      <c r="T68">
        <v>529</v>
      </c>
      <c r="U68">
        <v>7439</v>
      </c>
      <c r="V68" t="s">
        <v>594</v>
      </c>
      <c r="W68">
        <v>2120.3519999999999</v>
      </c>
      <c r="X68">
        <v>1170.8130000000001</v>
      </c>
      <c r="Y68">
        <v>1.8109999999999999</v>
      </c>
      <c r="Z68">
        <v>13.162000000000001</v>
      </c>
      <c r="AA68">
        <v>133.065516</v>
      </c>
      <c r="AB68">
        <v>7.5399570000000002</v>
      </c>
      <c r="AC68">
        <v>49.131906000000001</v>
      </c>
      <c r="AD68" s="1">
        <v>367</v>
      </c>
      <c r="AE68">
        <v>8</v>
      </c>
      <c r="AF68">
        <v>517</v>
      </c>
      <c r="AG68">
        <v>75</v>
      </c>
      <c r="AH68">
        <v>15.934646000000001</v>
      </c>
      <c r="AI68">
        <v>1601.8</v>
      </c>
      <c r="AJ68">
        <v>0</v>
      </c>
      <c r="AK68">
        <v>33</v>
      </c>
      <c r="AL68">
        <v>11428</v>
      </c>
      <c r="AM68" t="s">
        <v>595</v>
      </c>
      <c r="AN68" t="s">
        <v>709</v>
      </c>
      <c r="AO68">
        <v>1088.424</v>
      </c>
      <c r="AR68" t="s">
        <v>118</v>
      </c>
      <c r="AS68" t="s">
        <v>91</v>
      </c>
      <c r="AT68" t="s">
        <v>273</v>
      </c>
      <c r="AU68" t="s">
        <v>594</v>
      </c>
      <c r="AV68" t="s">
        <v>48</v>
      </c>
      <c r="AW68">
        <v>3</v>
      </c>
      <c r="BB68">
        <v>0.88441730813697783</v>
      </c>
      <c r="BC68" t="s">
        <v>69</v>
      </c>
      <c r="BF68" t="s">
        <v>118</v>
      </c>
      <c r="BG68" t="s">
        <v>91</v>
      </c>
      <c r="BH68" t="s">
        <v>594</v>
      </c>
      <c r="BI68">
        <v>7439</v>
      </c>
      <c r="BJ68">
        <v>3</v>
      </c>
      <c r="BK68" t="s">
        <v>273</v>
      </c>
      <c r="BL68" t="s">
        <v>206</v>
      </c>
      <c r="BM68">
        <v>0.88441730813697783</v>
      </c>
      <c r="BN68" t="s">
        <v>69</v>
      </c>
      <c r="BO68" t="s">
        <v>179</v>
      </c>
      <c r="BP68">
        <v>2120.3519999999999</v>
      </c>
    </row>
    <row r="69" spans="1:68" ht="16.5">
      <c r="A69" s="127" t="str">
        <f t="shared" si="18"/>
        <v>인천스마트</v>
      </c>
      <c r="B69" s="128" t="str">
        <f t="shared" si="1"/>
        <v>박종호</v>
      </c>
      <c r="C69" s="129" t="str">
        <f t="shared" si="19"/>
        <v>C</v>
      </c>
      <c r="D69" s="130">
        <f t="shared" si="20"/>
        <v>0.89505975941481586</v>
      </c>
      <c r="E69" s="131">
        <f t="shared" si="21"/>
        <v>3867</v>
      </c>
      <c r="F69" s="132" t="str">
        <f t="shared" si="22"/>
        <v>38</v>
      </c>
      <c r="G69" s="133" t="str">
        <f t="shared" si="23"/>
        <v>70바3550</v>
      </c>
      <c r="H69" s="134">
        <f t="shared" si="24"/>
        <v>2</v>
      </c>
      <c r="I69" s="135">
        <f t="shared" si="25"/>
        <v>2231.895</v>
      </c>
      <c r="J69" s="136">
        <f t="shared" si="26"/>
        <v>3.4818090855641297E-2</v>
      </c>
      <c r="K69" s="136">
        <f t="shared" si="27"/>
        <v>0.36448594052541994</v>
      </c>
      <c r="L69" s="136">
        <f t="shared" si="28"/>
        <v>0.24015466677419861</v>
      </c>
      <c r="M69" s="137">
        <f t="shared" si="29"/>
        <v>10.432</v>
      </c>
      <c r="N69" s="138">
        <f t="shared" si="30"/>
        <v>0.13441492543332012</v>
      </c>
      <c r="O69" s="138">
        <f t="shared" si="31"/>
        <v>18.280429858931537</v>
      </c>
      <c r="P69" s="220">
        <f t="shared" si="32"/>
        <v>12</v>
      </c>
      <c r="Q69" s="221">
        <f t="shared" si="33"/>
        <v>3</v>
      </c>
      <c r="R69" s="221">
        <f t="shared" si="34"/>
        <v>408</v>
      </c>
      <c r="T69">
        <v>529</v>
      </c>
      <c r="U69">
        <v>3867</v>
      </c>
      <c r="V69" t="s">
        <v>358</v>
      </c>
      <c r="W69">
        <v>2231.895</v>
      </c>
      <c r="X69">
        <v>1084.537</v>
      </c>
      <c r="Y69">
        <v>2.0579999999999998</v>
      </c>
      <c r="Z69">
        <v>10.432</v>
      </c>
      <c r="AA69">
        <v>152.84913299999999</v>
      </c>
      <c r="AB69">
        <v>5.3219149999999997</v>
      </c>
      <c r="AC69">
        <v>55.711359999999999</v>
      </c>
      <c r="AD69" s="1">
        <v>536</v>
      </c>
      <c r="AE69">
        <v>3</v>
      </c>
      <c r="AF69">
        <v>408</v>
      </c>
      <c r="AG69">
        <v>66</v>
      </c>
      <c r="AH69">
        <v>14.601946999999999</v>
      </c>
      <c r="AI69">
        <v>885.9</v>
      </c>
      <c r="AJ69">
        <v>0</v>
      </c>
      <c r="AK69">
        <v>12</v>
      </c>
      <c r="AL69">
        <v>8701</v>
      </c>
      <c r="AM69" t="s">
        <v>359</v>
      </c>
      <c r="AN69" t="s">
        <v>710</v>
      </c>
      <c r="AO69">
        <v>2123.7629999999999</v>
      </c>
      <c r="AR69" t="s">
        <v>118</v>
      </c>
      <c r="AS69" t="s">
        <v>122</v>
      </c>
      <c r="AT69" t="s">
        <v>246</v>
      </c>
      <c r="AU69" t="s">
        <v>358</v>
      </c>
      <c r="AV69" t="s">
        <v>48</v>
      </c>
      <c r="AW69">
        <v>2</v>
      </c>
      <c r="BB69">
        <v>0.89505975941481586</v>
      </c>
      <c r="BC69" t="s">
        <v>69</v>
      </c>
      <c r="BF69" t="s">
        <v>118</v>
      </c>
      <c r="BG69" t="s">
        <v>122</v>
      </c>
      <c r="BH69" t="s">
        <v>358</v>
      </c>
      <c r="BI69">
        <v>3867</v>
      </c>
      <c r="BJ69">
        <v>2</v>
      </c>
      <c r="BK69" t="s">
        <v>246</v>
      </c>
      <c r="BL69" t="s">
        <v>244</v>
      </c>
      <c r="BM69">
        <v>0.89505975941481586</v>
      </c>
      <c r="BN69" t="s">
        <v>69</v>
      </c>
      <c r="BO69" t="s">
        <v>179</v>
      </c>
      <c r="BP69">
        <v>2231.895</v>
      </c>
    </row>
    <row r="70" spans="1:68" ht="16.5">
      <c r="A70" s="110" t="str">
        <f t="shared" si="18"/>
        <v>인천스마트</v>
      </c>
      <c r="B70" s="111" t="str">
        <f t="shared" ref="B70:B133" si="35">IF(BH70="null", E70, BH70)</f>
        <v>박준용</v>
      </c>
      <c r="C70" s="112" t="str">
        <f t="shared" si="19"/>
        <v>A</v>
      </c>
      <c r="D70" s="113">
        <f t="shared" si="20"/>
        <v>0.98525849610166472</v>
      </c>
      <c r="E70" s="114">
        <f t="shared" si="21"/>
        <v>9583</v>
      </c>
      <c r="F70" s="115" t="str">
        <f t="shared" si="22"/>
        <v>20</v>
      </c>
      <c r="G70" s="116" t="str">
        <f t="shared" si="23"/>
        <v>70바3502</v>
      </c>
      <c r="H70" s="117">
        <f t="shared" si="24"/>
        <v>2</v>
      </c>
      <c r="I70" s="118">
        <f t="shared" si="25"/>
        <v>1850.79</v>
      </c>
      <c r="J70" s="119">
        <f t="shared" si="26"/>
        <v>4.2568336596881771E-3</v>
      </c>
      <c r="K70" s="119">
        <f t="shared" si="27"/>
        <v>0.36423878350775513</v>
      </c>
      <c r="L70" s="119">
        <f t="shared" si="28"/>
        <v>0.17397975999438078</v>
      </c>
      <c r="M70" s="120">
        <f t="shared" si="29"/>
        <v>10.254</v>
      </c>
      <c r="N70" s="121">
        <f t="shared" si="30"/>
        <v>0.10642181136308249</v>
      </c>
      <c r="O70" s="121">
        <f t="shared" si="31"/>
        <v>6.6513632101926552</v>
      </c>
      <c r="P70" s="222">
        <f t="shared" si="32"/>
        <v>2</v>
      </c>
      <c r="Q70" s="223">
        <f t="shared" si="33"/>
        <v>2</v>
      </c>
      <c r="R70" s="223">
        <f t="shared" si="34"/>
        <v>125</v>
      </c>
      <c r="T70">
        <v>529</v>
      </c>
      <c r="U70">
        <v>9583</v>
      </c>
      <c r="V70" t="s">
        <v>596</v>
      </c>
      <c r="W70">
        <v>1879.3140000000001</v>
      </c>
      <c r="X70">
        <v>957.02300000000002</v>
      </c>
      <c r="Y70">
        <v>1.964</v>
      </c>
      <c r="Z70">
        <v>10.254</v>
      </c>
      <c r="AA70">
        <v>108.187455</v>
      </c>
      <c r="AB70">
        <v>0.460536</v>
      </c>
      <c r="AC70">
        <v>39.406067</v>
      </c>
      <c r="AD70" s="1">
        <v>322</v>
      </c>
      <c r="AE70">
        <v>2</v>
      </c>
      <c r="AF70">
        <v>125</v>
      </c>
      <c r="AG70">
        <v>89</v>
      </c>
      <c r="AH70">
        <v>17.370903999999999</v>
      </c>
      <c r="AI70">
        <v>1161.3</v>
      </c>
      <c r="AJ70">
        <v>28.2</v>
      </c>
      <c r="AK70">
        <v>2</v>
      </c>
      <c r="AL70">
        <v>1427</v>
      </c>
      <c r="AM70" t="s">
        <v>597</v>
      </c>
      <c r="AN70" t="s">
        <v>711</v>
      </c>
      <c r="AO70">
        <v>1744.4739999999999</v>
      </c>
      <c r="AR70" t="s">
        <v>118</v>
      </c>
      <c r="AS70" t="s">
        <v>119</v>
      </c>
      <c r="AT70" t="s">
        <v>585</v>
      </c>
      <c r="AU70" t="s">
        <v>596</v>
      </c>
      <c r="AV70" t="s">
        <v>48</v>
      </c>
      <c r="AW70">
        <v>2</v>
      </c>
      <c r="BB70">
        <v>0.98525849610166472</v>
      </c>
      <c r="BC70" t="s">
        <v>66</v>
      </c>
      <c r="BF70" t="s">
        <v>118</v>
      </c>
      <c r="BG70" t="s">
        <v>119</v>
      </c>
      <c r="BH70" t="s">
        <v>596</v>
      </c>
      <c r="BI70">
        <v>9583</v>
      </c>
      <c r="BJ70">
        <v>2</v>
      </c>
      <c r="BK70" t="s">
        <v>585</v>
      </c>
      <c r="BL70" t="s">
        <v>201</v>
      </c>
      <c r="BM70">
        <v>0.98525849610166472</v>
      </c>
      <c r="BN70" t="s">
        <v>66</v>
      </c>
      <c r="BO70" t="s">
        <v>180</v>
      </c>
      <c r="BP70">
        <v>1850.79</v>
      </c>
    </row>
    <row r="71" spans="1:68" ht="16.5">
      <c r="A71" s="127" t="str">
        <f t="shared" si="18"/>
        <v>인천스마트</v>
      </c>
      <c r="B71" s="128" t="str">
        <f t="shared" si="35"/>
        <v>박화영</v>
      </c>
      <c r="C71" s="129" t="str">
        <f t="shared" si="19"/>
        <v>D</v>
      </c>
      <c r="D71" s="130">
        <f t="shared" si="20"/>
        <v>0.82047619047619047</v>
      </c>
      <c r="E71" s="131">
        <f t="shared" si="21"/>
        <v>3360</v>
      </c>
      <c r="F71" s="132" t="str">
        <f t="shared" si="22"/>
        <v>21</v>
      </c>
      <c r="G71" s="133" t="str">
        <f t="shared" si="23"/>
        <v>70바3562</v>
      </c>
      <c r="H71" s="134">
        <f t="shared" si="24"/>
        <v>1</v>
      </c>
      <c r="I71" s="135">
        <f t="shared" si="25"/>
        <v>509.30099999999999</v>
      </c>
      <c r="J71" s="136">
        <f t="shared" si="26"/>
        <v>7.0235441245674685E-2</v>
      </c>
      <c r="K71" s="136">
        <f t="shared" si="27"/>
        <v>0.35310401987937184</v>
      </c>
      <c r="L71" s="136">
        <f t="shared" si="28"/>
        <v>0.20616492015527163</v>
      </c>
      <c r="M71" s="137">
        <f t="shared" si="29"/>
        <v>20.831</v>
      </c>
      <c r="N71" s="138">
        <f t="shared" si="30"/>
        <v>2.6111072773424895</v>
      </c>
      <c r="O71" s="138">
        <f t="shared" si="31"/>
        <v>47.559453980166772</v>
      </c>
      <c r="P71" s="220">
        <f t="shared" si="32"/>
        <v>7</v>
      </c>
      <c r="Q71" s="221">
        <f t="shared" si="33"/>
        <v>14</v>
      </c>
      <c r="R71" s="221">
        <f t="shared" si="34"/>
        <v>255</v>
      </c>
      <c r="T71">
        <v>529</v>
      </c>
      <c r="U71">
        <v>3360</v>
      </c>
      <c r="V71" t="s">
        <v>360</v>
      </c>
      <c r="W71">
        <v>536.17100000000005</v>
      </c>
      <c r="X71">
        <v>311.47899999999998</v>
      </c>
      <c r="Y71">
        <v>1.7210000000000001</v>
      </c>
      <c r="Z71">
        <v>20.831</v>
      </c>
      <c r="AA71">
        <v>33.466650999999999</v>
      </c>
      <c r="AB71">
        <v>2.3505449999999999</v>
      </c>
      <c r="AC71">
        <v>11.817209</v>
      </c>
      <c r="AD71" s="1">
        <v>105</v>
      </c>
      <c r="AE71">
        <v>14</v>
      </c>
      <c r="AF71">
        <v>255</v>
      </c>
      <c r="AG71">
        <v>67</v>
      </c>
      <c r="AH71">
        <v>16.021052999999998</v>
      </c>
      <c r="AI71">
        <v>369.4</v>
      </c>
      <c r="AJ71">
        <v>0</v>
      </c>
      <c r="AK71">
        <v>7</v>
      </c>
      <c r="AL71">
        <v>608</v>
      </c>
      <c r="AM71" t="s">
        <v>361</v>
      </c>
      <c r="AN71" t="s">
        <v>712</v>
      </c>
      <c r="AO71">
        <v>509.30099999999999</v>
      </c>
      <c r="AR71" t="s">
        <v>118</v>
      </c>
      <c r="AS71" t="s">
        <v>120</v>
      </c>
      <c r="AT71" t="s">
        <v>214</v>
      </c>
      <c r="AU71" t="s">
        <v>360</v>
      </c>
      <c r="AV71" t="s">
        <v>48</v>
      </c>
      <c r="AW71">
        <v>1</v>
      </c>
      <c r="BB71">
        <v>0.82047619047619047</v>
      </c>
      <c r="BC71" t="s">
        <v>67</v>
      </c>
      <c r="BF71" t="s">
        <v>118</v>
      </c>
      <c r="BG71" t="s">
        <v>120</v>
      </c>
      <c r="BH71" t="s">
        <v>360</v>
      </c>
      <c r="BI71">
        <v>3360</v>
      </c>
      <c r="BJ71">
        <v>1</v>
      </c>
      <c r="BK71" t="s">
        <v>214</v>
      </c>
      <c r="BL71" t="s">
        <v>176</v>
      </c>
      <c r="BM71">
        <v>0.82047619047619047</v>
      </c>
      <c r="BN71" t="s">
        <v>67</v>
      </c>
      <c r="BO71" t="s">
        <v>181</v>
      </c>
      <c r="BP71">
        <v>509.30099999999999</v>
      </c>
    </row>
    <row r="72" spans="1:68" ht="16.5">
      <c r="A72" s="110" t="str">
        <f t="shared" ref="A72:A87" si="36">BF72</f>
        <v>인천스마트</v>
      </c>
      <c r="B72" s="111" t="str">
        <f t="shared" si="35"/>
        <v>배오성</v>
      </c>
      <c r="C72" s="112" t="str">
        <f t="shared" ref="C72:C87" si="37">BN72</f>
        <v>D</v>
      </c>
      <c r="D72" s="113">
        <f t="shared" ref="D72:D87" si="38">BM72</f>
        <v>0.83058171311541573</v>
      </c>
      <c r="E72" s="114">
        <f t="shared" ref="E72:E87" si="39">U72</f>
        <v>2550</v>
      </c>
      <c r="F72" s="115" t="str">
        <f t="shared" ref="F72:F87" si="40">BG72</f>
        <v>38</v>
      </c>
      <c r="G72" s="116" t="str">
        <f t="shared" ref="G72:G87" si="41">BK72</f>
        <v>70바3549</v>
      </c>
      <c r="H72" s="117">
        <f t="shared" ref="H72:H87" si="42">BJ72</f>
        <v>10</v>
      </c>
      <c r="I72" s="118">
        <f t="shared" ref="I72:I87" si="43">BP72</f>
        <v>1333.6299999999999</v>
      </c>
      <c r="J72" s="119">
        <f t="shared" ref="J72:J87" si="44">AB72/AA72</f>
        <v>2.9247216920080348E-2</v>
      </c>
      <c r="K72" s="119">
        <f t="shared" ref="K72:K87" si="45">AC72/AA72</f>
        <v>0.37408742275778811</v>
      </c>
      <c r="L72" s="119">
        <f t="shared" ref="L72:L87" si="46">AD72/I72</f>
        <v>0.16421346250459273</v>
      </c>
      <c r="M72" s="120">
        <f t="shared" ref="M72:M87" si="47">Z72</f>
        <v>13.167999999999999</v>
      </c>
      <c r="N72" s="121">
        <f t="shared" ref="N72:N87" si="48">AE72*100/W72</f>
        <v>0</v>
      </c>
      <c r="O72" s="121">
        <f t="shared" ref="O72:O87" si="49">AF72*100/W72</f>
        <v>25.044427614855692</v>
      </c>
      <c r="P72" s="222">
        <f t="shared" ref="P72:P87" si="50">AK72</f>
        <v>10</v>
      </c>
      <c r="Q72" s="223">
        <f t="shared" ref="Q72:Q87" si="51">AE72</f>
        <v>0</v>
      </c>
      <c r="R72" s="223">
        <f t="shared" ref="R72:R87" si="52">AF72</f>
        <v>334</v>
      </c>
      <c r="T72">
        <v>529</v>
      </c>
      <c r="U72">
        <v>2550</v>
      </c>
      <c r="V72" t="s">
        <v>362</v>
      </c>
      <c r="W72">
        <v>1333.63</v>
      </c>
      <c r="X72">
        <v>708.68200000000002</v>
      </c>
      <c r="Y72">
        <v>1.8819999999999999</v>
      </c>
      <c r="Z72">
        <v>13.167999999999999</v>
      </c>
      <c r="AA72">
        <v>92.658046999999996</v>
      </c>
      <c r="AB72">
        <v>2.7099899999999999</v>
      </c>
      <c r="AC72">
        <v>34.662210000000002</v>
      </c>
      <c r="AD72" s="1">
        <v>219</v>
      </c>
      <c r="AE72">
        <v>0</v>
      </c>
      <c r="AF72">
        <v>334</v>
      </c>
      <c r="AG72">
        <v>68</v>
      </c>
      <c r="AH72">
        <v>14.393029</v>
      </c>
      <c r="AI72">
        <v>200.8</v>
      </c>
      <c r="AJ72">
        <v>0</v>
      </c>
      <c r="AK72">
        <v>10</v>
      </c>
      <c r="AL72">
        <v>2418</v>
      </c>
      <c r="AM72" t="s">
        <v>363</v>
      </c>
      <c r="AN72" t="s">
        <v>713</v>
      </c>
      <c r="AO72">
        <v>280.21899999999999</v>
      </c>
      <c r="AR72" t="s">
        <v>118</v>
      </c>
      <c r="AS72" t="s">
        <v>122</v>
      </c>
      <c r="AT72" t="s">
        <v>245</v>
      </c>
      <c r="AU72" t="s">
        <v>362</v>
      </c>
      <c r="AV72" t="s">
        <v>48</v>
      </c>
      <c r="AW72">
        <v>10</v>
      </c>
      <c r="BB72">
        <v>0.83058171311541573</v>
      </c>
      <c r="BC72" t="s">
        <v>67</v>
      </c>
      <c r="BF72" t="s">
        <v>118</v>
      </c>
      <c r="BG72" t="s">
        <v>122</v>
      </c>
      <c r="BH72" t="s">
        <v>362</v>
      </c>
      <c r="BI72">
        <v>2550</v>
      </c>
      <c r="BJ72">
        <v>10</v>
      </c>
      <c r="BK72" t="s">
        <v>245</v>
      </c>
      <c r="BL72" t="s">
        <v>250</v>
      </c>
      <c r="BM72">
        <v>0.83058171311541573</v>
      </c>
      <c r="BN72" t="s">
        <v>67</v>
      </c>
      <c r="BO72" t="s">
        <v>181</v>
      </c>
      <c r="BP72">
        <v>1333.6299999999999</v>
      </c>
    </row>
    <row r="73" spans="1:68" ht="16.5">
      <c r="A73" s="127" t="str">
        <f t="shared" si="36"/>
        <v>인천스마트</v>
      </c>
      <c r="B73" s="128" t="str">
        <f t="shared" si="35"/>
        <v>백종필</v>
      </c>
      <c r="C73" s="129" t="str">
        <f t="shared" si="37"/>
        <v>B</v>
      </c>
      <c r="D73" s="130">
        <f t="shared" si="38"/>
        <v>0.91526315789473689</v>
      </c>
      <c r="E73" s="131">
        <f t="shared" si="39"/>
        <v>5685</v>
      </c>
      <c r="F73" s="132" t="str">
        <f t="shared" si="40"/>
        <v>27</v>
      </c>
      <c r="G73" s="133" t="str">
        <f t="shared" si="41"/>
        <v>70바3659</v>
      </c>
      <c r="H73" s="134">
        <f t="shared" si="42"/>
        <v>1</v>
      </c>
      <c r="I73" s="135">
        <f t="shared" si="43"/>
        <v>1553.1969999999999</v>
      </c>
      <c r="J73" s="136">
        <f t="shared" si="44"/>
        <v>6.3775045884327503E-2</v>
      </c>
      <c r="K73" s="136">
        <f t="shared" si="45"/>
        <v>0.37304975947415192</v>
      </c>
      <c r="L73" s="136">
        <f t="shared" si="46"/>
        <v>0.16932816635623171</v>
      </c>
      <c r="M73" s="137">
        <f t="shared" si="47"/>
        <v>15.98</v>
      </c>
      <c r="N73" s="138">
        <f t="shared" si="48"/>
        <v>0</v>
      </c>
      <c r="O73" s="138">
        <v>79.599999999999994</v>
      </c>
      <c r="P73" s="220">
        <f t="shared" si="50"/>
        <v>25</v>
      </c>
      <c r="Q73" s="221">
        <f t="shared" si="51"/>
        <v>0</v>
      </c>
      <c r="R73" s="221">
        <f t="shared" si="52"/>
        <v>906</v>
      </c>
      <c r="T73">
        <v>529</v>
      </c>
      <c r="U73">
        <v>5685</v>
      </c>
      <c r="V73" t="s">
        <v>364</v>
      </c>
      <c r="W73">
        <v>1590.479</v>
      </c>
      <c r="X73">
        <v>916.25800000000004</v>
      </c>
      <c r="Y73">
        <v>1.736</v>
      </c>
      <c r="Z73">
        <v>15.98</v>
      </c>
      <c r="AA73">
        <v>97.377476000000001</v>
      </c>
      <c r="AB73">
        <v>6.2102529999999998</v>
      </c>
      <c r="AC73">
        <v>36.326644000000002</v>
      </c>
      <c r="AD73" s="1">
        <v>263</v>
      </c>
      <c r="AE73">
        <v>0</v>
      </c>
      <c r="AF73">
        <v>906</v>
      </c>
      <c r="AG73">
        <v>90</v>
      </c>
      <c r="AH73">
        <v>16.333130000000001</v>
      </c>
      <c r="AI73">
        <v>2099</v>
      </c>
      <c r="AJ73">
        <v>45.6</v>
      </c>
      <c r="AK73">
        <v>25</v>
      </c>
      <c r="AL73">
        <v>8643</v>
      </c>
      <c r="AM73" t="s">
        <v>365</v>
      </c>
      <c r="AN73" t="s">
        <v>714</v>
      </c>
      <c r="AO73">
        <v>1553.1969999999999</v>
      </c>
      <c r="AR73" t="s">
        <v>118</v>
      </c>
      <c r="AS73" t="s">
        <v>121</v>
      </c>
      <c r="AT73" t="s">
        <v>237</v>
      </c>
      <c r="AU73" t="s">
        <v>364</v>
      </c>
      <c r="AV73" t="s">
        <v>48</v>
      </c>
      <c r="AW73">
        <v>1</v>
      </c>
      <c r="BB73">
        <v>0.91526315789473689</v>
      </c>
      <c r="BC73" t="s">
        <v>68</v>
      </c>
      <c r="BF73" t="s">
        <v>118</v>
      </c>
      <c r="BG73" t="s">
        <v>121</v>
      </c>
      <c r="BH73" t="s">
        <v>364</v>
      </c>
      <c r="BI73">
        <v>5685</v>
      </c>
      <c r="BJ73">
        <v>1</v>
      </c>
      <c r="BK73" t="s">
        <v>237</v>
      </c>
      <c r="BL73" t="s">
        <v>176</v>
      </c>
      <c r="BM73">
        <v>0.91526315789473689</v>
      </c>
      <c r="BN73" t="s">
        <v>68</v>
      </c>
      <c r="BO73" t="s">
        <v>177</v>
      </c>
      <c r="BP73">
        <v>1553.1969999999999</v>
      </c>
    </row>
    <row r="74" spans="1:68" ht="16.5">
      <c r="A74" s="110" t="str">
        <f t="shared" si="36"/>
        <v>인천스마트</v>
      </c>
      <c r="B74" s="111" t="str">
        <f t="shared" si="35"/>
        <v>변일용</v>
      </c>
      <c r="C74" s="112" t="str">
        <f t="shared" si="37"/>
        <v>B</v>
      </c>
      <c r="D74" s="113">
        <f t="shared" si="38"/>
        <v>0.94389138555590835</v>
      </c>
      <c r="E74" s="114">
        <f t="shared" si="39"/>
        <v>4412</v>
      </c>
      <c r="F74" s="115" t="str">
        <f t="shared" si="40"/>
        <v>5</v>
      </c>
      <c r="G74" s="116" t="str">
        <f t="shared" si="41"/>
        <v>70바3630</v>
      </c>
      <c r="H74" s="117">
        <f t="shared" si="42"/>
        <v>3</v>
      </c>
      <c r="I74" s="118">
        <f t="shared" si="43"/>
        <v>2237.3319999999999</v>
      </c>
      <c r="J74" s="119">
        <f t="shared" si="44"/>
        <v>2.5050839476454236E-2</v>
      </c>
      <c r="K74" s="119">
        <f t="shared" si="45"/>
        <v>0.35656514775892378</v>
      </c>
      <c r="L74" s="119">
        <f t="shared" si="46"/>
        <v>0.2029202639572491</v>
      </c>
      <c r="M74" s="120">
        <f t="shared" si="47"/>
        <v>13.367000000000001</v>
      </c>
      <c r="N74" s="121">
        <f t="shared" si="48"/>
        <v>4.4696093382653984E-2</v>
      </c>
      <c r="O74" s="121">
        <f t="shared" si="49"/>
        <v>17.789045166296287</v>
      </c>
      <c r="P74" s="222">
        <f t="shared" si="50"/>
        <v>18</v>
      </c>
      <c r="Q74" s="223">
        <f t="shared" si="51"/>
        <v>1</v>
      </c>
      <c r="R74" s="223">
        <f t="shared" si="52"/>
        <v>398</v>
      </c>
      <c r="T74">
        <v>529</v>
      </c>
      <c r="U74">
        <v>4412</v>
      </c>
      <c r="V74" t="s">
        <v>366</v>
      </c>
      <c r="W74">
        <v>2237.3319999999999</v>
      </c>
      <c r="X74">
        <v>1130.8810000000001</v>
      </c>
      <c r="Y74">
        <v>1.978</v>
      </c>
      <c r="Z74">
        <v>13.367000000000001</v>
      </c>
      <c r="AA74">
        <v>136.91968299999999</v>
      </c>
      <c r="AB74">
        <v>3.4299529999999998</v>
      </c>
      <c r="AC74">
        <v>48.820787000000003</v>
      </c>
      <c r="AD74" s="1">
        <v>454</v>
      </c>
      <c r="AE74">
        <v>1</v>
      </c>
      <c r="AF74">
        <v>398</v>
      </c>
      <c r="AG74">
        <v>70</v>
      </c>
      <c r="AH74">
        <v>16.34047</v>
      </c>
      <c r="AI74">
        <v>2289.8000000000002</v>
      </c>
      <c r="AJ74">
        <v>0</v>
      </c>
      <c r="AK74">
        <v>18</v>
      </c>
      <c r="AL74">
        <v>4187</v>
      </c>
      <c r="AM74" t="s">
        <v>367</v>
      </c>
      <c r="AN74" t="s">
        <v>715</v>
      </c>
      <c r="AO74">
        <v>2051.942</v>
      </c>
      <c r="AR74" t="s">
        <v>118</v>
      </c>
      <c r="AS74" t="s">
        <v>123</v>
      </c>
      <c r="AT74" t="s">
        <v>259</v>
      </c>
      <c r="AU74" t="s">
        <v>366</v>
      </c>
      <c r="AV74" t="s">
        <v>48</v>
      </c>
      <c r="AW74">
        <v>3</v>
      </c>
      <c r="BB74">
        <v>0.94389138555590835</v>
      </c>
      <c r="BC74" t="s">
        <v>68</v>
      </c>
      <c r="BF74" t="s">
        <v>118</v>
      </c>
      <c r="BG74" t="s">
        <v>123</v>
      </c>
      <c r="BH74" t="s">
        <v>366</v>
      </c>
      <c r="BI74">
        <v>4412</v>
      </c>
      <c r="BJ74">
        <v>3</v>
      </c>
      <c r="BK74" t="s">
        <v>259</v>
      </c>
      <c r="BL74" t="s">
        <v>618</v>
      </c>
      <c r="BM74">
        <v>0.94389138555590835</v>
      </c>
      <c r="BN74" t="s">
        <v>68</v>
      </c>
      <c r="BO74" t="s">
        <v>177</v>
      </c>
      <c r="BP74">
        <v>2237.3319999999999</v>
      </c>
    </row>
    <row r="75" spans="1:68" ht="16.5">
      <c r="A75" s="127" t="str">
        <f t="shared" si="36"/>
        <v>인천스마트</v>
      </c>
      <c r="B75" s="128" t="str">
        <f t="shared" si="35"/>
        <v>서기원</v>
      </c>
      <c r="C75" s="129" t="str">
        <f t="shared" si="37"/>
        <v>C</v>
      </c>
      <c r="D75" s="130">
        <f t="shared" si="38"/>
        <v>0.86800947247254401</v>
      </c>
      <c r="E75" s="131">
        <f t="shared" si="39"/>
        <v>1777</v>
      </c>
      <c r="F75" s="132" t="str">
        <f t="shared" si="40"/>
        <v>20</v>
      </c>
      <c r="G75" s="133" t="str">
        <f t="shared" si="41"/>
        <v>70바3507</v>
      </c>
      <c r="H75" s="134">
        <f t="shared" si="42"/>
        <v>3</v>
      </c>
      <c r="I75" s="135">
        <f t="shared" si="43"/>
        <v>1116.3400000000001</v>
      </c>
      <c r="J75" s="136">
        <f t="shared" si="44"/>
        <v>2.5638810153321461E-2</v>
      </c>
      <c r="K75" s="136">
        <f t="shared" si="45"/>
        <v>0.43155887272381671</v>
      </c>
      <c r="L75" s="136">
        <f t="shared" si="46"/>
        <v>0.16751168998692154</v>
      </c>
      <c r="M75" s="137">
        <f t="shared" si="47"/>
        <v>22.062999999999999</v>
      </c>
      <c r="N75" s="138">
        <f t="shared" si="48"/>
        <v>0.6927900473781794</v>
      </c>
      <c r="O75" s="138">
        <f t="shared" si="49"/>
        <v>152.84680420281083</v>
      </c>
      <c r="P75" s="220">
        <f t="shared" si="50"/>
        <v>33</v>
      </c>
      <c r="Q75" s="221">
        <f t="shared" si="51"/>
        <v>8</v>
      </c>
      <c r="R75" s="221">
        <f t="shared" si="52"/>
        <v>1765</v>
      </c>
      <c r="T75">
        <v>529</v>
      </c>
      <c r="U75">
        <v>1777</v>
      </c>
      <c r="V75" t="s">
        <v>368</v>
      </c>
      <c r="W75">
        <v>1154.751</v>
      </c>
      <c r="X75">
        <v>664.60599999999999</v>
      </c>
      <c r="Y75">
        <v>1.7370000000000001</v>
      </c>
      <c r="Z75">
        <v>22.062999999999999</v>
      </c>
      <c r="AA75">
        <v>62.068871000000001</v>
      </c>
      <c r="AB75">
        <v>1.591372</v>
      </c>
      <c r="AC75">
        <v>26.786372</v>
      </c>
      <c r="AD75" s="1">
        <v>187</v>
      </c>
      <c r="AE75">
        <v>8</v>
      </c>
      <c r="AF75">
        <v>1765</v>
      </c>
      <c r="AG75">
        <v>82</v>
      </c>
      <c r="AH75">
        <v>18.604348999999999</v>
      </c>
      <c r="AI75">
        <v>4547.2</v>
      </c>
      <c r="AJ75">
        <v>0</v>
      </c>
      <c r="AK75">
        <v>33</v>
      </c>
      <c r="AL75">
        <v>15247</v>
      </c>
      <c r="AM75" t="s">
        <v>369</v>
      </c>
      <c r="AN75" t="s">
        <v>716</v>
      </c>
      <c r="AO75">
        <v>1009.574</v>
      </c>
      <c r="AR75" t="s">
        <v>118</v>
      </c>
      <c r="AS75" t="s">
        <v>119</v>
      </c>
      <c r="AT75" t="s">
        <v>203</v>
      </c>
      <c r="AU75" t="s">
        <v>368</v>
      </c>
      <c r="AV75" t="s">
        <v>48</v>
      </c>
      <c r="AW75">
        <v>3</v>
      </c>
      <c r="BB75">
        <v>0.86800947247254401</v>
      </c>
      <c r="BC75" t="s">
        <v>69</v>
      </c>
      <c r="BF75" t="s">
        <v>118</v>
      </c>
      <c r="BG75" t="s">
        <v>119</v>
      </c>
      <c r="BH75" t="s">
        <v>368</v>
      </c>
      <c r="BI75">
        <v>1777</v>
      </c>
      <c r="BJ75">
        <v>3</v>
      </c>
      <c r="BK75" t="s">
        <v>203</v>
      </c>
      <c r="BL75" t="s">
        <v>585</v>
      </c>
      <c r="BM75">
        <v>0.86800947247254401</v>
      </c>
      <c r="BN75" t="s">
        <v>69</v>
      </c>
      <c r="BO75" t="s">
        <v>179</v>
      </c>
      <c r="BP75">
        <v>1116.3400000000001</v>
      </c>
    </row>
    <row r="76" spans="1:68" ht="16.5">
      <c r="A76" s="110" t="str">
        <f t="shared" si="36"/>
        <v>인천스마트</v>
      </c>
      <c r="B76" s="111" t="str">
        <f t="shared" si="35"/>
        <v>서문원</v>
      </c>
      <c r="C76" s="112" t="str">
        <f t="shared" si="37"/>
        <v>B</v>
      </c>
      <c r="D76" s="113">
        <f t="shared" si="38"/>
        <v>0.93720943973802229</v>
      </c>
      <c r="E76" s="114">
        <f t="shared" si="39"/>
        <v>4800</v>
      </c>
      <c r="F76" s="115" t="str">
        <f t="shared" si="40"/>
        <v>20</v>
      </c>
      <c r="G76" s="116" t="str">
        <f t="shared" si="41"/>
        <v>70바3564</v>
      </c>
      <c r="H76" s="117">
        <f t="shared" si="42"/>
        <v>2</v>
      </c>
      <c r="I76" s="118">
        <f t="shared" si="43"/>
        <v>1966.58</v>
      </c>
      <c r="J76" s="119">
        <f t="shared" si="44"/>
        <v>2.2459449398580425E-2</v>
      </c>
      <c r="K76" s="119">
        <f t="shared" si="45"/>
        <v>0.3331534661107573</v>
      </c>
      <c r="L76" s="119">
        <f t="shared" si="46"/>
        <v>0.17492296270683116</v>
      </c>
      <c r="M76" s="120">
        <f t="shared" si="47"/>
        <v>11.311</v>
      </c>
      <c r="N76" s="121">
        <f t="shared" si="48"/>
        <v>0.2033987938451525</v>
      </c>
      <c r="O76" s="121">
        <f t="shared" si="49"/>
        <v>10.678436676870506</v>
      </c>
      <c r="P76" s="222">
        <f t="shared" si="50"/>
        <v>4</v>
      </c>
      <c r="Q76" s="223">
        <f t="shared" si="51"/>
        <v>4</v>
      </c>
      <c r="R76" s="223">
        <f t="shared" si="52"/>
        <v>210</v>
      </c>
      <c r="T76">
        <v>529</v>
      </c>
      <c r="U76">
        <v>4800</v>
      </c>
      <c r="V76" t="s">
        <v>370</v>
      </c>
      <c r="W76">
        <v>1966.58</v>
      </c>
      <c r="X76">
        <v>1049.2190000000001</v>
      </c>
      <c r="Y76">
        <v>1.8740000000000001</v>
      </c>
      <c r="Z76">
        <v>11.311</v>
      </c>
      <c r="AA76">
        <v>120.066345</v>
      </c>
      <c r="AB76">
        <v>2.6966239999999999</v>
      </c>
      <c r="AC76">
        <v>40.000518999999997</v>
      </c>
      <c r="AD76" s="1">
        <v>344</v>
      </c>
      <c r="AE76">
        <v>4</v>
      </c>
      <c r="AF76">
        <v>210</v>
      </c>
      <c r="AG76">
        <v>82</v>
      </c>
      <c r="AH76">
        <v>16.379111000000002</v>
      </c>
      <c r="AI76">
        <v>1240.9000000000001</v>
      </c>
      <c r="AJ76">
        <v>0</v>
      </c>
      <c r="AK76">
        <v>4</v>
      </c>
      <c r="AL76">
        <v>248</v>
      </c>
      <c r="AM76" t="s">
        <v>371</v>
      </c>
      <c r="AN76" t="s">
        <v>717</v>
      </c>
      <c r="AO76">
        <v>1868.9649999999999</v>
      </c>
      <c r="AR76" t="s">
        <v>118</v>
      </c>
      <c r="AS76" t="s">
        <v>119</v>
      </c>
      <c r="AT76" t="s">
        <v>205</v>
      </c>
      <c r="AU76" t="s">
        <v>370</v>
      </c>
      <c r="AV76" t="s">
        <v>48</v>
      </c>
      <c r="AW76">
        <v>2</v>
      </c>
      <c r="BB76">
        <v>0.93720943973802229</v>
      </c>
      <c r="BC76" t="s">
        <v>68</v>
      </c>
      <c r="BF76" t="s">
        <v>118</v>
      </c>
      <c r="BG76" t="s">
        <v>119</v>
      </c>
      <c r="BH76" t="s">
        <v>370</v>
      </c>
      <c r="BI76">
        <v>4800</v>
      </c>
      <c r="BJ76">
        <v>2</v>
      </c>
      <c r="BK76" t="s">
        <v>205</v>
      </c>
      <c r="BL76" t="s">
        <v>546</v>
      </c>
      <c r="BM76">
        <v>0.93720943973802229</v>
      </c>
      <c r="BN76" t="s">
        <v>68</v>
      </c>
      <c r="BO76" t="s">
        <v>177</v>
      </c>
      <c r="BP76">
        <v>1966.58</v>
      </c>
    </row>
    <row r="77" spans="1:68" ht="16.5">
      <c r="A77" s="127" t="str">
        <f t="shared" si="36"/>
        <v>인천스마트</v>
      </c>
      <c r="B77" s="128" t="str">
        <f t="shared" si="35"/>
        <v>서수찬</v>
      </c>
      <c r="C77" s="129" t="str">
        <f t="shared" si="37"/>
        <v>A</v>
      </c>
      <c r="D77" s="130">
        <f t="shared" si="38"/>
        <v>0.96799999999999997</v>
      </c>
      <c r="E77" s="131">
        <f t="shared" si="39"/>
        <v>1069</v>
      </c>
      <c r="F77" s="132" t="str">
        <f t="shared" si="40"/>
        <v>20</v>
      </c>
      <c r="G77" s="133" t="str">
        <f t="shared" si="41"/>
        <v>70바3556</v>
      </c>
      <c r="H77" s="134">
        <f t="shared" si="42"/>
        <v>1</v>
      </c>
      <c r="I77" s="135">
        <f t="shared" si="43"/>
        <v>565.37400000000002</v>
      </c>
      <c r="J77" s="136">
        <f t="shared" si="44"/>
        <v>5.6148022315219842E-2</v>
      </c>
      <c r="K77" s="136">
        <f t="shared" si="45"/>
        <v>0.33911189438220229</v>
      </c>
      <c r="L77" s="136">
        <f t="shared" si="46"/>
        <v>0.19279273542822981</v>
      </c>
      <c r="M77" s="137">
        <f t="shared" si="47"/>
        <v>15.868</v>
      </c>
      <c r="N77" s="138">
        <f t="shared" si="48"/>
        <v>0.88437034600105413</v>
      </c>
      <c r="O77" s="138">
        <f t="shared" si="49"/>
        <v>3.0068591764035841</v>
      </c>
      <c r="P77" s="220">
        <f t="shared" si="50"/>
        <v>4</v>
      </c>
      <c r="Q77" s="221">
        <f t="shared" si="51"/>
        <v>5</v>
      </c>
      <c r="R77" s="221">
        <f t="shared" si="52"/>
        <v>17</v>
      </c>
      <c r="T77">
        <v>529</v>
      </c>
      <c r="U77">
        <v>1069</v>
      </c>
      <c r="V77" t="s">
        <v>718</v>
      </c>
      <c r="W77">
        <v>565.37400000000002</v>
      </c>
      <c r="X77">
        <v>292.029</v>
      </c>
      <c r="Y77">
        <v>1.9359999999999999</v>
      </c>
      <c r="Z77">
        <v>15.868</v>
      </c>
      <c r="AA77">
        <v>29.143875999999999</v>
      </c>
      <c r="AB77">
        <v>1.636371</v>
      </c>
      <c r="AC77">
        <v>9.8830349999999996</v>
      </c>
      <c r="AD77" s="1">
        <v>109</v>
      </c>
      <c r="AE77">
        <v>5</v>
      </c>
      <c r="AF77">
        <v>17</v>
      </c>
      <c r="AG77">
        <v>70</v>
      </c>
      <c r="AH77">
        <v>19.39941</v>
      </c>
      <c r="AI77">
        <v>360.2</v>
      </c>
      <c r="AJ77">
        <v>0</v>
      </c>
      <c r="AK77">
        <v>4</v>
      </c>
      <c r="AL77">
        <v>1495</v>
      </c>
      <c r="AM77" t="s">
        <v>719</v>
      </c>
      <c r="AN77" t="s">
        <v>720</v>
      </c>
      <c r="AO77">
        <v>565.37400000000002</v>
      </c>
      <c r="AR77" t="s">
        <v>118</v>
      </c>
      <c r="AS77" t="s">
        <v>119</v>
      </c>
      <c r="AT77" t="s">
        <v>204</v>
      </c>
      <c r="AU77" t="s">
        <v>718</v>
      </c>
      <c r="AV77" t="s">
        <v>48</v>
      </c>
      <c r="AW77">
        <v>1</v>
      </c>
      <c r="BB77">
        <v>0.96799999999999997</v>
      </c>
      <c r="BC77" t="s">
        <v>66</v>
      </c>
      <c r="BF77" t="s">
        <v>118</v>
      </c>
      <c r="BG77" t="s">
        <v>119</v>
      </c>
      <c r="BH77" t="s">
        <v>718</v>
      </c>
      <c r="BI77">
        <v>1069</v>
      </c>
      <c r="BJ77">
        <v>1</v>
      </c>
      <c r="BK77" t="s">
        <v>204</v>
      </c>
      <c r="BL77" t="s">
        <v>176</v>
      </c>
      <c r="BM77">
        <v>0.96799999999999997</v>
      </c>
      <c r="BN77" t="s">
        <v>66</v>
      </c>
      <c r="BO77" t="s">
        <v>180</v>
      </c>
      <c r="BP77">
        <v>565.37400000000002</v>
      </c>
    </row>
    <row r="78" spans="1:68" ht="16.5">
      <c r="A78" s="110" t="str">
        <f t="shared" si="36"/>
        <v>인천스마트</v>
      </c>
      <c r="B78" s="111" t="str">
        <f t="shared" si="35"/>
        <v>서창용</v>
      </c>
      <c r="C78" s="112" t="str">
        <f t="shared" si="37"/>
        <v>B</v>
      </c>
      <c r="D78" s="113">
        <f t="shared" si="38"/>
        <v>0.91833410456115683</v>
      </c>
      <c r="E78" s="114">
        <f t="shared" si="39"/>
        <v>135</v>
      </c>
      <c r="F78" s="115" t="str">
        <f t="shared" si="40"/>
        <v>20</v>
      </c>
      <c r="G78" s="116" t="str">
        <f t="shared" si="41"/>
        <v>70바3573</v>
      </c>
      <c r="H78" s="117">
        <f t="shared" si="42"/>
        <v>11</v>
      </c>
      <c r="I78" s="118">
        <f t="shared" si="43"/>
        <v>1499.7730000000001</v>
      </c>
      <c r="J78" s="119">
        <f t="shared" si="44"/>
        <v>6.1191902506795709E-2</v>
      </c>
      <c r="K78" s="119">
        <f t="shared" si="45"/>
        <v>0.40759705441098049</v>
      </c>
      <c r="L78" s="119">
        <f t="shared" si="46"/>
        <v>0.10134867076550917</v>
      </c>
      <c r="M78" s="120">
        <f t="shared" si="47"/>
        <v>13.929</v>
      </c>
      <c r="N78" s="121">
        <f t="shared" si="48"/>
        <v>6.6461345416892081E-2</v>
      </c>
      <c r="O78" s="121">
        <f t="shared" si="49"/>
        <v>36.886046706375105</v>
      </c>
      <c r="P78" s="222">
        <f t="shared" si="50"/>
        <v>27</v>
      </c>
      <c r="Q78" s="223">
        <f t="shared" si="51"/>
        <v>1</v>
      </c>
      <c r="R78" s="223">
        <f t="shared" si="52"/>
        <v>555</v>
      </c>
      <c r="T78">
        <v>529</v>
      </c>
      <c r="U78">
        <v>135</v>
      </c>
      <c r="V78" t="s">
        <v>580</v>
      </c>
      <c r="W78">
        <v>1504.634</v>
      </c>
      <c r="X78">
        <v>820.49</v>
      </c>
      <c r="Y78">
        <v>1.8340000000000001</v>
      </c>
      <c r="Z78">
        <v>13.929</v>
      </c>
      <c r="AA78">
        <v>98.310524000000001</v>
      </c>
      <c r="AB78">
        <v>6.0158079999999998</v>
      </c>
      <c r="AC78">
        <v>40.071080000000002</v>
      </c>
      <c r="AD78" s="1">
        <v>152</v>
      </c>
      <c r="AE78">
        <v>1</v>
      </c>
      <c r="AF78">
        <v>555</v>
      </c>
      <c r="AG78">
        <v>70</v>
      </c>
      <c r="AH78">
        <v>15.304912</v>
      </c>
      <c r="AI78">
        <v>1551.1</v>
      </c>
      <c r="AJ78">
        <v>0</v>
      </c>
      <c r="AK78">
        <v>27</v>
      </c>
      <c r="AL78">
        <v>8287</v>
      </c>
      <c r="AM78" t="s">
        <v>581</v>
      </c>
      <c r="AN78" t="s">
        <v>721</v>
      </c>
      <c r="AO78">
        <v>318.22000000000003</v>
      </c>
      <c r="AR78" t="s">
        <v>118</v>
      </c>
      <c r="AS78" t="s">
        <v>119</v>
      </c>
      <c r="AT78" t="s">
        <v>208</v>
      </c>
      <c r="AU78" t="s">
        <v>580</v>
      </c>
      <c r="AV78" t="s">
        <v>48</v>
      </c>
      <c r="AW78">
        <v>11</v>
      </c>
      <c r="BB78">
        <v>0.91833410456115683</v>
      </c>
      <c r="BC78" t="s">
        <v>68</v>
      </c>
      <c r="BF78" t="s">
        <v>118</v>
      </c>
      <c r="BG78" t="s">
        <v>119</v>
      </c>
      <c r="BH78" t="s">
        <v>580</v>
      </c>
      <c r="BI78">
        <v>135</v>
      </c>
      <c r="BJ78">
        <v>11</v>
      </c>
      <c r="BK78" t="s">
        <v>208</v>
      </c>
      <c r="BL78" t="s">
        <v>203</v>
      </c>
      <c r="BM78">
        <v>0.91833410456115683</v>
      </c>
      <c r="BN78" t="s">
        <v>68</v>
      </c>
      <c r="BO78" t="s">
        <v>177</v>
      </c>
      <c r="BP78">
        <v>1499.7730000000001</v>
      </c>
    </row>
    <row r="79" spans="1:68" ht="16.5">
      <c r="A79" s="127" t="str">
        <f t="shared" si="36"/>
        <v>인천스마트</v>
      </c>
      <c r="B79" s="128" t="str">
        <f t="shared" si="35"/>
        <v>서형민</v>
      </c>
      <c r="C79" s="129" t="str">
        <f t="shared" si="37"/>
        <v>B</v>
      </c>
      <c r="D79" s="130">
        <f t="shared" si="38"/>
        <v>0.93944352374960527</v>
      </c>
      <c r="E79" s="131">
        <f t="shared" si="39"/>
        <v>2190</v>
      </c>
      <c r="F79" s="132" t="str">
        <f t="shared" si="40"/>
        <v>27</v>
      </c>
      <c r="G79" s="133" t="str">
        <f t="shared" si="41"/>
        <v>70바3633</v>
      </c>
      <c r="H79" s="134">
        <f t="shared" si="42"/>
        <v>3</v>
      </c>
      <c r="I79" s="135">
        <f t="shared" si="43"/>
        <v>2514.5259999999998</v>
      </c>
      <c r="J79" s="136">
        <f t="shared" si="44"/>
        <v>1.1008665992402911E-2</v>
      </c>
      <c r="K79" s="136">
        <f t="shared" si="45"/>
        <v>0.38776927357464813</v>
      </c>
      <c r="L79" s="136">
        <f t="shared" si="46"/>
        <v>0.1674271811068965</v>
      </c>
      <c r="M79" s="137">
        <f t="shared" si="47"/>
        <v>15.083</v>
      </c>
      <c r="N79" s="138">
        <f t="shared" si="48"/>
        <v>0.27838248640101554</v>
      </c>
      <c r="O79" s="138">
        <f t="shared" si="49"/>
        <v>13.680510760278478</v>
      </c>
      <c r="P79" s="220">
        <f t="shared" si="50"/>
        <v>2</v>
      </c>
      <c r="Q79" s="221">
        <f t="shared" si="51"/>
        <v>7</v>
      </c>
      <c r="R79" s="221">
        <f t="shared" si="52"/>
        <v>344</v>
      </c>
      <c r="T79">
        <v>529</v>
      </c>
      <c r="U79">
        <v>2190</v>
      </c>
      <c r="V79" t="s">
        <v>372</v>
      </c>
      <c r="W79">
        <v>2514.5259999999998</v>
      </c>
      <c r="X79">
        <v>1338.8219999999999</v>
      </c>
      <c r="Y79">
        <v>1.8779999999999999</v>
      </c>
      <c r="Z79">
        <v>15.083</v>
      </c>
      <c r="AA79">
        <v>151.114949</v>
      </c>
      <c r="AB79">
        <v>1.6635740000000001</v>
      </c>
      <c r="AC79">
        <v>58.597734000000003</v>
      </c>
      <c r="AD79" s="1">
        <v>421</v>
      </c>
      <c r="AE79">
        <v>7</v>
      </c>
      <c r="AF79">
        <v>344</v>
      </c>
      <c r="AG79">
        <v>85</v>
      </c>
      <c r="AH79">
        <v>16.639821999999999</v>
      </c>
      <c r="AI79">
        <v>1223.0999999999999</v>
      </c>
      <c r="AJ79">
        <v>9.1</v>
      </c>
      <c r="AK79">
        <v>2</v>
      </c>
      <c r="AL79">
        <v>1092</v>
      </c>
      <c r="AM79" t="s">
        <v>373</v>
      </c>
      <c r="AN79" t="s">
        <v>722</v>
      </c>
      <c r="AO79">
        <v>2245.9380000000001</v>
      </c>
      <c r="AR79" t="s">
        <v>118</v>
      </c>
      <c r="AS79" t="s">
        <v>121</v>
      </c>
      <c r="AT79" t="s">
        <v>225</v>
      </c>
      <c r="AU79" t="s">
        <v>372</v>
      </c>
      <c r="AV79" t="s">
        <v>48</v>
      </c>
      <c r="AW79">
        <v>3</v>
      </c>
      <c r="BB79">
        <v>0.93944352374960527</v>
      </c>
      <c r="BC79" t="s">
        <v>68</v>
      </c>
      <c r="BF79" t="s">
        <v>118</v>
      </c>
      <c r="BG79" t="s">
        <v>121</v>
      </c>
      <c r="BH79" t="s">
        <v>372</v>
      </c>
      <c r="BI79">
        <v>2190</v>
      </c>
      <c r="BJ79">
        <v>3</v>
      </c>
      <c r="BK79" t="s">
        <v>225</v>
      </c>
      <c r="BL79" t="s">
        <v>229</v>
      </c>
      <c r="BM79">
        <v>0.93944352374960527</v>
      </c>
      <c r="BN79" t="s">
        <v>68</v>
      </c>
      <c r="BO79" t="s">
        <v>177</v>
      </c>
      <c r="BP79">
        <v>2514.5259999999998</v>
      </c>
    </row>
    <row r="80" spans="1:68" ht="16.5">
      <c r="A80" s="110" t="str">
        <f t="shared" si="36"/>
        <v>인천스마트</v>
      </c>
      <c r="B80" s="111" t="str">
        <f t="shared" si="35"/>
        <v>손신영</v>
      </c>
      <c r="C80" s="112" t="str">
        <f t="shared" si="37"/>
        <v>C</v>
      </c>
      <c r="D80" s="113">
        <f t="shared" si="38"/>
        <v>0.88002246388116034</v>
      </c>
      <c r="E80" s="114">
        <f t="shared" si="39"/>
        <v>2677</v>
      </c>
      <c r="F80" s="115" t="str">
        <f t="shared" si="40"/>
        <v>20</v>
      </c>
      <c r="G80" s="116" t="str">
        <f t="shared" si="41"/>
        <v>70바3565</v>
      </c>
      <c r="H80" s="117">
        <f t="shared" si="42"/>
        <v>2</v>
      </c>
      <c r="I80" s="118">
        <f t="shared" si="43"/>
        <v>1551.268</v>
      </c>
      <c r="J80" s="119">
        <f t="shared" si="44"/>
        <v>1.8557371568052091E-2</v>
      </c>
      <c r="K80" s="119">
        <f t="shared" si="45"/>
        <v>0.39906818077738992</v>
      </c>
      <c r="L80" s="119">
        <f t="shared" si="46"/>
        <v>0.10636459979835851</v>
      </c>
      <c r="M80" s="120">
        <f t="shared" si="47"/>
        <v>13.992000000000001</v>
      </c>
      <c r="N80" s="121">
        <f t="shared" si="48"/>
        <v>1.8049750268812352</v>
      </c>
      <c r="O80" s="121">
        <f t="shared" si="49"/>
        <v>23.980382499993553</v>
      </c>
      <c r="P80" s="222">
        <f t="shared" si="50"/>
        <v>14</v>
      </c>
      <c r="Q80" s="223">
        <f t="shared" si="51"/>
        <v>28</v>
      </c>
      <c r="R80" s="223">
        <f t="shared" si="52"/>
        <v>372</v>
      </c>
      <c r="T80">
        <v>529</v>
      </c>
      <c r="U80">
        <v>2677</v>
      </c>
      <c r="V80" t="s">
        <v>374</v>
      </c>
      <c r="W80">
        <v>1551.268</v>
      </c>
      <c r="X80">
        <v>881.33100000000002</v>
      </c>
      <c r="Y80">
        <v>1.76</v>
      </c>
      <c r="Z80">
        <v>13.992000000000001</v>
      </c>
      <c r="AA80">
        <v>96.844965000000002</v>
      </c>
      <c r="AB80">
        <v>1.797188</v>
      </c>
      <c r="AC80">
        <v>38.647744000000003</v>
      </c>
      <c r="AD80" s="1">
        <v>165</v>
      </c>
      <c r="AE80">
        <v>28</v>
      </c>
      <c r="AF80">
        <v>372</v>
      </c>
      <c r="AG80">
        <v>90</v>
      </c>
      <c r="AH80">
        <v>16.018055</v>
      </c>
      <c r="AI80">
        <v>1897.9</v>
      </c>
      <c r="AJ80">
        <v>6.6</v>
      </c>
      <c r="AK80">
        <v>14</v>
      </c>
      <c r="AL80">
        <v>2845</v>
      </c>
      <c r="AM80" t="s">
        <v>375</v>
      </c>
      <c r="AN80" t="s">
        <v>723</v>
      </c>
      <c r="AO80">
        <v>1481.5730000000001</v>
      </c>
      <c r="AR80" t="s">
        <v>118</v>
      </c>
      <c r="AS80" t="s">
        <v>119</v>
      </c>
      <c r="AT80" t="s">
        <v>206</v>
      </c>
      <c r="AU80" t="s">
        <v>374</v>
      </c>
      <c r="AV80" t="s">
        <v>48</v>
      </c>
      <c r="AW80">
        <v>2</v>
      </c>
      <c r="BB80">
        <v>0.88002246388116034</v>
      </c>
      <c r="BC80" t="s">
        <v>69</v>
      </c>
      <c r="BF80" t="s">
        <v>118</v>
      </c>
      <c r="BG80" t="s">
        <v>119</v>
      </c>
      <c r="BH80" t="s">
        <v>374</v>
      </c>
      <c r="BI80">
        <v>2677</v>
      </c>
      <c r="BJ80">
        <v>2</v>
      </c>
      <c r="BK80" t="s">
        <v>206</v>
      </c>
      <c r="BL80" t="s">
        <v>202</v>
      </c>
      <c r="BM80">
        <v>0.88002246388116034</v>
      </c>
      <c r="BN80" t="s">
        <v>69</v>
      </c>
      <c r="BO80" t="s">
        <v>179</v>
      </c>
      <c r="BP80">
        <v>1551.268</v>
      </c>
    </row>
    <row r="81" spans="1:68" ht="16.5">
      <c r="A81" s="127" t="str">
        <f t="shared" si="36"/>
        <v>인천스마트</v>
      </c>
      <c r="B81" s="128" t="str">
        <f t="shared" si="35"/>
        <v>손영주</v>
      </c>
      <c r="C81" s="129" t="str">
        <f t="shared" si="37"/>
        <v>B</v>
      </c>
      <c r="D81" s="130">
        <f t="shared" si="38"/>
        <v>0.93866868493878974</v>
      </c>
      <c r="E81" s="131">
        <f t="shared" si="39"/>
        <v>7516</v>
      </c>
      <c r="F81" s="132" t="str">
        <f t="shared" si="40"/>
        <v>20</v>
      </c>
      <c r="G81" s="133" t="str">
        <f t="shared" si="41"/>
        <v>70바3567</v>
      </c>
      <c r="H81" s="134">
        <f t="shared" si="42"/>
        <v>2</v>
      </c>
      <c r="I81" s="135">
        <f t="shared" si="43"/>
        <v>1888.414</v>
      </c>
      <c r="J81" s="136">
        <f t="shared" si="44"/>
        <v>3.1687927566883066E-2</v>
      </c>
      <c r="K81" s="136">
        <f t="shared" si="45"/>
        <v>0.37798277362723642</v>
      </c>
      <c r="L81" s="136">
        <f t="shared" si="46"/>
        <v>0.23988383903105992</v>
      </c>
      <c r="M81" s="137">
        <f t="shared" si="47"/>
        <v>12.712999999999999</v>
      </c>
      <c r="N81" s="138">
        <f t="shared" si="48"/>
        <v>1.376816736160609</v>
      </c>
      <c r="O81" s="138">
        <f t="shared" si="49"/>
        <v>25.153382679857277</v>
      </c>
      <c r="P81" s="220">
        <f t="shared" si="50"/>
        <v>13</v>
      </c>
      <c r="Q81" s="221">
        <f t="shared" si="51"/>
        <v>26</v>
      </c>
      <c r="R81" s="221">
        <f t="shared" si="52"/>
        <v>475</v>
      </c>
      <c r="T81">
        <v>529</v>
      </c>
      <c r="U81">
        <v>7516</v>
      </c>
      <c r="V81" t="s">
        <v>376</v>
      </c>
      <c r="W81">
        <v>1888.414</v>
      </c>
      <c r="X81">
        <v>1006.372</v>
      </c>
      <c r="Y81">
        <v>1.8759999999999999</v>
      </c>
      <c r="Z81">
        <v>12.712999999999999</v>
      </c>
      <c r="AA81">
        <v>118.50689800000001</v>
      </c>
      <c r="AB81">
        <v>3.7552379999999999</v>
      </c>
      <c r="AC81">
        <v>44.793565999999998</v>
      </c>
      <c r="AD81" s="1">
        <v>453</v>
      </c>
      <c r="AE81">
        <v>26</v>
      </c>
      <c r="AF81">
        <v>475</v>
      </c>
      <c r="AG81">
        <v>83</v>
      </c>
      <c r="AH81">
        <v>15.935055</v>
      </c>
      <c r="AI81">
        <v>3103.9</v>
      </c>
      <c r="AJ81">
        <v>0</v>
      </c>
      <c r="AK81">
        <v>13</v>
      </c>
      <c r="AL81">
        <v>2088</v>
      </c>
      <c r="AM81" t="s">
        <v>377</v>
      </c>
      <c r="AN81" t="s">
        <v>724</v>
      </c>
      <c r="AO81">
        <v>1773.5709999999999</v>
      </c>
      <c r="AR81" t="s">
        <v>118</v>
      </c>
      <c r="AS81" t="s">
        <v>119</v>
      </c>
      <c r="AT81" t="s">
        <v>207</v>
      </c>
      <c r="AU81" t="s">
        <v>376</v>
      </c>
      <c r="AV81" t="s">
        <v>48</v>
      </c>
      <c r="AW81">
        <v>2</v>
      </c>
      <c r="BB81">
        <v>0.93866868493878974</v>
      </c>
      <c r="BC81" t="s">
        <v>68</v>
      </c>
      <c r="BF81" t="s">
        <v>118</v>
      </c>
      <c r="BG81" t="s">
        <v>119</v>
      </c>
      <c r="BH81" t="s">
        <v>376</v>
      </c>
      <c r="BI81">
        <v>7516</v>
      </c>
      <c r="BJ81">
        <v>2</v>
      </c>
      <c r="BK81" t="s">
        <v>207</v>
      </c>
      <c r="BL81" t="s">
        <v>585</v>
      </c>
      <c r="BM81">
        <v>0.93866868493878974</v>
      </c>
      <c r="BN81" t="s">
        <v>68</v>
      </c>
      <c r="BO81" t="s">
        <v>177</v>
      </c>
      <c r="BP81">
        <v>1888.414</v>
      </c>
    </row>
    <row r="82" spans="1:68" ht="16.5">
      <c r="A82" s="110" t="str">
        <f t="shared" si="36"/>
        <v>인천스마트</v>
      </c>
      <c r="B82" s="111" t="str">
        <f t="shared" si="35"/>
        <v>손영호</v>
      </c>
      <c r="C82" s="112" t="str">
        <f t="shared" si="37"/>
        <v>C</v>
      </c>
      <c r="D82" s="113">
        <f t="shared" si="38"/>
        <v>0.87896971893478559</v>
      </c>
      <c r="E82" s="114">
        <f t="shared" si="39"/>
        <v>884</v>
      </c>
      <c r="F82" s="115" t="str">
        <f t="shared" si="40"/>
        <v>38</v>
      </c>
      <c r="G82" s="116" t="str">
        <f t="shared" si="41"/>
        <v>70바3551</v>
      </c>
      <c r="H82" s="117">
        <f t="shared" si="42"/>
        <v>2</v>
      </c>
      <c r="I82" s="118">
        <f t="shared" si="43"/>
        <v>2112.8269999999998</v>
      </c>
      <c r="J82" s="119">
        <f t="shared" si="44"/>
        <v>1.0539693905159875E-2</v>
      </c>
      <c r="K82" s="119">
        <f t="shared" si="45"/>
        <v>0.36631033113565831</v>
      </c>
      <c r="L82" s="119">
        <f t="shared" si="46"/>
        <v>0.25274194243068648</v>
      </c>
      <c r="M82" s="120">
        <f t="shared" si="47"/>
        <v>9.5120000000000005</v>
      </c>
      <c r="N82" s="121">
        <f t="shared" si="48"/>
        <v>0</v>
      </c>
      <c r="O82" s="121">
        <f t="shared" si="49"/>
        <v>7.3834724755031997</v>
      </c>
      <c r="P82" s="222">
        <f t="shared" si="50"/>
        <v>3</v>
      </c>
      <c r="Q82" s="223">
        <f t="shared" si="51"/>
        <v>0</v>
      </c>
      <c r="R82" s="223">
        <f t="shared" si="52"/>
        <v>156</v>
      </c>
      <c r="T82">
        <v>529</v>
      </c>
      <c r="U82">
        <v>884</v>
      </c>
      <c r="V82" t="s">
        <v>378</v>
      </c>
      <c r="W82">
        <v>2112.8270000000002</v>
      </c>
      <c r="X82">
        <v>1046.615</v>
      </c>
      <c r="Y82">
        <v>2.0190000000000001</v>
      </c>
      <c r="Z82">
        <v>9.5120000000000005</v>
      </c>
      <c r="AA82">
        <v>136.09579299999999</v>
      </c>
      <c r="AB82">
        <v>1.4344079999999999</v>
      </c>
      <c r="AC82">
        <v>49.853295000000003</v>
      </c>
      <c r="AD82" s="1">
        <v>534</v>
      </c>
      <c r="AE82">
        <v>0</v>
      </c>
      <c r="AF82">
        <v>156</v>
      </c>
      <c r="AG82">
        <v>65</v>
      </c>
      <c r="AH82">
        <v>15.524557</v>
      </c>
      <c r="AI82">
        <v>144.9</v>
      </c>
      <c r="AJ82">
        <v>0</v>
      </c>
      <c r="AK82">
        <v>3</v>
      </c>
      <c r="AL82">
        <v>3613</v>
      </c>
      <c r="AM82" t="s">
        <v>379</v>
      </c>
      <c r="AN82" t="s">
        <v>725</v>
      </c>
      <c r="AO82">
        <v>2004.9349999999999</v>
      </c>
      <c r="AR82" t="s">
        <v>118</v>
      </c>
      <c r="AS82" t="s">
        <v>122</v>
      </c>
      <c r="AT82" t="s">
        <v>247</v>
      </c>
      <c r="AU82" t="s">
        <v>378</v>
      </c>
      <c r="AV82" t="s">
        <v>48</v>
      </c>
      <c r="AW82">
        <v>2</v>
      </c>
      <c r="BB82">
        <v>0.87896971893478559</v>
      </c>
      <c r="BC82" t="s">
        <v>69</v>
      </c>
      <c r="BF82" t="s">
        <v>118</v>
      </c>
      <c r="BG82" t="s">
        <v>122</v>
      </c>
      <c r="BH82" t="s">
        <v>378</v>
      </c>
      <c r="BI82">
        <v>884</v>
      </c>
      <c r="BJ82">
        <v>2</v>
      </c>
      <c r="BK82" t="s">
        <v>247</v>
      </c>
      <c r="BL82" t="s">
        <v>245</v>
      </c>
      <c r="BM82">
        <v>0.87896971893478559</v>
      </c>
      <c r="BN82" t="s">
        <v>69</v>
      </c>
      <c r="BO82" t="s">
        <v>179</v>
      </c>
      <c r="BP82">
        <v>2112.8269999999998</v>
      </c>
    </row>
    <row r="83" spans="1:68" ht="16.5">
      <c r="A83" s="127" t="str">
        <f t="shared" si="36"/>
        <v>인천스마트</v>
      </c>
      <c r="B83" s="128" t="str">
        <f t="shared" si="35"/>
        <v>손진규</v>
      </c>
      <c r="C83" s="129" t="str">
        <f t="shared" si="37"/>
        <v>B</v>
      </c>
      <c r="D83" s="130">
        <f t="shared" si="38"/>
        <v>0.90470218895569265</v>
      </c>
      <c r="E83" s="131">
        <f t="shared" si="39"/>
        <v>7286</v>
      </c>
      <c r="F83" s="132" t="str">
        <f t="shared" si="40"/>
        <v>27</v>
      </c>
      <c r="G83" s="133" t="str">
        <f t="shared" si="41"/>
        <v>70바3639</v>
      </c>
      <c r="H83" s="134">
        <f t="shared" si="42"/>
        <v>5</v>
      </c>
      <c r="I83" s="135">
        <f t="shared" si="43"/>
        <v>2510.8320000000003</v>
      </c>
      <c r="J83" s="136">
        <f t="shared" si="44"/>
        <v>1.4163931680194124E-2</v>
      </c>
      <c r="K83" s="136">
        <f t="shared" si="45"/>
        <v>0.36711542057755664</v>
      </c>
      <c r="L83" s="136">
        <f t="shared" si="46"/>
        <v>0.16090284017409368</v>
      </c>
      <c r="M83" s="137">
        <f t="shared" si="47"/>
        <v>11.317</v>
      </c>
      <c r="N83" s="138">
        <f t="shared" si="48"/>
        <v>0.11948230705997057</v>
      </c>
      <c r="O83" s="138">
        <f t="shared" si="49"/>
        <v>14.258221975823155</v>
      </c>
      <c r="P83" s="220">
        <f t="shared" si="50"/>
        <v>4</v>
      </c>
      <c r="Q83" s="221">
        <f t="shared" si="51"/>
        <v>3</v>
      </c>
      <c r="R83" s="221">
        <f t="shared" si="52"/>
        <v>358</v>
      </c>
      <c r="T83">
        <v>529</v>
      </c>
      <c r="U83">
        <v>7286</v>
      </c>
      <c r="V83" t="s">
        <v>380</v>
      </c>
      <c r="W83">
        <v>2510.8319999999999</v>
      </c>
      <c r="X83">
        <v>1389.319</v>
      </c>
      <c r="Y83">
        <v>1.8069999999999999</v>
      </c>
      <c r="Z83">
        <v>11.317</v>
      </c>
      <c r="AA83">
        <v>158.65495899999999</v>
      </c>
      <c r="AB83">
        <v>2.2471779999999999</v>
      </c>
      <c r="AC83">
        <v>58.244681999999997</v>
      </c>
      <c r="AD83" s="1">
        <v>404</v>
      </c>
      <c r="AE83">
        <v>3</v>
      </c>
      <c r="AF83">
        <v>358</v>
      </c>
      <c r="AG83">
        <v>89</v>
      </c>
      <c r="AH83">
        <v>15.825739</v>
      </c>
      <c r="AI83">
        <v>464.8</v>
      </c>
      <c r="AJ83">
        <v>6.8</v>
      </c>
      <c r="AK83">
        <v>4</v>
      </c>
      <c r="AL83">
        <v>4860</v>
      </c>
      <c r="AM83" t="s">
        <v>381</v>
      </c>
      <c r="AN83" t="s">
        <v>726</v>
      </c>
      <c r="AO83">
        <v>1957.123</v>
      </c>
      <c r="AR83" t="s">
        <v>118</v>
      </c>
      <c r="AS83" t="s">
        <v>121</v>
      </c>
      <c r="AT83" t="s">
        <v>233</v>
      </c>
      <c r="AU83" t="s">
        <v>380</v>
      </c>
      <c r="AV83" t="s">
        <v>48</v>
      </c>
      <c r="AW83">
        <v>5</v>
      </c>
      <c r="BB83">
        <v>0.90470218895569265</v>
      </c>
      <c r="BC83" t="s">
        <v>68</v>
      </c>
      <c r="BF83" t="s">
        <v>118</v>
      </c>
      <c r="BG83" t="s">
        <v>121</v>
      </c>
      <c r="BH83" t="s">
        <v>380</v>
      </c>
      <c r="BI83">
        <v>7286</v>
      </c>
      <c r="BJ83">
        <v>5</v>
      </c>
      <c r="BK83" t="s">
        <v>233</v>
      </c>
      <c r="BL83" t="s">
        <v>228</v>
      </c>
      <c r="BM83">
        <v>0.90470218895569265</v>
      </c>
      <c r="BN83" t="s">
        <v>68</v>
      </c>
      <c r="BO83" t="s">
        <v>177</v>
      </c>
      <c r="BP83">
        <v>2510.8320000000003</v>
      </c>
    </row>
    <row r="84" spans="1:68" ht="16.5">
      <c r="A84" s="110" t="str">
        <f t="shared" si="36"/>
        <v>인천스마트</v>
      </c>
      <c r="B84" s="111" t="str">
        <f t="shared" si="35"/>
        <v>손진종</v>
      </c>
      <c r="C84" s="112" t="str">
        <f t="shared" si="37"/>
        <v>C</v>
      </c>
      <c r="D84" s="113">
        <f t="shared" si="38"/>
        <v>0.89565092740629382</v>
      </c>
      <c r="E84" s="114">
        <f t="shared" si="39"/>
        <v>1616</v>
      </c>
      <c r="F84" s="115" t="str">
        <f t="shared" si="40"/>
        <v>27</v>
      </c>
      <c r="G84" s="116" t="str">
        <f t="shared" si="41"/>
        <v>70바3659</v>
      </c>
      <c r="H84" s="117">
        <f t="shared" si="42"/>
        <v>3</v>
      </c>
      <c r="I84" s="118">
        <f t="shared" si="43"/>
        <v>1408.098</v>
      </c>
      <c r="J84" s="119">
        <f t="shared" si="44"/>
        <v>4.748382304721159E-2</v>
      </c>
      <c r="K84" s="119">
        <f t="shared" si="45"/>
        <v>0.37365294854897013</v>
      </c>
      <c r="L84" s="119">
        <f t="shared" si="46"/>
        <v>0.25708437907020676</v>
      </c>
      <c r="M84" s="120">
        <f t="shared" si="47"/>
        <v>14.545999999999999</v>
      </c>
      <c r="N84" s="121">
        <f t="shared" si="48"/>
        <v>7.1017784273537776E-2</v>
      </c>
      <c r="O84" s="121">
        <f t="shared" si="49"/>
        <v>7.1727962116273156</v>
      </c>
      <c r="P84" s="222">
        <f t="shared" si="50"/>
        <v>17</v>
      </c>
      <c r="Q84" s="223">
        <f t="shared" si="51"/>
        <v>1</v>
      </c>
      <c r="R84" s="223">
        <f t="shared" si="52"/>
        <v>101</v>
      </c>
      <c r="T84">
        <v>529</v>
      </c>
      <c r="U84">
        <v>1616</v>
      </c>
      <c r="V84" t="s">
        <v>382</v>
      </c>
      <c r="W84">
        <v>1408.098</v>
      </c>
      <c r="X84">
        <v>821.64800000000002</v>
      </c>
      <c r="Y84">
        <v>1.714</v>
      </c>
      <c r="Z84">
        <v>14.545999999999999</v>
      </c>
      <c r="AA84">
        <v>90.714704999999995</v>
      </c>
      <c r="AB84">
        <v>4.3074810000000001</v>
      </c>
      <c r="AC84">
        <v>33.895817000000001</v>
      </c>
      <c r="AD84" s="1">
        <v>362</v>
      </c>
      <c r="AE84">
        <v>1</v>
      </c>
      <c r="AF84">
        <v>101</v>
      </c>
      <c r="AG84">
        <v>70</v>
      </c>
      <c r="AH84">
        <v>15.522268</v>
      </c>
      <c r="AI84">
        <v>1170.3</v>
      </c>
      <c r="AJ84">
        <v>0</v>
      </c>
      <c r="AK84">
        <v>17</v>
      </c>
      <c r="AL84">
        <v>8635</v>
      </c>
      <c r="AM84" t="s">
        <v>383</v>
      </c>
      <c r="AN84" t="s">
        <v>727</v>
      </c>
      <c r="AO84">
        <v>1198.6659999999999</v>
      </c>
      <c r="AR84" t="s">
        <v>118</v>
      </c>
      <c r="AS84" t="s">
        <v>121</v>
      </c>
      <c r="AT84" t="s">
        <v>237</v>
      </c>
      <c r="AU84" t="s">
        <v>382</v>
      </c>
      <c r="AV84" t="s">
        <v>48</v>
      </c>
      <c r="AW84">
        <v>3</v>
      </c>
      <c r="BB84">
        <v>0.89565092740629382</v>
      </c>
      <c r="BC84" t="s">
        <v>69</v>
      </c>
      <c r="BF84" t="s">
        <v>118</v>
      </c>
      <c r="BG84" t="s">
        <v>121</v>
      </c>
      <c r="BH84" t="s">
        <v>382</v>
      </c>
      <c r="BI84">
        <v>1616</v>
      </c>
      <c r="BJ84">
        <v>3</v>
      </c>
      <c r="BK84" t="s">
        <v>237</v>
      </c>
      <c r="BL84" t="s">
        <v>230</v>
      </c>
      <c r="BM84">
        <v>0.89565092740629382</v>
      </c>
      <c r="BN84" t="s">
        <v>69</v>
      </c>
      <c r="BO84" t="s">
        <v>179</v>
      </c>
      <c r="BP84">
        <v>1408.098</v>
      </c>
    </row>
    <row r="85" spans="1:68" ht="16.5">
      <c r="A85" s="127" t="str">
        <f t="shared" si="36"/>
        <v>인천스마트</v>
      </c>
      <c r="B85" s="128" t="str">
        <f t="shared" si="35"/>
        <v>송용재</v>
      </c>
      <c r="C85" s="129" t="str">
        <f t="shared" si="37"/>
        <v>F</v>
      </c>
      <c r="D85" s="130">
        <f t="shared" si="38"/>
        <v>0.79830607214928628</v>
      </c>
      <c r="E85" s="131">
        <f t="shared" si="39"/>
        <v>2404</v>
      </c>
      <c r="F85" s="132" t="str">
        <f t="shared" si="40"/>
        <v>38</v>
      </c>
      <c r="G85" s="133" t="str">
        <f t="shared" si="41"/>
        <v>70바3553</v>
      </c>
      <c r="H85" s="134">
        <f t="shared" si="42"/>
        <v>10</v>
      </c>
      <c r="I85" s="135">
        <f t="shared" si="43"/>
        <v>1727.71</v>
      </c>
      <c r="J85" s="136">
        <f t="shared" si="44"/>
        <v>2.4889952033293951E-2</v>
      </c>
      <c r="K85" s="136">
        <f t="shared" si="45"/>
        <v>0.37825028501698937</v>
      </c>
      <c r="L85" s="136">
        <f t="shared" si="46"/>
        <v>0.13196659161549101</v>
      </c>
      <c r="M85" s="137">
        <f t="shared" si="47"/>
        <v>14.843999999999999</v>
      </c>
      <c r="N85" s="138">
        <f t="shared" si="48"/>
        <v>0.28940042020941015</v>
      </c>
      <c r="O85" s="138">
        <f t="shared" si="49"/>
        <v>26.219678070972559</v>
      </c>
      <c r="P85" s="220">
        <f t="shared" si="50"/>
        <v>3</v>
      </c>
      <c r="Q85" s="221">
        <f t="shared" si="51"/>
        <v>5</v>
      </c>
      <c r="R85" s="221">
        <f t="shared" si="52"/>
        <v>453</v>
      </c>
      <c r="T85">
        <v>529</v>
      </c>
      <c r="U85">
        <v>2404</v>
      </c>
      <c r="V85" t="s">
        <v>384</v>
      </c>
      <c r="W85">
        <v>1727.71</v>
      </c>
      <c r="X85">
        <v>945.38</v>
      </c>
      <c r="Y85">
        <v>1.8280000000000001</v>
      </c>
      <c r="Z85">
        <v>14.843999999999999</v>
      </c>
      <c r="AA85">
        <v>112.293306</v>
      </c>
      <c r="AB85">
        <v>2.794975</v>
      </c>
      <c r="AC85">
        <v>42.474975000000001</v>
      </c>
      <c r="AD85" s="1">
        <v>228</v>
      </c>
      <c r="AE85">
        <v>5</v>
      </c>
      <c r="AF85">
        <v>453</v>
      </c>
      <c r="AG85">
        <v>92</v>
      </c>
      <c r="AH85">
        <v>15.38569</v>
      </c>
      <c r="AI85">
        <v>1060.3</v>
      </c>
      <c r="AJ85">
        <v>27.6</v>
      </c>
      <c r="AK85">
        <v>3</v>
      </c>
      <c r="AL85">
        <v>553</v>
      </c>
      <c r="AM85" t="s">
        <v>385</v>
      </c>
      <c r="AN85" t="s">
        <v>728</v>
      </c>
      <c r="AO85">
        <v>328.07799999999997</v>
      </c>
      <c r="AR85" t="s">
        <v>118</v>
      </c>
      <c r="AS85" t="s">
        <v>122</v>
      </c>
      <c r="AT85" t="s">
        <v>249</v>
      </c>
      <c r="AU85" t="s">
        <v>384</v>
      </c>
      <c r="AV85" t="s">
        <v>48</v>
      </c>
      <c r="AW85">
        <v>10</v>
      </c>
      <c r="BB85">
        <v>0.79830607214928628</v>
      </c>
      <c r="BC85" t="s">
        <v>70</v>
      </c>
      <c r="BF85" t="s">
        <v>118</v>
      </c>
      <c r="BG85" t="s">
        <v>122</v>
      </c>
      <c r="BH85" t="s">
        <v>384</v>
      </c>
      <c r="BI85">
        <v>2404</v>
      </c>
      <c r="BJ85">
        <v>10</v>
      </c>
      <c r="BK85" t="s">
        <v>249</v>
      </c>
      <c r="BL85" t="s">
        <v>246</v>
      </c>
      <c r="BM85">
        <v>0.79830607214928628</v>
      </c>
      <c r="BN85" t="s">
        <v>70</v>
      </c>
      <c r="BO85" t="s">
        <v>529</v>
      </c>
      <c r="BP85">
        <v>1727.71</v>
      </c>
    </row>
    <row r="86" spans="1:68" ht="16.5">
      <c r="A86" s="110" t="str">
        <f t="shared" si="36"/>
        <v>인천스마트</v>
      </c>
      <c r="B86" s="111" t="str">
        <f t="shared" si="35"/>
        <v>신유식</v>
      </c>
      <c r="C86" s="112" t="str">
        <f t="shared" si="37"/>
        <v>C</v>
      </c>
      <c r="D86" s="113">
        <f t="shared" si="38"/>
        <v>0.88177542642763751</v>
      </c>
      <c r="E86" s="114">
        <f t="shared" si="39"/>
        <v>7376</v>
      </c>
      <c r="F86" s="115" t="str">
        <f t="shared" si="40"/>
        <v>27</v>
      </c>
      <c r="G86" s="116" t="str">
        <f t="shared" si="41"/>
        <v>70바3633</v>
      </c>
      <c r="H86" s="117">
        <f t="shared" si="42"/>
        <v>10</v>
      </c>
      <c r="I86" s="118">
        <f t="shared" si="43"/>
        <v>1429.674</v>
      </c>
      <c r="J86" s="119">
        <f t="shared" si="44"/>
        <v>3.7022286411960807E-2</v>
      </c>
      <c r="K86" s="119">
        <f t="shared" si="45"/>
        <v>0.37358489742111745</v>
      </c>
      <c r="L86" s="119">
        <f t="shared" si="46"/>
        <v>0.10072226255775793</v>
      </c>
      <c r="M86" s="120">
        <f t="shared" si="47"/>
        <v>15.089</v>
      </c>
      <c r="N86" s="121">
        <f t="shared" si="48"/>
        <v>0</v>
      </c>
      <c r="O86" s="121">
        <f t="shared" si="49"/>
        <v>37.630956427829005</v>
      </c>
      <c r="P86" s="222">
        <f t="shared" si="50"/>
        <v>2</v>
      </c>
      <c r="Q86" s="223">
        <f t="shared" si="51"/>
        <v>0</v>
      </c>
      <c r="R86" s="223">
        <f t="shared" si="52"/>
        <v>538</v>
      </c>
      <c r="T86">
        <v>529</v>
      </c>
      <c r="U86">
        <v>7376</v>
      </c>
      <c r="V86" t="s">
        <v>386</v>
      </c>
      <c r="W86">
        <v>1429.674</v>
      </c>
      <c r="X86">
        <v>811.35400000000004</v>
      </c>
      <c r="Y86">
        <v>1.762</v>
      </c>
      <c r="Z86">
        <v>15.089</v>
      </c>
      <c r="AA86">
        <v>85.646088000000006</v>
      </c>
      <c r="AB86">
        <v>3.170814</v>
      </c>
      <c r="AC86">
        <v>31.996085000000001</v>
      </c>
      <c r="AD86" s="1">
        <v>144</v>
      </c>
      <c r="AE86">
        <v>0</v>
      </c>
      <c r="AF86">
        <v>538</v>
      </c>
      <c r="AG86">
        <v>90</v>
      </c>
      <c r="AH86">
        <v>16.692810999999999</v>
      </c>
      <c r="AI86">
        <v>640</v>
      </c>
      <c r="AJ86">
        <v>4.5999999999999996</v>
      </c>
      <c r="AK86">
        <v>2</v>
      </c>
      <c r="AL86">
        <v>191</v>
      </c>
      <c r="AM86" t="s">
        <v>387</v>
      </c>
      <c r="AN86" t="s">
        <v>729</v>
      </c>
      <c r="AO86">
        <v>315.839</v>
      </c>
      <c r="AR86" t="s">
        <v>118</v>
      </c>
      <c r="AS86" t="s">
        <v>121</v>
      </c>
      <c r="AT86" t="s">
        <v>225</v>
      </c>
      <c r="AU86" t="s">
        <v>386</v>
      </c>
      <c r="AV86" t="s">
        <v>48</v>
      </c>
      <c r="AW86">
        <v>10</v>
      </c>
      <c r="BB86">
        <v>0.88177542642763751</v>
      </c>
      <c r="BC86" t="s">
        <v>69</v>
      </c>
      <c r="BF86" t="s">
        <v>118</v>
      </c>
      <c r="BG86" t="s">
        <v>121</v>
      </c>
      <c r="BH86" t="s">
        <v>386</v>
      </c>
      <c r="BI86">
        <v>7376</v>
      </c>
      <c r="BJ86">
        <v>10</v>
      </c>
      <c r="BK86" t="s">
        <v>225</v>
      </c>
      <c r="BL86" t="s">
        <v>232</v>
      </c>
      <c r="BM86">
        <v>0.88177542642763751</v>
      </c>
      <c r="BN86" t="s">
        <v>69</v>
      </c>
      <c r="BO86" t="s">
        <v>179</v>
      </c>
      <c r="BP86">
        <v>1429.674</v>
      </c>
    </row>
    <row r="87" spans="1:68" ht="16.5">
      <c r="A87" s="127" t="str">
        <f t="shared" si="36"/>
        <v>인천스마트</v>
      </c>
      <c r="B87" s="128" t="str">
        <f t="shared" si="35"/>
        <v>심기섭</v>
      </c>
      <c r="C87" s="129" t="str">
        <f t="shared" si="37"/>
        <v>A</v>
      </c>
      <c r="D87" s="130">
        <f t="shared" si="38"/>
        <v>0.97959475898630832</v>
      </c>
      <c r="E87" s="131">
        <f t="shared" si="39"/>
        <v>2172</v>
      </c>
      <c r="F87" s="132" t="str">
        <f t="shared" si="40"/>
        <v>5</v>
      </c>
      <c r="G87" s="133" t="str">
        <f t="shared" si="41"/>
        <v>70바3661</v>
      </c>
      <c r="H87" s="134">
        <f t="shared" si="42"/>
        <v>2</v>
      </c>
      <c r="I87" s="135">
        <f t="shared" si="43"/>
        <v>2149.377</v>
      </c>
      <c r="J87" s="136">
        <f t="shared" si="44"/>
        <v>1.2522847388435978E-2</v>
      </c>
      <c r="K87" s="136">
        <f t="shared" si="45"/>
        <v>0.34007689908918237</v>
      </c>
      <c r="L87" s="136">
        <f t="shared" si="46"/>
        <v>0.21308500090956589</v>
      </c>
      <c r="M87" s="137">
        <f t="shared" si="47"/>
        <v>13.23</v>
      </c>
      <c r="N87" s="138">
        <f t="shared" si="48"/>
        <v>9.3050218737801699E-2</v>
      </c>
      <c r="O87" s="138">
        <f t="shared" si="49"/>
        <v>28.101166058816112</v>
      </c>
      <c r="P87" s="220">
        <f t="shared" si="50"/>
        <v>7</v>
      </c>
      <c r="Q87" s="221">
        <f t="shared" si="51"/>
        <v>2</v>
      </c>
      <c r="R87" s="221">
        <f t="shared" si="52"/>
        <v>604</v>
      </c>
      <c r="T87">
        <v>529</v>
      </c>
      <c r="U87">
        <v>2172</v>
      </c>
      <c r="V87" t="s">
        <v>388</v>
      </c>
      <c r="W87">
        <v>2149.377</v>
      </c>
      <c r="X87">
        <v>1044.893</v>
      </c>
      <c r="Y87">
        <v>2.0569999999999999</v>
      </c>
      <c r="Z87">
        <v>13.23</v>
      </c>
      <c r="AA87">
        <v>123.4605</v>
      </c>
      <c r="AB87">
        <v>1.5460769999999999</v>
      </c>
      <c r="AC87">
        <v>41.986063999999999</v>
      </c>
      <c r="AD87" s="1">
        <v>458</v>
      </c>
      <c r="AE87">
        <v>2</v>
      </c>
      <c r="AF87">
        <v>604</v>
      </c>
      <c r="AG87">
        <v>89</v>
      </c>
      <c r="AH87">
        <v>17.40943</v>
      </c>
      <c r="AI87">
        <v>2124.9</v>
      </c>
      <c r="AJ87">
        <v>14.3</v>
      </c>
      <c r="AK87">
        <v>7</v>
      </c>
      <c r="AL87">
        <v>1853</v>
      </c>
      <c r="AM87" t="s">
        <v>389</v>
      </c>
      <c r="AN87" t="s">
        <v>730</v>
      </c>
      <c r="AO87">
        <v>2006.412</v>
      </c>
      <c r="AR87" t="s">
        <v>118</v>
      </c>
      <c r="AS87" t="s">
        <v>123</v>
      </c>
      <c r="AT87" t="s">
        <v>262</v>
      </c>
      <c r="AU87" t="s">
        <v>388</v>
      </c>
      <c r="AV87" t="s">
        <v>48</v>
      </c>
      <c r="AW87">
        <v>2</v>
      </c>
      <c r="BB87">
        <v>0.97959475898630832</v>
      </c>
      <c r="BC87" t="s">
        <v>66</v>
      </c>
      <c r="BF87" t="s">
        <v>118</v>
      </c>
      <c r="BG87" t="s">
        <v>123</v>
      </c>
      <c r="BH87" t="s">
        <v>388</v>
      </c>
      <c r="BI87">
        <v>2172</v>
      </c>
      <c r="BJ87">
        <v>2</v>
      </c>
      <c r="BK87" t="s">
        <v>262</v>
      </c>
      <c r="BL87" t="s">
        <v>255</v>
      </c>
      <c r="BM87">
        <v>0.97959475898630832</v>
      </c>
      <c r="BN87" t="s">
        <v>66</v>
      </c>
      <c r="BO87" t="s">
        <v>180</v>
      </c>
      <c r="BP87">
        <v>2149.377</v>
      </c>
    </row>
    <row r="88" spans="1:68" ht="16.5">
      <c r="A88" s="110" t="str">
        <f t="shared" ref="A88:A109" si="53">BF88</f>
        <v>인천스마트</v>
      </c>
      <c r="B88" s="111" t="str">
        <f t="shared" si="35"/>
        <v>안성진</v>
      </c>
      <c r="C88" s="112" t="str">
        <f t="shared" ref="C88:C109" si="54">BN88</f>
        <v>B</v>
      </c>
      <c r="D88" s="113">
        <f t="shared" ref="D88:D109" si="55">BM88</f>
        <v>0.91522992622716703</v>
      </c>
      <c r="E88" s="114">
        <f t="shared" ref="E88:E109" si="56">U88</f>
        <v>9480</v>
      </c>
      <c r="F88" s="115" t="str">
        <f t="shared" ref="F88:F109" si="57">BG88</f>
        <v>20</v>
      </c>
      <c r="G88" s="116" t="str">
        <f t="shared" ref="G88:G109" si="58">BK88</f>
        <v>70바3506</v>
      </c>
      <c r="H88" s="117">
        <f t="shared" ref="H88:H109" si="59">BJ88</f>
        <v>2</v>
      </c>
      <c r="I88" s="118">
        <f t="shared" ref="I88:I109" si="60">BP88</f>
        <v>1113.4180000000001</v>
      </c>
      <c r="J88" s="119">
        <f t="shared" ref="J88:J109" si="61">AB88/AA88</f>
        <v>4.4246515058423405E-2</v>
      </c>
      <c r="K88" s="119">
        <f t="shared" ref="K88:K109" si="62">AC88/AA88</f>
        <v>0.36100675597226783</v>
      </c>
      <c r="L88" s="119">
        <f t="shared" ref="L88:L109" si="63">AD88/I88</f>
        <v>0.20567298175527968</v>
      </c>
      <c r="M88" s="120">
        <f t="shared" ref="M88:M109" si="64">Z88</f>
        <v>12.962</v>
      </c>
      <c r="N88" s="121">
        <f t="shared" ref="N88:N109" si="65">AE88*100/W88</f>
        <v>8.9813529150777172E-2</v>
      </c>
      <c r="O88" s="121">
        <f t="shared" ref="O88:O109" si="66">AF88*100/W88</f>
        <v>19.309908767417092</v>
      </c>
      <c r="P88" s="222">
        <f t="shared" ref="P88:P109" si="67">AK88</f>
        <v>23</v>
      </c>
      <c r="Q88" s="223">
        <f t="shared" ref="Q88:Q109" si="68">AE88</f>
        <v>1</v>
      </c>
      <c r="R88" s="223">
        <f t="shared" ref="R88:R109" si="69">AF88</f>
        <v>215</v>
      </c>
      <c r="T88">
        <v>529</v>
      </c>
      <c r="U88">
        <v>9480</v>
      </c>
      <c r="V88" t="s">
        <v>390</v>
      </c>
      <c r="W88">
        <v>1113.4179999999999</v>
      </c>
      <c r="X88">
        <v>608.601</v>
      </c>
      <c r="Y88">
        <v>1.829</v>
      </c>
      <c r="Z88">
        <v>12.962</v>
      </c>
      <c r="AA88">
        <v>62.684981999999998</v>
      </c>
      <c r="AB88">
        <v>2.7735919999999998</v>
      </c>
      <c r="AC88">
        <v>22.629702000000002</v>
      </c>
      <c r="AD88" s="1">
        <v>229</v>
      </c>
      <c r="AE88">
        <v>1</v>
      </c>
      <c r="AF88">
        <v>215</v>
      </c>
      <c r="AG88">
        <v>81</v>
      </c>
      <c r="AH88">
        <v>17.762117</v>
      </c>
      <c r="AI88">
        <v>4044.5</v>
      </c>
      <c r="AJ88">
        <v>0</v>
      </c>
      <c r="AK88">
        <v>23</v>
      </c>
      <c r="AL88">
        <v>6456</v>
      </c>
      <c r="AM88" t="s">
        <v>391</v>
      </c>
      <c r="AN88" t="s">
        <v>731</v>
      </c>
      <c r="AO88">
        <v>981.697</v>
      </c>
      <c r="AR88" t="s">
        <v>118</v>
      </c>
      <c r="AS88" t="s">
        <v>119</v>
      </c>
      <c r="AT88" t="s">
        <v>202</v>
      </c>
      <c r="AU88" t="s">
        <v>390</v>
      </c>
      <c r="AV88" t="s">
        <v>48</v>
      </c>
      <c r="AW88">
        <v>2</v>
      </c>
      <c r="BB88">
        <v>0.91522992622716703</v>
      </c>
      <c r="BC88" t="s">
        <v>68</v>
      </c>
      <c r="BF88" t="s">
        <v>118</v>
      </c>
      <c r="BG88" t="s">
        <v>119</v>
      </c>
      <c r="BH88" t="s">
        <v>390</v>
      </c>
      <c r="BI88">
        <v>9480</v>
      </c>
      <c r="BJ88">
        <v>2</v>
      </c>
      <c r="BK88" t="s">
        <v>202</v>
      </c>
      <c r="BL88" t="s">
        <v>207</v>
      </c>
      <c r="BM88">
        <v>0.91522992622716703</v>
      </c>
      <c r="BN88" t="s">
        <v>68</v>
      </c>
      <c r="BO88" t="s">
        <v>177</v>
      </c>
      <c r="BP88">
        <v>1113.4180000000001</v>
      </c>
    </row>
    <row r="89" spans="1:68" ht="16.5">
      <c r="A89" s="127" t="str">
        <f t="shared" si="53"/>
        <v>인천스마트</v>
      </c>
      <c r="B89" s="128" t="str">
        <f t="shared" si="35"/>
        <v>안진형</v>
      </c>
      <c r="C89" s="129" t="str">
        <f t="shared" si="54"/>
        <v>B</v>
      </c>
      <c r="D89" s="130">
        <f t="shared" si="55"/>
        <v>0.91708469632689871</v>
      </c>
      <c r="E89" s="131">
        <f t="shared" si="56"/>
        <v>9068</v>
      </c>
      <c r="F89" s="132" t="str">
        <f t="shared" si="57"/>
        <v>20</v>
      </c>
      <c r="G89" s="133" t="str">
        <f t="shared" si="58"/>
        <v>70바3501</v>
      </c>
      <c r="H89" s="134">
        <f t="shared" si="59"/>
        <v>4</v>
      </c>
      <c r="I89" s="135">
        <f t="shared" si="60"/>
        <v>921.66699999999992</v>
      </c>
      <c r="J89" s="136">
        <f t="shared" si="61"/>
        <v>1.8948646577208919E-2</v>
      </c>
      <c r="K89" s="136">
        <f t="shared" si="62"/>
        <v>0.38568219053716013</v>
      </c>
      <c r="L89" s="136">
        <f t="shared" si="63"/>
        <v>0.24412287735158145</v>
      </c>
      <c r="M89" s="137">
        <f t="shared" si="64"/>
        <v>16.286999999999999</v>
      </c>
      <c r="N89" s="138">
        <f t="shared" si="65"/>
        <v>0.41897232373572485</v>
      </c>
      <c r="O89" s="138">
        <f t="shared" si="66"/>
        <v>19.272726891843341</v>
      </c>
      <c r="P89" s="220">
        <f t="shared" si="67"/>
        <v>23</v>
      </c>
      <c r="Q89" s="221">
        <f t="shared" si="68"/>
        <v>4</v>
      </c>
      <c r="R89" s="221">
        <f t="shared" si="69"/>
        <v>184</v>
      </c>
      <c r="T89">
        <v>529</v>
      </c>
      <c r="U89">
        <v>9068</v>
      </c>
      <c r="V89" t="s">
        <v>732</v>
      </c>
      <c r="W89">
        <v>954.71699999999998</v>
      </c>
      <c r="X89">
        <v>518.03200000000004</v>
      </c>
      <c r="Y89">
        <v>1.843</v>
      </c>
      <c r="Z89">
        <v>16.286999999999999</v>
      </c>
      <c r="AA89">
        <v>48.522199000000001</v>
      </c>
      <c r="AB89">
        <v>0.91942999999999997</v>
      </c>
      <c r="AC89">
        <v>18.714148000000002</v>
      </c>
      <c r="AD89" s="1">
        <v>225</v>
      </c>
      <c r="AE89">
        <v>4</v>
      </c>
      <c r="AF89">
        <v>184</v>
      </c>
      <c r="AG89">
        <v>81</v>
      </c>
      <c r="AH89">
        <v>19.675879999999999</v>
      </c>
      <c r="AI89">
        <v>3218</v>
      </c>
      <c r="AJ89">
        <v>0</v>
      </c>
      <c r="AK89">
        <v>23</v>
      </c>
      <c r="AL89">
        <v>7849</v>
      </c>
      <c r="AM89" t="s">
        <v>733</v>
      </c>
      <c r="AN89" t="s">
        <v>734</v>
      </c>
      <c r="AO89">
        <v>697.26199999999994</v>
      </c>
      <c r="AR89" t="s">
        <v>118</v>
      </c>
      <c r="AS89" t="s">
        <v>119</v>
      </c>
      <c r="AT89" t="s">
        <v>198</v>
      </c>
      <c r="AU89" t="s">
        <v>732</v>
      </c>
      <c r="AV89" t="s">
        <v>48</v>
      </c>
      <c r="AW89">
        <v>4</v>
      </c>
      <c r="BB89">
        <v>0.91708469632689871</v>
      </c>
      <c r="BC89" t="s">
        <v>68</v>
      </c>
      <c r="BF89" t="s">
        <v>118</v>
      </c>
      <c r="BG89" t="s">
        <v>119</v>
      </c>
      <c r="BH89" t="s">
        <v>732</v>
      </c>
      <c r="BI89">
        <v>9068</v>
      </c>
      <c r="BJ89">
        <v>4</v>
      </c>
      <c r="BK89" t="s">
        <v>198</v>
      </c>
      <c r="BL89" t="s">
        <v>206</v>
      </c>
      <c r="BM89">
        <v>0.91708469632689871</v>
      </c>
      <c r="BN89" t="s">
        <v>68</v>
      </c>
      <c r="BO89" t="s">
        <v>177</v>
      </c>
      <c r="BP89">
        <v>921.66699999999992</v>
      </c>
    </row>
    <row r="90" spans="1:68" ht="16.5">
      <c r="A90" s="110" t="str">
        <f t="shared" si="53"/>
        <v>인천스마트</v>
      </c>
      <c r="B90" s="111" t="str">
        <f t="shared" si="35"/>
        <v>안현진</v>
      </c>
      <c r="C90" s="112" t="str">
        <f t="shared" si="54"/>
        <v>F</v>
      </c>
      <c r="D90" s="113">
        <f t="shared" si="55"/>
        <v>0.72873026011772979</v>
      </c>
      <c r="E90" s="114">
        <f t="shared" si="56"/>
        <v>6339</v>
      </c>
      <c r="F90" s="115" t="str">
        <f t="shared" si="57"/>
        <v>38</v>
      </c>
      <c r="G90" s="116" t="str">
        <f t="shared" si="58"/>
        <v>70바3575</v>
      </c>
      <c r="H90" s="117">
        <f t="shared" si="59"/>
        <v>3</v>
      </c>
      <c r="I90" s="118">
        <f t="shared" si="60"/>
        <v>1009.934</v>
      </c>
      <c r="J90" s="119">
        <f t="shared" si="61"/>
        <v>1.7335658388549464E-2</v>
      </c>
      <c r="K90" s="119">
        <f t="shared" si="62"/>
        <v>0.3985809590027099</v>
      </c>
      <c r="L90" s="119">
        <f t="shared" si="63"/>
        <v>0.18912126931066783</v>
      </c>
      <c r="M90" s="120">
        <f t="shared" si="64"/>
        <v>20.135000000000002</v>
      </c>
      <c r="N90" s="121">
        <f t="shared" si="65"/>
        <v>9.8540710616480537E-2</v>
      </c>
      <c r="O90" s="121">
        <f t="shared" si="66"/>
        <v>28.478265368162877</v>
      </c>
      <c r="P90" s="222">
        <f t="shared" si="67"/>
        <v>5</v>
      </c>
      <c r="Q90" s="223">
        <f t="shared" si="68"/>
        <v>1</v>
      </c>
      <c r="R90" s="223">
        <f t="shared" si="69"/>
        <v>289</v>
      </c>
      <c r="T90">
        <v>529</v>
      </c>
      <c r="U90">
        <v>6339</v>
      </c>
      <c r="V90" t="s">
        <v>392</v>
      </c>
      <c r="W90">
        <v>1014.809</v>
      </c>
      <c r="X90">
        <v>604.976</v>
      </c>
      <c r="Y90">
        <v>1.677</v>
      </c>
      <c r="Z90">
        <v>20.135000000000002</v>
      </c>
      <c r="AA90">
        <v>66.128321999999997</v>
      </c>
      <c r="AB90">
        <v>1.1463779999999999</v>
      </c>
      <c r="AC90">
        <v>26.357489999999999</v>
      </c>
      <c r="AD90" s="1">
        <v>191</v>
      </c>
      <c r="AE90">
        <v>1</v>
      </c>
      <c r="AF90">
        <v>289</v>
      </c>
      <c r="AG90">
        <v>77</v>
      </c>
      <c r="AH90">
        <v>15.346057</v>
      </c>
      <c r="AI90">
        <v>638</v>
      </c>
      <c r="AJ90">
        <v>0</v>
      </c>
      <c r="AK90">
        <v>5</v>
      </c>
      <c r="AL90">
        <v>885</v>
      </c>
      <c r="AM90" t="s">
        <v>393</v>
      </c>
      <c r="AN90" t="s">
        <v>735</v>
      </c>
      <c r="AO90">
        <v>856.029</v>
      </c>
      <c r="AR90" t="s">
        <v>118</v>
      </c>
      <c r="AS90" t="s">
        <v>122</v>
      </c>
      <c r="AT90" t="s">
        <v>251</v>
      </c>
      <c r="AU90" t="s">
        <v>392</v>
      </c>
      <c r="AV90" t="s">
        <v>48</v>
      </c>
      <c r="AW90">
        <v>3</v>
      </c>
      <c r="BB90">
        <v>0.72873026011772979</v>
      </c>
      <c r="BC90" t="s">
        <v>70</v>
      </c>
      <c r="BF90" t="s">
        <v>118</v>
      </c>
      <c r="BG90" t="s">
        <v>122</v>
      </c>
      <c r="BH90" t="s">
        <v>392</v>
      </c>
      <c r="BI90">
        <v>6339</v>
      </c>
      <c r="BJ90">
        <v>3</v>
      </c>
      <c r="BK90" t="s">
        <v>251</v>
      </c>
      <c r="BL90" t="s">
        <v>242</v>
      </c>
      <c r="BM90">
        <v>0.72873026011772979</v>
      </c>
      <c r="BN90" t="s">
        <v>70</v>
      </c>
      <c r="BO90" t="s">
        <v>529</v>
      </c>
      <c r="BP90">
        <v>1009.934</v>
      </c>
    </row>
    <row r="91" spans="1:68" ht="16.5">
      <c r="A91" s="127" t="str">
        <f t="shared" si="53"/>
        <v>인천스마트</v>
      </c>
      <c r="B91" s="128" t="str">
        <f t="shared" si="35"/>
        <v>양광일</v>
      </c>
      <c r="C91" s="129" t="str">
        <f t="shared" si="54"/>
        <v>B</v>
      </c>
      <c r="D91" s="130">
        <f t="shared" si="55"/>
        <v>0.90004909777038278</v>
      </c>
      <c r="E91" s="131">
        <f t="shared" si="56"/>
        <v>9259</v>
      </c>
      <c r="F91" s="132" t="str">
        <f t="shared" si="57"/>
        <v>5</v>
      </c>
      <c r="G91" s="133" t="str">
        <f t="shared" si="58"/>
        <v>70바3622</v>
      </c>
      <c r="H91" s="134">
        <f t="shared" si="59"/>
        <v>3</v>
      </c>
      <c r="I91" s="135">
        <f t="shared" si="60"/>
        <v>2066.9059999999999</v>
      </c>
      <c r="J91" s="136">
        <f t="shared" si="61"/>
        <v>3.6198925434411701E-2</v>
      </c>
      <c r="K91" s="136">
        <f t="shared" si="62"/>
        <v>0.38392688250776474</v>
      </c>
      <c r="L91" s="136">
        <f t="shared" si="63"/>
        <v>6.1444497234029997E-2</v>
      </c>
      <c r="M91" s="137">
        <f t="shared" si="64"/>
        <v>11.358000000000001</v>
      </c>
      <c r="N91" s="138">
        <f t="shared" si="65"/>
        <v>0</v>
      </c>
      <c r="O91" s="138">
        <f t="shared" si="66"/>
        <v>14.369303683863707</v>
      </c>
      <c r="P91" s="220">
        <f t="shared" si="67"/>
        <v>61</v>
      </c>
      <c r="Q91" s="221">
        <f t="shared" si="68"/>
        <v>0</v>
      </c>
      <c r="R91" s="221">
        <f t="shared" si="69"/>
        <v>297</v>
      </c>
      <c r="T91">
        <v>529</v>
      </c>
      <c r="U91">
        <v>9259</v>
      </c>
      <c r="V91" t="s">
        <v>394</v>
      </c>
      <c r="W91">
        <v>2066.9059999999999</v>
      </c>
      <c r="X91">
        <v>1097.9649999999999</v>
      </c>
      <c r="Y91">
        <v>1.8819999999999999</v>
      </c>
      <c r="Z91">
        <v>11.358000000000001</v>
      </c>
      <c r="AA91">
        <v>134.341916</v>
      </c>
      <c r="AB91">
        <v>4.8630329999999997</v>
      </c>
      <c r="AC91">
        <v>51.577472999999998</v>
      </c>
      <c r="AD91" s="1">
        <v>127</v>
      </c>
      <c r="AE91">
        <v>0</v>
      </c>
      <c r="AF91">
        <v>297</v>
      </c>
      <c r="AG91">
        <v>90</v>
      </c>
      <c r="AH91">
        <v>15.385414000000001</v>
      </c>
      <c r="AI91">
        <v>5967.6</v>
      </c>
      <c r="AJ91">
        <v>78</v>
      </c>
      <c r="AK91">
        <v>61</v>
      </c>
      <c r="AL91">
        <v>27343</v>
      </c>
      <c r="AM91" t="s">
        <v>395</v>
      </c>
      <c r="AN91" t="s">
        <v>736</v>
      </c>
      <c r="AO91">
        <v>1841.8230000000001</v>
      </c>
      <c r="AR91" t="s">
        <v>118</v>
      </c>
      <c r="AS91" t="s">
        <v>123</v>
      </c>
      <c r="AT91" t="s">
        <v>257</v>
      </c>
      <c r="AU91" t="s">
        <v>394</v>
      </c>
      <c r="AV91" t="s">
        <v>48</v>
      </c>
      <c r="AW91">
        <v>3</v>
      </c>
      <c r="BB91">
        <v>0.90004909777038278</v>
      </c>
      <c r="BC91" t="s">
        <v>68</v>
      </c>
      <c r="BF91" t="s">
        <v>118</v>
      </c>
      <c r="BG91" t="s">
        <v>123</v>
      </c>
      <c r="BH91" t="s">
        <v>394</v>
      </c>
      <c r="BI91">
        <v>9259</v>
      </c>
      <c r="BJ91">
        <v>3</v>
      </c>
      <c r="BK91" t="s">
        <v>257</v>
      </c>
      <c r="BL91" t="s">
        <v>253</v>
      </c>
      <c r="BM91">
        <v>0.90004909777038278</v>
      </c>
      <c r="BN91" t="s">
        <v>68</v>
      </c>
      <c r="BO91" t="s">
        <v>177</v>
      </c>
      <c r="BP91">
        <v>2066.9059999999999</v>
      </c>
    </row>
    <row r="92" spans="1:68" ht="16.5">
      <c r="A92" s="110" t="str">
        <f t="shared" si="53"/>
        <v>인천스마트</v>
      </c>
      <c r="B92" s="111" t="str">
        <f t="shared" si="35"/>
        <v>연성석</v>
      </c>
      <c r="C92" s="112" t="str">
        <f t="shared" si="54"/>
        <v>C</v>
      </c>
      <c r="D92" s="113">
        <f t="shared" si="55"/>
        <v>0.89513411766874962</v>
      </c>
      <c r="E92" s="114">
        <f t="shared" si="56"/>
        <v>2320</v>
      </c>
      <c r="F92" s="115" t="str">
        <f t="shared" si="57"/>
        <v>38</v>
      </c>
      <c r="G92" s="116" t="str">
        <f t="shared" si="58"/>
        <v>70바3552</v>
      </c>
      <c r="H92" s="117">
        <f t="shared" si="59"/>
        <v>2</v>
      </c>
      <c r="I92" s="118">
        <f t="shared" si="60"/>
        <v>2160.0970000000002</v>
      </c>
      <c r="J92" s="119">
        <f t="shared" si="61"/>
        <v>1.224203565708314E-2</v>
      </c>
      <c r="K92" s="119">
        <f t="shared" si="62"/>
        <v>0.37921641764146136</v>
      </c>
      <c r="L92" s="119">
        <f t="shared" si="63"/>
        <v>0.145826784630505</v>
      </c>
      <c r="M92" s="120">
        <f t="shared" si="64"/>
        <v>9.4890000000000008</v>
      </c>
      <c r="N92" s="121">
        <f t="shared" si="65"/>
        <v>0</v>
      </c>
      <c r="O92" s="121">
        <f t="shared" si="66"/>
        <v>2.5461819538659602</v>
      </c>
      <c r="P92" s="222">
        <f t="shared" si="67"/>
        <v>10</v>
      </c>
      <c r="Q92" s="223">
        <f t="shared" si="68"/>
        <v>0</v>
      </c>
      <c r="R92" s="223">
        <f t="shared" si="69"/>
        <v>55</v>
      </c>
      <c r="T92">
        <v>529</v>
      </c>
      <c r="U92">
        <v>2320</v>
      </c>
      <c r="V92" t="s">
        <v>396</v>
      </c>
      <c r="W92">
        <v>2160.0970000000002</v>
      </c>
      <c r="X92">
        <v>1049.1559999999999</v>
      </c>
      <c r="Y92">
        <v>2.0590000000000002</v>
      </c>
      <c r="Z92">
        <v>9.4890000000000008</v>
      </c>
      <c r="AA92">
        <v>146.48691199999999</v>
      </c>
      <c r="AB92">
        <v>1.7932980000000001</v>
      </c>
      <c r="AC92">
        <v>55.550241999999997</v>
      </c>
      <c r="AD92" s="1">
        <v>315</v>
      </c>
      <c r="AE92">
        <v>0</v>
      </c>
      <c r="AF92">
        <v>55</v>
      </c>
      <c r="AG92">
        <v>73</v>
      </c>
      <c r="AH92">
        <v>14.746006</v>
      </c>
      <c r="AI92">
        <v>8.6999999999999993</v>
      </c>
      <c r="AJ92">
        <v>0</v>
      </c>
      <c r="AK92">
        <v>10</v>
      </c>
      <c r="AL92">
        <v>2117</v>
      </c>
      <c r="AM92" t="s">
        <v>397</v>
      </c>
      <c r="AN92" t="s">
        <v>737</v>
      </c>
      <c r="AO92">
        <v>2043.672</v>
      </c>
      <c r="AR92" t="s">
        <v>118</v>
      </c>
      <c r="AS92" t="s">
        <v>122</v>
      </c>
      <c r="AT92" t="s">
        <v>248</v>
      </c>
      <c r="AU92" t="s">
        <v>396</v>
      </c>
      <c r="AV92" t="s">
        <v>48</v>
      </c>
      <c r="AW92">
        <v>2</v>
      </c>
      <c r="BB92">
        <v>0.89513411766874962</v>
      </c>
      <c r="BC92" t="s">
        <v>69</v>
      </c>
      <c r="BF92" t="s">
        <v>118</v>
      </c>
      <c r="BG92" t="s">
        <v>122</v>
      </c>
      <c r="BH92" t="s">
        <v>396</v>
      </c>
      <c r="BI92">
        <v>2320</v>
      </c>
      <c r="BJ92">
        <v>2</v>
      </c>
      <c r="BK92" t="s">
        <v>248</v>
      </c>
      <c r="BL92" t="s">
        <v>251</v>
      </c>
      <c r="BM92">
        <v>0.89513411766874962</v>
      </c>
      <c r="BN92" t="s">
        <v>69</v>
      </c>
      <c r="BO92" t="s">
        <v>179</v>
      </c>
      <c r="BP92">
        <v>2160.0970000000002</v>
      </c>
    </row>
    <row r="93" spans="1:68" ht="16.5">
      <c r="A93" s="127" t="str">
        <f t="shared" si="53"/>
        <v>인천스마트</v>
      </c>
      <c r="B93" s="128" t="str">
        <f t="shared" si="35"/>
        <v>오세환</v>
      </c>
      <c r="C93" s="129" t="str">
        <f t="shared" si="54"/>
        <v>C</v>
      </c>
      <c r="D93" s="130">
        <f t="shared" si="55"/>
        <v>0.88236057586780947</v>
      </c>
      <c r="E93" s="131">
        <f t="shared" si="56"/>
        <v>230</v>
      </c>
      <c r="F93" s="132" t="str">
        <f t="shared" si="57"/>
        <v>27</v>
      </c>
      <c r="G93" s="133" t="str">
        <f t="shared" si="58"/>
        <v>70바3637</v>
      </c>
      <c r="H93" s="134">
        <f t="shared" si="59"/>
        <v>5</v>
      </c>
      <c r="I93" s="135">
        <f t="shared" si="60"/>
        <v>2290.7270000000003</v>
      </c>
      <c r="J93" s="136">
        <f t="shared" si="61"/>
        <v>2.2243228805310801E-2</v>
      </c>
      <c r="K93" s="136">
        <f t="shared" si="62"/>
        <v>0.36171966083986212</v>
      </c>
      <c r="L93" s="136">
        <f t="shared" si="63"/>
        <v>0.22612908478400084</v>
      </c>
      <c r="M93" s="137">
        <f t="shared" si="64"/>
        <v>12.994999999999999</v>
      </c>
      <c r="N93" s="138">
        <f t="shared" si="65"/>
        <v>4.3654263471814843E-2</v>
      </c>
      <c r="O93" s="138">
        <f t="shared" si="66"/>
        <v>5.2821658800895968</v>
      </c>
      <c r="P93" s="220">
        <f t="shared" si="67"/>
        <v>23</v>
      </c>
      <c r="Q93" s="221">
        <f t="shared" si="68"/>
        <v>1</v>
      </c>
      <c r="R93" s="221">
        <f t="shared" si="69"/>
        <v>121</v>
      </c>
      <c r="T93">
        <v>529</v>
      </c>
      <c r="U93">
        <v>230</v>
      </c>
      <c r="V93" t="s">
        <v>398</v>
      </c>
      <c r="W93">
        <v>2290.7269999999999</v>
      </c>
      <c r="X93">
        <v>1294.2650000000001</v>
      </c>
      <c r="Y93">
        <v>1.77</v>
      </c>
      <c r="Z93">
        <v>12.994999999999999</v>
      </c>
      <c r="AA93">
        <v>148.34608900000001</v>
      </c>
      <c r="AB93">
        <v>3.299696</v>
      </c>
      <c r="AC93">
        <v>53.659697000000001</v>
      </c>
      <c r="AD93" s="1">
        <v>518</v>
      </c>
      <c r="AE93">
        <v>1</v>
      </c>
      <c r="AF93">
        <v>121</v>
      </c>
      <c r="AG93">
        <v>69</v>
      </c>
      <c r="AH93">
        <v>15.441775</v>
      </c>
      <c r="AI93">
        <v>2263.1</v>
      </c>
      <c r="AJ93">
        <v>0</v>
      </c>
      <c r="AK93">
        <v>23</v>
      </c>
      <c r="AL93">
        <v>5117</v>
      </c>
      <c r="AM93" t="s">
        <v>399</v>
      </c>
      <c r="AN93" t="s">
        <v>738</v>
      </c>
      <c r="AO93">
        <v>1758.183</v>
      </c>
      <c r="AR93" t="s">
        <v>118</v>
      </c>
      <c r="AS93" t="s">
        <v>121</v>
      </c>
      <c r="AT93" t="s">
        <v>230</v>
      </c>
      <c r="AU93" t="s">
        <v>398</v>
      </c>
      <c r="AV93" t="s">
        <v>48</v>
      </c>
      <c r="AW93">
        <v>5</v>
      </c>
      <c r="BB93">
        <v>0.88236057586780947</v>
      </c>
      <c r="BC93" t="s">
        <v>69</v>
      </c>
      <c r="BF93" t="s">
        <v>118</v>
      </c>
      <c r="BG93" t="s">
        <v>121</v>
      </c>
      <c r="BH93" t="s">
        <v>398</v>
      </c>
      <c r="BI93">
        <v>230</v>
      </c>
      <c r="BJ93">
        <v>5</v>
      </c>
      <c r="BK93" t="s">
        <v>230</v>
      </c>
      <c r="BL93" t="s">
        <v>234</v>
      </c>
      <c r="BM93">
        <v>0.88236057586780947</v>
      </c>
      <c r="BN93" t="s">
        <v>69</v>
      </c>
      <c r="BO93" t="s">
        <v>179</v>
      </c>
      <c r="BP93">
        <v>2290.7270000000003</v>
      </c>
    </row>
    <row r="94" spans="1:68" ht="16.5">
      <c r="A94" s="110" t="str">
        <f t="shared" si="53"/>
        <v>인천스마트</v>
      </c>
      <c r="B94" s="111" t="str">
        <f t="shared" si="35"/>
        <v>오정택</v>
      </c>
      <c r="C94" s="112" t="str">
        <f t="shared" si="54"/>
        <v>B</v>
      </c>
      <c r="D94" s="113">
        <f t="shared" si="55"/>
        <v>0.90387589494534115</v>
      </c>
      <c r="E94" s="114">
        <f t="shared" si="56"/>
        <v>8830</v>
      </c>
      <c r="F94" s="115" t="str">
        <f t="shared" si="57"/>
        <v>5-1</v>
      </c>
      <c r="G94" s="116" t="str">
        <f t="shared" si="58"/>
        <v>70바3645</v>
      </c>
      <c r="H94" s="117">
        <f t="shared" si="59"/>
        <v>4</v>
      </c>
      <c r="I94" s="118">
        <f t="shared" si="60"/>
        <v>782.03099999999995</v>
      </c>
      <c r="J94" s="119">
        <f t="shared" si="61"/>
        <v>2.7311598256657972E-2</v>
      </c>
      <c r="K94" s="119">
        <f t="shared" si="62"/>
        <v>0.354318143859639</v>
      </c>
      <c r="L94" s="119">
        <f t="shared" si="63"/>
        <v>0.17390614950046737</v>
      </c>
      <c r="M94" s="120">
        <f t="shared" si="64"/>
        <v>13.53</v>
      </c>
      <c r="N94" s="121">
        <f t="shared" si="65"/>
        <v>0</v>
      </c>
      <c r="O94" s="121">
        <f t="shared" si="66"/>
        <v>16.239765431293645</v>
      </c>
      <c r="P94" s="222">
        <f t="shared" si="67"/>
        <v>4</v>
      </c>
      <c r="Q94" s="223">
        <f t="shared" si="68"/>
        <v>0</v>
      </c>
      <c r="R94" s="223">
        <f t="shared" si="69"/>
        <v>127</v>
      </c>
      <c r="T94">
        <v>529</v>
      </c>
      <c r="U94">
        <v>8830</v>
      </c>
      <c r="V94" t="s">
        <v>400</v>
      </c>
      <c r="W94">
        <v>782.03099999999995</v>
      </c>
      <c r="X94">
        <v>455.51400000000001</v>
      </c>
      <c r="Y94">
        <v>1.7170000000000001</v>
      </c>
      <c r="Z94">
        <v>13.53</v>
      </c>
      <c r="AA94">
        <v>49.378033000000002</v>
      </c>
      <c r="AB94">
        <v>1.3485929999999999</v>
      </c>
      <c r="AC94">
        <v>17.495533000000002</v>
      </c>
      <c r="AD94" s="1">
        <v>136</v>
      </c>
      <c r="AE94">
        <v>0</v>
      </c>
      <c r="AF94">
        <v>127</v>
      </c>
      <c r="AG94">
        <v>65</v>
      </c>
      <c r="AH94">
        <v>15.837629</v>
      </c>
      <c r="AI94">
        <v>270.5</v>
      </c>
      <c r="AJ94">
        <v>0</v>
      </c>
      <c r="AK94">
        <v>4</v>
      </c>
      <c r="AL94">
        <v>1256</v>
      </c>
      <c r="AM94" t="s">
        <v>401</v>
      </c>
      <c r="AN94" t="s">
        <v>739</v>
      </c>
      <c r="AO94">
        <v>522.85400000000004</v>
      </c>
      <c r="AR94" t="s">
        <v>118</v>
      </c>
      <c r="AS94" t="s">
        <v>124</v>
      </c>
      <c r="AT94" t="s">
        <v>265</v>
      </c>
      <c r="AU94" t="s">
        <v>400</v>
      </c>
      <c r="AV94" t="s">
        <v>48</v>
      </c>
      <c r="AW94">
        <v>4</v>
      </c>
      <c r="BB94">
        <v>0.90387589494534115</v>
      </c>
      <c r="BC94" t="s">
        <v>68</v>
      </c>
      <c r="BF94" t="s">
        <v>118</v>
      </c>
      <c r="BG94" t="s">
        <v>124</v>
      </c>
      <c r="BH94" t="s">
        <v>400</v>
      </c>
      <c r="BI94">
        <v>8830</v>
      </c>
      <c r="BJ94">
        <v>4</v>
      </c>
      <c r="BK94" t="s">
        <v>265</v>
      </c>
      <c r="BL94" t="s">
        <v>268</v>
      </c>
      <c r="BM94">
        <v>0.90387589494534115</v>
      </c>
      <c r="BN94" t="s">
        <v>68</v>
      </c>
      <c r="BO94" t="s">
        <v>177</v>
      </c>
      <c r="BP94">
        <v>782.03099999999995</v>
      </c>
    </row>
    <row r="95" spans="1:68" ht="16.5">
      <c r="A95" s="127" t="str">
        <f t="shared" si="53"/>
        <v>인천스마트</v>
      </c>
      <c r="B95" s="128" t="str">
        <f t="shared" si="35"/>
        <v>우제욱</v>
      </c>
      <c r="C95" s="129" t="str">
        <f t="shared" si="54"/>
        <v>S</v>
      </c>
      <c r="D95" s="130">
        <f t="shared" si="55"/>
        <v>1.0143601582196851</v>
      </c>
      <c r="E95" s="131">
        <f t="shared" si="56"/>
        <v>9389</v>
      </c>
      <c r="F95" s="132" t="str">
        <f t="shared" si="57"/>
        <v>5</v>
      </c>
      <c r="G95" s="133" t="str">
        <f t="shared" si="58"/>
        <v>70바3630</v>
      </c>
      <c r="H95" s="134">
        <f t="shared" si="59"/>
        <v>2</v>
      </c>
      <c r="I95" s="135">
        <f t="shared" si="60"/>
        <v>2306.2930000000001</v>
      </c>
      <c r="J95" s="136">
        <f t="shared" si="61"/>
        <v>1.895038754326139E-2</v>
      </c>
      <c r="K95" s="136">
        <f t="shared" si="62"/>
        <v>0.34336090880250419</v>
      </c>
      <c r="L95" s="136">
        <f t="shared" si="63"/>
        <v>0.19641910199614707</v>
      </c>
      <c r="M95" s="137">
        <f t="shared" si="64"/>
        <v>11.012</v>
      </c>
      <c r="N95" s="138">
        <f t="shared" si="65"/>
        <v>0</v>
      </c>
      <c r="O95" s="138">
        <f t="shared" si="66"/>
        <v>11.360221793154642</v>
      </c>
      <c r="P95" s="220">
        <f t="shared" si="67"/>
        <v>18</v>
      </c>
      <c r="Q95" s="221">
        <f t="shared" si="68"/>
        <v>0</v>
      </c>
      <c r="R95" s="221">
        <f t="shared" si="69"/>
        <v>262</v>
      </c>
      <c r="T95">
        <v>529</v>
      </c>
      <c r="U95">
        <v>9389</v>
      </c>
      <c r="V95" t="s">
        <v>402</v>
      </c>
      <c r="W95">
        <v>2306.2930000000001</v>
      </c>
      <c r="X95">
        <v>1082.9449999999999</v>
      </c>
      <c r="Y95">
        <v>2.13</v>
      </c>
      <c r="Z95">
        <v>11.012</v>
      </c>
      <c r="AA95">
        <v>146.31579400000001</v>
      </c>
      <c r="AB95">
        <v>2.7727409999999999</v>
      </c>
      <c r="AC95">
        <v>50.239123999999997</v>
      </c>
      <c r="AD95" s="1">
        <v>453</v>
      </c>
      <c r="AE95">
        <v>0</v>
      </c>
      <c r="AF95">
        <v>262</v>
      </c>
      <c r="AG95">
        <v>67</v>
      </c>
      <c r="AH95">
        <v>15.762433</v>
      </c>
      <c r="AI95">
        <v>1104.0999999999999</v>
      </c>
      <c r="AJ95">
        <v>0</v>
      </c>
      <c r="AK95">
        <v>18</v>
      </c>
      <c r="AL95">
        <v>4348</v>
      </c>
      <c r="AM95" t="s">
        <v>403</v>
      </c>
      <c r="AN95" t="s">
        <v>740</v>
      </c>
      <c r="AO95">
        <v>2205.0540000000001</v>
      </c>
      <c r="AR95" t="s">
        <v>118</v>
      </c>
      <c r="AS95" t="s">
        <v>123</v>
      </c>
      <c r="AT95" t="s">
        <v>259</v>
      </c>
      <c r="AU95" t="s">
        <v>402</v>
      </c>
      <c r="AV95" t="s">
        <v>48</v>
      </c>
      <c r="AW95">
        <v>2</v>
      </c>
      <c r="BB95">
        <v>1.0143601582196851</v>
      </c>
      <c r="BC95" t="s">
        <v>71</v>
      </c>
      <c r="BF95" t="s">
        <v>118</v>
      </c>
      <c r="BG95" t="s">
        <v>123</v>
      </c>
      <c r="BH95" t="s">
        <v>402</v>
      </c>
      <c r="BI95">
        <v>9389</v>
      </c>
      <c r="BJ95">
        <v>2</v>
      </c>
      <c r="BK95" t="s">
        <v>259</v>
      </c>
      <c r="BL95" t="s">
        <v>255</v>
      </c>
      <c r="BM95">
        <v>1.0143601582196851</v>
      </c>
      <c r="BN95" t="s">
        <v>71</v>
      </c>
      <c r="BO95" t="s">
        <v>178</v>
      </c>
      <c r="BP95">
        <v>2306.2930000000001</v>
      </c>
    </row>
    <row r="96" spans="1:68" ht="16.5">
      <c r="A96" s="110" t="str">
        <f t="shared" si="53"/>
        <v>인천스마트</v>
      </c>
      <c r="B96" s="111" t="str">
        <f t="shared" si="35"/>
        <v>유병수</v>
      </c>
      <c r="C96" s="112" t="str">
        <f t="shared" si="54"/>
        <v>B</v>
      </c>
      <c r="D96" s="113">
        <f t="shared" si="55"/>
        <v>0.9330619922749005</v>
      </c>
      <c r="E96" s="114">
        <f t="shared" si="56"/>
        <v>383</v>
      </c>
      <c r="F96" s="115" t="str">
        <f t="shared" si="57"/>
        <v>21</v>
      </c>
      <c r="G96" s="116" t="str">
        <f t="shared" si="58"/>
        <v>70바3628</v>
      </c>
      <c r="H96" s="117">
        <f t="shared" si="59"/>
        <v>2</v>
      </c>
      <c r="I96" s="118">
        <f t="shared" si="60"/>
        <v>1608.5230000000001</v>
      </c>
      <c r="J96" s="119">
        <f t="shared" si="61"/>
        <v>3.0710299895870673E-2</v>
      </c>
      <c r="K96" s="119">
        <f t="shared" si="62"/>
        <v>0.36599848789320588</v>
      </c>
      <c r="L96" s="119">
        <f t="shared" si="63"/>
        <v>0.12620273381232347</v>
      </c>
      <c r="M96" s="120">
        <f t="shared" si="64"/>
        <v>12.385</v>
      </c>
      <c r="N96" s="121">
        <f t="shared" si="65"/>
        <v>6.2168834390307133E-2</v>
      </c>
      <c r="O96" s="121">
        <f t="shared" si="66"/>
        <v>2.2380780380510568</v>
      </c>
      <c r="P96" s="222">
        <f t="shared" si="67"/>
        <v>41</v>
      </c>
      <c r="Q96" s="223">
        <f t="shared" si="68"/>
        <v>1</v>
      </c>
      <c r="R96" s="223">
        <f t="shared" si="69"/>
        <v>36</v>
      </c>
      <c r="T96">
        <v>529</v>
      </c>
      <c r="U96">
        <v>383</v>
      </c>
      <c r="V96" t="s">
        <v>404</v>
      </c>
      <c r="W96">
        <v>1608.5229999999999</v>
      </c>
      <c r="X96">
        <v>783.50900000000001</v>
      </c>
      <c r="Y96">
        <v>2.0529999999999999</v>
      </c>
      <c r="Z96">
        <v>12.385</v>
      </c>
      <c r="AA96">
        <v>119.26803099999999</v>
      </c>
      <c r="AB96">
        <v>3.662757</v>
      </c>
      <c r="AC96">
        <v>43.651918999999999</v>
      </c>
      <c r="AD96" s="1">
        <v>203</v>
      </c>
      <c r="AE96">
        <v>1</v>
      </c>
      <c r="AF96">
        <v>36</v>
      </c>
      <c r="AG96">
        <v>89</v>
      </c>
      <c r="AH96">
        <v>13.486623</v>
      </c>
      <c r="AI96">
        <v>839.6</v>
      </c>
      <c r="AJ96">
        <v>45</v>
      </c>
      <c r="AK96">
        <v>41</v>
      </c>
      <c r="AL96">
        <v>12240</v>
      </c>
      <c r="AM96" t="s">
        <v>405</v>
      </c>
      <c r="AN96" t="s">
        <v>741</v>
      </c>
      <c r="AO96">
        <v>1504.6120000000001</v>
      </c>
      <c r="AR96" t="s">
        <v>118</v>
      </c>
      <c r="AS96" t="s">
        <v>120</v>
      </c>
      <c r="AT96" t="s">
        <v>222</v>
      </c>
      <c r="AU96" t="s">
        <v>404</v>
      </c>
      <c r="AV96" t="s">
        <v>48</v>
      </c>
      <c r="AW96">
        <v>2</v>
      </c>
      <c r="BB96">
        <v>0.9330619922749005</v>
      </c>
      <c r="BC96" t="s">
        <v>68</v>
      </c>
      <c r="BF96" t="s">
        <v>118</v>
      </c>
      <c r="BG96" t="s">
        <v>120</v>
      </c>
      <c r="BH96" t="s">
        <v>404</v>
      </c>
      <c r="BI96">
        <v>383</v>
      </c>
      <c r="BJ96">
        <v>2</v>
      </c>
      <c r="BK96" t="s">
        <v>222</v>
      </c>
      <c r="BL96" t="s">
        <v>215</v>
      </c>
      <c r="BM96">
        <v>0.9330619922749005</v>
      </c>
      <c r="BN96" t="s">
        <v>68</v>
      </c>
      <c r="BO96" t="s">
        <v>177</v>
      </c>
      <c r="BP96">
        <v>1608.5230000000001</v>
      </c>
    </row>
    <row r="97" spans="1:68" ht="16.5">
      <c r="A97" s="127" t="str">
        <f t="shared" si="53"/>
        <v>인천스마트</v>
      </c>
      <c r="B97" s="128" t="str">
        <f t="shared" si="35"/>
        <v>유재학</v>
      </c>
      <c r="C97" s="129" t="str">
        <f t="shared" si="54"/>
        <v>B</v>
      </c>
      <c r="D97" s="130">
        <f t="shared" si="55"/>
        <v>0.94280807115311727</v>
      </c>
      <c r="E97" s="131">
        <f t="shared" si="56"/>
        <v>4600</v>
      </c>
      <c r="F97" s="132" t="str">
        <f t="shared" si="57"/>
        <v>27</v>
      </c>
      <c r="G97" s="133" t="str">
        <f t="shared" si="58"/>
        <v>70바3638</v>
      </c>
      <c r="H97" s="134">
        <f t="shared" si="59"/>
        <v>2</v>
      </c>
      <c r="I97" s="135">
        <f t="shared" si="60"/>
        <v>2243.0500000000002</v>
      </c>
      <c r="J97" s="136">
        <f t="shared" si="61"/>
        <v>9.330718170818042E-3</v>
      </c>
      <c r="K97" s="136">
        <f t="shared" si="62"/>
        <v>0.34911088235178789</v>
      </c>
      <c r="L97" s="136">
        <f t="shared" si="63"/>
        <v>0.17922025813067027</v>
      </c>
      <c r="M97" s="137">
        <f t="shared" si="64"/>
        <v>8.9939999999999998</v>
      </c>
      <c r="N97" s="138">
        <f t="shared" si="65"/>
        <v>0</v>
      </c>
      <c r="O97" s="138">
        <f t="shared" si="66"/>
        <v>8.6489378301865756</v>
      </c>
      <c r="P97" s="220">
        <f t="shared" si="67"/>
        <v>1</v>
      </c>
      <c r="Q97" s="221">
        <f t="shared" si="68"/>
        <v>0</v>
      </c>
      <c r="R97" s="221">
        <f t="shared" si="69"/>
        <v>194</v>
      </c>
      <c r="T97">
        <v>529</v>
      </c>
      <c r="U97">
        <v>4600</v>
      </c>
      <c r="V97" t="s">
        <v>406</v>
      </c>
      <c r="W97">
        <v>2243.0500000000002</v>
      </c>
      <c r="X97">
        <v>1195.817</v>
      </c>
      <c r="Y97">
        <v>1.8759999999999999</v>
      </c>
      <c r="Z97">
        <v>8.9939999999999998</v>
      </c>
      <c r="AA97">
        <v>141.28580199999999</v>
      </c>
      <c r="AB97">
        <v>1.318298</v>
      </c>
      <c r="AC97">
        <v>49.324410999999998</v>
      </c>
      <c r="AD97" s="1">
        <v>402</v>
      </c>
      <c r="AE97">
        <v>0</v>
      </c>
      <c r="AF97">
        <v>194</v>
      </c>
      <c r="AG97">
        <v>84</v>
      </c>
      <c r="AH97">
        <v>15.875975</v>
      </c>
      <c r="AI97">
        <v>342.1</v>
      </c>
      <c r="AJ97">
        <v>9.1999999999999993</v>
      </c>
      <c r="AK97">
        <v>1</v>
      </c>
      <c r="AL97">
        <v>1</v>
      </c>
      <c r="AM97" t="s">
        <v>407</v>
      </c>
      <c r="AN97" t="s">
        <v>742</v>
      </c>
      <c r="AO97">
        <v>2015.069</v>
      </c>
      <c r="AR97" t="s">
        <v>118</v>
      </c>
      <c r="AS97" t="s">
        <v>121</v>
      </c>
      <c r="AT97" t="s">
        <v>232</v>
      </c>
      <c r="AU97" t="s">
        <v>406</v>
      </c>
      <c r="AV97" t="s">
        <v>48</v>
      </c>
      <c r="AW97">
        <v>2</v>
      </c>
      <c r="BB97">
        <v>0.94280807115311727</v>
      </c>
      <c r="BC97" t="s">
        <v>68</v>
      </c>
      <c r="BF97" t="s">
        <v>118</v>
      </c>
      <c r="BG97" t="s">
        <v>121</v>
      </c>
      <c r="BH97" t="s">
        <v>406</v>
      </c>
      <c r="BI97">
        <v>4600</v>
      </c>
      <c r="BJ97">
        <v>2</v>
      </c>
      <c r="BK97" t="s">
        <v>232</v>
      </c>
      <c r="BL97" t="s">
        <v>239</v>
      </c>
      <c r="BM97">
        <v>0.94280807115311727</v>
      </c>
      <c r="BN97" t="s">
        <v>68</v>
      </c>
      <c r="BO97" t="s">
        <v>177</v>
      </c>
      <c r="BP97">
        <v>2243.0500000000002</v>
      </c>
    </row>
    <row r="98" spans="1:68" ht="16.5">
      <c r="A98" s="110" t="str">
        <f t="shared" si="53"/>
        <v>인천스마트</v>
      </c>
      <c r="B98" s="111" t="str">
        <f t="shared" si="35"/>
        <v>유종각</v>
      </c>
      <c r="C98" s="112" t="str">
        <f t="shared" si="54"/>
        <v>F</v>
      </c>
      <c r="D98" s="113">
        <f t="shared" si="55"/>
        <v>0.75992117009110238</v>
      </c>
      <c r="E98" s="114">
        <f t="shared" si="56"/>
        <v>3128</v>
      </c>
      <c r="F98" s="115" t="str">
        <f t="shared" si="57"/>
        <v>38</v>
      </c>
      <c r="G98" s="116" t="str">
        <f t="shared" si="58"/>
        <v>70바3548</v>
      </c>
      <c r="H98" s="117">
        <f t="shared" si="59"/>
        <v>2</v>
      </c>
      <c r="I98" s="118">
        <f t="shared" si="60"/>
        <v>1271.5709999999999</v>
      </c>
      <c r="J98" s="119">
        <f t="shared" si="61"/>
        <v>1.9531013015016918E-2</v>
      </c>
      <c r="K98" s="119">
        <f t="shared" si="62"/>
        <v>0.39863180269987558</v>
      </c>
      <c r="L98" s="119">
        <f t="shared" si="63"/>
        <v>0.23278291184684144</v>
      </c>
      <c r="M98" s="120">
        <f t="shared" si="64"/>
        <v>17.463999999999999</v>
      </c>
      <c r="N98" s="121">
        <f t="shared" si="65"/>
        <v>7.864287562393292E-2</v>
      </c>
      <c r="O98" s="121">
        <f t="shared" si="66"/>
        <v>35.153365403898015</v>
      </c>
      <c r="P98" s="222">
        <f t="shared" si="67"/>
        <v>29</v>
      </c>
      <c r="Q98" s="223">
        <f t="shared" si="68"/>
        <v>1</v>
      </c>
      <c r="R98" s="223">
        <f t="shared" si="69"/>
        <v>447</v>
      </c>
      <c r="T98">
        <v>529</v>
      </c>
      <c r="U98">
        <v>3128</v>
      </c>
      <c r="V98" t="s">
        <v>408</v>
      </c>
      <c r="W98">
        <v>1271.5709999999999</v>
      </c>
      <c r="X98">
        <v>728.32299999999998</v>
      </c>
      <c r="Y98">
        <v>1.746</v>
      </c>
      <c r="Z98">
        <v>17.463999999999999</v>
      </c>
      <c r="AA98">
        <v>81.294708</v>
      </c>
      <c r="AB98">
        <v>1.5877680000000001</v>
      </c>
      <c r="AC98">
        <v>32.406655999999998</v>
      </c>
      <c r="AD98" s="1">
        <v>296</v>
      </c>
      <c r="AE98">
        <v>1</v>
      </c>
      <c r="AF98">
        <v>447</v>
      </c>
      <c r="AG98">
        <v>70</v>
      </c>
      <c r="AH98">
        <v>15.641496999999999</v>
      </c>
      <c r="AI98">
        <v>1817.2</v>
      </c>
      <c r="AJ98">
        <v>0</v>
      </c>
      <c r="AK98">
        <v>29</v>
      </c>
      <c r="AL98">
        <v>10940</v>
      </c>
      <c r="AM98" t="s">
        <v>409</v>
      </c>
      <c r="AN98" t="s">
        <v>743</v>
      </c>
      <c r="AO98">
        <v>1216.116</v>
      </c>
      <c r="AR98" t="s">
        <v>118</v>
      </c>
      <c r="AS98" t="s">
        <v>122</v>
      </c>
      <c r="AT98" t="s">
        <v>244</v>
      </c>
      <c r="AU98" t="s">
        <v>408</v>
      </c>
      <c r="AV98" t="s">
        <v>48</v>
      </c>
      <c r="AW98">
        <v>2</v>
      </c>
      <c r="BB98">
        <v>0.75992117009110238</v>
      </c>
      <c r="BC98" t="s">
        <v>70</v>
      </c>
      <c r="BF98" t="s">
        <v>118</v>
      </c>
      <c r="BG98" t="s">
        <v>122</v>
      </c>
      <c r="BH98" t="s">
        <v>408</v>
      </c>
      <c r="BI98">
        <v>3128</v>
      </c>
      <c r="BJ98">
        <v>2</v>
      </c>
      <c r="BK98" t="s">
        <v>244</v>
      </c>
      <c r="BL98" t="s">
        <v>249</v>
      </c>
      <c r="BM98">
        <v>0.75992117009110238</v>
      </c>
      <c r="BN98" t="s">
        <v>70</v>
      </c>
      <c r="BO98" t="s">
        <v>529</v>
      </c>
      <c r="BP98">
        <v>1271.5709999999999</v>
      </c>
    </row>
    <row r="99" spans="1:68" ht="16.5">
      <c r="A99" s="127" t="str">
        <f t="shared" si="53"/>
        <v>인천스마트</v>
      </c>
      <c r="B99" s="128" t="str">
        <f t="shared" si="35"/>
        <v>유종선</v>
      </c>
      <c r="C99" s="129" t="str">
        <f t="shared" si="54"/>
        <v>F</v>
      </c>
      <c r="D99" s="130">
        <f t="shared" si="55"/>
        <v>0.78287283067126512</v>
      </c>
      <c r="E99" s="131">
        <f t="shared" si="56"/>
        <v>223</v>
      </c>
      <c r="F99" s="132" t="str">
        <f t="shared" si="57"/>
        <v>21</v>
      </c>
      <c r="G99" s="133" t="str">
        <f t="shared" si="58"/>
        <v>70바3626</v>
      </c>
      <c r="H99" s="134">
        <f t="shared" si="59"/>
        <v>2</v>
      </c>
      <c r="I99" s="135">
        <f t="shared" si="60"/>
        <v>1714.192</v>
      </c>
      <c r="J99" s="136">
        <f t="shared" si="61"/>
        <v>6.8076808512829184E-2</v>
      </c>
      <c r="K99" s="136">
        <f t="shared" si="62"/>
        <v>0.41173975335562313</v>
      </c>
      <c r="L99" s="136">
        <f t="shared" si="63"/>
        <v>0.12075660136087439</v>
      </c>
      <c r="M99" s="137">
        <f t="shared" si="64"/>
        <v>16.535</v>
      </c>
      <c r="N99" s="138">
        <f t="shared" si="65"/>
        <v>0.70003826875869213</v>
      </c>
      <c r="O99" s="138">
        <f t="shared" si="66"/>
        <v>27.359829003985553</v>
      </c>
      <c r="P99" s="220">
        <f t="shared" si="67"/>
        <v>36</v>
      </c>
      <c r="Q99" s="221">
        <f t="shared" si="68"/>
        <v>12</v>
      </c>
      <c r="R99" s="221">
        <f t="shared" si="69"/>
        <v>469</v>
      </c>
      <c r="T99">
        <v>529</v>
      </c>
      <c r="U99">
        <v>223</v>
      </c>
      <c r="V99" t="s">
        <v>410</v>
      </c>
      <c r="W99">
        <v>1714.192</v>
      </c>
      <c r="X99">
        <v>961.904</v>
      </c>
      <c r="Y99">
        <v>1.782</v>
      </c>
      <c r="Z99">
        <v>16.535</v>
      </c>
      <c r="AA99">
        <v>130.424137</v>
      </c>
      <c r="AB99">
        <v>8.8788590000000003</v>
      </c>
      <c r="AC99">
        <v>53.700802000000003</v>
      </c>
      <c r="AD99" s="1">
        <v>207</v>
      </c>
      <c r="AE99">
        <v>12</v>
      </c>
      <c r="AF99">
        <v>469</v>
      </c>
      <c r="AG99">
        <v>69</v>
      </c>
      <c r="AH99">
        <v>13.143211000000001</v>
      </c>
      <c r="AI99">
        <v>1425.8</v>
      </c>
      <c r="AJ99">
        <v>0</v>
      </c>
      <c r="AK99">
        <v>36</v>
      </c>
      <c r="AL99">
        <v>14658</v>
      </c>
      <c r="AM99" t="s">
        <v>411</v>
      </c>
      <c r="AN99" t="s">
        <v>744</v>
      </c>
      <c r="AO99">
        <v>1528.0719999999999</v>
      </c>
      <c r="AR99" t="s">
        <v>118</v>
      </c>
      <c r="AS99" t="s">
        <v>120</v>
      </c>
      <c r="AT99" t="s">
        <v>219</v>
      </c>
      <c r="AU99" t="s">
        <v>410</v>
      </c>
      <c r="AV99" t="s">
        <v>48</v>
      </c>
      <c r="AW99">
        <v>2</v>
      </c>
      <c r="BB99">
        <v>0.78287283067126512</v>
      </c>
      <c r="BC99" t="s">
        <v>70</v>
      </c>
      <c r="BF99" t="s">
        <v>118</v>
      </c>
      <c r="BG99" t="s">
        <v>120</v>
      </c>
      <c r="BH99" t="s">
        <v>410</v>
      </c>
      <c r="BI99">
        <v>223</v>
      </c>
      <c r="BJ99">
        <v>2</v>
      </c>
      <c r="BK99" t="s">
        <v>219</v>
      </c>
      <c r="BL99" t="s">
        <v>214</v>
      </c>
      <c r="BM99">
        <v>0.78287283067126512</v>
      </c>
      <c r="BN99" t="s">
        <v>70</v>
      </c>
      <c r="BO99" t="s">
        <v>529</v>
      </c>
      <c r="BP99">
        <v>1714.192</v>
      </c>
    </row>
    <row r="100" spans="1:68" ht="16.5">
      <c r="A100" s="110" t="str">
        <f t="shared" si="53"/>
        <v>인천스마트</v>
      </c>
      <c r="B100" s="111" t="str">
        <f t="shared" si="35"/>
        <v>윤세호</v>
      </c>
      <c r="C100" s="112" t="str">
        <f t="shared" si="54"/>
        <v>A</v>
      </c>
      <c r="D100" s="113">
        <f t="shared" si="55"/>
        <v>0.97428919990183671</v>
      </c>
      <c r="E100" s="114">
        <f t="shared" si="56"/>
        <v>4052</v>
      </c>
      <c r="F100" s="115" t="str">
        <f t="shared" si="57"/>
        <v>21</v>
      </c>
      <c r="G100" s="116" t="str">
        <f t="shared" si="58"/>
        <v>71바7126</v>
      </c>
      <c r="H100" s="117">
        <f t="shared" si="59"/>
        <v>3</v>
      </c>
      <c r="I100" s="118">
        <f t="shared" si="60"/>
        <v>2047.1779999999999</v>
      </c>
      <c r="J100" s="119">
        <f t="shared" si="61"/>
        <v>2.6229977615469389E-2</v>
      </c>
      <c r="K100" s="119">
        <f t="shared" si="62"/>
        <v>0.37843384024013171</v>
      </c>
      <c r="L100" s="119">
        <f t="shared" si="63"/>
        <v>0.13579669183627413</v>
      </c>
      <c r="M100" s="120">
        <f t="shared" si="64"/>
        <v>11.502000000000001</v>
      </c>
      <c r="N100" s="121">
        <f t="shared" si="65"/>
        <v>0</v>
      </c>
      <c r="O100" s="121">
        <f t="shared" si="66"/>
        <v>4.1520571244903959</v>
      </c>
      <c r="P100" s="222">
        <f t="shared" si="67"/>
        <v>1</v>
      </c>
      <c r="Q100" s="223">
        <f t="shared" si="68"/>
        <v>0</v>
      </c>
      <c r="R100" s="223">
        <f t="shared" si="69"/>
        <v>85</v>
      </c>
      <c r="T100">
        <v>529</v>
      </c>
      <c r="U100">
        <v>4052</v>
      </c>
      <c r="V100" t="s">
        <v>412</v>
      </c>
      <c r="W100">
        <v>2047.1780000000001</v>
      </c>
      <c r="X100">
        <v>955.45299999999997</v>
      </c>
      <c r="Y100">
        <v>2.1429999999999998</v>
      </c>
      <c r="Z100">
        <v>11.502000000000001</v>
      </c>
      <c r="AA100">
        <v>143.54690099999999</v>
      </c>
      <c r="AB100">
        <v>3.7652320000000001</v>
      </c>
      <c r="AC100">
        <v>54.323005000000002</v>
      </c>
      <c r="AD100" s="1">
        <v>278</v>
      </c>
      <c r="AE100">
        <v>0</v>
      </c>
      <c r="AF100">
        <v>85</v>
      </c>
      <c r="AG100">
        <v>67</v>
      </c>
      <c r="AH100">
        <v>14.261386999999999</v>
      </c>
      <c r="AI100">
        <v>332.8</v>
      </c>
      <c r="AJ100">
        <v>0</v>
      </c>
      <c r="AK100">
        <v>1</v>
      </c>
      <c r="AL100">
        <v>62</v>
      </c>
      <c r="AM100" t="s">
        <v>413</v>
      </c>
      <c r="AN100" t="s">
        <v>745</v>
      </c>
      <c r="AO100">
        <v>1824.4169999999999</v>
      </c>
      <c r="AR100" t="s">
        <v>118</v>
      </c>
      <c r="AS100" t="s">
        <v>120</v>
      </c>
      <c r="AT100" t="s">
        <v>224</v>
      </c>
      <c r="AU100" t="s">
        <v>412</v>
      </c>
      <c r="AV100" t="s">
        <v>48</v>
      </c>
      <c r="AW100">
        <v>3</v>
      </c>
      <c r="BB100">
        <v>0.97428919990183671</v>
      </c>
      <c r="BC100" t="s">
        <v>66</v>
      </c>
      <c r="BF100" t="s">
        <v>118</v>
      </c>
      <c r="BG100" t="s">
        <v>120</v>
      </c>
      <c r="BH100" t="s">
        <v>412</v>
      </c>
      <c r="BI100">
        <v>4052</v>
      </c>
      <c r="BJ100">
        <v>3</v>
      </c>
      <c r="BK100" t="s">
        <v>224</v>
      </c>
      <c r="BL100" t="s">
        <v>216</v>
      </c>
      <c r="BM100">
        <v>0.97428919990183671</v>
      </c>
      <c r="BN100" t="s">
        <v>66</v>
      </c>
      <c r="BO100" t="s">
        <v>180</v>
      </c>
      <c r="BP100">
        <v>2047.1779999999999</v>
      </c>
    </row>
    <row r="101" spans="1:68" ht="16.5">
      <c r="A101" s="127" t="str">
        <f t="shared" si="53"/>
        <v>인천스마트</v>
      </c>
      <c r="B101" s="128" t="str">
        <f t="shared" si="35"/>
        <v>윤주현</v>
      </c>
      <c r="C101" s="129" t="str">
        <f t="shared" si="54"/>
        <v>C</v>
      </c>
      <c r="D101" s="130">
        <f t="shared" si="55"/>
        <v>0.8744874513600821</v>
      </c>
      <c r="E101" s="131">
        <f t="shared" si="56"/>
        <v>7000</v>
      </c>
      <c r="F101" s="132" t="str">
        <f t="shared" si="57"/>
        <v>5</v>
      </c>
      <c r="G101" s="133" t="str">
        <f t="shared" si="58"/>
        <v>70바3632</v>
      </c>
      <c r="H101" s="134">
        <f t="shared" si="59"/>
        <v>9</v>
      </c>
      <c r="I101" s="135">
        <f t="shared" si="60"/>
        <v>1353.635</v>
      </c>
      <c r="J101" s="136">
        <f t="shared" si="61"/>
        <v>3.6338526236178413E-2</v>
      </c>
      <c r="K101" s="136">
        <f t="shared" si="62"/>
        <v>0.31068449841826812</v>
      </c>
      <c r="L101" s="136">
        <f t="shared" si="63"/>
        <v>0.13445278823316478</v>
      </c>
      <c r="M101" s="137">
        <f t="shared" si="64"/>
        <v>14.132</v>
      </c>
      <c r="N101" s="138">
        <f t="shared" si="65"/>
        <v>0.28098076335448885</v>
      </c>
      <c r="O101" s="138">
        <f t="shared" si="66"/>
        <v>19.598408243975598</v>
      </c>
      <c r="P101" s="220">
        <f t="shared" si="67"/>
        <v>315</v>
      </c>
      <c r="Q101" s="221">
        <f t="shared" si="68"/>
        <v>4</v>
      </c>
      <c r="R101" s="221">
        <f t="shared" si="69"/>
        <v>279</v>
      </c>
      <c r="T101">
        <v>529</v>
      </c>
      <c r="U101">
        <v>7000</v>
      </c>
      <c r="V101" t="s">
        <v>536</v>
      </c>
      <c r="W101">
        <v>1423.585</v>
      </c>
      <c r="X101">
        <v>789.99599999999998</v>
      </c>
      <c r="Y101">
        <v>1.802</v>
      </c>
      <c r="Z101">
        <v>14.132</v>
      </c>
      <c r="AA101">
        <v>77.725249000000005</v>
      </c>
      <c r="AB101">
        <v>2.8244210000000001</v>
      </c>
      <c r="AC101">
        <v>24.148029999999999</v>
      </c>
      <c r="AD101" s="1">
        <v>182</v>
      </c>
      <c r="AE101">
        <v>4</v>
      </c>
      <c r="AF101">
        <v>279</v>
      </c>
      <c r="AG101">
        <v>90</v>
      </c>
      <c r="AH101">
        <v>18.315605000000001</v>
      </c>
      <c r="AI101">
        <v>1488.7</v>
      </c>
      <c r="AJ101">
        <v>4.3</v>
      </c>
      <c r="AK101">
        <v>315</v>
      </c>
      <c r="AL101">
        <v>1585</v>
      </c>
      <c r="AM101" t="s">
        <v>537</v>
      </c>
      <c r="AN101" t="s">
        <v>746</v>
      </c>
      <c r="AO101">
        <v>269.166</v>
      </c>
      <c r="AR101" t="s">
        <v>118</v>
      </c>
      <c r="AS101" t="s">
        <v>123</v>
      </c>
      <c r="AT101" t="s">
        <v>261</v>
      </c>
      <c r="AU101" t="s">
        <v>536</v>
      </c>
      <c r="AV101" t="s">
        <v>48</v>
      </c>
      <c r="AW101">
        <v>9</v>
      </c>
      <c r="BB101">
        <v>0.8744874513600821</v>
      </c>
      <c r="BC101" t="s">
        <v>69</v>
      </c>
      <c r="BF101" t="s">
        <v>118</v>
      </c>
      <c r="BG101" t="s">
        <v>123</v>
      </c>
      <c r="BH101" t="s">
        <v>536</v>
      </c>
      <c r="BI101">
        <v>7000</v>
      </c>
      <c r="BJ101">
        <v>9</v>
      </c>
      <c r="BK101" t="s">
        <v>261</v>
      </c>
      <c r="BL101" t="s">
        <v>262</v>
      </c>
      <c r="BM101">
        <v>0.8744874513600821</v>
      </c>
      <c r="BN101" t="s">
        <v>69</v>
      </c>
      <c r="BO101" t="s">
        <v>179</v>
      </c>
      <c r="BP101">
        <v>1353.635</v>
      </c>
    </row>
    <row r="102" spans="1:68" ht="16.5">
      <c r="A102" s="110" t="str">
        <f t="shared" si="53"/>
        <v>인천스마트</v>
      </c>
      <c r="B102" s="111" t="str">
        <f t="shared" si="35"/>
        <v>윤태원</v>
      </c>
      <c r="C102" s="112" t="str">
        <f t="shared" si="54"/>
        <v>C</v>
      </c>
      <c r="D102" s="113">
        <f t="shared" si="55"/>
        <v>0.89323915935421128</v>
      </c>
      <c r="E102" s="114">
        <f t="shared" si="56"/>
        <v>7048</v>
      </c>
      <c r="F102" s="115" t="str">
        <f t="shared" si="57"/>
        <v>27</v>
      </c>
      <c r="G102" s="116" t="str">
        <f t="shared" si="58"/>
        <v>70바3635</v>
      </c>
      <c r="H102" s="117">
        <f t="shared" si="59"/>
        <v>3</v>
      </c>
      <c r="I102" s="118">
        <f t="shared" si="60"/>
        <v>1863.973</v>
      </c>
      <c r="J102" s="119">
        <f t="shared" si="61"/>
        <v>3.7730255435498808E-2</v>
      </c>
      <c r="K102" s="119">
        <f t="shared" si="62"/>
        <v>0.31984569493134773</v>
      </c>
      <c r="L102" s="119">
        <f t="shared" si="63"/>
        <v>0.10139631850890544</v>
      </c>
      <c r="M102" s="120">
        <f t="shared" si="64"/>
        <v>13.435</v>
      </c>
      <c r="N102" s="121">
        <f t="shared" si="65"/>
        <v>0.53648845771907638</v>
      </c>
      <c r="O102" s="121">
        <f t="shared" si="66"/>
        <v>12.661127602170204</v>
      </c>
      <c r="P102" s="222">
        <f t="shared" si="67"/>
        <v>21</v>
      </c>
      <c r="Q102" s="223">
        <f t="shared" si="68"/>
        <v>10</v>
      </c>
      <c r="R102" s="223">
        <f t="shared" si="69"/>
        <v>236</v>
      </c>
      <c r="T102">
        <v>529</v>
      </c>
      <c r="U102">
        <v>7048</v>
      </c>
      <c r="V102" t="s">
        <v>747</v>
      </c>
      <c r="W102">
        <v>1863.973</v>
      </c>
      <c r="X102">
        <v>1095.296</v>
      </c>
      <c r="Y102">
        <v>1.702</v>
      </c>
      <c r="Z102">
        <v>13.435</v>
      </c>
      <c r="AA102">
        <v>114.5847</v>
      </c>
      <c r="AB102">
        <v>4.3233100000000002</v>
      </c>
      <c r="AC102">
        <v>36.649422999999999</v>
      </c>
      <c r="AD102" s="1">
        <v>189</v>
      </c>
      <c r="AE102">
        <v>10</v>
      </c>
      <c r="AF102">
        <v>236</v>
      </c>
      <c r="AG102">
        <v>90</v>
      </c>
      <c r="AH102">
        <v>16.267206000000002</v>
      </c>
      <c r="AI102">
        <v>943.1</v>
      </c>
      <c r="AJ102">
        <v>7.8</v>
      </c>
      <c r="AK102">
        <v>21</v>
      </c>
      <c r="AL102">
        <v>11986</v>
      </c>
      <c r="AM102" t="s">
        <v>748</v>
      </c>
      <c r="AN102" t="s">
        <v>749</v>
      </c>
      <c r="AO102">
        <v>1562.134</v>
      </c>
      <c r="AR102" t="s">
        <v>118</v>
      </c>
      <c r="AS102" t="s">
        <v>121</v>
      </c>
      <c r="AT102" t="s">
        <v>228</v>
      </c>
      <c r="AU102" t="s">
        <v>747</v>
      </c>
      <c r="AV102" t="s">
        <v>48</v>
      </c>
      <c r="AW102">
        <v>3</v>
      </c>
      <c r="BB102">
        <v>0.89323915935421128</v>
      </c>
      <c r="BC102" t="s">
        <v>69</v>
      </c>
      <c r="BF102" t="s">
        <v>118</v>
      </c>
      <c r="BG102" t="s">
        <v>121</v>
      </c>
      <c r="BH102" t="s">
        <v>747</v>
      </c>
      <c r="BI102">
        <v>7048</v>
      </c>
      <c r="BJ102">
        <v>3</v>
      </c>
      <c r="BK102" t="s">
        <v>228</v>
      </c>
      <c r="BL102" t="s">
        <v>233</v>
      </c>
      <c r="BM102">
        <v>0.89323915935421128</v>
      </c>
      <c r="BN102" t="s">
        <v>69</v>
      </c>
      <c r="BO102" t="s">
        <v>179</v>
      </c>
      <c r="BP102">
        <v>1863.973</v>
      </c>
    </row>
    <row r="103" spans="1:68" ht="16.5">
      <c r="A103" s="127" t="str">
        <f t="shared" si="53"/>
        <v>인천스마트</v>
      </c>
      <c r="B103" s="128" t="str">
        <f t="shared" si="35"/>
        <v>윤희석</v>
      </c>
      <c r="C103" s="129" t="str">
        <f t="shared" si="54"/>
        <v>B</v>
      </c>
      <c r="D103" s="130">
        <f t="shared" si="55"/>
        <v>0.92849819514979648</v>
      </c>
      <c r="E103" s="131">
        <f t="shared" si="56"/>
        <v>567</v>
      </c>
      <c r="F103" s="132" t="str">
        <f t="shared" si="57"/>
        <v>20</v>
      </c>
      <c r="G103" s="133" t="str">
        <f t="shared" si="58"/>
        <v>70바3501</v>
      </c>
      <c r="H103" s="134">
        <f t="shared" si="59"/>
        <v>3</v>
      </c>
      <c r="I103" s="135">
        <f t="shared" si="60"/>
        <v>1867.4679999999998</v>
      </c>
      <c r="J103" s="136">
        <f t="shared" si="61"/>
        <v>1.3725762033101654E-2</v>
      </c>
      <c r="K103" s="136">
        <f t="shared" si="62"/>
        <v>0.36129256482096006</v>
      </c>
      <c r="L103" s="136">
        <f t="shared" si="63"/>
        <v>4.8729081301526991E-2</v>
      </c>
      <c r="M103" s="137">
        <f t="shared" si="64"/>
        <v>11.55</v>
      </c>
      <c r="N103" s="138">
        <f t="shared" si="65"/>
        <v>0.10709688198137798</v>
      </c>
      <c r="O103" s="138">
        <f t="shared" si="66"/>
        <v>7.5503301796871485</v>
      </c>
      <c r="P103" s="220">
        <f t="shared" si="67"/>
        <v>17</v>
      </c>
      <c r="Q103" s="221">
        <f t="shared" si="68"/>
        <v>2</v>
      </c>
      <c r="R103" s="221">
        <f t="shared" si="69"/>
        <v>141</v>
      </c>
      <c r="T103">
        <v>529</v>
      </c>
      <c r="U103">
        <v>567</v>
      </c>
      <c r="V103" t="s">
        <v>414</v>
      </c>
      <c r="W103">
        <v>1867.4680000000001</v>
      </c>
      <c r="X103">
        <v>1006.453</v>
      </c>
      <c r="Y103">
        <v>1.855</v>
      </c>
      <c r="Z103">
        <v>11.55</v>
      </c>
      <c r="AA103">
        <v>112.56023500000001</v>
      </c>
      <c r="AB103">
        <v>1.544975</v>
      </c>
      <c r="AC103">
        <v>40.667175999999998</v>
      </c>
      <c r="AD103" s="1">
        <v>91</v>
      </c>
      <c r="AE103">
        <v>2</v>
      </c>
      <c r="AF103">
        <v>141</v>
      </c>
      <c r="AG103">
        <v>87</v>
      </c>
      <c r="AH103">
        <v>16.590831999999999</v>
      </c>
      <c r="AI103">
        <v>1783.3</v>
      </c>
      <c r="AJ103">
        <v>2.2999999999999998</v>
      </c>
      <c r="AK103">
        <v>17</v>
      </c>
      <c r="AL103">
        <v>5476</v>
      </c>
      <c r="AM103" t="s">
        <v>415</v>
      </c>
      <c r="AN103" t="s">
        <v>750</v>
      </c>
      <c r="AO103">
        <v>1609.799</v>
      </c>
      <c r="AR103" t="s">
        <v>118</v>
      </c>
      <c r="AS103" t="s">
        <v>119</v>
      </c>
      <c r="AT103" t="s">
        <v>198</v>
      </c>
      <c r="AU103" t="s">
        <v>414</v>
      </c>
      <c r="AV103" t="s">
        <v>48</v>
      </c>
      <c r="AW103">
        <v>3</v>
      </c>
      <c r="BB103">
        <v>0.92849819514979648</v>
      </c>
      <c r="BC103" t="s">
        <v>68</v>
      </c>
      <c r="BF103" t="s">
        <v>118</v>
      </c>
      <c r="BG103" t="s">
        <v>119</v>
      </c>
      <c r="BH103" t="s">
        <v>414</v>
      </c>
      <c r="BI103">
        <v>567</v>
      </c>
      <c r="BJ103">
        <v>3</v>
      </c>
      <c r="BK103" t="s">
        <v>198</v>
      </c>
      <c r="BL103" t="s">
        <v>202</v>
      </c>
      <c r="BM103">
        <v>0.92849819514979648</v>
      </c>
      <c r="BN103" t="s">
        <v>68</v>
      </c>
      <c r="BO103" t="s">
        <v>177</v>
      </c>
      <c r="BP103">
        <v>1867.4679999999998</v>
      </c>
    </row>
    <row r="104" spans="1:68" ht="16.5">
      <c r="A104" s="110" t="str">
        <f t="shared" si="53"/>
        <v>인천스마트</v>
      </c>
      <c r="B104" s="111" t="str">
        <f t="shared" si="35"/>
        <v>이강일</v>
      </c>
      <c r="C104" s="112" t="str">
        <f t="shared" si="54"/>
        <v>C</v>
      </c>
      <c r="D104" s="113">
        <f t="shared" si="55"/>
        <v>0.89813877681401133</v>
      </c>
      <c r="E104" s="114">
        <f t="shared" si="56"/>
        <v>2158</v>
      </c>
      <c r="F104" s="115" t="str">
        <f t="shared" si="57"/>
        <v>27</v>
      </c>
      <c r="G104" s="116" t="str">
        <f t="shared" si="58"/>
        <v>71바7125</v>
      </c>
      <c r="H104" s="117">
        <f t="shared" si="59"/>
        <v>4</v>
      </c>
      <c r="I104" s="118">
        <f t="shared" si="60"/>
        <v>2153.8179999999998</v>
      </c>
      <c r="J104" s="119">
        <f t="shared" si="61"/>
        <v>2.5175219916569968E-2</v>
      </c>
      <c r="K104" s="119">
        <f t="shared" si="62"/>
        <v>0.37856049224099786</v>
      </c>
      <c r="L104" s="119">
        <f t="shared" si="63"/>
        <v>0.14068041032250636</v>
      </c>
      <c r="M104" s="120">
        <f t="shared" si="64"/>
        <v>11.987</v>
      </c>
      <c r="N104" s="121">
        <f t="shared" si="65"/>
        <v>0.13928753497277857</v>
      </c>
      <c r="O104" s="121">
        <f t="shared" si="66"/>
        <v>8.3572520983667129</v>
      </c>
      <c r="P104" s="222">
        <f t="shared" si="67"/>
        <v>29</v>
      </c>
      <c r="Q104" s="223">
        <f t="shared" si="68"/>
        <v>3</v>
      </c>
      <c r="R104" s="223">
        <f t="shared" si="69"/>
        <v>180</v>
      </c>
      <c r="T104">
        <v>529</v>
      </c>
      <c r="U104">
        <v>2158</v>
      </c>
      <c r="V104" t="s">
        <v>416</v>
      </c>
      <c r="W104">
        <v>2153.8180000000002</v>
      </c>
      <c r="X104">
        <v>1202.046</v>
      </c>
      <c r="Y104">
        <v>1.792</v>
      </c>
      <c r="Z104">
        <v>11.987</v>
      </c>
      <c r="AA104">
        <v>143.43803199999999</v>
      </c>
      <c r="AB104">
        <v>3.611084</v>
      </c>
      <c r="AC104">
        <v>54.299971999999997</v>
      </c>
      <c r="AD104" s="1">
        <v>303</v>
      </c>
      <c r="AE104">
        <v>3</v>
      </c>
      <c r="AF104">
        <v>180</v>
      </c>
      <c r="AG104">
        <v>70</v>
      </c>
      <c r="AH104">
        <v>15.015668</v>
      </c>
      <c r="AI104">
        <v>688.2</v>
      </c>
      <c r="AJ104">
        <v>0</v>
      </c>
      <c r="AK104">
        <v>29</v>
      </c>
      <c r="AL104">
        <v>5664</v>
      </c>
      <c r="AM104" t="s">
        <v>417</v>
      </c>
      <c r="AN104" t="s">
        <v>751</v>
      </c>
      <c r="AO104">
        <v>1889.9159999999999</v>
      </c>
      <c r="AR104" t="s">
        <v>118</v>
      </c>
      <c r="AS104" t="s">
        <v>121</v>
      </c>
      <c r="AT104" t="s">
        <v>239</v>
      </c>
      <c r="AU104" t="s">
        <v>416</v>
      </c>
      <c r="AV104" t="s">
        <v>48</v>
      </c>
      <c r="AW104">
        <v>4</v>
      </c>
      <c r="BB104">
        <v>0.89813877681401133</v>
      </c>
      <c r="BC104" t="s">
        <v>69</v>
      </c>
      <c r="BF104" t="s">
        <v>118</v>
      </c>
      <c r="BG104" t="s">
        <v>121</v>
      </c>
      <c r="BH104" t="s">
        <v>416</v>
      </c>
      <c r="BI104">
        <v>2158</v>
      </c>
      <c r="BJ104">
        <v>4</v>
      </c>
      <c r="BK104" t="s">
        <v>239</v>
      </c>
      <c r="BL104" t="s">
        <v>233</v>
      </c>
      <c r="BM104">
        <v>0.89813877681401133</v>
      </c>
      <c r="BN104" t="s">
        <v>69</v>
      </c>
      <c r="BO104" t="s">
        <v>179</v>
      </c>
      <c r="BP104">
        <v>2153.8179999999998</v>
      </c>
    </row>
    <row r="105" spans="1:68" ht="16.5">
      <c r="A105" s="127" t="str">
        <f t="shared" si="53"/>
        <v>인천스마트</v>
      </c>
      <c r="B105" s="128" t="str">
        <f t="shared" si="35"/>
        <v>이경환</v>
      </c>
      <c r="C105" s="129" t="str">
        <f t="shared" si="54"/>
        <v>F</v>
      </c>
      <c r="D105" s="130">
        <f t="shared" si="55"/>
        <v>0.77913043478260879</v>
      </c>
      <c r="E105" s="131">
        <f t="shared" si="56"/>
        <v>5546</v>
      </c>
      <c r="F105" s="132" t="str">
        <f t="shared" si="57"/>
        <v>38</v>
      </c>
      <c r="G105" s="133" t="str">
        <f t="shared" si="58"/>
        <v>70바3551</v>
      </c>
      <c r="H105" s="134">
        <f t="shared" si="59"/>
        <v>1</v>
      </c>
      <c r="I105" s="135">
        <f t="shared" si="60"/>
        <v>1957.4179999999999</v>
      </c>
      <c r="J105" s="136">
        <f t="shared" si="61"/>
        <v>1.0005391562861824E-2</v>
      </c>
      <c r="K105" s="136">
        <f t="shared" si="62"/>
        <v>0.41601897083852701</v>
      </c>
      <c r="L105" s="136">
        <f t="shared" si="63"/>
        <v>0.17574171689439866</v>
      </c>
      <c r="M105" s="137">
        <f t="shared" si="64"/>
        <v>13.058999999999999</v>
      </c>
      <c r="N105" s="138">
        <f t="shared" si="65"/>
        <v>0</v>
      </c>
      <c r="O105" s="138">
        <f t="shared" si="66"/>
        <v>38.928833800445283</v>
      </c>
      <c r="P105" s="220">
        <f t="shared" si="67"/>
        <v>23</v>
      </c>
      <c r="Q105" s="221">
        <f t="shared" si="68"/>
        <v>0</v>
      </c>
      <c r="R105" s="221">
        <f t="shared" si="69"/>
        <v>762</v>
      </c>
      <c r="T105">
        <v>529</v>
      </c>
      <c r="U105">
        <v>5546</v>
      </c>
      <c r="V105" t="s">
        <v>418</v>
      </c>
      <c r="W105">
        <v>1957.4179999999999</v>
      </c>
      <c r="X105">
        <v>1092.1980000000001</v>
      </c>
      <c r="Y105">
        <v>1.792</v>
      </c>
      <c r="Z105">
        <v>13.058999999999999</v>
      </c>
      <c r="AA105">
        <v>125.20859299999999</v>
      </c>
      <c r="AB105">
        <v>1.252761</v>
      </c>
      <c r="AC105">
        <v>52.089149999999997</v>
      </c>
      <c r="AD105" s="1">
        <v>344</v>
      </c>
      <c r="AE105">
        <v>0</v>
      </c>
      <c r="AF105">
        <v>762</v>
      </c>
      <c r="AG105">
        <v>68</v>
      </c>
      <c r="AH105">
        <v>15.633255999999999</v>
      </c>
      <c r="AI105">
        <v>870.7</v>
      </c>
      <c r="AJ105">
        <v>0</v>
      </c>
      <c r="AK105">
        <v>23</v>
      </c>
      <c r="AL105">
        <v>4777</v>
      </c>
      <c r="AM105" t="s">
        <v>419</v>
      </c>
      <c r="AN105" t="s">
        <v>752</v>
      </c>
      <c r="AO105">
        <v>1957.4179999999999</v>
      </c>
      <c r="AR105" t="s">
        <v>118</v>
      </c>
      <c r="AS105" t="s">
        <v>122</v>
      </c>
      <c r="AT105" t="s">
        <v>247</v>
      </c>
      <c r="AU105" t="s">
        <v>418</v>
      </c>
      <c r="AV105" t="s">
        <v>48</v>
      </c>
      <c r="AW105">
        <v>1</v>
      </c>
      <c r="BB105">
        <v>0.77913043478260879</v>
      </c>
      <c r="BC105" t="s">
        <v>70</v>
      </c>
      <c r="BF105" t="s">
        <v>118</v>
      </c>
      <c r="BG105" t="s">
        <v>122</v>
      </c>
      <c r="BH105" t="s">
        <v>418</v>
      </c>
      <c r="BI105">
        <v>5546</v>
      </c>
      <c r="BJ105">
        <v>1</v>
      </c>
      <c r="BK105" t="s">
        <v>247</v>
      </c>
      <c r="BL105" t="s">
        <v>176</v>
      </c>
      <c r="BM105">
        <v>0.77913043478260879</v>
      </c>
      <c r="BN105" t="s">
        <v>70</v>
      </c>
      <c r="BO105" t="s">
        <v>529</v>
      </c>
      <c r="BP105">
        <v>1957.4179999999999</v>
      </c>
    </row>
    <row r="106" spans="1:68" ht="16.5">
      <c r="A106" s="110" t="str">
        <f t="shared" si="53"/>
        <v>인천스마트</v>
      </c>
      <c r="B106" s="111" t="str">
        <f t="shared" si="35"/>
        <v>이규선</v>
      </c>
      <c r="C106" s="112" t="str">
        <f t="shared" si="54"/>
        <v>C</v>
      </c>
      <c r="D106" s="113">
        <f t="shared" si="55"/>
        <v>0.87947368421052641</v>
      </c>
      <c r="E106" s="114">
        <f t="shared" si="56"/>
        <v>3540</v>
      </c>
      <c r="F106" s="115" t="str">
        <f t="shared" si="57"/>
        <v>5-1</v>
      </c>
      <c r="G106" s="116" t="str">
        <f t="shared" si="58"/>
        <v>70바3648</v>
      </c>
      <c r="H106" s="117">
        <f t="shared" si="59"/>
        <v>1</v>
      </c>
      <c r="I106" s="118">
        <f t="shared" si="60"/>
        <v>1071.1379999999999</v>
      </c>
      <c r="J106" s="119">
        <f t="shared" si="61"/>
        <v>2.6798521193270114E-2</v>
      </c>
      <c r="K106" s="119">
        <f t="shared" si="62"/>
        <v>0.34338715999681596</v>
      </c>
      <c r="L106" s="119">
        <f t="shared" si="63"/>
        <v>8.4022786979828942E-2</v>
      </c>
      <c r="M106" s="120">
        <f t="shared" si="64"/>
        <v>10.186999999999999</v>
      </c>
      <c r="N106" s="121">
        <f t="shared" si="65"/>
        <v>0</v>
      </c>
      <c r="O106" s="121">
        <f t="shared" si="66"/>
        <v>7.0952575671855547</v>
      </c>
      <c r="P106" s="222">
        <f t="shared" si="67"/>
        <v>9</v>
      </c>
      <c r="Q106" s="223">
        <f t="shared" si="68"/>
        <v>0</v>
      </c>
      <c r="R106" s="223">
        <f t="shared" si="69"/>
        <v>76</v>
      </c>
      <c r="T106">
        <v>529</v>
      </c>
      <c r="U106">
        <v>3540</v>
      </c>
      <c r="V106" t="s">
        <v>753</v>
      </c>
      <c r="W106">
        <v>1071.1379999999999</v>
      </c>
      <c r="X106">
        <v>640.90700000000004</v>
      </c>
      <c r="Y106">
        <v>1.671</v>
      </c>
      <c r="Z106">
        <v>10.186999999999999</v>
      </c>
      <c r="AA106">
        <v>87.047751000000005</v>
      </c>
      <c r="AB106">
        <v>2.332751</v>
      </c>
      <c r="AC106">
        <v>29.891079999999999</v>
      </c>
      <c r="AD106" s="1">
        <v>90</v>
      </c>
      <c r="AE106">
        <v>0</v>
      </c>
      <c r="AF106">
        <v>76</v>
      </c>
      <c r="AG106">
        <v>65</v>
      </c>
      <c r="AH106">
        <v>12.305177</v>
      </c>
      <c r="AI106">
        <v>40.4</v>
      </c>
      <c r="AJ106">
        <v>0</v>
      </c>
      <c r="AK106">
        <v>9</v>
      </c>
      <c r="AL106">
        <v>1577</v>
      </c>
      <c r="AM106" t="s">
        <v>754</v>
      </c>
      <c r="AN106" t="s">
        <v>755</v>
      </c>
      <c r="AO106">
        <v>1071.1379999999999</v>
      </c>
      <c r="AR106" t="s">
        <v>118</v>
      </c>
      <c r="AS106" t="s">
        <v>124</v>
      </c>
      <c r="AT106" t="s">
        <v>268</v>
      </c>
      <c r="AU106" t="s">
        <v>753</v>
      </c>
      <c r="AV106" t="s">
        <v>48</v>
      </c>
      <c r="AW106">
        <v>1</v>
      </c>
      <c r="BB106">
        <v>0.87947368421052641</v>
      </c>
      <c r="BC106" t="s">
        <v>69</v>
      </c>
      <c r="BF106" t="s">
        <v>118</v>
      </c>
      <c r="BG106" t="s">
        <v>124</v>
      </c>
      <c r="BH106" t="s">
        <v>753</v>
      </c>
      <c r="BI106">
        <v>3540</v>
      </c>
      <c r="BJ106">
        <v>1</v>
      </c>
      <c r="BK106" t="s">
        <v>268</v>
      </c>
      <c r="BL106" t="s">
        <v>176</v>
      </c>
      <c r="BM106">
        <v>0.87947368421052641</v>
      </c>
      <c r="BN106" t="s">
        <v>69</v>
      </c>
      <c r="BO106" t="s">
        <v>179</v>
      </c>
      <c r="BP106">
        <v>1071.1379999999999</v>
      </c>
    </row>
    <row r="107" spans="1:68" ht="16.5">
      <c r="A107" s="127" t="str">
        <f t="shared" si="53"/>
        <v>인천스마트</v>
      </c>
      <c r="B107" s="128" t="str">
        <f t="shared" si="35"/>
        <v>이기준</v>
      </c>
      <c r="C107" s="129" t="str">
        <f t="shared" si="54"/>
        <v>F</v>
      </c>
      <c r="D107" s="130">
        <f t="shared" si="55"/>
        <v>0.79313379325217559</v>
      </c>
      <c r="E107" s="131">
        <f t="shared" si="56"/>
        <v>8091</v>
      </c>
      <c r="F107" s="132" t="str">
        <f t="shared" si="57"/>
        <v>21</v>
      </c>
      <c r="G107" s="133" t="str">
        <f t="shared" si="58"/>
        <v>70바3625</v>
      </c>
      <c r="H107" s="134">
        <f t="shared" si="59"/>
        <v>8</v>
      </c>
      <c r="I107" s="135">
        <f t="shared" si="60"/>
        <v>1564.8969999999999</v>
      </c>
      <c r="J107" s="136">
        <f t="shared" si="61"/>
        <v>4.654495280131743E-2</v>
      </c>
      <c r="K107" s="136">
        <f t="shared" si="62"/>
        <v>0.42513713582569923</v>
      </c>
      <c r="L107" s="136">
        <f t="shared" si="63"/>
        <v>0.21918375458576508</v>
      </c>
      <c r="M107" s="137">
        <f t="shared" si="64"/>
        <v>16.175000000000001</v>
      </c>
      <c r="N107" s="138">
        <f t="shared" si="65"/>
        <v>0.37454422649438468</v>
      </c>
      <c r="O107" s="138">
        <f t="shared" si="66"/>
        <v>20.724780532689284</v>
      </c>
      <c r="P107" s="220">
        <f t="shared" si="67"/>
        <v>54</v>
      </c>
      <c r="Q107" s="221">
        <f t="shared" si="68"/>
        <v>6</v>
      </c>
      <c r="R107" s="221">
        <f t="shared" si="69"/>
        <v>332</v>
      </c>
      <c r="T107">
        <v>529</v>
      </c>
      <c r="U107">
        <v>8091</v>
      </c>
      <c r="V107" t="s">
        <v>420</v>
      </c>
      <c r="W107">
        <v>1601.9469999999999</v>
      </c>
      <c r="X107">
        <v>912.18799999999999</v>
      </c>
      <c r="Y107">
        <v>1.756</v>
      </c>
      <c r="Z107">
        <v>16.175000000000001</v>
      </c>
      <c r="AA107">
        <v>127.48692699999999</v>
      </c>
      <c r="AB107">
        <v>5.9338730000000002</v>
      </c>
      <c r="AC107">
        <v>54.199427</v>
      </c>
      <c r="AD107" s="1">
        <v>343</v>
      </c>
      <c r="AE107">
        <v>6</v>
      </c>
      <c r="AF107">
        <v>332</v>
      </c>
      <c r="AG107">
        <v>89</v>
      </c>
      <c r="AH107">
        <v>12.565578</v>
      </c>
      <c r="AI107">
        <v>894.7</v>
      </c>
      <c r="AJ107">
        <v>18.2</v>
      </c>
      <c r="AK107">
        <v>54</v>
      </c>
      <c r="AL107">
        <v>30153</v>
      </c>
      <c r="AM107" t="s">
        <v>421</v>
      </c>
      <c r="AN107" t="s">
        <v>756</v>
      </c>
      <c r="AO107">
        <v>522.19100000000003</v>
      </c>
      <c r="AR107" t="s">
        <v>118</v>
      </c>
      <c r="AS107" t="s">
        <v>120</v>
      </c>
      <c r="AT107" t="s">
        <v>218</v>
      </c>
      <c r="AU107" t="s">
        <v>420</v>
      </c>
      <c r="AV107" t="s">
        <v>48</v>
      </c>
      <c r="AW107">
        <v>8</v>
      </c>
      <c r="BB107">
        <v>0.79313379325217559</v>
      </c>
      <c r="BC107" t="s">
        <v>70</v>
      </c>
      <c r="BF107" t="s">
        <v>118</v>
      </c>
      <c r="BG107" t="s">
        <v>120</v>
      </c>
      <c r="BH107" t="s">
        <v>420</v>
      </c>
      <c r="BI107">
        <v>8091</v>
      </c>
      <c r="BJ107">
        <v>8</v>
      </c>
      <c r="BK107" t="s">
        <v>218</v>
      </c>
      <c r="BL107" t="s">
        <v>213</v>
      </c>
      <c r="BM107">
        <v>0.79313379325217559</v>
      </c>
      <c r="BN107" t="s">
        <v>70</v>
      </c>
      <c r="BO107" t="s">
        <v>529</v>
      </c>
      <c r="BP107">
        <v>1564.8969999999999</v>
      </c>
    </row>
    <row r="108" spans="1:68" ht="16.5">
      <c r="A108" s="110" t="str">
        <f t="shared" si="53"/>
        <v>인천스마트</v>
      </c>
      <c r="B108" s="111" t="str">
        <f t="shared" si="35"/>
        <v>이기훈</v>
      </c>
      <c r="C108" s="112" t="str">
        <f t="shared" si="54"/>
        <v>S</v>
      </c>
      <c r="D108" s="113">
        <f t="shared" si="55"/>
        <v>1.0307462316897325</v>
      </c>
      <c r="E108" s="114">
        <f t="shared" si="56"/>
        <v>502</v>
      </c>
      <c r="F108" s="115" t="str">
        <f t="shared" si="57"/>
        <v>38</v>
      </c>
      <c r="G108" s="116" t="str">
        <f t="shared" si="58"/>
        <v>70바3547</v>
      </c>
      <c r="H108" s="117">
        <f t="shared" si="59"/>
        <v>10</v>
      </c>
      <c r="I108" s="118">
        <f t="shared" si="60"/>
        <v>2142.6770000000001</v>
      </c>
      <c r="J108" s="119">
        <f t="shared" si="61"/>
        <v>2.0016632252761752E-2</v>
      </c>
      <c r="K108" s="119">
        <f t="shared" si="62"/>
        <v>0.34504839006565807</v>
      </c>
      <c r="L108" s="119">
        <f t="shared" si="63"/>
        <v>9.3341180215216757E-3</v>
      </c>
      <c r="M108" s="120">
        <f t="shared" si="64"/>
        <v>7.7830000000000004</v>
      </c>
      <c r="N108" s="121">
        <f t="shared" si="65"/>
        <v>4.6670590107608378E-2</v>
      </c>
      <c r="O108" s="121">
        <f t="shared" si="66"/>
        <v>2.2868589152728105</v>
      </c>
      <c r="P108" s="222">
        <f t="shared" si="67"/>
        <v>4</v>
      </c>
      <c r="Q108" s="223">
        <f t="shared" si="68"/>
        <v>1</v>
      </c>
      <c r="R108" s="223">
        <f t="shared" si="69"/>
        <v>49</v>
      </c>
      <c r="T108">
        <v>529</v>
      </c>
      <c r="U108">
        <v>502</v>
      </c>
      <c r="V108" t="s">
        <v>555</v>
      </c>
      <c r="W108">
        <v>2142.6770000000001</v>
      </c>
      <c r="X108">
        <v>905.32299999999998</v>
      </c>
      <c r="Y108">
        <v>2.367</v>
      </c>
      <c r="Z108">
        <v>7.7830000000000004</v>
      </c>
      <c r="AA108">
        <v>151.78942000000001</v>
      </c>
      <c r="AB108">
        <v>3.038313</v>
      </c>
      <c r="AC108">
        <v>52.374695000000003</v>
      </c>
      <c r="AD108" s="1">
        <v>20</v>
      </c>
      <c r="AE108">
        <v>1</v>
      </c>
      <c r="AF108">
        <v>49</v>
      </c>
      <c r="AG108">
        <v>84</v>
      </c>
      <c r="AH108">
        <v>14.116115000000001</v>
      </c>
      <c r="AI108">
        <v>69.599999999999994</v>
      </c>
      <c r="AJ108">
        <v>9.1999999999999993</v>
      </c>
      <c r="AK108">
        <v>4</v>
      </c>
      <c r="AL108">
        <v>447</v>
      </c>
      <c r="AM108" t="s">
        <v>556</v>
      </c>
      <c r="AN108" t="s">
        <v>757</v>
      </c>
      <c r="AO108">
        <v>437.64699999999999</v>
      </c>
      <c r="AR108" t="s">
        <v>118</v>
      </c>
      <c r="AS108" t="s">
        <v>122</v>
      </c>
      <c r="AT108" t="s">
        <v>243</v>
      </c>
      <c r="AU108" t="s">
        <v>555</v>
      </c>
      <c r="AV108" t="s">
        <v>48</v>
      </c>
      <c r="AW108">
        <v>10</v>
      </c>
      <c r="BB108">
        <v>1.0307462316897325</v>
      </c>
      <c r="BC108" t="s">
        <v>71</v>
      </c>
      <c r="BF108" t="s">
        <v>118</v>
      </c>
      <c r="BG108" t="s">
        <v>122</v>
      </c>
      <c r="BH108" t="s">
        <v>555</v>
      </c>
      <c r="BI108">
        <v>502</v>
      </c>
      <c r="BJ108">
        <v>10</v>
      </c>
      <c r="BK108" t="s">
        <v>243</v>
      </c>
      <c r="BL108" t="s">
        <v>251</v>
      </c>
      <c r="BM108">
        <v>1.0307462316897325</v>
      </c>
      <c r="BN108" t="s">
        <v>71</v>
      </c>
      <c r="BO108" t="s">
        <v>178</v>
      </c>
      <c r="BP108">
        <v>2142.6770000000001</v>
      </c>
    </row>
    <row r="109" spans="1:68" ht="16.5">
      <c r="A109" s="127" t="str">
        <f t="shared" si="53"/>
        <v>인천스마트</v>
      </c>
      <c r="B109" s="128" t="str">
        <f t="shared" si="35"/>
        <v>이덕길</v>
      </c>
      <c r="C109" s="129" t="str">
        <f t="shared" si="54"/>
        <v>B</v>
      </c>
      <c r="D109" s="130">
        <f t="shared" si="55"/>
        <v>0.94708681157019636</v>
      </c>
      <c r="E109" s="131">
        <f t="shared" si="56"/>
        <v>1362</v>
      </c>
      <c r="F109" s="132" t="str">
        <f t="shared" si="57"/>
        <v>5-1</v>
      </c>
      <c r="G109" s="133" t="str">
        <f t="shared" si="58"/>
        <v>70바3644</v>
      </c>
      <c r="H109" s="134">
        <f t="shared" si="59"/>
        <v>7</v>
      </c>
      <c r="I109" s="135">
        <f t="shared" si="60"/>
        <v>1112.53</v>
      </c>
      <c r="J109" s="136">
        <f t="shared" si="61"/>
        <v>5.3326334163520582E-2</v>
      </c>
      <c r="K109" s="136">
        <f t="shared" si="62"/>
        <v>0.33160492684455772</v>
      </c>
      <c r="L109" s="136">
        <f t="shared" si="63"/>
        <v>0.25797057158009223</v>
      </c>
      <c r="M109" s="137">
        <f t="shared" si="64"/>
        <v>10.929</v>
      </c>
      <c r="N109" s="138">
        <f t="shared" si="65"/>
        <v>8.988521657842935E-2</v>
      </c>
      <c r="O109" s="138">
        <f t="shared" si="66"/>
        <v>9.1682920909997936</v>
      </c>
      <c r="P109" s="220">
        <f t="shared" si="67"/>
        <v>7</v>
      </c>
      <c r="Q109" s="221">
        <f t="shared" si="68"/>
        <v>1</v>
      </c>
      <c r="R109" s="221">
        <f t="shared" si="69"/>
        <v>102</v>
      </c>
      <c r="T109">
        <v>529</v>
      </c>
      <c r="U109">
        <v>1362</v>
      </c>
      <c r="V109" t="s">
        <v>582</v>
      </c>
      <c r="W109">
        <v>1112.53</v>
      </c>
      <c r="X109">
        <v>612.50800000000004</v>
      </c>
      <c r="Y109">
        <v>1.8160000000000001</v>
      </c>
      <c r="Z109">
        <v>10.929</v>
      </c>
      <c r="AA109">
        <v>76.405252000000004</v>
      </c>
      <c r="AB109">
        <v>4.0744119999999997</v>
      </c>
      <c r="AC109">
        <v>25.336358000000001</v>
      </c>
      <c r="AD109" s="1">
        <v>287</v>
      </c>
      <c r="AE109">
        <v>1</v>
      </c>
      <c r="AF109">
        <v>102</v>
      </c>
      <c r="AG109">
        <v>69</v>
      </c>
      <c r="AH109">
        <v>14.56091</v>
      </c>
      <c r="AI109">
        <v>72.8</v>
      </c>
      <c r="AJ109">
        <v>0</v>
      </c>
      <c r="AK109">
        <v>7</v>
      </c>
      <c r="AL109">
        <v>2129</v>
      </c>
      <c r="AM109" t="s">
        <v>583</v>
      </c>
      <c r="AN109" t="s">
        <v>758</v>
      </c>
      <c r="AO109">
        <v>304.58800000000002</v>
      </c>
      <c r="AR109" t="s">
        <v>118</v>
      </c>
      <c r="AS109" t="s">
        <v>124</v>
      </c>
      <c r="AT109" t="s">
        <v>264</v>
      </c>
      <c r="AU109" t="s">
        <v>582</v>
      </c>
      <c r="AV109" t="s">
        <v>48</v>
      </c>
      <c r="AW109">
        <v>7</v>
      </c>
      <c r="BB109">
        <v>0.94708681157019636</v>
      </c>
      <c r="BC109" t="s">
        <v>68</v>
      </c>
      <c r="BF109" t="s">
        <v>118</v>
      </c>
      <c r="BG109" t="s">
        <v>124</v>
      </c>
      <c r="BH109" t="s">
        <v>582</v>
      </c>
      <c r="BI109">
        <v>1362</v>
      </c>
      <c r="BJ109">
        <v>7</v>
      </c>
      <c r="BK109" t="s">
        <v>264</v>
      </c>
      <c r="BL109" t="s">
        <v>266</v>
      </c>
      <c r="BM109">
        <v>0.94708681157019636</v>
      </c>
      <c r="BN109" t="s">
        <v>68</v>
      </c>
      <c r="BO109" t="s">
        <v>177</v>
      </c>
      <c r="BP109">
        <v>1112.53</v>
      </c>
    </row>
    <row r="110" spans="1:68" ht="16.5">
      <c r="A110" s="110" t="str">
        <f t="shared" ref="A110:A123" si="70">BF110</f>
        <v>인천스마트</v>
      </c>
      <c r="B110" s="111" t="str">
        <f t="shared" si="35"/>
        <v>이명석</v>
      </c>
      <c r="C110" s="112" t="str">
        <f t="shared" ref="C110:C123" si="71">BN110</f>
        <v>D</v>
      </c>
      <c r="D110" s="113">
        <f t="shared" ref="D110:D123" si="72">BM110</f>
        <v>0.82128646362691082</v>
      </c>
      <c r="E110" s="114">
        <f t="shared" ref="E110:E123" si="73">U110</f>
        <v>7107</v>
      </c>
      <c r="F110" s="115" t="str">
        <f t="shared" ref="F110:F123" si="74">BG110</f>
        <v>21</v>
      </c>
      <c r="G110" s="116" t="str">
        <f t="shared" ref="G110:G123" si="75">BK110</f>
        <v>70바3625</v>
      </c>
      <c r="H110" s="117">
        <f t="shared" ref="H110:H123" si="76">BJ110</f>
        <v>4</v>
      </c>
      <c r="I110" s="118">
        <f t="shared" ref="I110:I123" si="77">BP110</f>
        <v>1880.511</v>
      </c>
      <c r="J110" s="119">
        <f t="shared" ref="J110:J123" si="78">AB110/AA110</f>
        <v>2.8320963265822997E-2</v>
      </c>
      <c r="K110" s="119">
        <f t="shared" ref="K110:K123" si="79">AC110/AA110</f>
        <v>0.3721986578817878</v>
      </c>
      <c r="L110" s="119">
        <f t="shared" ref="L110:L123" si="80">AD110/I110</f>
        <v>0.23078833359655967</v>
      </c>
      <c r="M110" s="120">
        <f t="shared" ref="M110:M123" si="81">Z110</f>
        <v>15.852</v>
      </c>
      <c r="N110" s="121">
        <f t="shared" ref="N110:N123" si="82">AE110*100/W110</f>
        <v>0.37223924773638656</v>
      </c>
      <c r="O110" s="121">
        <f t="shared" ref="O110:O123" si="83">AF110*100/W110</f>
        <v>24.089197032083302</v>
      </c>
      <c r="P110" s="222">
        <f t="shared" ref="P110:P123" si="84">AK110</f>
        <v>4</v>
      </c>
      <c r="Q110" s="223">
        <f t="shared" ref="Q110:Q123" si="85">AE110</f>
        <v>7</v>
      </c>
      <c r="R110" s="223">
        <f t="shared" ref="R110:R123" si="86">AF110</f>
        <v>453</v>
      </c>
      <c r="T110">
        <v>529</v>
      </c>
      <c r="U110">
        <v>7107</v>
      </c>
      <c r="V110" t="s">
        <v>598</v>
      </c>
      <c r="W110">
        <v>1880.511</v>
      </c>
      <c r="X110">
        <v>1007.626</v>
      </c>
      <c r="Y110">
        <v>1.8660000000000001</v>
      </c>
      <c r="Z110">
        <v>15.852</v>
      </c>
      <c r="AA110">
        <v>125.906346</v>
      </c>
      <c r="AB110">
        <v>3.5657890000000001</v>
      </c>
      <c r="AC110">
        <v>46.862172999999999</v>
      </c>
      <c r="AD110" s="1">
        <v>434</v>
      </c>
      <c r="AE110">
        <v>7</v>
      </c>
      <c r="AF110">
        <v>453</v>
      </c>
      <c r="AG110">
        <v>90</v>
      </c>
      <c r="AH110">
        <v>14.935791999999999</v>
      </c>
      <c r="AI110">
        <v>1106.2</v>
      </c>
      <c r="AJ110">
        <v>42.4</v>
      </c>
      <c r="AK110">
        <v>4</v>
      </c>
      <c r="AL110">
        <v>2207</v>
      </c>
      <c r="AM110" t="s">
        <v>599</v>
      </c>
      <c r="AN110" t="s">
        <v>759</v>
      </c>
      <c r="AO110">
        <v>1479.1769999999999</v>
      </c>
      <c r="AR110" t="s">
        <v>118</v>
      </c>
      <c r="AS110" t="s">
        <v>120</v>
      </c>
      <c r="AT110" t="s">
        <v>218</v>
      </c>
      <c r="AU110" t="s">
        <v>598</v>
      </c>
      <c r="AV110" t="s">
        <v>48</v>
      </c>
      <c r="AW110">
        <v>4</v>
      </c>
      <c r="BB110">
        <v>0.82128646362691082</v>
      </c>
      <c r="BC110" t="s">
        <v>67</v>
      </c>
      <c r="BF110" t="s">
        <v>118</v>
      </c>
      <c r="BG110" t="s">
        <v>120</v>
      </c>
      <c r="BH110" t="s">
        <v>598</v>
      </c>
      <c r="BI110">
        <v>7107</v>
      </c>
      <c r="BJ110">
        <v>4</v>
      </c>
      <c r="BK110" t="s">
        <v>218</v>
      </c>
      <c r="BL110" t="s">
        <v>215</v>
      </c>
      <c r="BM110">
        <v>0.82128646362691082</v>
      </c>
      <c r="BN110" t="s">
        <v>67</v>
      </c>
      <c r="BO110" t="s">
        <v>181</v>
      </c>
      <c r="BP110">
        <v>1880.511</v>
      </c>
    </row>
    <row r="111" spans="1:68" ht="16.5">
      <c r="A111" s="127" t="str">
        <f t="shared" si="70"/>
        <v>인천스마트</v>
      </c>
      <c r="B111" s="128" t="str">
        <f t="shared" si="35"/>
        <v>이순길</v>
      </c>
      <c r="C111" s="129" t="str">
        <f t="shared" si="71"/>
        <v>D</v>
      </c>
      <c r="D111" s="130">
        <f t="shared" si="72"/>
        <v>0.8078260869565218</v>
      </c>
      <c r="E111" s="131">
        <f t="shared" si="73"/>
        <v>3869</v>
      </c>
      <c r="F111" s="132" t="str">
        <f t="shared" si="74"/>
        <v>38</v>
      </c>
      <c r="G111" s="133" t="str">
        <f t="shared" si="75"/>
        <v>70바3554</v>
      </c>
      <c r="H111" s="134">
        <f t="shared" si="76"/>
        <v>1</v>
      </c>
      <c r="I111" s="135">
        <f t="shared" si="77"/>
        <v>2930.4160000000002</v>
      </c>
      <c r="J111" s="136">
        <f t="shared" si="78"/>
        <v>2.4800632444189723E-2</v>
      </c>
      <c r="K111" s="136">
        <f t="shared" si="79"/>
        <v>0.40534841483776413</v>
      </c>
      <c r="L111" s="136">
        <f t="shared" si="80"/>
        <v>0.13581689425665161</v>
      </c>
      <c r="M111" s="137">
        <f t="shared" si="81"/>
        <v>14.127000000000001</v>
      </c>
      <c r="N111" s="138">
        <f t="shared" si="82"/>
        <v>0.40949817363814556</v>
      </c>
      <c r="O111" s="138">
        <f t="shared" si="83"/>
        <v>22.488274702294827</v>
      </c>
      <c r="P111" s="220">
        <f t="shared" si="84"/>
        <v>48</v>
      </c>
      <c r="Q111" s="221">
        <f t="shared" si="85"/>
        <v>12</v>
      </c>
      <c r="R111" s="221">
        <f t="shared" si="86"/>
        <v>659</v>
      </c>
      <c r="T111">
        <v>529</v>
      </c>
      <c r="U111">
        <v>3869</v>
      </c>
      <c r="V111" t="s">
        <v>422</v>
      </c>
      <c r="W111">
        <v>2930.4160000000002</v>
      </c>
      <c r="X111">
        <v>1577.55</v>
      </c>
      <c r="Y111">
        <v>1.8580000000000001</v>
      </c>
      <c r="Z111">
        <v>14.127000000000001</v>
      </c>
      <c r="AA111">
        <v>196.544141</v>
      </c>
      <c r="AB111">
        <v>4.8744189999999996</v>
      </c>
      <c r="AC111">
        <v>79.668856000000005</v>
      </c>
      <c r="AD111" s="1">
        <v>398</v>
      </c>
      <c r="AE111">
        <v>12</v>
      </c>
      <c r="AF111">
        <v>659</v>
      </c>
      <c r="AG111">
        <v>92</v>
      </c>
      <c r="AH111">
        <v>14.909708999999999</v>
      </c>
      <c r="AI111">
        <v>2311.1999999999998</v>
      </c>
      <c r="AJ111">
        <v>33.700000000000003</v>
      </c>
      <c r="AK111">
        <v>48</v>
      </c>
      <c r="AL111">
        <v>19521</v>
      </c>
      <c r="AM111" t="s">
        <v>423</v>
      </c>
      <c r="AN111" t="s">
        <v>760</v>
      </c>
      <c r="AO111">
        <v>2930.4160000000002</v>
      </c>
      <c r="AR111" t="s">
        <v>118</v>
      </c>
      <c r="AS111" t="s">
        <v>122</v>
      </c>
      <c r="AT111" t="s">
        <v>250</v>
      </c>
      <c r="AU111" t="s">
        <v>422</v>
      </c>
      <c r="AV111" t="s">
        <v>48</v>
      </c>
      <c r="AW111">
        <v>1</v>
      </c>
      <c r="BB111">
        <v>0.8078260869565218</v>
      </c>
      <c r="BC111" t="s">
        <v>67</v>
      </c>
      <c r="BF111" t="s">
        <v>118</v>
      </c>
      <c r="BG111" t="s">
        <v>122</v>
      </c>
      <c r="BH111" t="s">
        <v>422</v>
      </c>
      <c r="BI111">
        <v>3869</v>
      </c>
      <c r="BJ111">
        <v>1</v>
      </c>
      <c r="BK111" t="s">
        <v>250</v>
      </c>
      <c r="BL111" t="s">
        <v>176</v>
      </c>
      <c r="BM111">
        <v>0.8078260869565218</v>
      </c>
      <c r="BN111" t="s">
        <v>67</v>
      </c>
      <c r="BO111" t="s">
        <v>181</v>
      </c>
      <c r="BP111">
        <v>2930.4160000000002</v>
      </c>
    </row>
    <row r="112" spans="1:68" ht="16.5">
      <c r="A112" s="110" t="str">
        <f t="shared" si="70"/>
        <v>인천스마트</v>
      </c>
      <c r="B112" s="111" t="str">
        <f t="shared" si="35"/>
        <v>이승수</v>
      </c>
      <c r="C112" s="112" t="str">
        <f t="shared" si="71"/>
        <v>C</v>
      </c>
      <c r="D112" s="113">
        <f t="shared" si="72"/>
        <v>0.8862050976127116</v>
      </c>
      <c r="E112" s="114">
        <f t="shared" si="73"/>
        <v>3634</v>
      </c>
      <c r="F112" s="115" t="str">
        <f t="shared" si="74"/>
        <v>27</v>
      </c>
      <c r="G112" s="116" t="str">
        <f t="shared" si="75"/>
        <v>70바3641</v>
      </c>
      <c r="H112" s="117">
        <f t="shared" si="76"/>
        <v>3</v>
      </c>
      <c r="I112" s="118">
        <f t="shared" si="77"/>
        <v>1499.39</v>
      </c>
      <c r="J112" s="119">
        <f t="shared" si="78"/>
        <v>3.8979197586875472E-2</v>
      </c>
      <c r="K112" s="119">
        <f t="shared" si="79"/>
        <v>0.33276592412848321</v>
      </c>
      <c r="L112" s="119">
        <f t="shared" si="80"/>
        <v>0.25076864591600584</v>
      </c>
      <c r="M112" s="120">
        <f t="shared" si="81"/>
        <v>12.781000000000001</v>
      </c>
      <c r="N112" s="121">
        <f t="shared" si="82"/>
        <v>0</v>
      </c>
      <c r="O112" s="121">
        <f t="shared" si="83"/>
        <v>21.808868940035612</v>
      </c>
      <c r="P112" s="222">
        <f t="shared" si="84"/>
        <v>4</v>
      </c>
      <c r="Q112" s="223">
        <f t="shared" si="85"/>
        <v>0</v>
      </c>
      <c r="R112" s="223">
        <f t="shared" si="86"/>
        <v>327</v>
      </c>
      <c r="T112">
        <v>529</v>
      </c>
      <c r="U112">
        <v>3634</v>
      </c>
      <c r="V112" t="s">
        <v>424</v>
      </c>
      <c r="W112">
        <v>1499.39</v>
      </c>
      <c r="X112">
        <v>842.18200000000002</v>
      </c>
      <c r="Y112">
        <v>1.78</v>
      </c>
      <c r="Z112">
        <v>12.781000000000001</v>
      </c>
      <c r="AA112">
        <v>95.328027000000006</v>
      </c>
      <c r="AB112">
        <v>3.7158099999999998</v>
      </c>
      <c r="AC112">
        <v>31.721919</v>
      </c>
      <c r="AD112" s="1">
        <v>376</v>
      </c>
      <c r="AE112">
        <v>0</v>
      </c>
      <c r="AF112">
        <v>327</v>
      </c>
      <c r="AG112">
        <v>74</v>
      </c>
      <c r="AH112">
        <v>15.728742</v>
      </c>
      <c r="AI112">
        <v>825.1</v>
      </c>
      <c r="AJ112">
        <v>0</v>
      </c>
      <c r="AK112">
        <v>4</v>
      </c>
      <c r="AL112">
        <v>281</v>
      </c>
      <c r="AM112" t="s">
        <v>425</v>
      </c>
      <c r="AN112" t="s">
        <v>761</v>
      </c>
      <c r="AO112">
        <v>1124.0160000000001</v>
      </c>
      <c r="AR112" t="s">
        <v>118</v>
      </c>
      <c r="AS112" t="s">
        <v>121</v>
      </c>
      <c r="AT112" t="s">
        <v>235</v>
      </c>
      <c r="AU112" t="s">
        <v>424</v>
      </c>
      <c r="AV112" t="s">
        <v>48</v>
      </c>
      <c r="AW112">
        <v>3</v>
      </c>
      <c r="BB112">
        <v>0.8862050976127116</v>
      </c>
      <c r="BC112" t="s">
        <v>69</v>
      </c>
      <c r="BF112" t="s">
        <v>118</v>
      </c>
      <c r="BG112" t="s">
        <v>121</v>
      </c>
      <c r="BH112" t="s">
        <v>424</v>
      </c>
      <c r="BI112">
        <v>3634</v>
      </c>
      <c r="BJ112">
        <v>3</v>
      </c>
      <c r="BK112" t="s">
        <v>235</v>
      </c>
      <c r="BL112" t="s">
        <v>225</v>
      </c>
      <c r="BM112">
        <v>0.8862050976127116</v>
      </c>
      <c r="BN112" t="s">
        <v>69</v>
      </c>
      <c r="BO112" t="s">
        <v>179</v>
      </c>
      <c r="BP112">
        <v>1499.39</v>
      </c>
    </row>
    <row r="113" spans="1:68" ht="16.5">
      <c r="A113" s="127" t="str">
        <f t="shared" si="70"/>
        <v>인천스마트</v>
      </c>
      <c r="B113" s="128" t="str">
        <f t="shared" si="35"/>
        <v>이승욱</v>
      </c>
      <c r="C113" s="129" t="str">
        <f t="shared" si="71"/>
        <v>C</v>
      </c>
      <c r="D113" s="130">
        <f t="shared" si="72"/>
        <v>0.87848177080504586</v>
      </c>
      <c r="E113" s="131">
        <f t="shared" si="73"/>
        <v>7302</v>
      </c>
      <c r="F113" s="132" t="str">
        <f t="shared" si="74"/>
        <v>27</v>
      </c>
      <c r="G113" s="133" t="str">
        <f t="shared" si="75"/>
        <v>70바3636</v>
      </c>
      <c r="H113" s="134">
        <f t="shared" si="76"/>
        <v>4</v>
      </c>
      <c r="I113" s="135">
        <f t="shared" si="77"/>
        <v>1144.1849999999999</v>
      </c>
      <c r="J113" s="136">
        <f t="shared" si="78"/>
        <v>5.51344891091331E-2</v>
      </c>
      <c r="K113" s="136">
        <f t="shared" si="79"/>
        <v>0.3426866495693785</v>
      </c>
      <c r="L113" s="136">
        <f t="shared" si="80"/>
        <v>0.16605706245056526</v>
      </c>
      <c r="M113" s="137">
        <f t="shared" si="81"/>
        <v>11.798</v>
      </c>
      <c r="N113" s="138">
        <f t="shared" si="82"/>
        <v>0.17479690784270027</v>
      </c>
      <c r="O113" s="138">
        <f t="shared" si="83"/>
        <v>9.4390330235058144</v>
      </c>
      <c r="P113" s="220">
        <f t="shared" si="84"/>
        <v>5</v>
      </c>
      <c r="Q113" s="221">
        <f t="shared" si="85"/>
        <v>2</v>
      </c>
      <c r="R113" s="221">
        <f t="shared" si="86"/>
        <v>108</v>
      </c>
      <c r="T113">
        <v>529</v>
      </c>
      <c r="U113">
        <v>7302</v>
      </c>
      <c r="V113" t="s">
        <v>600</v>
      </c>
      <c r="W113">
        <v>1144.1849999999999</v>
      </c>
      <c r="X113">
        <v>647.25800000000004</v>
      </c>
      <c r="Y113">
        <v>1.768</v>
      </c>
      <c r="Z113">
        <v>11.798</v>
      </c>
      <c r="AA113">
        <v>72.680531999999999</v>
      </c>
      <c r="AB113">
        <v>4.0072039999999998</v>
      </c>
      <c r="AC113">
        <v>24.906648000000001</v>
      </c>
      <c r="AD113" s="1">
        <v>190</v>
      </c>
      <c r="AE113">
        <v>2</v>
      </c>
      <c r="AF113">
        <v>108</v>
      </c>
      <c r="AG113">
        <v>85</v>
      </c>
      <c r="AH113">
        <v>15.742661</v>
      </c>
      <c r="AI113">
        <v>667.9</v>
      </c>
      <c r="AJ113">
        <v>2.2000000000000002</v>
      </c>
      <c r="AK113">
        <v>5</v>
      </c>
      <c r="AL113">
        <v>441</v>
      </c>
      <c r="AM113" t="s">
        <v>601</v>
      </c>
      <c r="AN113" t="s">
        <v>762</v>
      </c>
      <c r="AO113">
        <v>626.68899999999996</v>
      </c>
      <c r="AR113" t="s">
        <v>118</v>
      </c>
      <c r="AS113" t="s">
        <v>121</v>
      </c>
      <c r="AT113" t="s">
        <v>229</v>
      </c>
      <c r="AU113" t="s">
        <v>600</v>
      </c>
      <c r="AV113" t="s">
        <v>48</v>
      </c>
      <c r="AW113">
        <v>4</v>
      </c>
      <c r="BB113">
        <v>0.87848177080504586</v>
      </c>
      <c r="BC113" t="s">
        <v>69</v>
      </c>
      <c r="BF113" t="s">
        <v>118</v>
      </c>
      <c r="BG113" t="s">
        <v>121</v>
      </c>
      <c r="BH113" t="s">
        <v>600</v>
      </c>
      <c r="BI113">
        <v>7302</v>
      </c>
      <c r="BJ113">
        <v>4</v>
      </c>
      <c r="BK113" t="s">
        <v>229</v>
      </c>
      <c r="BL113" t="s">
        <v>235</v>
      </c>
      <c r="BM113">
        <v>0.87848177080504586</v>
      </c>
      <c r="BN113" t="s">
        <v>69</v>
      </c>
      <c r="BO113" t="s">
        <v>179</v>
      </c>
      <c r="BP113">
        <v>1144.1849999999999</v>
      </c>
    </row>
    <row r="114" spans="1:68" ht="16.5">
      <c r="A114" s="110" t="str">
        <f t="shared" si="70"/>
        <v>인천스마트</v>
      </c>
      <c r="B114" s="111" t="str">
        <f t="shared" si="35"/>
        <v>이영화</v>
      </c>
      <c r="C114" s="112" t="str">
        <f t="shared" si="71"/>
        <v>S</v>
      </c>
      <c r="D114" s="113">
        <f t="shared" si="72"/>
        <v>1.0734766353366476</v>
      </c>
      <c r="E114" s="114">
        <f t="shared" si="73"/>
        <v>66</v>
      </c>
      <c r="F114" s="115" t="str">
        <f t="shared" si="74"/>
        <v>5</v>
      </c>
      <c r="G114" s="116" t="str">
        <f t="shared" si="75"/>
        <v>70바3631</v>
      </c>
      <c r="H114" s="117">
        <f t="shared" si="76"/>
        <v>3</v>
      </c>
      <c r="I114" s="118">
        <f t="shared" si="77"/>
        <v>2298.3130000000001</v>
      </c>
      <c r="J114" s="119">
        <f t="shared" si="78"/>
        <v>2.0453814201401095E-3</v>
      </c>
      <c r="K114" s="119">
        <f t="shared" si="79"/>
        <v>0.31587784613241859</v>
      </c>
      <c r="L114" s="119">
        <f t="shared" si="80"/>
        <v>0.24409207971238034</v>
      </c>
      <c r="M114" s="120">
        <f t="shared" si="81"/>
        <v>7.5819999999999999</v>
      </c>
      <c r="N114" s="121">
        <f t="shared" si="82"/>
        <v>4.3510174636787941E-2</v>
      </c>
      <c r="O114" s="121">
        <f t="shared" si="83"/>
        <v>2.1319985572026088</v>
      </c>
      <c r="P114" s="222">
        <f t="shared" si="84"/>
        <v>0</v>
      </c>
      <c r="Q114" s="223">
        <f t="shared" si="85"/>
        <v>1</v>
      </c>
      <c r="R114" s="223">
        <f t="shared" si="86"/>
        <v>49</v>
      </c>
      <c r="T114">
        <v>529</v>
      </c>
      <c r="U114">
        <v>66</v>
      </c>
      <c r="V114" t="s">
        <v>426</v>
      </c>
      <c r="W114">
        <v>2298.3130000000001</v>
      </c>
      <c r="X114">
        <v>1020.131</v>
      </c>
      <c r="Y114">
        <v>2.2530000000000001</v>
      </c>
      <c r="Z114">
        <v>7.5819999999999999</v>
      </c>
      <c r="AA114">
        <v>129.394937</v>
      </c>
      <c r="AB114">
        <v>0.26466200000000001</v>
      </c>
      <c r="AC114">
        <v>40.872993999999998</v>
      </c>
      <c r="AD114" s="1">
        <v>561</v>
      </c>
      <c r="AE114">
        <v>1</v>
      </c>
      <c r="AF114">
        <v>49</v>
      </c>
      <c r="AG114">
        <v>88</v>
      </c>
      <c r="AH114">
        <v>17.762</v>
      </c>
      <c r="AI114">
        <v>411.3</v>
      </c>
      <c r="AJ114">
        <v>3.1</v>
      </c>
      <c r="AK114">
        <v>0</v>
      </c>
      <c r="AL114">
        <v>0</v>
      </c>
      <c r="AM114" t="s">
        <v>427</v>
      </c>
      <c r="AN114" t="s">
        <v>763</v>
      </c>
      <c r="AO114">
        <v>2033.8630000000001</v>
      </c>
      <c r="AR114" t="s">
        <v>118</v>
      </c>
      <c r="AS114" t="s">
        <v>123</v>
      </c>
      <c r="AT114" t="s">
        <v>260</v>
      </c>
      <c r="AU114" t="s">
        <v>426</v>
      </c>
      <c r="AV114" t="s">
        <v>48</v>
      </c>
      <c r="AW114">
        <v>3</v>
      </c>
      <c r="BB114">
        <v>1.0734766353366476</v>
      </c>
      <c r="BC114" t="s">
        <v>71</v>
      </c>
      <c r="BF114" t="s">
        <v>118</v>
      </c>
      <c r="BG114" t="s">
        <v>123</v>
      </c>
      <c r="BH114" t="s">
        <v>426</v>
      </c>
      <c r="BI114">
        <v>66</v>
      </c>
      <c r="BJ114">
        <v>3</v>
      </c>
      <c r="BK114" t="s">
        <v>260</v>
      </c>
      <c r="BL114" t="s">
        <v>256</v>
      </c>
      <c r="BM114">
        <v>1.0734766353366476</v>
      </c>
      <c r="BN114" t="s">
        <v>71</v>
      </c>
      <c r="BO114" t="s">
        <v>178</v>
      </c>
      <c r="BP114">
        <v>2298.3130000000001</v>
      </c>
    </row>
    <row r="115" spans="1:68" ht="16.5">
      <c r="A115" s="127" t="str">
        <f t="shared" si="70"/>
        <v>인천스마트</v>
      </c>
      <c r="B115" s="128" t="str">
        <f t="shared" si="35"/>
        <v>이용대</v>
      </c>
      <c r="C115" s="129" t="str">
        <f t="shared" si="71"/>
        <v>F</v>
      </c>
      <c r="D115" s="130">
        <f t="shared" si="72"/>
        <v>0.74173913043478268</v>
      </c>
      <c r="E115" s="131">
        <f t="shared" si="73"/>
        <v>6524</v>
      </c>
      <c r="F115" s="132" t="str">
        <f t="shared" si="74"/>
        <v>38</v>
      </c>
      <c r="G115" s="133" t="str">
        <f t="shared" si="75"/>
        <v>70바3660</v>
      </c>
      <c r="H115" s="134">
        <f t="shared" si="76"/>
        <v>1</v>
      </c>
      <c r="I115" s="135">
        <f t="shared" si="77"/>
        <v>1699.691</v>
      </c>
      <c r="J115" s="136">
        <f t="shared" si="78"/>
        <v>1.7938038127952718E-2</v>
      </c>
      <c r="K115" s="136">
        <f t="shared" si="79"/>
        <v>0.40463091363425074</v>
      </c>
      <c r="L115" s="136">
        <f t="shared" si="80"/>
        <v>0.22533507561080218</v>
      </c>
      <c r="M115" s="137">
        <f t="shared" si="81"/>
        <v>14.452999999999999</v>
      </c>
      <c r="N115" s="138">
        <f t="shared" si="82"/>
        <v>0</v>
      </c>
      <c r="O115" s="138">
        <f t="shared" si="83"/>
        <v>21.297988869741616</v>
      </c>
      <c r="P115" s="220">
        <f t="shared" si="84"/>
        <v>25</v>
      </c>
      <c r="Q115" s="221">
        <f t="shared" si="85"/>
        <v>0</v>
      </c>
      <c r="R115" s="221">
        <f t="shared" si="86"/>
        <v>362</v>
      </c>
      <c r="T115">
        <v>529</v>
      </c>
      <c r="U115">
        <v>6524</v>
      </c>
      <c r="V115" t="s">
        <v>428</v>
      </c>
      <c r="W115">
        <v>1699.691</v>
      </c>
      <c r="X115">
        <v>996.24300000000005</v>
      </c>
      <c r="Y115">
        <v>1.706</v>
      </c>
      <c r="Z115">
        <v>14.452999999999999</v>
      </c>
      <c r="AA115">
        <v>118.26137199999999</v>
      </c>
      <c r="AB115">
        <v>2.1213769999999998</v>
      </c>
      <c r="AC115">
        <v>47.852207</v>
      </c>
      <c r="AD115" s="1">
        <v>383</v>
      </c>
      <c r="AE115">
        <v>0</v>
      </c>
      <c r="AF115">
        <v>362</v>
      </c>
      <c r="AG115">
        <v>69</v>
      </c>
      <c r="AH115">
        <v>14.372325999999999</v>
      </c>
      <c r="AI115">
        <v>1320.7</v>
      </c>
      <c r="AJ115">
        <v>0</v>
      </c>
      <c r="AK115">
        <v>25</v>
      </c>
      <c r="AL115">
        <v>4476</v>
      </c>
      <c r="AM115" t="s">
        <v>429</v>
      </c>
      <c r="AN115" t="s">
        <v>764</v>
      </c>
      <c r="AO115">
        <v>1699.691</v>
      </c>
      <c r="AR115" t="s">
        <v>118</v>
      </c>
      <c r="AS115" t="s">
        <v>122</v>
      </c>
      <c r="AT115" t="s">
        <v>252</v>
      </c>
      <c r="AU115" t="s">
        <v>428</v>
      </c>
      <c r="AV115" t="s">
        <v>48</v>
      </c>
      <c r="AW115">
        <v>1</v>
      </c>
      <c r="BB115">
        <v>0.74173913043478268</v>
      </c>
      <c r="BC115" t="s">
        <v>70</v>
      </c>
      <c r="BF115" t="s">
        <v>118</v>
      </c>
      <c r="BG115" t="s">
        <v>122</v>
      </c>
      <c r="BH115" t="s">
        <v>428</v>
      </c>
      <c r="BI115">
        <v>6524</v>
      </c>
      <c r="BJ115">
        <v>1</v>
      </c>
      <c r="BK115" t="s">
        <v>252</v>
      </c>
      <c r="BL115" t="s">
        <v>176</v>
      </c>
      <c r="BM115">
        <v>0.74173913043478268</v>
      </c>
      <c r="BN115" t="s">
        <v>70</v>
      </c>
      <c r="BO115" t="s">
        <v>529</v>
      </c>
      <c r="BP115">
        <v>1699.691</v>
      </c>
    </row>
    <row r="116" spans="1:68" ht="16.5">
      <c r="A116" s="110" t="str">
        <f t="shared" si="70"/>
        <v>인천스마트</v>
      </c>
      <c r="B116" s="111" t="str">
        <f t="shared" si="35"/>
        <v>이용재</v>
      </c>
      <c r="C116" s="112" t="str">
        <f t="shared" si="71"/>
        <v>C</v>
      </c>
      <c r="D116" s="113">
        <f t="shared" si="72"/>
        <v>0.86863646320685817</v>
      </c>
      <c r="E116" s="114">
        <f t="shared" si="73"/>
        <v>6626</v>
      </c>
      <c r="F116" s="115" t="str">
        <f t="shared" si="74"/>
        <v>27</v>
      </c>
      <c r="G116" s="116" t="str">
        <f t="shared" si="75"/>
        <v>70바3634</v>
      </c>
      <c r="H116" s="117">
        <f t="shared" si="76"/>
        <v>3</v>
      </c>
      <c r="I116" s="118">
        <f t="shared" si="77"/>
        <v>1294.1950000000002</v>
      </c>
      <c r="J116" s="119">
        <f t="shared" si="78"/>
        <v>3.3380455747916267E-2</v>
      </c>
      <c r="K116" s="119">
        <f t="shared" si="79"/>
        <v>0.37297874407166381</v>
      </c>
      <c r="L116" s="119">
        <f t="shared" si="80"/>
        <v>0.1213109307330039</v>
      </c>
      <c r="M116" s="120">
        <f t="shared" si="81"/>
        <v>12.045</v>
      </c>
      <c r="N116" s="121">
        <f t="shared" si="82"/>
        <v>0</v>
      </c>
      <c r="O116" s="121">
        <f t="shared" si="83"/>
        <v>12.440165508288937</v>
      </c>
      <c r="P116" s="222">
        <f t="shared" si="84"/>
        <v>6</v>
      </c>
      <c r="Q116" s="223">
        <f t="shared" si="85"/>
        <v>0</v>
      </c>
      <c r="R116" s="223">
        <f t="shared" si="86"/>
        <v>161</v>
      </c>
      <c r="T116">
        <v>529</v>
      </c>
      <c r="U116">
        <v>6626</v>
      </c>
      <c r="V116" t="s">
        <v>430</v>
      </c>
      <c r="W116">
        <v>1294.1949999999999</v>
      </c>
      <c r="X116">
        <v>744.98099999999999</v>
      </c>
      <c r="Y116">
        <v>1.7370000000000001</v>
      </c>
      <c r="Z116">
        <v>12.045</v>
      </c>
      <c r="AA116">
        <v>83.356650999999999</v>
      </c>
      <c r="AB116">
        <v>2.782483</v>
      </c>
      <c r="AC116">
        <v>31.090259</v>
      </c>
      <c r="AD116" s="1">
        <v>157</v>
      </c>
      <c r="AE116">
        <v>0</v>
      </c>
      <c r="AF116">
        <v>161</v>
      </c>
      <c r="AG116">
        <v>72</v>
      </c>
      <c r="AH116">
        <v>15.525995</v>
      </c>
      <c r="AI116">
        <v>1435.9</v>
      </c>
      <c r="AJ116">
        <v>0</v>
      </c>
      <c r="AK116">
        <v>6</v>
      </c>
      <c r="AL116">
        <v>1663</v>
      </c>
      <c r="AM116" t="s">
        <v>431</v>
      </c>
      <c r="AN116" t="s">
        <v>765</v>
      </c>
      <c r="AO116">
        <v>917.95</v>
      </c>
      <c r="AR116" t="s">
        <v>118</v>
      </c>
      <c r="AS116" t="s">
        <v>121</v>
      </c>
      <c r="AT116" t="s">
        <v>227</v>
      </c>
      <c r="AU116" t="s">
        <v>430</v>
      </c>
      <c r="AV116" t="s">
        <v>48</v>
      </c>
      <c r="AW116">
        <v>3</v>
      </c>
      <c r="BB116">
        <v>0.86863646320685817</v>
      </c>
      <c r="BC116" t="s">
        <v>69</v>
      </c>
      <c r="BF116" t="s">
        <v>118</v>
      </c>
      <c r="BG116" t="s">
        <v>121</v>
      </c>
      <c r="BH116" t="s">
        <v>430</v>
      </c>
      <c r="BI116">
        <v>6626</v>
      </c>
      <c r="BJ116">
        <v>3</v>
      </c>
      <c r="BK116" t="s">
        <v>227</v>
      </c>
      <c r="BL116" t="s">
        <v>232</v>
      </c>
      <c r="BM116">
        <v>0.86863646320685817</v>
      </c>
      <c r="BN116" t="s">
        <v>69</v>
      </c>
      <c r="BO116" t="s">
        <v>179</v>
      </c>
      <c r="BP116">
        <v>1294.1950000000002</v>
      </c>
    </row>
    <row r="117" spans="1:68" ht="16.5">
      <c r="A117" s="127" t="str">
        <f t="shared" si="70"/>
        <v>인천스마트</v>
      </c>
      <c r="B117" s="128" t="str">
        <f t="shared" si="35"/>
        <v>이용진</v>
      </c>
      <c r="C117" s="129" t="str">
        <f t="shared" si="71"/>
        <v>D</v>
      </c>
      <c r="D117" s="130">
        <f t="shared" si="72"/>
        <v>0.81576795534123725</v>
      </c>
      <c r="E117" s="131">
        <f t="shared" si="73"/>
        <v>7097</v>
      </c>
      <c r="F117" s="132" t="str">
        <f t="shared" si="74"/>
        <v>21</v>
      </c>
      <c r="G117" s="133" t="str">
        <f t="shared" si="75"/>
        <v>70바3623</v>
      </c>
      <c r="H117" s="134">
        <f t="shared" si="76"/>
        <v>5</v>
      </c>
      <c r="I117" s="135">
        <f t="shared" si="77"/>
        <v>2364.8180000000002</v>
      </c>
      <c r="J117" s="136">
        <f t="shared" si="78"/>
        <v>3.1903200231605894E-2</v>
      </c>
      <c r="K117" s="136">
        <f t="shared" si="79"/>
        <v>0.41682162976492587</v>
      </c>
      <c r="L117" s="136">
        <f t="shared" si="80"/>
        <v>0.17337486436588354</v>
      </c>
      <c r="M117" s="137">
        <f t="shared" si="81"/>
        <v>11.451000000000001</v>
      </c>
      <c r="N117" s="138">
        <f t="shared" si="82"/>
        <v>0.3382924182748947</v>
      </c>
      <c r="O117" s="138">
        <f t="shared" si="83"/>
        <v>19.198094737100273</v>
      </c>
      <c r="P117" s="220">
        <f t="shared" si="84"/>
        <v>64</v>
      </c>
      <c r="Q117" s="221">
        <f t="shared" si="85"/>
        <v>8</v>
      </c>
      <c r="R117" s="221">
        <f t="shared" si="86"/>
        <v>454</v>
      </c>
      <c r="T117">
        <v>529</v>
      </c>
      <c r="U117">
        <v>7097</v>
      </c>
      <c r="V117" t="s">
        <v>432</v>
      </c>
      <c r="W117">
        <v>2364.8180000000002</v>
      </c>
      <c r="X117">
        <v>1277.2339999999999</v>
      </c>
      <c r="Y117">
        <v>1.8520000000000001</v>
      </c>
      <c r="Z117">
        <v>11.451000000000001</v>
      </c>
      <c r="AA117">
        <v>178.56885700000001</v>
      </c>
      <c r="AB117">
        <v>5.6969180000000001</v>
      </c>
      <c r="AC117">
        <v>74.431361999999993</v>
      </c>
      <c r="AD117" s="1">
        <v>410</v>
      </c>
      <c r="AE117">
        <v>8</v>
      </c>
      <c r="AF117">
        <v>454</v>
      </c>
      <c r="AG117">
        <v>93</v>
      </c>
      <c r="AH117">
        <v>13.243171</v>
      </c>
      <c r="AI117">
        <v>2090.4</v>
      </c>
      <c r="AJ117">
        <v>1.2</v>
      </c>
      <c r="AK117">
        <v>64</v>
      </c>
      <c r="AL117">
        <v>32919</v>
      </c>
      <c r="AM117" t="s">
        <v>433</v>
      </c>
      <c r="AN117" t="s">
        <v>766</v>
      </c>
      <c r="AO117">
        <v>1965.6690000000001</v>
      </c>
      <c r="AR117" t="s">
        <v>118</v>
      </c>
      <c r="AS117" t="s">
        <v>120</v>
      </c>
      <c r="AT117" t="s">
        <v>216</v>
      </c>
      <c r="AU117" t="s">
        <v>432</v>
      </c>
      <c r="AV117" t="s">
        <v>48</v>
      </c>
      <c r="AW117">
        <v>5</v>
      </c>
      <c r="BB117">
        <v>0.81576795534123725</v>
      </c>
      <c r="BC117" t="s">
        <v>67</v>
      </c>
      <c r="BF117" t="s">
        <v>118</v>
      </c>
      <c r="BG117" t="s">
        <v>120</v>
      </c>
      <c r="BH117" t="s">
        <v>432</v>
      </c>
      <c r="BI117">
        <v>7097</v>
      </c>
      <c r="BJ117">
        <v>5</v>
      </c>
      <c r="BK117" t="s">
        <v>216</v>
      </c>
      <c r="BL117" t="s">
        <v>221</v>
      </c>
      <c r="BM117">
        <v>0.81576795534123725</v>
      </c>
      <c r="BN117" t="s">
        <v>67</v>
      </c>
      <c r="BO117" t="s">
        <v>181</v>
      </c>
      <c r="BP117">
        <v>2364.8180000000002</v>
      </c>
    </row>
    <row r="118" spans="1:68" ht="16.5">
      <c r="A118" s="110" t="str">
        <f t="shared" si="70"/>
        <v>인천스마트</v>
      </c>
      <c r="B118" s="111" t="str">
        <f t="shared" si="35"/>
        <v>이종흔</v>
      </c>
      <c r="C118" s="112" t="str">
        <f t="shared" si="71"/>
        <v>C</v>
      </c>
      <c r="D118" s="113">
        <f t="shared" si="72"/>
        <v>0.88837310513588952</v>
      </c>
      <c r="E118" s="114">
        <f t="shared" si="73"/>
        <v>8137</v>
      </c>
      <c r="F118" s="115" t="str">
        <f t="shared" si="74"/>
        <v>38</v>
      </c>
      <c r="G118" s="116" t="str">
        <f t="shared" si="75"/>
        <v>70바3553</v>
      </c>
      <c r="H118" s="117">
        <f t="shared" si="76"/>
        <v>2</v>
      </c>
      <c r="I118" s="118">
        <f t="shared" si="77"/>
        <v>2313.674</v>
      </c>
      <c r="J118" s="119">
        <f t="shared" si="78"/>
        <v>1.5987670627419844E-2</v>
      </c>
      <c r="K118" s="119">
        <f t="shared" si="79"/>
        <v>0.36935178606332869</v>
      </c>
      <c r="L118" s="119">
        <f t="shared" si="80"/>
        <v>0.24679362779717454</v>
      </c>
      <c r="M118" s="120">
        <f t="shared" si="81"/>
        <v>12.731999999999999</v>
      </c>
      <c r="N118" s="121">
        <f t="shared" si="82"/>
        <v>4.3221300840135646E-2</v>
      </c>
      <c r="O118" s="121">
        <f t="shared" si="83"/>
        <v>5.834875613418312</v>
      </c>
      <c r="P118" s="222">
        <f t="shared" si="84"/>
        <v>3</v>
      </c>
      <c r="Q118" s="223">
        <f t="shared" si="85"/>
        <v>1</v>
      </c>
      <c r="R118" s="223">
        <f t="shared" si="86"/>
        <v>135</v>
      </c>
      <c r="T118">
        <v>529</v>
      </c>
      <c r="U118">
        <v>8137</v>
      </c>
      <c r="V118" t="s">
        <v>434</v>
      </c>
      <c r="W118">
        <v>2313.674</v>
      </c>
      <c r="X118">
        <v>1132.5530000000001</v>
      </c>
      <c r="Y118">
        <v>2.0430000000000001</v>
      </c>
      <c r="Z118">
        <v>12.731999999999999</v>
      </c>
      <c r="AA118">
        <v>145.822181</v>
      </c>
      <c r="AB118">
        <v>2.3313570000000001</v>
      </c>
      <c r="AC118">
        <v>53.859682999999997</v>
      </c>
      <c r="AD118" s="1">
        <v>571</v>
      </c>
      <c r="AE118">
        <v>1</v>
      </c>
      <c r="AF118">
        <v>135</v>
      </c>
      <c r="AG118">
        <v>67</v>
      </c>
      <c r="AH118">
        <v>15.866406</v>
      </c>
      <c r="AI118">
        <v>605.6</v>
      </c>
      <c r="AJ118">
        <v>0</v>
      </c>
      <c r="AK118">
        <v>3</v>
      </c>
      <c r="AL118">
        <v>250</v>
      </c>
      <c r="AM118" t="s">
        <v>435</v>
      </c>
      <c r="AN118" t="s">
        <v>767</v>
      </c>
      <c r="AO118">
        <v>2194.933</v>
      </c>
      <c r="AR118" t="s">
        <v>118</v>
      </c>
      <c r="AS118" t="s">
        <v>122</v>
      </c>
      <c r="AT118" t="s">
        <v>249</v>
      </c>
      <c r="AU118" t="s">
        <v>434</v>
      </c>
      <c r="AV118" t="s">
        <v>48</v>
      </c>
      <c r="AW118">
        <v>2</v>
      </c>
      <c r="BB118">
        <v>0.88837310513588952</v>
      </c>
      <c r="BC118" t="s">
        <v>69</v>
      </c>
      <c r="BF118" t="s">
        <v>118</v>
      </c>
      <c r="BG118" t="s">
        <v>122</v>
      </c>
      <c r="BH118" t="s">
        <v>434</v>
      </c>
      <c r="BI118">
        <v>8137</v>
      </c>
      <c r="BJ118">
        <v>2</v>
      </c>
      <c r="BK118" t="s">
        <v>249</v>
      </c>
      <c r="BL118" t="s">
        <v>244</v>
      </c>
      <c r="BM118">
        <v>0.88837310513588952</v>
      </c>
      <c r="BN118" t="s">
        <v>69</v>
      </c>
      <c r="BO118" t="s">
        <v>179</v>
      </c>
      <c r="BP118">
        <v>2313.674</v>
      </c>
    </row>
    <row r="119" spans="1:68" ht="16.5">
      <c r="A119" s="127" t="str">
        <f t="shared" si="70"/>
        <v>인천스마트</v>
      </c>
      <c r="B119" s="128" t="str">
        <f t="shared" si="35"/>
        <v>이준섭</v>
      </c>
      <c r="C119" s="129" t="str">
        <f t="shared" si="71"/>
        <v>A</v>
      </c>
      <c r="D119" s="130">
        <f t="shared" si="72"/>
        <v>0.98903507243695499</v>
      </c>
      <c r="E119" s="131">
        <f t="shared" si="73"/>
        <v>9710</v>
      </c>
      <c r="F119" s="132" t="str">
        <f t="shared" si="74"/>
        <v>21</v>
      </c>
      <c r="G119" s="133" t="str">
        <f t="shared" si="75"/>
        <v>70바3623</v>
      </c>
      <c r="H119" s="134">
        <f t="shared" si="76"/>
        <v>4</v>
      </c>
      <c r="I119" s="135">
        <f t="shared" si="77"/>
        <v>682.58600000000001</v>
      </c>
      <c r="J119" s="136">
        <f t="shared" si="78"/>
        <v>3.6125117529689642E-3</v>
      </c>
      <c r="K119" s="136">
        <f t="shared" si="79"/>
        <v>0.36027476696801847</v>
      </c>
      <c r="L119" s="136">
        <f t="shared" si="80"/>
        <v>0.10987626467580641</v>
      </c>
      <c r="M119" s="137">
        <f t="shared" si="81"/>
        <v>9.6</v>
      </c>
      <c r="N119" s="138">
        <f t="shared" si="82"/>
        <v>0.14650168623440857</v>
      </c>
      <c r="O119" s="138">
        <f t="shared" si="83"/>
        <v>12.15963995745591</v>
      </c>
      <c r="P119" s="220">
        <f t="shared" si="84"/>
        <v>3</v>
      </c>
      <c r="Q119" s="221">
        <f t="shared" si="85"/>
        <v>1</v>
      </c>
      <c r="R119" s="221">
        <f t="shared" si="86"/>
        <v>83</v>
      </c>
      <c r="T119">
        <v>529</v>
      </c>
      <c r="U119">
        <v>9710</v>
      </c>
      <c r="V119" t="s">
        <v>436</v>
      </c>
      <c r="W119">
        <v>682.58600000000001</v>
      </c>
      <c r="X119">
        <v>308.59300000000002</v>
      </c>
      <c r="Y119">
        <v>2.2120000000000002</v>
      </c>
      <c r="Z119">
        <v>9.6</v>
      </c>
      <c r="AA119">
        <v>44.206915000000002</v>
      </c>
      <c r="AB119">
        <v>0.15969800000000001</v>
      </c>
      <c r="AC119">
        <v>15.926636</v>
      </c>
      <c r="AD119" s="1">
        <v>75</v>
      </c>
      <c r="AE119">
        <v>1</v>
      </c>
      <c r="AF119">
        <v>83</v>
      </c>
      <c r="AG119">
        <v>90</v>
      </c>
      <c r="AH119">
        <v>15.440706</v>
      </c>
      <c r="AI119">
        <v>211.5</v>
      </c>
      <c r="AJ119">
        <v>13.3</v>
      </c>
      <c r="AK119">
        <v>3</v>
      </c>
      <c r="AL119">
        <v>567</v>
      </c>
      <c r="AM119" t="s">
        <v>437</v>
      </c>
      <c r="AN119" t="s">
        <v>768</v>
      </c>
      <c r="AO119">
        <v>409.113</v>
      </c>
      <c r="AR119" t="s">
        <v>118</v>
      </c>
      <c r="AS119" t="s">
        <v>120</v>
      </c>
      <c r="AT119" t="s">
        <v>216</v>
      </c>
      <c r="AU119" t="s">
        <v>436</v>
      </c>
      <c r="AV119" t="s">
        <v>48</v>
      </c>
      <c r="AW119">
        <v>4</v>
      </c>
      <c r="BB119">
        <v>0.98903507243695499</v>
      </c>
      <c r="BC119" t="s">
        <v>66</v>
      </c>
      <c r="BF119" t="s">
        <v>118</v>
      </c>
      <c r="BG119" t="s">
        <v>120</v>
      </c>
      <c r="BH119" t="s">
        <v>436</v>
      </c>
      <c r="BI119">
        <v>9710</v>
      </c>
      <c r="BJ119">
        <v>4</v>
      </c>
      <c r="BK119" t="s">
        <v>216</v>
      </c>
      <c r="BL119" t="s">
        <v>211</v>
      </c>
      <c r="BM119">
        <v>0.98903507243695499</v>
      </c>
      <c r="BN119" t="s">
        <v>66</v>
      </c>
      <c r="BO119" t="s">
        <v>180</v>
      </c>
      <c r="BP119">
        <v>682.58600000000001</v>
      </c>
    </row>
    <row r="120" spans="1:68" ht="16.5">
      <c r="A120" s="110" t="str">
        <f t="shared" si="70"/>
        <v>인천스마트</v>
      </c>
      <c r="B120" s="111" t="str">
        <f t="shared" si="35"/>
        <v>이진철</v>
      </c>
      <c r="C120" s="112" t="str">
        <f t="shared" si="71"/>
        <v>F</v>
      </c>
      <c r="D120" s="113">
        <f t="shared" si="72"/>
        <v>0.75786070410837203</v>
      </c>
      <c r="E120" s="114">
        <f t="shared" si="73"/>
        <v>1930</v>
      </c>
      <c r="F120" s="115" t="str">
        <f t="shared" si="74"/>
        <v>38</v>
      </c>
      <c r="G120" s="116" t="str">
        <f t="shared" si="75"/>
        <v>70바3550</v>
      </c>
      <c r="H120" s="117">
        <f t="shared" si="76"/>
        <v>2</v>
      </c>
      <c r="I120" s="118">
        <f t="shared" si="77"/>
        <v>1394.2949999999998</v>
      </c>
      <c r="J120" s="119">
        <f t="shared" si="78"/>
        <v>2.7384133691679968E-2</v>
      </c>
      <c r="K120" s="119">
        <f t="shared" si="79"/>
        <v>0.41167990866659998</v>
      </c>
      <c r="L120" s="119">
        <f t="shared" si="80"/>
        <v>7.7458500532527202E-2</v>
      </c>
      <c r="M120" s="120">
        <f t="shared" si="81"/>
        <v>16.690000000000001</v>
      </c>
      <c r="N120" s="121">
        <f t="shared" si="82"/>
        <v>0.28688333530565624</v>
      </c>
      <c r="O120" s="121">
        <f t="shared" si="83"/>
        <v>52.356208693282262</v>
      </c>
      <c r="P120" s="222">
        <f t="shared" si="84"/>
        <v>17</v>
      </c>
      <c r="Q120" s="223">
        <f t="shared" si="85"/>
        <v>4</v>
      </c>
      <c r="R120" s="223">
        <f t="shared" si="86"/>
        <v>730</v>
      </c>
      <c r="T120">
        <v>529</v>
      </c>
      <c r="U120">
        <v>1930</v>
      </c>
      <c r="V120" t="s">
        <v>438</v>
      </c>
      <c r="W120">
        <v>1394.2950000000001</v>
      </c>
      <c r="X120">
        <v>799.96699999999998</v>
      </c>
      <c r="Y120">
        <v>1.7430000000000001</v>
      </c>
      <c r="Z120">
        <v>16.690000000000001</v>
      </c>
      <c r="AA120">
        <v>88.503877000000003</v>
      </c>
      <c r="AB120">
        <v>2.4236019999999998</v>
      </c>
      <c r="AC120">
        <v>36.435268000000001</v>
      </c>
      <c r="AD120" s="1">
        <v>108</v>
      </c>
      <c r="AE120">
        <v>4</v>
      </c>
      <c r="AF120">
        <v>730</v>
      </c>
      <c r="AG120">
        <v>85</v>
      </c>
      <c r="AH120">
        <v>15.754054999999999</v>
      </c>
      <c r="AI120">
        <v>2320.4</v>
      </c>
      <c r="AJ120">
        <v>0</v>
      </c>
      <c r="AK120">
        <v>17</v>
      </c>
      <c r="AL120">
        <v>8945</v>
      </c>
      <c r="AM120" t="s">
        <v>439</v>
      </c>
      <c r="AN120" t="s">
        <v>769</v>
      </c>
      <c r="AO120">
        <v>1286.7729999999999</v>
      </c>
      <c r="AR120" t="s">
        <v>118</v>
      </c>
      <c r="AS120" t="s">
        <v>122</v>
      </c>
      <c r="AT120" t="s">
        <v>246</v>
      </c>
      <c r="AU120" t="s">
        <v>438</v>
      </c>
      <c r="AV120" t="s">
        <v>48</v>
      </c>
      <c r="AW120">
        <v>2</v>
      </c>
      <c r="BB120">
        <v>0.75786070410837203</v>
      </c>
      <c r="BC120" t="s">
        <v>70</v>
      </c>
      <c r="BF120" t="s">
        <v>118</v>
      </c>
      <c r="BG120" t="s">
        <v>122</v>
      </c>
      <c r="BH120" t="s">
        <v>438</v>
      </c>
      <c r="BI120">
        <v>1930</v>
      </c>
      <c r="BJ120">
        <v>2</v>
      </c>
      <c r="BK120" t="s">
        <v>246</v>
      </c>
      <c r="BL120" t="s">
        <v>252</v>
      </c>
      <c r="BM120">
        <v>0.75786070410837203</v>
      </c>
      <c r="BN120" t="s">
        <v>70</v>
      </c>
      <c r="BO120" t="s">
        <v>529</v>
      </c>
      <c r="BP120">
        <v>1394.2949999999998</v>
      </c>
    </row>
    <row r="121" spans="1:68" ht="16.5">
      <c r="A121" s="127" t="str">
        <f t="shared" si="70"/>
        <v>인천스마트</v>
      </c>
      <c r="B121" s="128" t="str">
        <f t="shared" si="35"/>
        <v>이춘복</v>
      </c>
      <c r="C121" s="129" t="str">
        <f t="shared" si="71"/>
        <v>F</v>
      </c>
      <c r="D121" s="130">
        <f t="shared" si="72"/>
        <v>0.74215684028661566</v>
      </c>
      <c r="E121" s="131">
        <f t="shared" si="73"/>
        <v>5539</v>
      </c>
      <c r="F121" s="132" t="str">
        <f t="shared" si="74"/>
        <v>38</v>
      </c>
      <c r="G121" s="133" t="str">
        <f t="shared" si="75"/>
        <v>70바3545</v>
      </c>
      <c r="H121" s="134">
        <f t="shared" si="76"/>
        <v>3</v>
      </c>
      <c r="I121" s="135">
        <f t="shared" si="77"/>
        <v>1014.66</v>
      </c>
      <c r="J121" s="136">
        <f t="shared" si="78"/>
        <v>1.0293300160273468E-2</v>
      </c>
      <c r="K121" s="136">
        <f t="shared" si="79"/>
        <v>0.41540689681697224</v>
      </c>
      <c r="L121" s="136">
        <f t="shared" si="80"/>
        <v>0.21189363924861532</v>
      </c>
      <c r="M121" s="137">
        <f t="shared" si="81"/>
        <v>16.585000000000001</v>
      </c>
      <c r="N121" s="138">
        <f t="shared" si="82"/>
        <v>0.19711036209173516</v>
      </c>
      <c r="O121" s="138">
        <f t="shared" si="83"/>
        <v>10.841069915045434</v>
      </c>
      <c r="P121" s="220">
        <f t="shared" si="84"/>
        <v>15</v>
      </c>
      <c r="Q121" s="221">
        <f t="shared" si="85"/>
        <v>2</v>
      </c>
      <c r="R121" s="221">
        <f t="shared" si="86"/>
        <v>110</v>
      </c>
      <c r="T121">
        <v>529</v>
      </c>
      <c r="U121">
        <v>5539</v>
      </c>
      <c r="V121" t="s">
        <v>602</v>
      </c>
      <c r="W121">
        <v>1014.66</v>
      </c>
      <c r="X121">
        <v>594.66099999999994</v>
      </c>
      <c r="Y121">
        <v>1.706</v>
      </c>
      <c r="Z121">
        <v>16.585000000000001</v>
      </c>
      <c r="AA121">
        <v>66.924988999999997</v>
      </c>
      <c r="AB121">
        <v>0.68887900000000002</v>
      </c>
      <c r="AC121">
        <v>27.801102</v>
      </c>
      <c r="AD121" s="1">
        <v>215</v>
      </c>
      <c r="AE121">
        <v>2</v>
      </c>
      <c r="AF121">
        <v>110</v>
      </c>
      <c r="AG121">
        <v>66</v>
      </c>
      <c r="AH121">
        <v>15.161153000000001</v>
      </c>
      <c r="AI121">
        <v>288.8</v>
      </c>
      <c r="AJ121">
        <v>0</v>
      </c>
      <c r="AK121">
        <v>15</v>
      </c>
      <c r="AL121">
        <v>4889</v>
      </c>
      <c r="AM121" t="s">
        <v>603</v>
      </c>
      <c r="AN121" t="s">
        <v>770</v>
      </c>
      <c r="AO121">
        <v>761.50699999999995</v>
      </c>
      <c r="AR121" t="s">
        <v>118</v>
      </c>
      <c r="AS121" t="s">
        <v>122</v>
      </c>
      <c r="AT121" t="s">
        <v>240</v>
      </c>
      <c r="AU121" t="s">
        <v>602</v>
      </c>
      <c r="AV121" t="s">
        <v>48</v>
      </c>
      <c r="AW121">
        <v>3</v>
      </c>
      <c r="BB121">
        <v>0.74215684028661566</v>
      </c>
      <c r="BC121" t="s">
        <v>70</v>
      </c>
      <c r="BF121" t="s">
        <v>118</v>
      </c>
      <c r="BG121" t="s">
        <v>122</v>
      </c>
      <c r="BH121" t="s">
        <v>602</v>
      </c>
      <c r="BI121">
        <v>5539</v>
      </c>
      <c r="BJ121">
        <v>3</v>
      </c>
      <c r="BK121" t="s">
        <v>240</v>
      </c>
      <c r="BL121" t="s">
        <v>246</v>
      </c>
      <c r="BM121">
        <v>0.74215684028661566</v>
      </c>
      <c r="BN121" t="s">
        <v>70</v>
      </c>
      <c r="BO121" t="s">
        <v>529</v>
      </c>
      <c r="BP121">
        <v>1014.66</v>
      </c>
    </row>
    <row r="122" spans="1:68" ht="16.5">
      <c r="A122" s="110" t="str">
        <f t="shared" si="70"/>
        <v>인천스마트</v>
      </c>
      <c r="B122" s="111" t="str">
        <f t="shared" si="35"/>
        <v>이택선</v>
      </c>
      <c r="C122" s="112" t="str">
        <f t="shared" si="71"/>
        <v>B</v>
      </c>
      <c r="D122" s="113">
        <f t="shared" si="72"/>
        <v>0.94788853264698991</v>
      </c>
      <c r="E122" s="114">
        <f t="shared" si="73"/>
        <v>4038</v>
      </c>
      <c r="F122" s="115" t="str">
        <f t="shared" si="74"/>
        <v>5-1</v>
      </c>
      <c r="G122" s="116" t="str">
        <f t="shared" si="75"/>
        <v>70바3645</v>
      </c>
      <c r="H122" s="117">
        <f t="shared" si="76"/>
        <v>2</v>
      </c>
      <c r="I122" s="118">
        <f t="shared" si="77"/>
        <v>778.25099999999998</v>
      </c>
      <c r="J122" s="119">
        <f t="shared" si="78"/>
        <v>7.1102551336892555E-2</v>
      </c>
      <c r="K122" s="119">
        <f t="shared" si="79"/>
        <v>0.34024884991217424</v>
      </c>
      <c r="L122" s="119">
        <f t="shared" si="80"/>
        <v>0.17089602197748541</v>
      </c>
      <c r="M122" s="120">
        <f t="shared" si="81"/>
        <v>12.362</v>
      </c>
      <c r="N122" s="121">
        <f t="shared" si="82"/>
        <v>0</v>
      </c>
      <c r="O122" s="121">
        <f t="shared" si="83"/>
        <v>46.257569858567479</v>
      </c>
      <c r="P122" s="222">
        <f t="shared" si="84"/>
        <v>6</v>
      </c>
      <c r="Q122" s="223">
        <f t="shared" si="85"/>
        <v>0</v>
      </c>
      <c r="R122" s="223">
        <f t="shared" si="86"/>
        <v>360</v>
      </c>
      <c r="T122">
        <v>529</v>
      </c>
      <c r="U122">
        <v>4038</v>
      </c>
      <c r="V122" t="s">
        <v>604</v>
      </c>
      <c r="W122">
        <v>778.25099999999998</v>
      </c>
      <c r="X122">
        <v>429.44200000000001</v>
      </c>
      <c r="Y122">
        <v>1.8120000000000001</v>
      </c>
      <c r="Z122">
        <v>12.362</v>
      </c>
      <c r="AA122">
        <v>50.568311999999999</v>
      </c>
      <c r="AB122">
        <v>3.5955360000000001</v>
      </c>
      <c r="AC122">
        <v>17.20581</v>
      </c>
      <c r="AD122" s="1">
        <v>133</v>
      </c>
      <c r="AE122">
        <v>0</v>
      </c>
      <c r="AF122">
        <v>360</v>
      </c>
      <c r="AG122">
        <v>70</v>
      </c>
      <c r="AH122">
        <v>15.390091999999999</v>
      </c>
      <c r="AI122">
        <v>144.80000000000001</v>
      </c>
      <c r="AJ122">
        <v>0</v>
      </c>
      <c r="AK122">
        <v>6</v>
      </c>
      <c r="AL122">
        <v>759</v>
      </c>
      <c r="AM122" t="s">
        <v>605</v>
      </c>
      <c r="AN122" t="s">
        <v>771</v>
      </c>
      <c r="AO122">
        <v>726.53499999999997</v>
      </c>
      <c r="AR122" t="s">
        <v>118</v>
      </c>
      <c r="AS122" t="s">
        <v>124</v>
      </c>
      <c r="AT122" t="s">
        <v>265</v>
      </c>
      <c r="AU122" t="s">
        <v>604</v>
      </c>
      <c r="AV122" t="s">
        <v>48</v>
      </c>
      <c r="AW122">
        <v>2</v>
      </c>
      <c r="BB122">
        <v>0.94788853264698991</v>
      </c>
      <c r="BC122" t="s">
        <v>68</v>
      </c>
      <c r="BF122" t="s">
        <v>118</v>
      </c>
      <c r="BG122" t="s">
        <v>124</v>
      </c>
      <c r="BH122" t="s">
        <v>604</v>
      </c>
      <c r="BI122">
        <v>4038</v>
      </c>
      <c r="BJ122">
        <v>2</v>
      </c>
      <c r="BK122" t="s">
        <v>265</v>
      </c>
      <c r="BL122" t="s">
        <v>269</v>
      </c>
      <c r="BM122">
        <v>0.94788853264698991</v>
      </c>
      <c r="BN122" t="s">
        <v>68</v>
      </c>
      <c r="BO122" t="s">
        <v>177</v>
      </c>
      <c r="BP122">
        <v>778.25099999999998</v>
      </c>
    </row>
    <row r="123" spans="1:68" ht="16.5">
      <c r="A123" s="127" t="str">
        <f t="shared" si="70"/>
        <v>인천스마트</v>
      </c>
      <c r="B123" s="128" t="str">
        <f t="shared" si="35"/>
        <v>이호용</v>
      </c>
      <c r="C123" s="129" t="str">
        <f t="shared" si="71"/>
        <v>C</v>
      </c>
      <c r="D123" s="130">
        <f t="shared" si="72"/>
        <v>0.86443260204191563</v>
      </c>
      <c r="E123" s="131">
        <f t="shared" si="73"/>
        <v>9630</v>
      </c>
      <c r="F123" s="132" t="str">
        <f t="shared" si="74"/>
        <v>21</v>
      </c>
      <c r="G123" s="133" t="str">
        <f t="shared" si="75"/>
        <v>70바3649</v>
      </c>
      <c r="H123" s="134">
        <f t="shared" si="76"/>
        <v>13</v>
      </c>
      <c r="I123" s="135">
        <f t="shared" si="77"/>
        <v>2757.31</v>
      </c>
      <c r="J123" s="136">
        <f t="shared" si="78"/>
        <v>3.5884183473324505E-2</v>
      </c>
      <c r="K123" s="136">
        <f t="shared" si="79"/>
        <v>0.37442473026023854</v>
      </c>
      <c r="L123" s="136">
        <f t="shared" si="80"/>
        <v>0.18242417428580754</v>
      </c>
      <c r="M123" s="137">
        <f t="shared" si="81"/>
        <v>12.736000000000001</v>
      </c>
      <c r="N123" s="138">
        <f t="shared" si="82"/>
        <v>0.1088016944050542</v>
      </c>
      <c r="O123" s="138">
        <f t="shared" si="83"/>
        <v>16.175185234884726</v>
      </c>
      <c r="P123" s="220">
        <f t="shared" si="84"/>
        <v>22</v>
      </c>
      <c r="Q123" s="221">
        <f t="shared" si="85"/>
        <v>3</v>
      </c>
      <c r="R123" s="221">
        <f t="shared" si="86"/>
        <v>446</v>
      </c>
      <c r="T123">
        <v>529</v>
      </c>
      <c r="U123">
        <v>9630</v>
      </c>
      <c r="V123" t="s">
        <v>440</v>
      </c>
      <c r="W123">
        <v>2757.31</v>
      </c>
      <c r="X123">
        <v>1455.115</v>
      </c>
      <c r="Y123">
        <v>1.895</v>
      </c>
      <c r="Z123">
        <v>12.736000000000001</v>
      </c>
      <c r="AA123">
        <v>201.00744399999999</v>
      </c>
      <c r="AB123">
        <v>7.2129880000000002</v>
      </c>
      <c r="AC123">
        <v>75.262157999999999</v>
      </c>
      <c r="AD123" s="1">
        <v>503</v>
      </c>
      <c r="AE123">
        <v>3</v>
      </c>
      <c r="AF123">
        <v>446</v>
      </c>
      <c r="AG123">
        <v>89</v>
      </c>
      <c r="AH123">
        <v>13.717452</v>
      </c>
      <c r="AI123">
        <v>1974</v>
      </c>
      <c r="AJ123">
        <v>143.1</v>
      </c>
      <c r="AK123">
        <v>22</v>
      </c>
      <c r="AL123">
        <v>13593</v>
      </c>
      <c r="AM123" t="s">
        <v>441</v>
      </c>
      <c r="AN123" t="s">
        <v>772</v>
      </c>
      <c r="AO123">
        <v>628.92999999999995</v>
      </c>
      <c r="AR123" t="s">
        <v>118</v>
      </c>
      <c r="AS123" t="s">
        <v>120</v>
      </c>
      <c r="AT123" t="s">
        <v>223</v>
      </c>
      <c r="AU123" t="s">
        <v>440</v>
      </c>
      <c r="AV123" t="s">
        <v>48</v>
      </c>
      <c r="AW123">
        <v>13</v>
      </c>
      <c r="BB123">
        <v>0.86443260204191563</v>
      </c>
      <c r="BC123" t="s">
        <v>69</v>
      </c>
      <c r="BF123" t="s">
        <v>118</v>
      </c>
      <c r="BG123" t="s">
        <v>120</v>
      </c>
      <c r="BH123" t="s">
        <v>440</v>
      </c>
      <c r="BI123">
        <v>9630</v>
      </c>
      <c r="BJ123">
        <v>13</v>
      </c>
      <c r="BK123" t="s">
        <v>223</v>
      </c>
      <c r="BL123" t="s">
        <v>217</v>
      </c>
      <c r="BM123">
        <v>0.86443260204191563</v>
      </c>
      <c r="BN123" t="s">
        <v>69</v>
      </c>
      <c r="BO123" t="s">
        <v>179</v>
      </c>
      <c r="BP123">
        <v>2757.31</v>
      </c>
    </row>
    <row r="124" spans="1:68" ht="16.5">
      <c r="A124" s="110" t="str">
        <f t="shared" ref="A124:A153" si="87">BF124</f>
        <v>인천스마트</v>
      </c>
      <c r="B124" s="111" t="str">
        <f t="shared" si="35"/>
        <v>이환욱</v>
      </c>
      <c r="C124" s="112" t="str">
        <f t="shared" ref="C124:C153" si="88">BN124</f>
        <v>B</v>
      </c>
      <c r="D124" s="113">
        <f t="shared" ref="D124:D153" si="89">BM124</f>
        <v>0.9029759500788539</v>
      </c>
      <c r="E124" s="114">
        <f t="shared" ref="E124:E153" si="90">U124</f>
        <v>1706</v>
      </c>
      <c r="F124" s="115" t="str">
        <f t="shared" ref="F124:F153" si="91">BG124</f>
        <v>27</v>
      </c>
      <c r="G124" s="116" t="str">
        <f t="shared" ref="G124:G153" si="92">BK124</f>
        <v>70바3636</v>
      </c>
      <c r="H124" s="117">
        <f t="shared" ref="H124:H153" si="93">BJ124</f>
        <v>3</v>
      </c>
      <c r="I124" s="118">
        <f t="shared" ref="I124:I153" si="94">BP124</f>
        <v>1201.2850000000001</v>
      </c>
      <c r="J124" s="119">
        <f t="shared" ref="J124:J153" si="95">AB124/AA124</f>
        <v>1.51971250208914E-2</v>
      </c>
      <c r="K124" s="119">
        <f t="shared" ref="K124:K153" si="96">AC124/AA124</f>
        <v>0.35097044790778686</v>
      </c>
      <c r="L124" s="119">
        <f t="shared" ref="L124:L153" si="97">AD124/I124</f>
        <v>0.10904989240688095</v>
      </c>
      <c r="M124" s="120">
        <f t="shared" ref="M124:M153" si="98">Z124</f>
        <v>10.105</v>
      </c>
      <c r="N124" s="121">
        <f t="shared" ref="N124:N153" si="99">AE124*100/W124</f>
        <v>8.3244192677008361E-2</v>
      </c>
      <c r="O124" s="121">
        <f t="shared" ref="O124:O153" si="100">AF124*100/W124</f>
        <v>4.4119422118814438</v>
      </c>
      <c r="P124" s="222">
        <f t="shared" ref="P124:P153" si="101">AK124</f>
        <v>1</v>
      </c>
      <c r="Q124" s="223">
        <f t="shared" ref="Q124:Q153" si="102">AE124</f>
        <v>1</v>
      </c>
      <c r="R124" s="223">
        <f t="shared" ref="R124:R153" si="103">AF124</f>
        <v>53</v>
      </c>
      <c r="T124">
        <v>529</v>
      </c>
      <c r="U124">
        <v>1706</v>
      </c>
      <c r="V124" t="s">
        <v>442</v>
      </c>
      <c r="W124">
        <v>1201.2850000000001</v>
      </c>
      <c r="X124">
        <v>661.26099999999997</v>
      </c>
      <c r="Y124">
        <v>1.8169999999999999</v>
      </c>
      <c r="Z124">
        <v>10.105</v>
      </c>
      <c r="AA124">
        <v>75.671088999999995</v>
      </c>
      <c r="AB124">
        <v>1.149983</v>
      </c>
      <c r="AC124">
        <v>26.558316000000001</v>
      </c>
      <c r="AD124" s="1">
        <v>131</v>
      </c>
      <c r="AE124">
        <v>1</v>
      </c>
      <c r="AF124">
        <v>53</v>
      </c>
      <c r="AG124">
        <v>66</v>
      </c>
      <c r="AH124">
        <v>15.875085</v>
      </c>
      <c r="AI124">
        <v>142.9</v>
      </c>
      <c r="AJ124">
        <v>0</v>
      </c>
      <c r="AK124">
        <v>1</v>
      </c>
      <c r="AL124">
        <v>21</v>
      </c>
      <c r="AM124" t="s">
        <v>443</v>
      </c>
      <c r="AN124" t="s">
        <v>773</v>
      </c>
      <c r="AO124">
        <v>939.06399999999996</v>
      </c>
      <c r="AR124" t="s">
        <v>118</v>
      </c>
      <c r="AS124" t="s">
        <v>121</v>
      </c>
      <c r="AT124" t="s">
        <v>229</v>
      </c>
      <c r="AU124" t="s">
        <v>442</v>
      </c>
      <c r="AV124" t="s">
        <v>48</v>
      </c>
      <c r="AW124">
        <v>3</v>
      </c>
      <c r="BB124">
        <v>0.9029759500788539</v>
      </c>
      <c r="BC124" t="s">
        <v>68</v>
      </c>
      <c r="BF124" t="s">
        <v>118</v>
      </c>
      <c r="BG124" t="s">
        <v>121</v>
      </c>
      <c r="BH124" t="s">
        <v>442</v>
      </c>
      <c r="BI124">
        <v>1706</v>
      </c>
      <c r="BJ124">
        <v>3</v>
      </c>
      <c r="BK124" t="s">
        <v>229</v>
      </c>
      <c r="BL124" t="s">
        <v>269</v>
      </c>
      <c r="BM124">
        <v>0.9029759500788539</v>
      </c>
      <c r="BN124" t="s">
        <v>68</v>
      </c>
      <c r="BO124" t="s">
        <v>177</v>
      </c>
      <c r="BP124">
        <v>1201.2850000000001</v>
      </c>
    </row>
    <row r="125" spans="1:68" ht="16.5">
      <c r="A125" s="127" t="str">
        <f t="shared" si="87"/>
        <v>인천스마트</v>
      </c>
      <c r="B125" s="128" t="str">
        <f t="shared" si="35"/>
        <v>인호덕</v>
      </c>
      <c r="C125" s="129" t="str">
        <f t="shared" si="88"/>
        <v>C</v>
      </c>
      <c r="D125" s="130">
        <f t="shared" si="89"/>
        <v>0.88080149674206942</v>
      </c>
      <c r="E125" s="131">
        <f t="shared" si="90"/>
        <v>3123</v>
      </c>
      <c r="F125" s="132" t="str">
        <f t="shared" si="91"/>
        <v>27</v>
      </c>
      <c r="G125" s="133" t="str">
        <f t="shared" si="92"/>
        <v>70바3676</v>
      </c>
      <c r="H125" s="134">
        <f t="shared" si="93"/>
        <v>2</v>
      </c>
      <c r="I125" s="135">
        <f t="shared" si="94"/>
        <v>2550.721</v>
      </c>
      <c r="J125" s="136">
        <f t="shared" si="95"/>
        <v>4.1010907106649272E-2</v>
      </c>
      <c r="K125" s="136">
        <f t="shared" si="96"/>
        <v>0.39501513141087113</v>
      </c>
      <c r="L125" s="136">
        <f t="shared" si="97"/>
        <v>0.21092075534721358</v>
      </c>
      <c r="M125" s="137">
        <f t="shared" si="98"/>
        <v>16.300999999999998</v>
      </c>
      <c r="N125" s="138">
        <f t="shared" si="99"/>
        <v>3.9204601365653083E-2</v>
      </c>
      <c r="O125" s="138">
        <f t="shared" si="100"/>
        <v>40.106307197063103</v>
      </c>
      <c r="P125" s="220">
        <f t="shared" si="101"/>
        <v>38</v>
      </c>
      <c r="Q125" s="221">
        <f t="shared" si="102"/>
        <v>1</v>
      </c>
      <c r="R125" s="221">
        <f t="shared" si="103"/>
        <v>1023</v>
      </c>
      <c r="T125">
        <v>529</v>
      </c>
      <c r="U125">
        <v>3123</v>
      </c>
      <c r="V125" t="s">
        <v>444</v>
      </c>
      <c r="W125">
        <v>2550.721</v>
      </c>
      <c r="X125">
        <v>1383.367</v>
      </c>
      <c r="Y125">
        <v>1.8440000000000001</v>
      </c>
      <c r="Z125">
        <v>16.300999999999998</v>
      </c>
      <c r="AA125">
        <v>159.90941100000001</v>
      </c>
      <c r="AB125">
        <v>6.5580299999999996</v>
      </c>
      <c r="AC125">
        <v>63.166637000000001</v>
      </c>
      <c r="AD125" s="1">
        <v>538</v>
      </c>
      <c r="AE125">
        <v>1</v>
      </c>
      <c r="AF125">
        <v>1023</v>
      </c>
      <c r="AG125">
        <v>70</v>
      </c>
      <c r="AH125">
        <v>15.951036999999999</v>
      </c>
      <c r="AI125">
        <v>4559.3999999999996</v>
      </c>
      <c r="AJ125">
        <v>0</v>
      </c>
      <c r="AK125">
        <v>38</v>
      </c>
      <c r="AL125">
        <v>13910</v>
      </c>
      <c r="AM125" t="s">
        <v>445</v>
      </c>
      <c r="AN125" t="s">
        <v>774</v>
      </c>
      <c r="AO125">
        <v>2397.3449999999998</v>
      </c>
      <c r="AR125" t="s">
        <v>118</v>
      </c>
      <c r="AS125" t="s">
        <v>121</v>
      </c>
      <c r="AT125" t="s">
        <v>238</v>
      </c>
      <c r="AU125" t="s">
        <v>444</v>
      </c>
      <c r="AV125" t="s">
        <v>48</v>
      </c>
      <c r="AW125">
        <v>2</v>
      </c>
      <c r="BB125">
        <v>0.88080149674206942</v>
      </c>
      <c r="BC125" t="s">
        <v>69</v>
      </c>
      <c r="BF125" t="s">
        <v>118</v>
      </c>
      <c r="BG125" t="s">
        <v>121</v>
      </c>
      <c r="BH125" t="s">
        <v>444</v>
      </c>
      <c r="BI125">
        <v>3123</v>
      </c>
      <c r="BJ125">
        <v>2</v>
      </c>
      <c r="BK125" t="s">
        <v>238</v>
      </c>
      <c r="BL125" t="s">
        <v>239</v>
      </c>
      <c r="BM125">
        <v>0.88080149674206942</v>
      </c>
      <c r="BN125" t="s">
        <v>69</v>
      </c>
      <c r="BO125" t="s">
        <v>179</v>
      </c>
      <c r="BP125">
        <v>2550.721</v>
      </c>
    </row>
    <row r="126" spans="1:68" ht="16.5">
      <c r="A126" s="110" t="str">
        <f t="shared" si="87"/>
        <v>인천스마트</v>
      </c>
      <c r="B126" s="111" t="str">
        <f t="shared" si="35"/>
        <v>임광빈</v>
      </c>
      <c r="C126" s="112" t="str">
        <f t="shared" si="88"/>
        <v>S</v>
      </c>
      <c r="D126" s="113">
        <f t="shared" si="89"/>
        <v>1.0989897674332607</v>
      </c>
      <c r="E126" s="114">
        <f t="shared" si="90"/>
        <v>8629</v>
      </c>
      <c r="F126" s="115" t="str">
        <f t="shared" si="91"/>
        <v>5-1</v>
      </c>
      <c r="G126" s="116" t="str">
        <f t="shared" si="92"/>
        <v>70바3648</v>
      </c>
      <c r="H126" s="117">
        <f t="shared" si="93"/>
        <v>5</v>
      </c>
      <c r="I126" s="118">
        <f t="shared" si="94"/>
        <v>512.94700000000012</v>
      </c>
      <c r="J126" s="119">
        <f t="shared" si="95"/>
        <v>4.1963720184873023E-3</v>
      </c>
      <c r="K126" s="119">
        <f t="shared" si="96"/>
        <v>0.29684327837969537</v>
      </c>
      <c r="L126" s="119">
        <f t="shared" si="97"/>
        <v>5.2637017079737274E-2</v>
      </c>
      <c r="M126" s="120">
        <f t="shared" si="98"/>
        <v>10.391999999999999</v>
      </c>
      <c r="N126" s="121">
        <f t="shared" si="99"/>
        <v>0</v>
      </c>
      <c r="O126" s="121">
        <f t="shared" si="100"/>
        <v>17.180162638872982</v>
      </c>
      <c r="P126" s="222">
        <f t="shared" si="101"/>
        <v>0</v>
      </c>
      <c r="Q126" s="223">
        <f t="shared" si="102"/>
        <v>0</v>
      </c>
      <c r="R126" s="223">
        <f t="shared" si="103"/>
        <v>102</v>
      </c>
      <c r="T126">
        <v>529</v>
      </c>
      <c r="U126">
        <v>8629</v>
      </c>
      <c r="V126" t="s">
        <v>775</v>
      </c>
      <c r="W126">
        <v>593.70799999999997</v>
      </c>
      <c r="X126">
        <v>281.30399999999997</v>
      </c>
      <c r="Y126">
        <v>2.1110000000000002</v>
      </c>
      <c r="Z126">
        <v>10.391999999999999</v>
      </c>
      <c r="AA126">
        <v>32.168025</v>
      </c>
      <c r="AB126">
        <v>0.134989</v>
      </c>
      <c r="AC126">
        <v>9.5488619999999997</v>
      </c>
      <c r="AD126" s="1">
        <v>27</v>
      </c>
      <c r="AE126">
        <v>0</v>
      </c>
      <c r="AF126">
        <v>102</v>
      </c>
      <c r="AG126">
        <v>83</v>
      </c>
      <c r="AH126">
        <v>18.456464</v>
      </c>
      <c r="AI126">
        <v>44.4</v>
      </c>
      <c r="AJ126">
        <v>0</v>
      </c>
      <c r="AK126">
        <v>0</v>
      </c>
      <c r="AL126">
        <v>0</v>
      </c>
      <c r="AM126" t="s">
        <v>776</v>
      </c>
      <c r="AN126" t="s">
        <v>777</v>
      </c>
      <c r="AO126">
        <v>144.71100000000001</v>
      </c>
      <c r="AR126" t="s">
        <v>118</v>
      </c>
      <c r="AS126" t="s">
        <v>124</v>
      </c>
      <c r="AT126" t="s">
        <v>268</v>
      </c>
      <c r="AU126" t="s">
        <v>775</v>
      </c>
      <c r="AV126" t="s">
        <v>48</v>
      </c>
      <c r="AW126">
        <v>5</v>
      </c>
      <c r="BB126">
        <v>1.0989897674332607</v>
      </c>
      <c r="BC126" t="s">
        <v>71</v>
      </c>
      <c r="BF126" t="s">
        <v>118</v>
      </c>
      <c r="BG126" t="s">
        <v>124</v>
      </c>
      <c r="BH126" t="s">
        <v>775</v>
      </c>
      <c r="BI126">
        <v>8629</v>
      </c>
      <c r="BJ126">
        <v>5</v>
      </c>
      <c r="BK126" t="s">
        <v>268</v>
      </c>
      <c r="BL126" t="s">
        <v>256</v>
      </c>
      <c r="BM126">
        <v>1.0989897674332607</v>
      </c>
      <c r="BN126" t="s">
        <v>71</v>
      </c>
      <c r="BO126" t="s">
        <v>178</v>
      </c>
      <c r="BP126">
        <v>512.94700000000012</v>
      </c>
    </row>
    <row r="127" spans="1:68" ht="16.5">
      <c r="A127" s="127" t="str">
        <f t="shared" si="87"/>
        <v>인천스마트</v>
      </c>
      <c r="B127" s="128" t="str">
        <f t="shared" si="35"/>
        <v>임인복</v>
      </c>
      <c r="C127" s="129" t="str">
        <f t="shared" si="88"/>
        <v>C</v>
      </c>
      <c r="D127" s="130">
        <f t="shared" si="89"/>
        <v>0.89429981574321793</v>
      </c>
      <c r="E127" s="131">
        <f t="shared" si="90"/>
        <v>7690</v>
      </c>
      <c r="F127" s="132" t="str">
        <f t="shared" si="91"/>
        <v>27</v>
      </c>
      <c r="G127" s="133" t="str">
        <f t="shared" si="92"/>
        <v>70바3640</v>
      </c>
      <c r="H127" s="134">
        <f t="shared" si="93"/>
        <v>3</v>
      </c>
      <c r="I127" s="135">
        <f t="shared" si="94"/>
        <v>3689.9850000000001</v>
      </c>
      <c r="J127" s="136">
        <f t="shared" si="95"/>
        <v>3.4395028800919859E-2</v>
      </c>
      <c r="K127" s="136">
        <f t="shared" si="96"/>
        <v>0.36428225691392313</v>
      </c>
      <c r="L127" s="136">
        <f t="shared" si="97"/>
        <v>0.10271044462240361</v>
      </c>
      <c r="M127" s="137">
        <f t="shared" si="98"/>
        <v>13.111000000000001</v>
      </c>
      <c r="N127" s="138">
        <f t="shared" si="99"/>
        <v>0.48780686100350001</v>
      </c>
      <c r="O127" s="138">
        <f t="shared" si="100"/>
        <v>19.566475202473722</v>
      </c>
      <c r="P127" s="220">
        <f t="shared" si="101"/>
        <v>14</v>
      </c>
      <c r="Q127" s="221">
        <f t="shared" si="102"/>
        <v>18</v>
      </c>
      <c r="R127" s="221">
        <f t="shared" si="103"/>
        <v>722</v>
      </c>
      <c r="T127">
        <v>529</v>
      </c>
      <c r="U127">
        <v>7690</v>
      </c>
      <c r="V127" t="s">
        <v>446</v>
      </c>
      <c r="W127">
        <v>3689.9850000000001</v>
      </c>
      <c r="X127">
        <v>2060.2759999999998</v>
      </c>
      <c r="Y127">
        <v>1.7909999999999999</v>
      </c>
      <c r="Z127">
        <v>13.111000000000001</v>
      </c>
      <c r="AA127">
        <v>226.096598</v>
      </c>
      <c r="AB127">
        <v>7.776599</v>
      </c>
      <c r="AC127">
        <v>82.362978999999996</v>
      </c>
      <c r="AD127" s="1">
        <v>379</v>
      </c>
      <c r="AE127">
        <v>18</v>
      </c>
      <c r="AF127">
        <v>722</v>
      </c>
      <c r="AG127">
        <v>93</v>
      </c>
      <c r="AH127">
        <v>16.320391000000001</v>
      </c>
      <c r="AI127">
        <v>1746.4</v>
      </c>
      <c r="AJ127">
        <v>27.8</v>
      </c>
      <c r="AK127">
        <v>14</v>
      </c>
      <c r="AL127">
        <v>2812</v>
      </c>
      <c r="AM127" t="s">
        <v>447</v>
      </c>
      <c r="AN127" t="s">
        <v>778</v>
      </c>
      <c r="AO127">
        <v>3464.8820000000001</v>
      </c>
      <c r="AR127" t="s">
        <v>118</v>
      </c>
      <c r="AS127" t="s">
        <v>121</v>
      </c>
      <c r="AT127" t="s">
        <v>234</v>
      </c>
      <c r="AU127" t="s">
        <v>446</v>
      </c>
      <c r="AV127" t="s">
        <v>48</v>
      </c>
      <c r="AW127">
        <v>3</v>
      </c>
      <c r="BB127">
        <v>0.89429981574321793</v>
      </c>
      <c r="BC127" t="s">
        <v>69</v>
      </c>
      <c r="BF127" t="s">
        <v>118</v>
      </c>
      <c r="BG127" t="s">
        <v>121</v>
      </c>
      <c r="BH127" t="s">
        <v>446</v>
      </c>
      <c r="BI127">
        <v>7690</v>
      </c>
      <c r="BJ127">
        <v>3</v>
      </c>
      <c r="BK127" t="s">
        <v>234</v>
      </c>
      <c r="BL127" t="s">
        <v>238</v>
      </c>
      <c r="BM127">
        <v>0.89429981574321793</v>
      </c>
      <c r="BN127" t="s">
        <v>69</v>
      </c>
      <c r="BO127" t="s">
        <v>179</v>
      </c>
      <c r="BP127">
        <v>3689.9850000000001</v>
      </c>
    </row>
    <row r="128" spans="1:68" ht="16.5">
      <c r="A128" s="110" t="str">
        <f t="shared" si="87"/>
        <v>인천스마트</v>
      </c>
      <c r="B128" s="111" t="str">
        <f t="shared" si="35"/>
        <v>임재준</v>
      </c>
      <c r="C128" s="112" t="str">
        <f t="shared" si="88"/>
        <v>B</v>
      </c>
      <c r="D128" s="113">
        <f t="shared" si="89"/>
        <v>0.91367779640001145</v>
      </c>
      <c r="E128" s="114">
        <f t="shared" si="90"/>
        <v>6064</v>
      </c>
      <c r="F128" s="115" t="str">
        <f t="shared" si="91"/>
        <v>20</v>
      </c>
      <c r="G128" s="116" t="str">
        <f t="shared" si="92"/>
        <v>70바3574</v>
      </c>
      <c r="H128" s="117">
        <f t="shared" si="93"/>
        <v>4</v>
      </c>
      <c r="I128" s="118">
        <f t="shared" si="94"/>
        <v>1523.354</v>
      </c>
      <c r="J128" s="119">
        <f t="shared" si="95"/>
        <v>2.9320295938568133E-2</v>
      </c>
      <c r="K128" s="119">
        <f t="shared" si="96"/>
        <v>0.41633806461311201</v>
      </c>
      <c r="L128" s="119">
        <f t="shared" si="97"/>
        <v>7.0239747294456839E-2</v>
      </c>
      <c r="M128" s="120">
        <f t="shared" si="98"/>
        <v>14.178000000000001</v>
      </c>
      <c r="N128" s="121">
        <f t="shared" si="99"/>
        <v>0.13128924727935856</v>
      </c>
      <c r="O128" s="121">
        <f t="shared" si="100"/>
        <v>43.522385473107363</v>
      </c>
      <c r="P128" s="222">
        <f t="shared" si="101"/>
        <v>27</v>
      </c>
      <c r="Q128" s="223">
        <f t="shared" si="102"/>
        <v>2</v>
      </c>
      <c r="R128" s="223">
        <f t="shared" si="103"/>
        <v>663</v>
      </c>
      <c r="T128">
        <v>529</v>
      </c>
      <c r="U128">
        <v>6064</v>
      </c>
      <c r="V128" t="s">
        <v>448</v>
      </c>
      <c r="W128">
        <v>1523.354</v>
      </c>
      <c r="X128">
        <v>829.59299999999996</v>
      </c>
      <c r="Y128">
        <v>1.8360000000000001</v>
      </c>
      <c r="Z128">
        <v>14.178000000000001</v>
      </c>
      <c r="AA128">
        <v>95.287749000000005</v>
      </c>
      <c r="AB128">
        <v>2.7938649999999998</v>
      </c>
      <c r="AC128">
        <v>39.671917000000001</v>
      </c>
      <c r="AD128" s="1">
        <v>107</v>
      </c>
      <c r="AE128">
        <v>2</v>
      </c>
      <c r="AF128">
        <v>663</v>
      </c>
      <c r="AG128">
        <v>86</v>
      </c>
      <c r="AH128">
        <v>15.986882</v>
      </c>
      <c r="AI128">
        <v>1089.4000000000001</v>
      </c>
      <c r="AJ128">
        <v>1.4</v>
      </c>
      <c r="AK128">
        <v>27</v>
      </c>
      <c r="AL128">
        <v>5080</v>
      </c>
      <c r="AM128" t="s">
        <v>449</v>
      </c>
      <c r="AN128" t="s">
        <v>779</v>
      </c>
      <c r="AO128">
        <v>1079.259</v>
      </c>
      <c r="AR128" t="s">
        <v>118</v>
      </c>
      <c r="AS128" t="s">
        <v>119</v>
      </c>
      <c r="AT128" t="s">
        <v>210</v>
      </c>
      <c r="AU128" t="s">
        <v>448</v>
      </c>
      <c r="AV128" t="s">
        <v>48</v>
      </c>
      <c r="AW128">
        <v>4</v>
      </c>
      <c r="BB128">
        <v>0.91367779640001145</v>
      </c>
      <c r="BC128" t="s">
        <v>68</v>
      </c>
      <c r="BF128" t="s">
        <v>118</v>
      </c>
      <c r="BG128" t="s">
        <v>119</v>
      </c>
      <c r="BH128" t="s">
        <v>448</v>
      </c>
      <c r="BI128">
        <v>6064</v>
      </c>
      <c r="BJ128">
        <v>4</v>
      </c>
      <c r="BK128" t="s">
        <v>210</v>
      </c>
      <c r="BL128" t="s">
        <v>201</v>
      </c>
      <c r="BM128">
        <v>0.91367779640001145</v>
      </c>
      <c r="BN128" t="s">
        <v>68</v>
      </c>
      <c r="BO128" t="s">
        <v>177</v>
      </c>
      <c r="BP128">
        <v>1523.354</v>
      </c>
    </row>
    <row r="129" spans="1:68" ht="16.5">
      <c r="A129" s="127" t="str">
        <f t="shared" si="87"/>
        <v>인천스마트</v>
      </c>
      <c r="B129" s="128" t="str">
        <f t="shared" si="35"/>
        <v>임충환</v>
      </c>
      <c r="C129" s="129" t="str">
        <f t="shared" si="88"/>
        <v>S</v>
      </c>
      <c r="D129" s="130">
        <f t="shared" si="89"/>
        <v>1.0818776002206973</v>
      </c>
      <c r="E129" s="131">
        <f t="shared" si="90"/>
        <v>170</v>
      </c>
      <c r="F129" s="132" t="str">
        <f t="shared" si="91"/>
        <v>5</v>
      </c>
      <c r="G129" s="133" t="str">
        <f t="shared" si="92"/>
        <v>70바3632</v>
      </c>
      <c r="H129" s="134">
        <f t="shared" si="93"/>
        <v>3</v>
      </c>
      <c r="I129" s="135">
        <f t="shared" si="94"/>
        <v>1999.364</v>
      </c>
      <c r="J129" s="136">
        <f t="shared" si="95"/>
        <v>3.3891235262751384E-3</v>
      </c>
      <c r="K129" s="136">
        <f t="shared" si="96"/>
        <v>0.14536319643313578</v>
      </c>
      <c r="L129" s="136">
        <f t="shared" si="97"/>
        <v>0.15855041903325257</v>
      </c>
      <c r="M129" s="137">
        <f t="shared" si="98"/>
        <v>6.2359999999999998</v>
      </c>
      <c r="N129" s="138">
        <f t="shared" si="99"/>
        <v>0.30005761106132378</v>
      </c>
      <c r="O129" s="138">
        <f t="shared" si="100"/>
        <v>1.1002112405581872</v>
      </c>
      <c r="P129" s="220">
        <f t="shared" si="101"/>
        <v>2329</v>
      </c>
      <c r="Q129" s="221">
        <f t="shared" si="102"/>
        <v>6</v>
      </c>
      <c r="R129" s="221">
        <f t="shared" si="103"/>
        <v>22</v>
      </c>
      <c r="T129">
        <v>529</v>
      </c>
      <c r="U129">
        <v>170</v>
      </c>
      <c r="V129" t="s">
        <v>450</v>
      </c>
      <c r="W129">
        <v>1999.616</v>
      </c>
      <c r="X129">
        <v>868.79700000000003</v>
      </c>
      <c r="Y129">
        <v>2.302</v>
      </c>
      <c r="Z129">
        <v>6.2359999999999998</v>
      </c>
      <c r="AA129">
        <v>90.554385999999994</v>
      </c>
      <c r="AB129">
        <v>0.30690000000000001</v>
      </c>
      <c r="AC129">
        <v>13.163275000000001</v>
      </c>
      <c r="AD129" s="1">
        <v>317</v>
      </c>
      <c r="AE129">
        <v>6</v>
      </c>
      <c r="AF129">
        <v>22</v>
      </c>
      <c r="AG129">
        <v>89</v>
      </c>
      <c r="AH129">
        <v>22.081934</v>
      </c>
      <c r="AI129">
        <v>208.3</v>
      </c>
      <c r="AJ129">
        <v>2.5</v>
      </c>
      <c r="AK129">
        <v>2329</v>
      </c>
      <c r="AL129">
        <v>0</v>
      </c>
      <c r="AM129" t="s">
        <v>451</v>
      </c>
      <c r="AN129" t="s">
        <v>780</v>
      </c>
      <c r="AO129">
        <v>1751.624</v>
      </c>
      <c r="AR129" t="s">
        <v>118</v>
      </c>
      <c r="AS129" t="s">
        <v>123</v>
      </c>
      <c r="AT129" t="s">
        <v>261</v>
      </c>
      <c r="AU129" t="s">
        <v>450</v>
      </c>
      <c r="AV129" t="s">
        <v>48</v>
      </c>
      <c r="AW129">
        <v>3</v>
      </c>
      <c r="BB129">
        <v>1.0818776002206973</v>
      </c>
      <c r="BC129" t="s">
        <v>71</v>
      </c>
      <c r="BF129" t="s">
        <v>118</v>
      </c>
      <c r="BG129" t="s">
        <v>123</v>
      </c>
      <c r="BH129" t="s">
        <v>450</v>
      </c>
      <c r="BI129">
        <v>170</v>
      </c>
      <c r="BJ129">
        <v>3</v>
      </c>
      <c r="BK129" t="s">
        <v>261</v>
      </c>
      <c r="BL129" t="s">
        <v>255</v>
      </c>
      <c r="BM129">
        <v>1.0818776002206973</v>
      </c>
      <c r="BN129" t="s">
        <v>71</v>
      </c>
      <c r="BO129" t="s">
        <v>178</v>
      </c>
      <c r="BP129">
        <v>1999.364</v>
      </c>
    </row>
    <row r="130" spans="1:68" ht="16.5">
      <c r="A130" s="110" t="str">
        <f t="shared" si="87"/>
        <v>인천스마트</v>
      </c>
      <c r="B130" s="111" t="str">
        <f t="shared" si="35"/>
        <v>자선호</v>
      </c>
      <c r="C130" s="112" t="str">
        <f t="shared" si="88"/>
        <v>B</v>
      </c>
      <c r="D130" s="113">
        <f t="shared" si="89"/>
        <v>0.9181394799428555</v>
      </c>
      <c r="E130" s="114">
        <f t="shared" si="90"/>
        <v>8420</v>
      </c>
      <c r="F130" s="115" t="str">
        <f t="shared" si="91"/>
        <v>5</v>
      </c>
      <c r="G130" s="116" t="str">
        <f t="shared" si="92"/>
        <v>70바3622</v>
      </c>
      <c r="H130" s="117">
        <f t="shared" si="93"/>
        <v>2</v>
      </c>
      <c r="I130" s="118">
        <f t="shared" si="94"/>
        <v>2193.2370000000001</v>
      </c>
      <c r="J130" s="119">
        <f t="shared" si="95"/>
        <v>9.655622421262286E-2</v>
      </c>
      <c r="K130" s="119">
        <f t="shared" si="96"/>
        <v>0.33703646182163327</v>
      </c>
      <c r="L130" s="119">
        <f t="shared" si="97"/>
        <v>0.23298895650584045</v>
      </c>
      <c r="M130" s="120">
        <f t="shared" si="98"/>
        <v>11.268000000000001</v>
      </c>
      <c r="N130" s="121">
        <f t="shared" si="99"/>
        <v>4.5594707731084233E-2</v>
      </c>
      <c r="O130" s="121">
        <f t="shared" si="100"/>
        <v>4.2403078189908339</v>
      </c>
      <c r="P130" s="222">
        <f t="shared" si="101"/>
        <v>40</v>
      </c>
      <c r="Q130" s="223">
        <f t="shared" si="102"/>
        <v>1</v>
      </c>
      <c r="R130" s="223">
        <f t="shared" si="103"/>
        <v>93</v>
      </c>
      <c r="T130">
        <v>529</v>
      </c>
      <c r="U130">
        <v>8420</v>
      </c>
      <c r="V130" t="s">
        <v>452</v>
      </c>
      <c r="W130">
        <v>2193.2370000000001</v>
      </c>
      <c r="X130">
        <v>1143.0250000000001</v>
      </c>
      <c r="Y130">
        <v>1.919</v>
      </c>
      <c r="Z130">
        <v>11.268000000000001</v>
      </c>
      <c r="AA130">
        <v>145.91635199999999</v>
      </c>
      <c r="AB130">
        <v>14.089131999999999</v>
      </c>
      <c r="AC130">
        <v>49.179130999999998</v>
      </c>
      <c r="AD130" s="1">
        <v>511</v>
      </c>
      <c r="AE130">
        <v>1</v>
      </c>
      <c r="AF130">
        <v>93</v>
      </c>
      <c r="AG130">
        <v>69</v>
      </c>
      <c r="AH130">
        <v>15.030782</v>
      </c>
      <c r="AI130">
        <v>1431</v>
      </c>
      <c r="AJ130">
        <v>0</v>
      </c>
      <c r="AK130">
        <v>40</v>
      </c>
      <c r="AL130">
        <v>25530</v>
      </c>
      <c r="AM130" t="s">
        <v>453</v>
      </c>
      <c r="AN130" t="s">
        <v>781</v>
      </c>
      <c r="AO130">
        <v>1893.9059999999999</v>
      </c>
      <c r="AR130" t="s">
        <v>118</v>
      </c>
      <c r="AS130" t="s">
        <v>123</v>
      </c>
      <c r="AT130" t="s">
        <v>257</v>
      </c>
      <c r="AU130" t="s">
        <v>452</v>
      </c>
      <c r="AV130" t="s">
        <v>48</v>
      </c>
      <c r="AW130">
        <v>2</v>
      </c>
      <c r="BB130">
        <v>0.9181394799428555</v>
      </c>
      <c r="BC130" t="s">
        <v>68</v>
      </c>
      <c r="BF130" t="s">
        <v>118</v>
      </c>
      <c r="BG130" t="s">
        <v>123</v>
      </c>
      <c r="BH130" t="s">
        <v>452</v>
      </c>
      <c r="BI130">
        <v>8420</v>
      </c>
      <c r="BJ130">
        <v>2</v>
      </c>
      <c r="BK130" t="s">
        <v>257</v>
      </c>
      <c r="BL130" t="s">
        <v>262</v>
      </c>
      <c r="BM130">
        <v>0.9181394799428555</v>
      </c>
      <c r="BN130" t="s">
        <v>68</v>
      </c>
      <c r="BO130" t="s">
        <v>177</v>
      </c>
      <c r="BP130">
        <v>2193.2370000000001</v>
      </c>
    </row>
    <row r="131" spans="1:68" ht="16.5">
      <c r="A131" s="127" t="str">
        <f t="shared" si="87"/>
        <v>인천스마트</v>
      </c>
      <c r="B131" s="128" t="str">
        <f t="shared" si="35"/>
        <v>장길영</v>
      </c>
      <c r="C131" s="129" t="str">
        <f t="shared" si="88"/>
        <v>C</v>
      </c>
      <c r="D131" s="130">
        <f t="shared" si="89"/>
        <v>0.88249575137678504</v>
      </c>
      <c r="E131" s="131">
        <f t="shared" si="90"/>
        <v>8961</v>
      </c>
      <c r="F131" s="132" t="str">
        <f t="shared" si="91"/>
        <v>38</v>
      </c>
      <c r="G131" s="133" t="str">
        <f t="shared" si="92"/>
        <v>70바3550</v>
      </c>
      <c r="H131" s="134">
        <f t="shared" si="93"/>
        <v>10</v>
      </c>
      <c r="I131" s="135">
        <f t="shared" si="94"/>
        <v>2046.75</v>
      </c>
      <c r="J131" s="136">
        <f t="shared" si="95"/>
        <v>1.8538106903662695E-2</v>
      </c>
      <c r="K131" s="136">
        <f t="shared" si="96"/>
        <v>0.36980486956443143</v>
      </c>
      <c r="L131" s="136">
        <f t="shared" si="97"/>
        <v>0.16171979968242337</v>
      </c>
      <c r="M131" s="137">
        <f t="shared" si="98"/>
        <v>11.026</v>
      </c>
      <c r="N131" s="138">
        <f t="shared" si="99"/>
        <v>0</v>
      </c>
      <c r="O131" s="138">
        <f t="shared" si="100"/>
        <v>24.868694271405886</v>
      </c>
      <c r="P131" s="220">
        <f t="shared" si="101"/>
        <v>19</v>
      </c>
      <c r="Q131" s="221">
        <f t="shared" si="102"/>
        <v>0</v>
      </c>
      <c r="R131" s="221">
        <f t="shared" si="103"/>
        <v>509</v>
      </c>
      <c r="T131">
        <v>529</v>
      </c>
      <c r="U131">
        <v>8961</v>
      </c>
      <c r="V131" t="s">
        <v>454</v>
      </c>
      <c r="W131">
        <v>2046.75</v>
      </c>
      <c r="X131">
        <v>1013.297</v>
      </c>
      <c r="Y131">
        <v>2.02</v>
      </c>
      <c r="Z131">
        <v>11.026</v>
      </c>
      <c r="AA131">
        <v>142.06358900000001</v>
      </c>
      <c r="AB131">
        <v>2.6335899999999999</v>
      </c>
      <c r="AC131">
        <v>52.535806999999998</v>
      </c>
      <c r="AD131" s="1">
        <v>331</v>
      </c>
      <c r="AE131">
        <v>0</v>
      </c>
      <c r="AF131">
        <v>509</v>
      </c>
      <c r="AG131">
        <v>67</v>
      </c>
      <c r="AH131">
        <v>14.40728</v>
      </c>
      <c r="AI131">
        <v>436.8</v>
      </c>
      <c r="AJ131">
        <v>0</v>
      </c>
      <c r="AK131">
        <v>19</v>
      </c>
      <c r="AL131">
        <v>4087</v>
      </c>
      <c r="AM131" t="s">
        <v>455</v>
      </c>
      <c r="AN131" t="s">
        <v>782</v>
      </c>
      <c r="AO131">
        <v>437.25900000000001</v>
      </c>
      <c r="AR131" t="s">
        <v>118</v>
      </c>
      <c r="AS131" t="s">
        <v>122</v>
      </c>
      <c r="AT131" t="s">
        <v>246</v>
      </c>
      <c r="AU131" t="s">
        <v>454</v>
      </c>
      <c r="AV131" t="s">
        <v>48</v>
      </c>
      <c r="AW131">
        <v>10</v>
      </c>
      <c r="BB131">
        <v>0.88249575137678504</v>
      </c>
      <c r="BC131" t="s">
        <v>69</v>
      </c>
      <c r="BF131" t="s">
        <v>118</v>
      </c>
      <c r="BG131" t="s">
        <v>122</v>
      </c>
      <c r="BH131" t="s">
        <v>454</v>
      </c>
      <c r="BI131">
        <v>8961</v>
      </c>
      <c r="BJ131">
        <v>10</v>
      </c>
      <c r="BK131" t="s">
        <v>246</v>
      </c>
      <c r="BL131" t="s">
        <v>244</v>
      </c>
      <c r="BM131">
        <v>0.88249575137678504</v>
      </c>
      <c r="BN131" t="s">
        <v>69</v>
      </c>
      <c r="BO131" t="s">
        <v>179</v>
      </c>
      <c r="BP131">
        <v>2046.75</v>
      </c>
    </row>
    <row r="132" spans="1:68" ht="16.5">
      <c r="A132" s="110" t="str">
        <f t="shared" si="87"/>
        <v>인천스마트</v>
      </c>
      <c r="B132" s="111" t="str">
        <f t="shared" si="35"/>
        <v>장남균</v>
      </c>
      <c r="C132" s="112" t="str">
        <f t="shared" si="88"/>
        <v>A</v>
      </c>
      <c r="D132" s="113">
        <f t="shared" si="89"/>
        <v>0.99521739130434794</v>
      </c>
      <c r="E132" s="114">
        <f t="shared" si="90"/>
        <v>8562</v>
      </c>
      <c r="F132" s="115" t="str">
        <f t="shared" si="91"/>
        <v>21</v>
      </c>
      <c r="G132" s="116" t="str">
        <f t="shared" si="92"/>
        <v>70바3626</v>
      </c>
      <c r="H132" s="117">
        <f t="shared" si="93"/>
        <v>1</v>
      </c>
      <c r="I132" s="118">
        <f t="shared" si="94"/>
        <v>1703.175</v>
      </c>
      <c r="J132" s="119">
        <f t="shared" si="95"/>
        <v>3.7152472183915541E-2</v>
      </c>
      <c r="K132" s="119">
        <f t="shared" si="96"/>
        <v>0.36258459446485675</v>
      </c>
      <c r="L132" s="119">
        <f t="shared" si="97"/>
        <v>0.22663554831417793</v>
      </c>
      <c r="M132" s="120">
        <f t="shared" si="98"/>
        <v>10.340999999999999</v>
      </c>
      <c r="N132" s="121">
        <f t="shared" si="99"/>
        <v>5.8713872620253349E-2</v>
      </c>
      <c r="O132" s="121">
        <f t="shared" si="100"/>
        <v>2.2898410321898806</v>
      </c>
      <c r="P132" s="222">
        <f t="shared" si="101"/>
        <v>11</v>
      </c>
      <c r="Q132" s="223">
        <f t="shared" si="102"/>
        <v>1</v>
      </c>
      <c r="R132" s="223">
        <f t="shared" si="103"/>
        <v>39</v>
      </c>
      <c r="T132">
        <v>529</v>
      </c>
      <c r="U132">
        <v>8562</v>
      </c>
      <c r="V132" t="s">
        <v>456</v>
      </c>
      <c r="W132">
        <v>1703.175</v>
      </c>
      <c r="X132">
        <v>743.98599999999999</v>
      </c>
      <c r="Y132">
        <v>2.2890000000000001</v>
      </c>
      <c r="Z132">
        <v>10.340999999999999</v>
      </c>
      <c r="AA132">
        <v>117.936351</v>
      </c>
      <c r="AB132">
        <v>4.3816269999999999</v>
      </c>
      <c r="AC132">
        <v>42.761904000000001</v>
      </c>
      <c r="AD132" s="1">
        <v>386</v>
      </c>
      <c r="AE132">
        <v>1</v>
      </c>
      <c r="AF132">
        <v>39</v>
      </c>
      <c r="AG132">
        <v>69</v>
      </c>
      <c r="AH132">
        <v>14.441476</v>
      </c>
      <c r="AI132">
        <v>1233.2</v>
      </c>
      <c r="AJ132">
        <v>0</v>
      </c>
      <c r="AK132">
        <v>11</v>
      </c>
      <c r="AL132">
        <v>2588</v>
      </c>
      <c r="AM132" t="s">
        <v>457</v>
      </c>
      <c r="AN132" t="s">
        <v>783</v>
      </c>
      <c r="AO132">
        <v>1703.175</v>
      </c>
      <c r="AR132" t="s">
        <v>118</v>
      </c>
      <c r="AS132" t="s">
        <v>120</v>
      </c>
      <c r="AT132" t="s">
        <v>219</v>
      </c>
      <c r="AU132" t="s">
        <v>456</v>
      </c>
      <c r="AV132" t="s">
        <v>48</v>
      </c>
      <c r="AW132">
        <v>1</v>
      </c>
      <c r="BB132">
        <v>0.99521739130434794</v>
      </c>
      <c r="BC132" t="s">
        <v>66</v>
      </c>
      <c r="BF132" t="s">
        <v>118</v>
      </c>
      <c r="BG132" t="s">
        <v>120</v>
      </c>
      <c r="BH132" t="s">
        <v>456</v>
      </c>
      <c r="BI132">
        <v>8562</v>
      </c>
      <c r="BJ132">
        <v>1</v>
      </c>
      <c r="BK132" t="s">
        <v>219</v>
      </c>
      <c r="BL132" t="s">
        <v>176</v>
      </c>
      <c r="BM132">
        <v>0.99521739130434794</v>
      </c>
      <c r="BN132" t="s">
        <v>66</v>
      </c>
      <c r="BO132" t="s">
        <v>180</v>
      </c>
      <c r="BP132">
        <v>1703.175</v>
      </c>
    </row>
    <row r="133" spans="1:68" ht="16.5">
      <c r="A133" s="127" t="str">
        <f t="shared" si="87"/>
        <v>인천스마트</v>
      </c>
      <c r="B133" s="128" t="str">
        <f t="shared" si="35"/>
        <v>장명근</v>
      </c>
      <c r="C133" s="129" t="str">
        <f t="shared" si="88"/>
        <v>B</v>
      </c>
      <c r="D133" s="130">
        <f t="shared" si="89"/>
        <v>0.90782608695652189</v>
      </c>
      <c r="E133" s="131">
        <f t="shared" si="90"/>
        <v>4259</v>
      </c>
      <c r="F133" s="132" t="str">
        <f t="shared" si="91"/>
        <v>38</v>
      </c>
      <c r="G133" s="133" t="str">
        <f t="shared" si="92"/>
        <v>70바3553</v>
      </c>
      <c r="H133" s="134">
        <f t="shared" si="93"/>
        <v>1</v>
      </c>
      <c r="I133" s="135">
        <f t="shared" si="94"/>
        <v>1981.395</v>
      </c>
      <c r="J133" s="136">
        <f t="shared" si="95"/>
        <v>9.9539293837879392E-3</v>
      </c>
      <c r="K133" s="136">
        <f t="shared" si="96"/>
        <v>0.39195748783031731</v>
      </c>
      <c r="L133" s="136">
        <f t="shared" si="97"/>
        <v>0.1887559017762738</v>
      </c>
      <c r="M133" s="137">
        <f t="shared" si="98"/>
        <v>12.262</v>
      </c>
      <c r="N133" s="138">
        <f t="shared" si="99"/>
        <v>5.046949245354914E-2</v>
      </c>
      <c r="O133" s="138">
        <f t="shared" si="100"/>
        <v>26.799300492834593</v>
      </c>
      <c r="P133" s="220">
        <f t="shared" si="101"/>
        <v>0</v>
      </c>
      <c r="Q133" s="221">
        <f t="shared" si="102"/>
        <v>1</v>
      </c>
      <c r="R133" s="221">
        <f t="shared" si="103"/>
        <v>531</v>
      </c>
      <c r="T133">
        <v>529</v>
      </c>
      <c r="U133">
        <v>4259</v>
      </c>
      <c r="V133" t="s">
        <v>458</v>
      </c>
      <c r="W133">
        <v>1981.395</v>
      </c>
      <c r="X133">
        <v>949.07299999999998</v>
      </c>
      <c r="Y133">
        <v>2.0880000000000001</v>
      </c>
      <c r="Z133">
        <v>12.262</v>
      </c>
      <c r="AA133">
        <v>128.50663800000001</v>
      </c>
      <c r="AB133">
        <v>1.2791459999999999</v>
      </c>
      <c r="AC133">
        <v>50.369138999999997</v>
      </c>
      <c r="AD133" s="1">
        <v>374</v>
      </c>
      <c r="AE133">
        <v>1</v>
      </c>
      <c r="AF133">
        <v>531</v>
      </c>
      <c r="AG133">
        <v>68</v>
      </c>
      <c r="AH133">
        <v>15.418619</v>
      </c>
      <c r="AI133">
        <v>522</v>
      </c>
      <c r="AJ133">
        <v>0</v>
      </c>
      <c r="AK133">
        <v>0</v>
      </c>
      <c r="AL133">
        <v>0</v>
      </c>
      <c r="AM133" t="s">
        <v>459</v>
      </c>
      <c r="AN133" t="s">
        <v>784</v>
      </c>
      <c r="AO133">
        <v>1981.395</v>
      </c>
      <c r="AR133" t="s">
        <v>118</v>
      </c>
      <c r="AS133" t="s">
        <v>122</v>
      </c>
      <c r="AT133" t="s">
        <v>249</v>
      </c>
      <c r="AU133" t="s">
        <v>458</v>
      </c>
      <c r="AV133" t="s">
        <v>48</v>
      </c>
      <c r="AW133">
        <v>1</v>
      </c>
      <c r="BB133">
        <v>0.90782608695652189</v>
      </c>
      <c r="BC133" t="s">
        <v>68</v>
      </c>
      <c r="BF133" t="s">
        <v>118</v>
      </c>
      <c r="BG133" t="s">
        <v>122</v>
      </c>
      <c r="BH133" t="s">
        <v>458</v>
      </c>
      <c r="BI133">
        <v>4259</v>
      </c>
      <c r="BJ133">
        <v>1</v>
      </c>
      <c r="BK133" t="s">
        <v>249</v>
      </c>
      <c r="BL133" t="s">
        <v>176</v>
      </c>
      <c r="BM133">
        <v>0.90782608695652189</v>
      </c>
      <c r="BN133" t="s">
        <v>68</v>
      </c>
      <c r="BO133" t="s">
        <v>177</v>
      </c>
      <c r="BP133">
        <v>1981.395</v>
      </c>
    </row>
    <row r="134" spans="1:68" ht="16.5">
      <c r="A134" s="110" t="str">
        <f t="shared" si="87"/>
        <v>인천스마트</v>
      </c>
      <c r="B134" s="111" t="str">
        <f t="shared" ref="B134:B153" si="104">IF(BH134="null", E134, BH134)</f>
        <v>장시혁</v>
      </c>
      <c r="C134" s="112" t="str">
        <f t="shared" si="88"/>
        <v>C</v>
      </c>
      <c r="D134" s="113">
        <f t="shared" si="89"/>
        <v>0.88661278336222682</v>
      </c>
      <c r="E134" s="114">
        <f t="shared" si="90"/>
        <v>7030</v>
      </c>
      <c r="F134" s="115" t="str">
        <f t="shared" si="91"/>
        <v>5</v>
      </c>
      <c r="G134" s="116" t="str">
        <f t="shared" si="92"/>
        <v>70바3620</v>
      </c>
      <c r="H134" s="117">
        <f t="shared" si="93"/>
        <v>2</v>
      </c>
      <c r="I134" s="118">
        <f t="shared" si="94"/>
        <v>1621.4670000000001</v>
      </c>
      <c r="J134" s="119">
        <f t="shared" si="95"/>
        <v>3.9918729275788593E-2</v>
      </c>
      <c r="K134" s="119">
        <f t="shared" si="96"/>
        <v>0.37594347456106553</v>
      </c>
      <c r="L134" s="119">
        <f t="shared" si="97"/>
        <v>0.36633493003557888</v>
      </c>
      <c r="M134" s="120">
        <f t="shared" si="98"/>
        <v>11.491</v>
      </c>
      <c r="N134" s="121">
        <f t="shared" si="99"/>
        <v>6.0405295369813303E-2</v>
      </c>
      <c r="O134" s="121">
        <f t="shared" si="100"/>
        <v>14.557676184125006</v>
      </c>
      <c r="P134" s="222">
        <f t="shared" si="101"/>
        <v>32</v>
      </c>
      <c r="Q134" s="223">
        <f t="shared" si="102"/>
        <v>1</v>
      </c>
      <c r="R134" s="223">
        <f t="shared" si="103"/>
        <v>241</v>
      </c>
      <c r="T134">
        <v>529</v>
      </c>
      <c r="U134">
        <v>7030</v>
      </c>
      <c r="V134" t="s">
        <v>460</v>
      </c>
      <c r="W134">
        <v>1655.4839999999999</v>
      </c>
      <c r="X134">
        <v>889.20100000000002</v>
      </c>
      <c r="Y134">
        <v>1.8620000000000001</v>
      </c>
      <c r="Z134">
        <v>11.491</v>
      </c>
      <c r="AA134">
        <v>110.056359</v>
      </c>
      <c r="AB134">
        <v>4.3933099999999996</v>
      </c>
      <c r="AC134">
        <v>41.374969999999998</v>
      </c>
      <c r="AD134" s="1">
        <v>594</v>
      </c>
      <c r="AE134">
        <v>1</v>
      </c>
      <c r="AF134">
        <v>241</v>
      </c>
      <c r="AG134">
        <v>66</v>
      </c>
      <c r="AH134">
        <v>15.042147</v>
      </c>
      <c r="AI134">
        <v>1262.5999999999999</v>
      </c>
      <c r="AJ134">
        <v>0</v>
      </c>
      <c r="AK134">
        <v>32</v>
      </c>
      <c r="AL134">
        <v>9291</v>
      </c>
      <c r="AM134" t="s">
        <v>461</v>
      </c>
      <c r="AN134" t="s">
        <v>785</v>
      </c>
      <c r="AO134">
        <v>1351.9770000000001</v>
      </c>
      <c r="AR134" t="s">
        <v>118</v>
      </c>
      <c r="AS134" t="s">
        <v>123</v>
      </c>
      <c r="AT134" t="s">
        <v>255</v>
      </c>
      <c r="AU134" t="s">
        <v>460</v>
      </c>
      <c r="AV134" t="s">
        <v>48</v>
      </c>
      <c r="AW134">
        <v>2</v>
      </c>
      <c r="BB134">
        <v>0.88661278336222682</v>
      </c>
      <c r="BC134" t="s">
        <v>69</v>
      </c>
      <c r="BF134" t="s">
        <v>118</v>
      </c>
      <c r="BG134" t="s">
        <v>123</v>
      </c>
      <c r="BH134" t="s">
        <v>460</v>
      </c>
      <c r="BI134">
        <v>7030</v>
      </c>
      <c r="BJ134">
        <v>2</v>
      </c>
      <c r="BK134" t="s">
        <v>255</v>
      </c>
      <c r="BL134" t="s">
        <v>618</v>
      </c>
      <c r="BM134">
        <v>0.88661278336222682</v>
      </c>
      <c r="BN134" t="s">
        <v>69</v>
      </c>
      <c r="BO134" t="s">
        <v>179</v>
      </c>
      <c r="BP134">
        <v>1621.4670000000001</v>
      </c>
    </row>
    <row r="135" spans="1:68" ht="16.5">
      <c r="A135" s="127" t="str">
        <f t="shared" si="87"/>
        <v>인천스마트</v>
      </c>
      <c r="B135" s="128" t="str">
        <f t="shared" si="104"/>
        <v>장해욱</v>
      </c>
      <c r="C135" s="129" t="str">
        <f t="shared" si="88"/>
        <v>C</v>
      </c>
      <c r="D135" s="130">
        <f t="shared" si="89"/>
        <v>0.88626355829177261</v>
      </c>
      <c r="E135" s="131">
        <f t="shared" si="90"/>
        <v>2104</v>
      </c>
      <c r="F135" s="132" t="str">
        <f t="shared" si="91"/>
        <v>27</v>
      </c>
      <c r="G135" s="133" t="str">
        <f t="shared" si="92"/>
        <v>70바3676</v>
      </c>
      <c r="H135" s="134">
        <f t="shared" si="93"/>
        <v>8</v>
      </c>
      <c r="I135" s="135">
        <f t="shared" si="94"/>
        <v>1435.6990000000001</v>
      </c>
      <c r="J135" s="136">
        <f t="shared" si="95"/>
        <v>5.468245674408035E-2</v>
      </c>
      <c r="K135" s="136">
        <f t="shared" si="96"/>
        <v>0.36792691437060782</v>
      </c>
      <c r="L135" s="136">
        <f t="shared" si="97"/>
        <v>9.1244752556071992E-2</v>
      </c>
      <c r="M135" s="137">
        <f t="shared" si="98"/>
        <v>13.109</v>
      </c>
      <c r="N135" s="138">
        <f t="shared" si="99"/>
        <v>0.90548227727399677</v>
      </c>
      <c r="O135" s="138">
        <f t="shared" si="100"/>
        <v>14.069801539180565</v>
      </c>
      <c r="P135" s="220">
        <f t="shared" si="101"/>
        <v>16</v>
      </c>
      <c r="Q135" s="221">
        <f t="shared" si="102"/>
        <v>13</v>
      </c>
      <c r="R135" s="221">
        <f t="shared" si="103"/>
        <v>202</v>
      </c>
      <c r="T135">
        <v>529</v>
      </c>
      <c r="U135">
        <v>2104</v>
      </c>
      <c r="V135" t="s">
        <v>462</v>
      </c>
      <c r="W135">
        <v>1435.6990000000001</v>
      </c>
      <c r="X135">
        <v>813.34799999999996</v>
      </c>
      <c r="Y135">
        <v>1.7649999999999999</v>
      </c>
      <c r="Z135">
        <v>13.109</v>
      </c>
      <c r="AA135">
        <v>98.045540000000003</v>
      </c>
      <c r="AB135">
        <v>5.3613710000000001</v>
      </c>
      <c r="AC135">
        <v>36.073593000000002</v>
      </c>
      <c r="AD135" s="1">
        <v>131</v>
      </c>
      <c r="AE135">
        <v>13</v>
      </c>
      <c r="AF135">
        <v>202</v>
      </c>
      <c r="AG135">
        <v>77</v>
      </c>
      <c r="AH135">
        <v>14.643185000000001</v>
      </c>
      <c r="AI135">
        <v>784.5</v>
      </c>
      <c r="AJ135">
        <v>0</v>
      </c>
      <c r="AK135">
        <v>16</v>
      </c>
      <c r="AL135">
        <v>3428</v>
      </c>
      <c r="AM135" t="s">
        <v>463</v>
      </c>
      <c r="AN135" t="s">
        <v>786</v>
      </c>
      <c r="AO135">
        <v>279.33699999999999</v>
      </c>
      <c r="AR135" t="s">
        <v>118</v>
      </c>
      <c r="AS135" t="s">
        <v>121</v>
      </c>
      <c r="AT135" t="s">
        <v>238</v>
      </c>
      <c r="AU135" t="s">
        <v>462</v>
      </c>
      <c r="AV135" t="s">
        <v>48</v>
      </c>
      <c r="AW135">
        <v>8</v>
      </c>
      <c r="BB135">
        <v>0.88626355829177261</v>
      </c>
      <c r="BC135" t="s">
        <v>69</v>
      </c>
      <c r="BF135" t="s">
        <v>118</v>
      </c>
      <c r="BG135" t="s">
        <v>121</v>
      </c>
      <c r="BH135" t="s">
        <v>462</v>
      </c>
      <c r="BI135">
        <v>2104</v>
      </c>
      <c r="BJ135">
        <v>8</v>
      </c>
      <c r="BK135" t="s">
        <v>238</v>
      </c>
      <c r="BL135" t="s">
        <v>225</v>
      </c>
      <c r="BM135">
        <v>0.88626355829177261</v>
      </c>
      <c r="BN135" t="s">
        <v>69</v>
      </c>
      <c r="BO135" t="s">
        <v>179</v>
      </c>
      <c r="BP135">
        <v>1435.6990000000001</v>
      </c>
    </row>
    <row r="136" spans="1:68" ht="16.5">
      <c r="A136" s="110" t="str">
        <f t="shared" si="87"/>
        <v>인천스마트</v>
      </c>
      <c r="B136" s="111" t="str">
        <f t="shared" si="104"/>
        <v>전정훈</v>
      </c>
      <c r="C136" s="112" t="str">
        <f t="shared" si="88"/>
        <v>S</v>
      </c>
      <c r="D136" s="113">
        <f t="shared" si="89"/>
        <v>1.0278132897264449</v>
      </c>
      <c r="E136" s="114">
        <f t="shared" si="90"/>
        <v>3223</v>
      </c>
      <c r="F136" s="115" t="str">
        <f t="shared" si="91"/>
        <v>27</v>
      </c>
      <c r="G136" s="116" t="str">
        <f t="shared" si="92"/>
        <v>71바7125</v>
      </c>
      <c r="H136" s="117">
        <f t="shared" si="93"/>
        <v>2</v>
      </c>
      <c r="I136" s="118">
        <f t="shared" si="94"/>
        <v>2351.922</v>
      </c>
      <c r="J136" s="119">
        <f t="shared" si="95"/>
        <v>1.2005073894274182E-2</v>
      </c>
      <c r="K136" s="119">
        <f t="shared" si="96"/>
        <v>0.35059038111679969</v>
      </c>
      <c r="L136" s="119">
        <f t="shared" si="97"/>
        <v>9.5241253749061408E-2</v>
      </c>
      <c r="M136" s="120">
        <f t="shared" si="98"/>
        <v>9.6150000000000002</v>
      </c>
      <c r="N136" s="121">
        <f t="shared" si="99"/>
        <v>4.2518416852259558E-2</v>
      </c>
      <c r="O136" s="121">
        <f t="shared" si="100"/>
        <v>6.0376151930208568</v>
      </c>
      <c r="P136" s="222">
        <f t="shared" si="101"/>
        <v>1</v>
      </c>
      <c r="Q136" s="223">
        <f t="shared" si="102"/>
        <v>1</v>
      </c>
      <c r="R136" s="223">
        <f t="shared" si="103"/>
        <v>142</v>
      </c>
      <c r="T136">
        <v>529</v>
      </c>
      <c r="U136">
        <v>3223</v>
      </c>
      <c r="V136" t="s">
        <v>464</v>
      </c>
      <c r="W136">
        <v>2351.922</v>
      </c>
      <c r="X136">
        <v>1144.577</v>
      </c>
      <c r="Y136">
        <v>2.0550000000000002</v>
      </c>
      <c r="Z136">
        <v>9.6150000000000002</v>
      </c>
      <c r="AA136">
        <v>146.20801299999999</v>
      </c>
      <c r="AB136">
        <v>1.7552380000000001</v>
      </c>
      <c r="AC136">
        <v>51.259123000000002</v>
      </c>
      <c r="AD136" s="1">
        <v>224</v>
      </c>
      <c r="AE136">
        <v>1</v>
      </c>
      <c r="AF136">
        <v>142</v>
      </c>
      <c r="AG136">
        <v>69</v>
      </c>
      <c r="AH136">
        <v>16.086136</v>
      </c>
      <c r="AI136">
        <v>479.7</v>
      </c>
      <c r="AJ136">
        <v>0</v>
      </c>
      <c r="AK136">
        <v>1</v>
      </c>
      <c r="AL136">
        <v>22</v>
      </c>
      <c r="AM136" t="s">
        <v>465</v>
      </c>
      <c r="AN136" t="s">
        <v>787</v>
      </c>
      <c r="AO136">
        <v>2245.125</v>
      </c>
      <c r="AR136" t="s">
        <v>118</v>
      </c>
      <c r="AS136" t="s">
        <v>121</v>
      </c>
      <c r="AT136" t="s">
        <v>239</v>
      </c>
      <c r="AU136" t="s">
        <v>464</v>
      </c>
      <c r="AV136" t="s">
        <v>48</v>
      </c>
      <c r="AW136">
        <v>2</v>
      </c>
      <c r="BB136">
        <v>1.0278132897264449</v>
      </c>
      <c r="BC136" t="s">
        <v>71</v>
      </c>
      <c r="BF136" t="s">
        <v>118</v>
      </c>
      <c r="BG136" t="s">
        <v>121</v>
      </c>
      <c r="BH136" t="s">
        <v>464</v>
      </c>
      <c r="BI136">
        <v>3223</v>
      </c>
      <c r="BJ136">
        <v>2</v>
      </c>
      <c r="BK136" t="s">
        <v>239</v>
      </c>
      <c r="BL136" t="s">
        <v>230</v>
      </c>
      <c r="BM136">
        <v>1.0278132897264449</v>
      </c>
      <c r="BN136" t="s">
        <v>71</v>
      </c>
      <c r="BO136" t="s">
        <v>178</v>
      </c>
      <c r="BP136">
        <v>2351.922</v>
      </c>
    </row>
    <row r="137" spans="1:68" ht="16.5">
      <c r="A137" s="127" t="str">
        <f t="shared" si="87"/>
        <v>인천스마트</v>
      </c>
      <c r="B137" s="128" t="str">
        <f t="shared" si="104"/>
        <v>정규성</v>
      </c>
      <c r="C137" s="129" t="str">
        <f t="shared" si="88"/>
        <v>B</v>
      </c>
      <c r="D137" s="130">
        <f t="shared" si="89"/>
        <v>0.90324454379209895</v>
      </c>
      <c r="E137" s="131">
        <f t="shared" si="90"/>
        <v>7428</v>
      </c>
      <c r="F137" s="132" t="str">
        <f t="shared" si="91"/>
        <v>20</v>
      </c>
      <c r="G137" s="133" t="str">
        <f t="shared" si="92"/>
        <v>70바3564</v>
      </c>
      <c r="H137" s="134">
        <f t="shared" si="93"/>
        <v>7</v>
      </c>
      <c r="I137" s="135">
        <f t="shared" si="94"/>
        <v>544.10500000000002</v>
      </c>
      <c r="J137" s="136">
        <f t="shared" si="95"/>
        <v>4.0827142427535573E-2</v>
      </c>
      <c r="K137" s="136">
        <f t="shared" si="96"/>
        <v>0.38027294512901244</v>
      </c>
      <c r="L137" s="136">
        <f t="shared" si="97"/>
        <v>0.30876393343196623</v>
      </c>
      <c r="M137" s="137">
        <f t="shared" si="98"/>
        <v>16.795000000000002</v>
      </c>
      <c r="N137" s="138">
        <f t="shared" si="99"/>
        <v>0.6098490623570666</v>
      </c>
      <c r="O137" s="138">
        <f t="shared" si="100"/>
        <v>59.917670376581796</v>
      </c>
      <c r="P137" s="220">
        <f t="shared" si="101"/>
        <v>12</v>
      </c>
      <c r="Q137" s="221">
        <f t="shared" si="102"/>
        <v>4</v>
      </c>
      <c r="R137" s="221">
        <f t="shared" si="103"/>
        <v>393</v>
      </c>
      <c r="T137">
        <v>529</v>
      </c>
      <c r="U137">
        <v>7428</v>
      </c>
      <c r="V137" t="s">
        <v>606</v>
      </c>
      <c r="W137">
        <v>655.9</v>
      </c>
      <c r="X137">
        <v>361.35500000000002</v>
      </c>
      <c r="Y137">
        <v>1.8149999999999999</v>
      </c>
      <c r="Z137">
        <v>16.795000000000002</v>
      </c>
      <c r="AA137">
        <v>35.174982</v>
      </c>
      <c r="AB137">
        <v>1.436094</v>
      </c>
      <c r="AC137">
        <v>13.376094</v>
      </c>
      <c r="AD137" s="1">
        <v>168</v>
      </c>
      <c r="AE137">
        <v>4</v>
      </c>
      <c r="AF137">
        <v>393</v>
      </c>
      <c r="AG137">
        <v>79</v>
      </c>
      <c r="AH137">
        <v>18.646775000000002</v>
      </c>
      <c r="AI137">
        <v>1023.2</v>
      </c>
      <c r="AJ137">
        <v>0</v>
      </c>
      <c r="AK137">
        <v>12</v>
      </c>
      <c r="AL137">
        <v>2700</v>
      </c>
      <c r="AM137" t="s">
        <v>607</v>
      </c>
      <c r="AN137" t="s">
        <v>788</v>
      </c>
      <c r="AO137">
        <v>110.77200000000001</v>
      </c>
      <c r="AR137" t="s">
        <v>118</v>
      </c>
      <c r="AS137" t="s">
        <v>119</v>
      </c>
      <c r="AT137" t="s">
        <v>205</v>
      </c>
      <c r="AU137" t="s">
        <v>606</v>
      </c>
      <c r="AV137" t="s">
        <v>48</v>
      </c>
      <c r="AW137">
        <v>7</v>
      </c>
      <c r="BB137">
        <v>0.90324454379209895</v>
      </c>
      <c r="BC137" t="s">
        <v>68</v>
      </c>
      <c r="BF137" t="s">
        <v>118</v>
      </c>
      <c r="BG137" t="s">
        <v>119</v>
      </c>
      <c r="BH137" t="s">
        <v>606</v>
      </c>
      <c r="BI137">
        <v>7428</v>
      </c>
      <c r="BJ137">
        <v>7</v>
      </c>
      <c r="BK137" t="s">
        <v>205</v>
      </c>
      <c r="BL137" t="s">
        <v>206</v>
      </c>
      <c r="BM137">
        <v>0.90324454379209895</v>
      </c>
      <c r="BN137" t="s">
        <v>68</v>
      </c>
      <c r="BO137" t="s">
        <v>177</v>
      </c>
      <c r="BP137">
        <v>544.10500000000002</v>
      </c>
    </row>
    <row r="138" spans="1:68" ht="16.5">
      <c r="A138" s="110" t="str">
        <f t="shared" si="87"/>
        <v>인천스마트</v>
      </c>
      <c r="B138" s="111" t="str">
        <f t="shared" si="104"/>
        <v>정민영</v>
      </c>
      <c r="C138" s="112" t="str">
        <f t="shared" si="88"/>
        <v>C</v>
      </c>
      <c r="D138" s="113">
        <f t="shared" si="89"/>
        <v>0.87736842105263169</v>
      </c>
      <c r="E138" s="114">
        <f t="shared" si="90"/>
        <v>1558</v>
      </c>
      <c r="F138" s="115" t="str">
        <f t="shared" si="91"/>
        <v>5-1</v>
      </c>
      <c r="G138" s="116" t="str">
        <f t="shared" si="92"/>
        <v>70바3643</v>
      </c>
      <c r="H138" s="117">
        <f t="shared" si="93"/>
        <v>1</v>
      </c>
      <c r="I138" s="118">
        <f t="shared" si="94"/>
        <v>802.14800000000002</v>
      </c>
      <c r="J138" s="119">
        <f t="shared" si="95"/>
        <v>5.8412406956324922E-2</v>
      </c>
      <c r="K138" s="119">
        <f t="shared" si="96"/>
        <v>0.34927289742350937</v>
      </c>
      <c r="L138" s="119">
        <f t="shared" si="97"/>
        <v>0.16455816133681067</v>
      </c>
      <c r="M138" s="120">
        <f t="shared" si="98"/>
        <v>13.484999999999999</v>
      </c>
      <c r="N138" s="121">
        <f t="shared" si="99"/>
        <v>0.87265691618005647</v>
      </c>
      <c r="O138" s="121">
        <f t="shared" si="100"/>
        <v>21.442427083281387</v>
      </c>
      <c r="P138" s="222">
        <f t="shared" si="101"/>
        <v>17</v>
      </c>
      <c r="Q138" s="223">
        <f t="shared" si="102"/>
        <v>7</v>
      </c>
      <c r="R138" s="223">
        <f t="shared" si="103"/>
        <v>172</v>
      </c>
      <c r="T138">
        <v>529</v>
      </c>
      <c r="U138">
        <v>1558</v>
      </c>
      <c r="V138" t="s">
        <v>516</v>
      </c>
      <c r="W138">
        <v>802.14800000000002</v>
      </c>
      <c r="X138">
        <v>481.19900000000001</v>
      </c>
      <c r="Y138">
        <v>1.667</v>
      </c>
      <c r="Z138">
        <v>13.484999999999999</v>
      </c>
      <c r="AA138">
        <v>53.54609</v>
      </c>
      <c r="AB138">
        <v>3.1277560000000002</v>
      </c>
      <c r="AC138">
        <v>18.702197999999999</v>
      </c>
      <c r="AD138" s="1">
        <v>132</v>
      </c>
      <c r="AE138">
        <v>7</v>
      </c>
      <c r="AF138">
        <v>172</v>
      </c>
      <c r="AG138">
        <v>66</v>
      </c>
      <c r="AH138">
        <v>14.980513999999999</v>
      </c>
      <c r="AI138">
        <v>94.4</v>
      </c>
      <c r="AJ138">
        <v>0</v>
      </c>
      <c r="AK138">
        <v>17</v>
      </c>
      <c r="AL138">
        <v>5557</v>
      </c>
      <c r="AM138" t="s">
        <v>517</v>
      </c>
      <c r="AN138" t="s">
        <v>789</v>
      </c>
      <c r="AO138">
        <v>802.14800000000002</v>
      </c>
      <c r="AR138" t="s">
        <v>118</v>
      </c>
      <c r="AS138" t="s">
        <v>124</v>
      </c>
      <c r="AT138" t="s">
        <v>509</v>
      </c>
      <c r="AU138" t="s">
        <v>516</v>
      </c>
      <c r="AV138" t="s">
        <v>48</v>
      </c>
      <c r="AW138">
        <v>1</v>
      </c>
      <c r="BB138">
        <v>0.87736842105263169</v>
      </c>
      <c r="BC138" t="s">
        <v>69</v>
      </c>
      <c r="BF138" t="s">
        <v>118</v>
      </c>
      <c r="BG138" t="s">
        <v>124</v>
      </c>
      <c r="BH138" t="s">
        <v>516</v>
      </c>
      <c r="BI138">
        <v>1558</v>
      </c>
      <c r="BJ138">
        <v>1</v>
      </c>
      <c r="BK138" t="s">
        <v>509</v>
      </c>
      <c r="BL138" t="s">
        <v>176</v>
      </c>
      <c r="BM138">
        <v>0.87736842105263169</v>
      </c>
      <c r="BN138" t="s">
        <v>69</v>
      </c>
      <c r="BO138" t="s">
        <v>179</v>
      </c>
      <c r="BP138">
        <v>802.14800000000002</v>
      </c>
    </row>
    <row r="139" spans="1:68" ht="16.5">
      <c r="A139" s="127" t="str">
        <f t="shared" si="87"/>
        <v>인천스마트</v>
      </c>
      <c r="B139" s="128" t="str">
        <f t="shared" si="104"/>
        <v>정원진</v>
      </c>
      <c r="C139" s="129" t="str">
        <f t="shared" si="88"/>
        <v>C</v>
      </c>
      <c r="D139" s="130">
        <f t="shared" si="89"/>
        <v>0.89414712121805084</v>
      </c>
      <c r="E139" s="131">
        <f t="shared" si="90"/>
        <v>598</v>
      </c>
      <c r="F139" s="132" t="str">
        <f t="shared" si="91"/>
        <v>예비</v>
      </c>
      <c r="G139" s="133" t="str">
        <f t="shared" si="92"/>
        <v>71바7122</v>
      </c>
      <c r="H139" s="134">
        <f t="shared" si="93"/>
        <v>9</v>
      </c>
      <c r="I139" s="135">
        <f t="shared" si="94"/>
        <v>1001.3160000000001</v>
      </c>
      <c r="J139" s="136">
        <f t="shared" si="95"/>
        <v>6.3100162642286808E-2</v>
      </c>
      <c r="K139" s="136">
        <f t="shared" si="96"/>
        <v>0.38104939705032426</v>
      </c>
      <c r="L139" s="136">
        <f t="shared" si="97"/>
        <v>0.19474371726807518</v>
      </c>
      <c r="M139" s="137">
        <f t="shared" si="98"/>
        <v>14.481</v>
      </c>
      <c r="N139" s="138">
        <f t="shared" si="99"/>
        <v>9.5442068573217423E-2</v>
      </c>
      <c r="O139" s="138">
        <f t="shared" si="100"/>
        <v>14.7935206288487</v>
      </c>
      <c r="P139" s="220">
        <f t="shared" si="101"/>
        <v>13</v>
      </c>
      <c r="Q139" s="221">
        <f t="shared" si="102"/>
        <v>1</v>
      </c>
      <c r="R139" s="221">
        <f t="shared" si="103"/>
        <v>155</v>
      </c>
      <c r="T139">
        <v>529</v>
      </c>
      <c r="U139">
        <v>598</v>
      </c>
      <c r="V139" t="s">
        <v>518</v>
      </c>
      <c r="W139">
        <v>1047.7560000000001</v>
      </c>
      <c r="X139">
        <v>582.24400000000003</v>
      </c>
      <c r="Y139">
        <v>1.8</v>
      </c>
      <c r="Z139">
        <v>14.481</v>
      </c>
      <c r="AA139">
        <v>65.495266999999998</v>
      </c>
      <c r="AB139">
        <v>4.1327619999999996</v>
      </c>
      <c r="AC139">
        <v>24.956931999999998</v>
      </c>
      <c r="AD139" s="1">
        <v>195</v>
      </c>
      <c r="AE139">
        <v>1</v>
      </c>
      <c r="AF139">
        <v>155</v>
      </c>
      <c r="AG139">
        <v>71</v>
      </c>
      <c r="AH139">
        <v>15.99743</v>
      </c>
      <c r="AI139">
        <v>1639.2</v>
      </c>
      <c r="AJ139">
        <v>0</v>
      </c>
      <c r="AK139">
        <v>13</v>
      </c>
      <c r="AL139">
        <v>3150</v>
      </c>
      <c r="AM139" t="s">
        <v>519</v>
      </c>
      <c r="AN139" t="s">
        <v>790</v>
      </c>
      <c r="AO139">
        <v>157.17699999999999</v>
      </c>
      <c r="AR139" t="s">
        <v>118</v>
      </c>
      <c r="AS139" t="s">
        <v>91</v>
      </c>
      <c r="AT139" t="s">
        <v>271</v>
      </c>
      <c r="AU139" t="s">
        <v>518</v>
      </c>
      <c r="AV139" t="s">
        <v>48</v>
      </c>
      <c r="AW139">
        <v>9</v>
      </c>
      <c r="BB139">
        <v>0.89414712121805084</v>
      </c>
      <c r="BC139" t="s">
        <v>69</v>
      </c>
      <c r="BF139" t="s">
        <v>118</v>
      </c>
      <c r="BG139" t="s">
        <v>91</v>
      </c>
      <c r="BH139" t="s">
        <v>518</v>
      </c>
      <c r="BI139">
        <v>598</v>
      </c>
      <c r="BJ139">
        <v>9</v>
      </c>
      <c r="BK139" t="s">
        <v>271</v>
      </c>
      <c r="BL139" t="s">
        <v>269</v>
      </c>
      <c r="BM139">
        <v>0.89414712121805084</v>
      </c>
      <c r="BN139" t="s">
        <v>69</v>
      </c>
      <c r="BO139" t="s">
        <v>179</v>
      </c>
      <c r="BP139">
        <v>1001.3160000000001</v>
      </c>
    </row>
    <row r="140" spans="1:68" ht="16.5">
      <c r="A140" s="110" t="str">
        <f t="shared" si="87"/>
        <v>인천스마트</v>
      </c>
      <c r="B140" s="111" t="str">
        <f t="shared" si="104"/>
        <v>정재철</v>
      </c>
      <c r="C140" s="112" t="str">
        <f t="shared" si="88"/>
        <v>S</v>
      </c>
      <c r="D140" s="113">
        <f t="shared" si="89"/>
        <v>1.0791279600853714</v>
      </c>
      <c r="E140" s="114">
        <f t="shared" si="90"/>
        <v>4690</v>
      </c>
      <c r="F140" s="115" t="str">
        <f t="shared" si="91"/>
        <v>27</v>
      </c>
      <c r="G140" s="116" t="str">
        <f t="shared" si="92"/>
        <v>70바3633</v>
      </c>
      <c r="H140" s="117">
        <f t="shared" si="93"/>
        <v>3</v>
      </c>
      <c r="I140" s="118">
        <f t="shared" si="94"/>
        <v>2751.2719999999999</v>
      </c>
      <c r="J140" s="119">
        <f t="shared" si="95"/>
        <v>1.4491713353954806E-2</v>
      </c>
      <c r="K140" s="119">
        <f t="shared" si="96"/>
        <v>0.33195638550235279</v>
      </c>
      <c r="L140" s="119">
        <f t="shared" si="97"/>
        <v>9.1230529006219668E-2</v>
      </c>
      <c r="M140" s="120">
        <f t="shared" si="98"/>
        <v>9.6199999999999992</v>
      </c>
      <c r="N140" s="121">
        <f t="shared" si="99"/>
        <v>3.6346824305266798E-2</v>
      </c>
      <c r="O140" s="121">
        <f t="shared" si="100"/>
        <v>2.6533181742844767</v>
      </c>
      <c r="P140" s="222">
        <f t="shared" si="101"/>
        <v>1</v>
      </c>
      <c r="Q140" s="223">
        <f t="shared" si="102"/>
        <v>1</v>
      </c>
      <c r="R140" s="223">
        <f t="shared" si="103"/>
        <v>73</v>
      </c>
      <c r="T140">
        <v>529</v>
      </c>
      <c r="U140">
        <v>4690</v>
      </c>
      <c r="V140" t="s">
        <v>466</v>
      </c>
      <c r="W140">
        <v>2751.2719999999999</v>
      </c>
      <c r="X140">
        <v>1277.125</v>
      </c>
      <c r="Y140">
        <v>2.1539999999999999</v>
      </c>
      <c r="Z140">
        <v>9.6199999999999992</v>
      </c>
      <c r="AA140">
        <v>176.208564</v>
      </c>
      <c r="AB140">
        <v>2.5535640000000002</v>
      </c>
      <c r="AC140">
        <v>58.493558</v>
      </c>
      <c r="AD140" s="1">
        <v>251</v>
      </c>
      <c r="AE140">
        <v>1</v>
      </c>
      <c r="AF140">
        <v>73</v>
      </c>
      <c r="AG140">
        <v>65</v>
      </c>
      <c r="AH140">
        <v>15.613723999999999</v>
      </c>
      <c r="AI140">
        <v>75</v>
      </c>
      <c r="AJ140">
        <v>0</v>
      </c>
      <c r="AK140">
        <v>1</v>
      </c>
      <c r="AL140">
        <v>210</v>
      </c>
      <c r="AM140" t="s">
        <v>467</v>
      </c>
      <c r="AN140" t="s">
        <v>791</v>
      </c>
      <c r="AO140">
        <v>2464.25</v>
      </c>
      <c r="AR140" t="s">
        <v>118</v>
      </c>
      <c r="AS140" t="s">
        <v>121</v>
      </c>
      <c r="AT140" t="s">
        <v>225</v>
      </c>
      <c r="AU140" t="s">
        <v>466</v>
      </c>
      <c r="AV140" t="s">
        <v>48</v>
      </c>
      <c r="AW140">
        <v>3</v>
      </c>
      <c r="BB140">
        <v>1.0791279600853714</v>
      </c>
      <c r="BC140" t="s">
        <v>71</v>
      </c>
      <c r="BF140" t="s">
        <v>118</v>
      </c>
      <c r="BG140" t="s">
        <v>121</v>
      </c>
      <c r="BH140" t="s">
        <v>466</v>
      </c>
      <c r="BI140">
        <v>4690</v>
      </c>
      <c r="BJ140">
        <v>3</v>
      </c>
      <c r="BK140" t="s">
        <v>225</v>
      </c>
      <c r="BL140" t="s">
        <v>232</v>
      </c>
      <c r="BM140">
        <v>1.0791279600853714</v>
      </c>
      <c r="BN140" t="s">
        <v>71</v>
      </c>
      <c r="BO140" t="s">
        <v>178</v>
      </c>
      <c r="BP140">
        <v>2751.2719999999999</v>
      </c>
    </row>
    <row r="141" spans="1:68" ht="16.5">
      <c r="A141" s="127" t="str">
        <f t="shared" si="87"/>
        <v>인천스마트</v>
      </c>
      <c r="B141" s="128" t="str">
        <f t="shared" si="104"/>
        <v>정해열</v>
      </c>
      <c r="C141" s="129" t="str">
        <f t="shared" si="88"/>
        <v>S</v>
      </c>
      <c r="D141" s="130">
        <f t="shared" si="89"/>
        <v>1.0089999999999999</v>
      </c>
      <c r="E141" s="131">
        <f t="shared" si="90"/>
        <v>4179</v>
      </c>
      <c r="F141" s="132" t="str">
        <f t="shared" si="91"/>
        <v>20</v>
      </c>
      <c r="G141" s="133" t="str">
        <f t="shared" si="92"/>
        <v>70바3573</v>
      </c>
      <c r="H141" s="134">
        <f t="shared" si="93"/>
        <v>1</v>
      </c>
      <c r="I141" s="135">
        <f t="shared" si="94"/>
        <v>1565.3920000000001</v>
      </c>
      <c r="J141" s="136">
        <f t="shared" si="95"/>
        <v>2.2228000173676109E-2</v>
      </c>
      <c r="K141" s="136">
        <f t="shared" si="96"/>
        <v>0.33605325605064684</v>
      </c>
      <c r="L141" s="136">
        <f t="shared" si="97"/>
        <v>0.12840234267199524</v>
      </c>
      <c r="M141" s="137">
        <f t="shared" si="98"/>
        <v>9.2449999999999992</v>
      </c>
      <c r="N141" s="138">
        <f t="shared" si="99"/>
        <v>0</v>
      </c>
      <c r="O141" s="138">
        <f t="shared" si="100"/>
        <v>6.324294489814692</v>
      </c>
      <c r="P141" s="220">
        <f t="shared" si="101"/>
        <v>4</v>
      </c>
      <c r="Q141" s="221">
        <f t="shared" si="102"/>
        <v>0</v>
      </c>
      <c r="R141" s="221">
        <f t="shared" si="103"/>
        <v>99</v>
      </c>
      <c r="T141">
        <v>529</v>
      </c>
      <c r="U141">
        <v>4179</v>
      </c>
      <c r="V141" t="s">
        <v>468</v>
      </c>
      <c r="W141">
        <v>1565.3920000000001</v>
      </c>
      <c r="X141">
        <v>775.846</v>
      </c>
      <c r="Y141">
        <v>2.0179999999999998</v>
      </c>
      <c r="Z141">
        <v>9.2449999999999992</v>
      </c>
      <c r="AA141">
        <v>102.696913</v>
      </c>
      <c r="AB141">
        <v>2.2827470000000001</v>
      </c>
      <c r="AC141">
        <v>34.511631999999999</v>
      </c>
      <c r="AD141" s="1">
        <v>201</v>
      </c>
      <c r="AE141">
        <v>0</v>
      </c>
      <c r="AF141">
        <v>99</v>
      </c>
      <c r="AG141">
        <v>83</v>
      </c>
      <c r="AH141">
        <v>15.242834</v>
      </c>
      <c r="AI141">
        <v>562.29999999999995</v>
      </c>
      <c r="AJ141">
        <v>0</v>
      </c>
      <c r="AK141">
        <v>4</v>
      </c>
      <c r="AL141">
        <v>723</v>
      </c>
      <c r="AM141" t="s">
        <v>469</v>
      </c>
      <c r="AN141" t="s">
        <v>792</v>
      </c>
      <c r="AO141">
        <v>1565.3920000000001</v>
      </c>
      <c r="AR141" t="s">
        <v>118</v>
      </c>
      <c r="AS141" t="s">
        <v>119</v>
      </c>
      <c r="AT141" t="s">
        <v>208</v>
      </c>
      <c r="AU141" t="s">
        <v>468</v>
      </c>
      <c r="AV141" t="s">
        <v>48</v>
      </c>
      <c r="AW141">
        <v>1</v>
      </c>
      <c r="BB141">
        <v>1.0089999999999999</v>
      </c>
      <c r="BC141" t="s">
        <v>71</v>
      </c>
      <c r="BF141" t="s">
        <v>118</v>
      </c>
      <c r="BG141" t="s">
        <v>119</v>
      </c>
      <c r="BH141" t="s">
        <v>468</v>
      </c>
      <c r="BI141">
        <v>4179</v>
      </c>
      <c r="BJ141">
        <v>1</v>
      </c>
      <c r="BK141" t="s">
        <v>208</v>
      </c>
      <c r="BL141" t="s">
        <v>176</v>
      </c>
      <c r="BM141">
        <v>1.0089999999999999</v>
      </c>
      <c r="BN141" t="s">
        <v>71</v>
      </c>
      <c r="BO141" t="s">
        <v>178</v>
      </c>
      <c r="BP141">
        <v>1565.3920000000001</v>
      </c>
    </row>
    <row r="142" spans="1:68" ht="16.5">
      <c r="A142" s="110" t="str">
        <f t="shared" si="87"/>
        <v>인천스마트</v>
      </c>
      <c r="B142" s="111" t="str">
        <f t="shared" si="104"/>
        <v>조경민</v>
      </c>
      <c r="C142" s="112" t="str">
        <f t="shared" si="88"/>
        <v>C</v>
      </c>
      <c r="D142" s="113">
        <f t="shared" si="89"/>
        <v>0.85225027996654867</v>
      </c>
      <c r="E142" s="114">
        <f t="shared" si="90"/>
        <v>4402</v>
      </c>
      <c r="F142" s="115" t="str">
        <f t="shared" si="91"/>
        <v>21</v>
      </c>
      <c r="G142" s="116" t="str">
        <f t="shared" si="92"/>
        <v>70바3624</v>
      </c>
      <c r="H142" s="117">
        <f t="shared" si="93"/>
        <v>4</v>
      </c>
      <c r="I142" s="118">
        <f t="shared" si="94"/>
        <v>1778.8909999999998</v>
      </c>
      <c r="J142" s="119">
        <f t="shared" si="95"/>
        <v>2.4695483319842108E-2</v>
      </c>
      <c r="K142" s="119">
        <f t="shared" si="96"/>
        <v>0.37021637653173373</v>
      </c>
      <c r="L142" s="119">
        <f t="shared" si="97"/>
        <v>0.12816974170986306</v>
      </c>
      <c r="M142" s="120">
        <f t="shared" si="98"/>
        <v>10.845000000000001</v>
      </c>
      <c r="N142" s="121">
        <f t="shared" si="99"/>
        <v>0.16864439698666192</v>
      </c>
      <c r="O142" s="121">
        <f t="shared" si="100"/>
        <v>6.2398426885064904</v>
      </c>
      <c r="P142" s="222">
        <f t="shared" si="101"/>
        <v>13</v>
      </c>
      <c r="Q142" s="223">
        <f t="shared" si="102"/>
        <v>3</v>
      </c>
      <c r="R142" s="223">
        <f t="shared" si="103"/>
        <v>111</v>
      </c>
      <c r="T142">
        <v>529</v>
      </c>
      <c r="U142">
        <v>4402</v>
      </c>
      <c r="V142" t="s">
        <v>608</v>
      </c>
      <c r="W142">
        <v>1778.8910000000001</v>
      </c>
      <c r="X142">
        <v>919.96299999999997</v>
      </c>
      <c r="Y142">
        <v>1.9339999999999999</v>
      </c>
      <c r="Z142">
        <v>10.845000000000001</v>
      </c>
      <c r="AA142">
        <v>122.40052</v>
      </c>
      <c r="AB142">
        <v>3.0227400000000002</v>
      </c>
      <c r="AC142">
        <v>45.314677000000003</v>
      </c>
      <c r="AD142" s="1">
        <v>228</v>
      </c>
      <c r="AE142">
        <v>3</v>
      </c>
      <c r="AF142">
        <v>111</v>
      </c>
      <c r="AG142">
        <v>91</v>
      </c>
      <c r="AH142">
        <v>14.533360999999999</v>
      </c>
      <c r="AI142">
        <v>723.3</v>
      </c>
      <c r="AJ142">
        <v>30.8</v>
      </c>
      <c r="AK142">
        <v>13</v>
      </c>
      <c r="AL142">
        <v>1984</v>
      </c>
      <c r="AM142" t="s">
        <v>609</v>
      </c>
      <c r="AN142" t="s">
        <v>793</v>
      </c>
      <c r="AO142">
        <v>1466.8109999999999</v>
      </c>
      <c r="AR142" t="s">
        <v>118</v>
      </c>
      <c r="AS142" t="s">
        <v>120</v>
      </c>
      <c r="AT142" t="s">
        <v>217</v>
      </c>
      <c r="AU142" t="s">
        <v>608</v>
      </c>
      <c r="AV142" t="s">
        <v>48</v>
      </c>
      <c r="AW142">
        <v>4</v>
      </c>
      <c r="BB142">
        <v>0.85225027996654867</v>
      </c>
      <c r="BC142" t="s">
        <v>69</v>
      </c>
      <c r="BF142" t="s">
        <v>118</v>
      </c>
      <c r="BG142" t="s">
        <v>120</v>
      </c>
      <c r="BH142" t="s">
        <v>608</v>
      </c>
      <c r="BI142">
        <v>4402</v>
      </c>
      <c r="BJ142">
        <v>4</v>
      </c>
      <c r="BK142" t="s">
        <v>217</v>
      </c>
      <c r="BL142" t="s">
        <v>211</v>
      </c>
      <c r="BM142">
        <v>0.85225027996654867</v>
      </c>
      <c r="BN142" t="s">
        <v>69</v>
      </c>
      <c r="BO142" t="s">
        <v>179</v>
      </c>
      <c r="BP142">
        <v>1778.8909999999998</v>
      </c>
    </row>
    <row r="143" spans="1:68" ht="16.5">
      <c r="A143" s="127" t="str">
        <f t="shared" si="87"/>
        <v>인천스마트</v>
      </c>
      <c r="B143" s="128" t="str">
        <f t="shared" si="104"/>
        <v>조남식</v>
      </c>
      <c r="C143" s="129" t="str">
        <f t="shared" si="88"/>
        <v>D</v>
      </c>
      <c r="D143" s="130">
        <f t="shared" si="89"/>
        <v>0.82130056197561552</v>
      </c>
      <c r="E143" s="131">
        <f t="shared" si="90"/>
        <v>1099</v>
      </c>
      <c r="F143" s="132" t="str">
        <f t="shared" si="91"/>
        <v>21</v>
      </c>
      <c r="G143" s="133" t="str">
        <f t="shared" si="92"/>
        <v>70바3649</v>
      </c>
      <c r="H143" s="134">
        <f t="shared" si="93"/>
        <v>4</v>
      </c>
      <c r="I143" s="135">
        <f t="shared" si="94"/>
        <v>781.84400000000005</v>
      </c>
      <c r="J143" s="136">
        <f t="shared" si="95"/>
        <v>4.2537610417070749E-2</v>
      </c>
      <c r="K143" s="136">
        <f t="shared" si="96"/>
        <v>0.39255966568488199</v>
      </c>
      <c r="L143" s="136">
        <f t="shared" si="97"/>
        <v>0.19697023958743687</v>
      </c>
      <c r="M143" s="137">
        <f t="shared" si="98"/>
        <v>18.138000000000002</v>
      </c>
      <c r="N143" s="138">
        <f t="shared" si="99"/>
        <v>1.3304020142286497</v>
      </c>
      <c r="O143" s="138">
        <f t="shared" si="100"/>
        <v>27.051507622649208</v>
      </c>
      <c r="P143" s="220">
        <f t="shared" si="101"/>
        <v>22</v>
      </c>
      <c r="Q143" s="221">
        <f t="shared" si="102"/>
        <v>12</v>
      </c>
      <c r="R143" s="221">
        <f t="shared" si="103"/>
        <v>244</v>
      </c>
      <c r="T143">
        <v>529</v>
      </c>
      <c r="U143">
        <v>1099</v>
      </c>
      <c r="V143" t="s">
        <v>628</v>
      </c>
      <c r="W143">
        <v>901.98299999999995</v>
      </c>
      <c r="X143">
        <v>502.04300000000001</v>
      </c>
      <c r="Y143">
        <v>1.7969999999999999</v>
      </c>
      <c r="Z143">
        <v>18.138000000000002</v>
      </c>
      <c r="AA143">
        <v>59.332763999999997</v>
      </c>
      <c r="AB143">
        <v>2.5238740000000002</v>
      </c>
      <c r="AC143">
        <v>23.291650000000001</v>
      </c>
      <c r="AD143" s="1">
        <v>154</v>
      </c>
      <c r="AE143">
        <v>12</v>
      </c>
      <c r="AF143">
        <v>244</v>
      </c>
      <c r="AG143">
        <v>92</v>
      </c>
      <c r="AH143">
        <v>15.202106000000001</v>
      </c>
      <c r="AI143">
        <v>1653.8</v>
      </c>
      <c r="AJ143">
        <v>6.4</v>
      </c>
      <c r="AK143">
        <v>22</v>
      </c>
      <c r="AL143">
        <v>8818</v>
      </c>
      <c r="AM143" t="s">
        <v>794</v>
      </c>
      <c r="AN143" t="s">
        <v>795</v>
      </c>
      <c r="AO143">
        <v>415.2</v>
      </c>
      <c r="AR143" t="s">
        <v>118</v>
      </c>
      <c r="AS143" t="s">
        <v>120</v>
      </c>
      <c r="AT143" t="s">
        <v>223</v>
      </c>
      <c r="AU143" t="s">
        <v>628</v>
      </c>
      <c r="AV143" t="s">
        <v>48</v>
      </c>
      <c r="AW143">
        <v>4</v>
      </c>
      <c r="BB143">
        <v>0.82130056197561552</v>
      </c>
      <c r="BC143" t="s">
        <v>67</v>
      </c>
      <c r="BF143" t="s">
        <v>118</v>
      </c>
      <c r="BG143" t="s">
        <v>120</v>
      </c>
      <c r="BH143" t="s">
        <v>628</v>
      </c>
      <c r="BI143">
        <v>1099</v>
      </c>
      <c r="BJ143">
        <v>4</v>
      </c>
      <c r="BK143" t="s">
        <v>223</v>
      </c>
      <c r="BL143" t="s">
        <v>219</v>
      </c>
      <c r="BM143">
        <v>0.82130056197561552</v>
      </c>
      <c r="BN143" t="s">
        <v>67</v>
      </c>
      <c r="BO143" t="s">
        <v>181</v>
      </c>
      <c r="BP143">
        <v>781.84400000000005</v>
      </c>
    </row>
    <row r="144" spans="1:68" ht="16.5">
      <c r="A144" s="110" t="str">
        <f t="shared" si="87"/>
        <v>인천스마트</v>
      </c>
      <c r="B144" s="111" t="str">
        <f t="shared" si="104"/>
        <v>조동래</v>
      </c>
      <c r="C144" s="112" t="str">
        <f t="shared" si="88"/>
        <v>B</v>
      </c>
      <c r="D144" s="113">
        <f t="shared" si="89"/>
        <v>0.91955464782438334</v>
      </c>
      <c r="E144" s="114">
        <f t="shared" si="90"/>
        <v>1170</v>
      </c>
      <c r="F144" s="115" t="str">
        <f t="shared" si="91"/>
        <v>20</v>
      </c>
      <c r="G144" s="116" t="str">
        <f t="shared" si="92"/>
        <v>70바3505</v>
      </c>
      <c r="H144" s="117">
        <f t="shared" si="93"/>
        <v>9</v>
      </c>
      <c r="I144" s="118">
        <f t="shared" si="94"/>
        <v>1583.47</v>
      </c>
      <c r="J144" s="119">
        <f t="shared" si="95"/>
        <v>4.2081787012229706E-2</v>
      </c>
      <c r="K144" s="119">
        <f t="shared" si="96"/>
        <v>0.38530602116043822</v>
      </c>
      <c r="L144" s="119">
        <f t="shared" si="97"/>
        <v>0.25197825029839527</v>
      </c>
      <c r="M144" s="120">
        <f t="shared" si="98"/>
        <v>13.38</v>
      </c>
      <c r="N144" s="121">
        <f t="shared" si="99"/>
        <v>0.18130339007122201</v>
      </c>
      <c r="O144" s="121">
        <f t="shared" si="100"/>
        <v>15.833829399553389</v>
      </c>
      <c r="P144" s="222">
        <f t="shared" si="101"/>
        <v>29</v>
      </c>
      <c r="Q144" s="223">
        <f t="shared" si="102"/>
        <v>3</v>
      </c>
      <c r="R144" s="223">
        <f t="shared" si="103"/>
        <v>262</v>
      </c>
      <c r="T144">
        <v>529</v>
      </c>
      <c r="U144">
        <v>1170</v>
      </c>
      <c r="V144" t="s">
        <v>470</v>
      </c>
      <c r="W144">
        <v>1654.6849999999999</v>
      </c>
      <c r="X144">
        <v>895.97199999999998</v>
      </c>
      <c r="Y144">
        <v>1.847</v>
      </c>
      <c r="Z144">
        <v>13.38</v>
      </c>
      <c r="AA144">
        <v>102.564133</v>
      </c>
      <c r="AB144">
        <v>4.3160819999999998</v>
      </c>
      <c r="AC144">
        <v>39.518577999999998</v>
      </c>
      <c r="AD144" s="1">
        <v>399</v>
      </c>
      <c r="AE144">
        <v>3</v>
      </c>
      <c r="AF144">
        <v>262</v>
      </c>
      <c r="AG144">
        <v>78</v>
      </c>
      <c r="AH144">
        <v>16.133172999999999</v>
      </c>
      <c r="AI144">
        <v>1296.5999999999999</v>
      </c>
      <c r="AJ144">
        <v>0</v>
      </c>
      <c r="AK144">
        <v>29</v>
      </c>
      <c r="AL144">
        <v>10332</v>
      </c>
      <c r="AM144" t="s">
        <v>471</v>
      </c>
      <c r="AN144" t="s">
        <v>796</v>
      </c>
      <c r="AO144">
        <v>345.65300000000002</v>
      </c>
      <c r="AR144" t="s">
        <v>118</v>
      </c>
      <c r="AS144" t="s">
        <v>119</v>
      </c>
      <c r="AT144" t="s">
        <v>546</v>
      </c>
      <c r="AU144" t="s">
        <v>470</v>
      </c>
      <c r="AV144" t="s">
        <v>48</v>
      </c>
      <c r="AW144">
        <v>9</v>
      </c>
      <c r="BB144">
        <v>0.91955464782438334</v>
      </c>
      <c r="BC144" t="s">
        <v>68</v>
      </c>
      <c r="BF144" t="s">
        <v>118</v>
      </c>
      <c r="BG144" t="s">
        <v>119</v>
      </c>
      <c r="BH144" t="s">
        <v>470</v>
      </c>
      <c r="BI144">
        <v>1170</v>
      </c>
      <c r="BJ144">
        <v>9</v>
      </c>
      <c r="BK144" t="s">
        <v>546</v>
      </c>
      <c r="BL144" t="s">
        <v>204</v>
      </c>
      <c r="BM144">
        <v>0.91955464782438334</v>
      </c>
      <c r="BN144" t="s">
        <v>68</v>
      </c>
      <c r="BO144" t="s">
        <v>177</v>
      </c>
      <c r="BP144">
        <v>1583.47</v>
      </c>
    </row>
    <row r="145" spans="1:68" ht="16.5">
      <c r="A145" s="127" t="str">
        <f t="shared" si="87"/>
        <v>인천스마트</v>
      </c>
      <c r="B145" s="128" t="str">
        <f t="shared" si="104"/>
        <v>조성훈</v>
      </c>
      <c r="C145" s="129" t="str">
        <f t="shared" si="88"/>
        <v>D</v>
      </c>
      <c r="D145" s="130">
        <f t="shared" si="89"/>
        <v>0.8482466151314646</v>
      </c>
      <c r="E145" s="131">
        <f t="shared" si="90"/>
        <v>1459</v>
      </c>
      <c r="F145" s="132" t="str">
        <f t="shared" si="91"/>
        <v>21</v>
      </c>
      <c r="G145" s="133" t="str">
        <f t="shared" si="92"/>
        <v>70바3563</v>
      </c>
      <c r="H145" s="134">
        <f t="shared" si="93"/>
        <v>4</v>
      </c>
      <c r="I145" s="135">
        <f t="shared" si="94"/>
        <v>2553.2820000000002</v>
      </c>
      <c r="J145" s="136">
        <f t="shared" si="95"/>
        <v>6.326746682602738E-2</v>
      </c>
      <c r="K145" s="136">
        <f t="shared" si="96"/>
        <v>0.37100154516680245</v>
      </c>
      <c r="L145" s="136">
        <f t="shared" si="97"/>
        <v>0.23734158624076776</v>
      </c>
      <c r="M145" s="137">
        <f t="shared" si="98"/>
        <v>14.504</v>
      </c>
      <c r="N145" s="138">
        <f t="shared" si="99"/>
        <v>0.19317266004161709</v>
      </c>
      <c r="O145" s="138">
        <f t="shared" si="100"/>
        <v>17.501442999770511</v>
      </c>
      <c r="P145" s="220">
        <f t="shared" si="101"/>
        <v>24</v>
      </c>
      <c r="Q145" s="221">
        <f t="shared" si="102"/>
        <v>5</v>
      </c>
      <c r="R145" s="221">
        <f t="shared" si="103"/>
        <v>453</v>
      </c>
      <c r="T145">
        <v>529</v>
      </c>
      <c r="U145">
        <v>1459</v>
      </c>
      <c r="V145" t="s">
        <v>472</v>
      </c>
      <c r="W145">
        <v>2588.3580000000002</v>
      </c>
      <c r="X145">
        <v>1398.4680000000001</v>
      </c>
      <c r="Y145">
        <v>1.851</v>
      </c>
      <c r="Z145">
        <v>14.504</v>
      </c>
      <c r="AA145">
        <v>179.905496</v>
      </c>
      <c r="AB145">
        <v>11.382165000000001</v>
      </c>
      <c r="AC145">
        <v>66.745216999999997</v>
      </c>
      <c r="AD145" s="1">
        <v>606</v>
      </c>
      <c r="AE145">
        <v>5</v>
      </c>
      <c r="AF145">
        <v>453</v>
      </c>
      <c r="AG145">
        <v>87</v>
      </c>
      <c r="AH145">
        <v>14.387320000000001</v>
      </c>
      <c r="AI145">
        <v>1207.3</v>
      </c>
      <c r="AJ145">
        <v>11.7</v>
      </c>
      <c r="AK145">
        <v>24</v>
      </c>
      <c r="AL145">
        <v>10647</v>
      </c>
      <c r="AM145" t="s">
        <v>473</v>
      </c>
      <c r="AN145" t="s">
        <v>797</v>
      </c>
      <c r="AO145">
        <v>1660.3530000000001</v>
      </c>
      <c r="AR145" t="s">
        <v>118</v>
      </c>
      <c r="AS145" t="s">
        <v>120</v>
      </c>
      <c r="AT145" t="s">
        <v>215</v>
      </c>
      <c r="AU145" t="s">
        <v>472</v>
      </c>
      <c r="AV145" t="s">
        <v>48</v>
      </c>
      <c r="AW145">
        <v>4</v>
      </c>
      <c r="BB145">
        <v>0.8482466151314646</v>
      </c>
      <c r="BC145" t="s">
        <v>67</v>
      </c>
      <c r="BF145" t="s">
        <v>118</v>
      </c>
      <c r="BG145" t="s">
        <v>120</v>
      </c>
      <c r="BH145" t="s">
        <v>472</v>
      </c>
      <c r="BI145">
        <v>1459</v>
      </c>
      <c r="BJ145">
        <v>4</v>
      </c>
      <c r="BK145" t="s">
        <v>215</v>
      </c>
      <c r="BL145" t="s">
        <v>223</v>
      </c>
      <c r="BM145">
        <v>0.8482466151314646</v>
      </c>
      <c r="BN145" t="s">
        <v>67</v>
      </c>
      <c r="BO145" t="s">
        <v>181</v>
      </c>
      <c r="BP145">
        <v>2553.2820000000002</v>
      </c>
    </row>
    <row r="146" spans="1:68" ht="16.5">
      <c r="A146" s="110" t="str">
        <f t="shared" si="87"/>
        <v>인천스마트</v>
      </c>
      <c r="B146" s="111" t="str">
        <f t="shared" si="104"/>
        <v>조은수</v>
      </c>
      <c r="C146" s="112" t="str">
        <f t="shared" si="88"/>
        <v>C</v>
      </c>
      <c r="D146" s="113">
        <f t="shared" si="89"/>
        <v>0.85239836993736162</v>
      </c>
      <c r="E146" s="114">
        <f t="shared" si="90"/>
        <v>1202</v>
      </c>
      <c r="F146" s="115" t="str">
        <f t="shared" si="91"/>
        <v>5</v>
      </c>
      <c r="G146" s="116" t="str">
        <f t="shared" si="92"/>
        <v>70바3508</v>
      </c>
      <c r="H146" s="117">
        <f t="shared" si="93"/>
        <v>8</v>
      </c>
      <c r="I146" s="118">
        <f t="shared" si="94"/>
        <v>1627.2449999999999</v>
      </c>
      <c r="J146" s="119">
        <f t="shared" si="95"/>
        <v>4.3108255540091706E-2</v>
      </c>
      <c r="K146" s="119">
        <f t="shared" si="96"/>
        <v>0.38258573919704147</v>
      </c>
      <c r="L146" s="119">
        <f t="shared" si="97"/>
        <v>0.27531195363943356</v>
      </c>
      <c r="M146" s="120">
        <f t="shared" si="98"/>
        <v>12.709</v>
      </c>
      <c r="N146" s="121">
        <f t="shared" si="99"/>
        <v>0.12079825905549049</v>
      </c>
      <c r="O146" s="121">
        <f t="shared" si="100"/>
        <v>14.193795439020132</v>
      </c>
      <c r="P146" s="222">
        <f t="shared" si="101"/>
        <v>33</v>
      </c>
      <c r="Q146" s="223">
        <f t="shared" si="102"/>
        <v>2</v>
      </c>
      <c r="R146" s="223">
        <f t="shared" si="103"/>
        <v>235</v>
      </c>
      <c r="T146">
        <v>529</v>
      </c>
      <c r="U146">
        <v>1202</v>
      </c>
      <c r="V146" t="s">
        <v>474</v>
      </c>
      <c r="W146">
        <v>1655.653</v>
      </c>
      <c r="X146">
        <v>931.86500000000001</v>
      </c>
      <c r="Y146">
        <v>1.7769999999999999</v>
      </c>
      <c r="Z146">
        <v>12.709</v>
      </c>
      <c r="AA146">
        <v>104.452197</v>
      </c>
      <c r="AB146">
        <v>4.5027520000000001</v>
      </c>
      <c r="AC146">
        <v>39.961920999999997</v>
      </c>
      <c r="AD146" s="1">
        <v>448</v>
      </c>
      <c r="AE146">
        <v>2</v>
      </c>
      <c r="AF146">
        <v>235</v>
      </c>
      <c r="AG146">
        <v>72</v>
      </c>
      <c r="AH146">
        <v>15.850820000000001</v>
      </c>
      <c r="AI146">
        <v>1334.4</v>
      </c>
      <c r="AJ146">
        <v>0</v>
      </c>
      <c r="AK146">
        <v>33</v>
      </c>
      <c r="AL146">
        <v>22384</v>
      </c>
      <c r="AM146" t="s">
        <v>475</v>
      </c>
      <c r="AN146" t="s">
        <v>798</v>
      </c>
      <c r="AO146">
        <v>735.46100000000001</v>
      </c>
      <c r="AR146" t="s">
        <v>118</v>
      </c>
      <c r="AS146" t="s">
        <v>123</v>
      </c>
      <c r="AT146" t="s">
        <v>618</v>
      </c>
      <c r="AU146" t="s">
        <v>474</v>
      </c>
      <c r="AV146" t="s">
        <v>48</v>
      </c>
      <c r="AW146">
        <v>8</v>
      </c>
      <c r="BB146">
        <v>0.85239836993736162</v>
      </c>
      <c r="BC146" t="s">
        <v>69</v>
      </c>
      <c r="BF146" t="s">
        <v>118</v>
      </c>
      <c r="BG146" t="s">
        <v>123</v>
      </c>
      <c r="BH146" t="s">
        <v>474</v>
      </c>
      <c r="BI146">
        <v>1202</v>
      </c>
      <c r="BJ146">
        <v>8</v>
      </c>
      <c r="BK146" t="s">
        <v>618</v>
      </c>
      <c r="BL146" t="s">
        <v>255</v>
      </c>
      <c r="BM146">
        <v>0.85239836993736162</v>
      </c>
      <c r="BN146" t="s">
        <v>69</v>
      </c>
      <c r="BO146" t="s">
        <v>179</v>
      </c>
      <c r="BP146">
        <v>1627.2449999999999</v>
      </c>
    </row>
    <row r="147" spans="1:68" ht="16.5">
      <c r="A147" s="127" t="str">
        <f t="shared" si="87"/>
        <v>인천스마트</v>
      </c>
      <c r="B147" s="128" t="str">
        <f t="shared" si="104"/>
        <v>조정래</v>
      </c>
      <c r="C147" s="129" t="str">
        <f t="shared" si="88"/>
        <v>B</v>
      </c>
      <c r="D147" s="130">
        <f t="shared" si="89"/>
        <v>0.90113537542634248</v>
      </c>
      <c r="E147" s="131">
        <f t="shared" si="90"/>
        <v>708</v>
      </c>
      <c r="F147" s="132" t="str">
        <f t="shared" si="91"/>
        <v>5</v>
      </c>
      <c r="G147" s="133" t="str">
        <f t="shared" si="92"/>
        <v>70바3630</v>
      </c>
      <c r="H147" s="134">
        <f t="shared" si="93"/>
        <v>11</v>
      </c>
      <c r="I147" s="135">
        <f t="shared" si="94"/>
        <v>1948.076</v>
      </c>
      <c r="J147" s="136">
        <f t="shared" si="95"/>
        <v>7.1167997379211242E-2</v>
      </c>
      <c r="K147" s="136">
        <f t="shared" si="96"/>
        <v>0.33664734506788874</v>
      </c>
      <c r="L147" s="136">
        <f t="shared" si="97"/>
        <v>0.22381057001882884</v>
      </c>
      <c r="M147" s="137">
        <f t="shared" si="98"/>
        <v>12.563000000000001</v>
      </c>
      <c r="N147" s="138">
        <f t="shared" si="99"/>
        <v>5.133269954560294E-2</v>
      </c>
      <c r="O147" s="138">
        <f t="shared" si="100"/>
        <v>21.867730006426854</v>
      </c>
      <c r="P147" s="220">
        <f t="shared" si="101"/>
        <v>16</v>
      </c>
      <c r="Q147" s="221">
        <f t="shared" si="102"/>
        <v>1</v>
      </c>
      <c r="R147" s="221">
        <f t="shared" si="103"/>
        <v>426</v>
      </c>
      <c r="T147">
        <v>529</v>
      </c>
      <c r="U147">
        <v>708</v>
      </c>
      <c r="V147" t="s">
        <v>476</v>
      </c>
      <c r="W147">
        <v>1948.076</v>
      </c>
      <c r="X147">
        <v>1033.914</v>
      </c>
      <c r="Y147">
        <v>1.8839999999999999</v>
      </c>
      <c r="Z147">
        <v>12.563000000000001</v>
      </c>
      <c r="AA147">
        <v>123.346073</v>
      </c>
      <c r="AB147">
        <v>8.7782929999999997</v>
      </c>
      <c r="AC147">
        <v>41.524127999999997</v>
      </c>
      <c r="AD147" s="1">
        <v>436</v>
      </c>
      <c r="AE147">
        <v>1</v>
      </c>
      <c r="AF147">
        <v>426</v>
      </c>
      <c r="AG147">
        <v>70</v>
      </c>
      <c r="AH147">
        <v>15.793578999999999</v>
      </c>
      <c r="AI147">
        <v>1726.9</v>
      </c>
      <c r="AJ147">
        <v>0</v>
      </c>
      <c r="AK147">
        <v>16</v>
      </c>
      <c r="AL147">
        <v>6853</v>
      </c>
      <c r="AM147" t="s">
        <v>477</v>
      </c>
      <c r="AN147" t="s">
        <v>799</v>
      </c>
      <c r="AO147">
        <v>352.22300000000001</v>
      </c>
      <c r="AR147" t="s">
        <v>118</v>
      </c>
      <c r="AS147" t="s">
        <v>123</v>
      </c>
      <c r="AT147" t="s">
        <v>259</v>
      </c>
      <c r="AU147" t="s">
        <v>476</v>
      </c>
      <c r="AV147" t="s">
        <v>48</v>
      </c>
      <c r="AW147">
        <v>11</v>
      </c>
      <c r="BB147">
        <v>0.90113537542634248</v>
      </c>
      <c r="BC147" t="s">
        <v>68</v>
      </c>
      <c r="BF147" t="s">
        <v>118</v>
      </c>
      <c r="BG147" t="s">
        <v>123</v>
      </c>
      <c r="BH147" t="s">
        <v>476</v>
      </c>
      <c r="BI147">
        <v>708</v>
      </c>
      <c r="BJ147">
        <v>11</v>
      </c>
      <c r="BK147" t="s">
        <v>259</v>
      </c>
      <c r="BL147" t="s">
        <v>255</v>
      </c>
      <c r="BM147">
        <v>0.90113537542634248</v>
      </c>
      <c r="BN147" t="s">
        <v>68</v>
      </c>
      <c r="BO147" t="s">
        <v>177</v>
      </c>
      <c r="BP147">
        <v>1948.076</v>
      </c>
    </row>
    <row r="148" spans="1:68" ht="16.5">
      <c r="A148" s="110" t="str">
        <f t="shared" si="87"/>
        <v>인천스마트</v>
      </c>
      <c r="B148" s="111" t="str">
        <f t="shared" si="104"/>
        <v>차영섭</v>
      </c>
      <c r="C148" s="112" t="str">
        <f t="shared" si="88"/>
        <v>C</v>
      </c>
      <c r="D148" s="113">
        <f t="shared" si="89"/>
        <v>0.875</v>
      </c>
      <c r="E148" s="114">
        <f t="shared" si="90"/>
        <v>7032</v>
      </c>
      <c r="F148" s="115" t="str">
        <f t="shared" si="91"/>
        <v>27</v>
      </c>
      <c r="G148" s="116" t="str">
        <f t="shared" si="92"/>
        <v>70바3639</v>
      </c>
      <c r="H148" s="117">
        <f t="shared" si="93"/>
        <v>1</v>
      </c>
      <c r="I148" s="118">
        <f t="shared" si="94"/>
        <v>1146.048</v>
      </c>
      <c r="J148" s="119">
        <f t="shared" si="95"/>
        <v>3.5916543379139292E-2</v>
      </c>
      <c r="K148" s="119">
        <f t="shared" si="96"/>
        <v>0.35464113610347558</v>
      </c>
      <c r="L148" s="119">
        <f t="shared" si="97"/>
        <v>0.18934634500474676</v>
      </c>
      <c r="M148" s="120">
        <f t="shared" si="98"/>
        <v>13.683</v>
      </c>
      <c r="N148" s="121">
        <f t="shared" si="99"/>
        <v>0.17451276037303848</v>
      </c>
      <c r="O148" s="121">
        <f t="shared" si="100"/>
        <v>24.170017311665831</v>
      </c>
      <c r="P148" s="222">
        <f t="shared" si="101"/>
        <v>3</v>
      </c>
      <c r="Q148" s="223">
        <f t="shared" si="102"/>
        <v>2</v>
      </c>
      <c r="R148" s="223">
        <f t="shared" si="103"/>
        <v>277</v>
      </c>
      <c r="T148">
        <v>529</v>
      </c>
      <c r="U148">
        <v>7032</v>
      </c>
      <c r="V148" t="s">
        <v>538</v>
      </c>
      <c r="W148">
        <v>1146.048</v>
      </c>
      <c r="X148">
        <v>654.87</v>
      </c>
      <c r="Y148">
        <v>1.75</v>
      </c>
      <c r="Z148">
        <v>13.683</v>
      </c>
      <c r="AA148">
        <v>67.006642999999997</v>
      </c>
      <c r="AB148">
        <v>2.406647</v>
      </c>
      <c r="AC148">
        <v>23.763311999999999</v>
      </c>
      <c r="AD148" s="1">
        <v>217</v>
      </c>
      <c r="AE148">
        <v>2</v>
      </c>
      <c r="AF148">
        <v>277</v>
      </c>
      <c r="AG148">
        <v>70</v>
      </c>
      <c r="AH148">
        <v>17.103497999999998</v>
      </c>
      <c r="AI148">
        <v>957.4</v>
      </c>
      <c r="AJ148">
        <v>0</v>
      </c>
      <c r="AK148">
        <v>3</v>
      </c>
      <c r="AL148">
        <v>260</v>
      </c>
      <c r="AM148" t="s">
        <v>539</v>
      </c>
      <c r="AN148" t="s">
        <v>800</v>
      </c>
      <c r="AO148">
        <v>1146.048</v>
      </c>
      <c r="AR148" t="s">
        <v>118</v>
      </c>
      <c r="AS148" t="s">
        <v>121</v>
      </c>
      <c r="AT148" t="s">
        <v>233</v>
      </c>
      <c r="AU148" t="s">
        <v>538</v>
      </c>
      <c r="AV148" t="s">
        <v>48</v>
      </c>
      <c r="AW148">
        <v>1</v>
      </c>
      <c r="BB148">
        <v>0.875</v>
      </c>
      <c r="BC148" t="s">
        <v>69</v>
      </c>
      <c r="BF148" t="s">
        <v>118</v>
      </c>
      <c r="BG148" t="s">
        <v>121</v>
      </c>
      <c r="BH148" t="s">
        <v>538</v>
      </c>
      <c r="BI148">
        <v>7032</v>
      </c>
      <c r="BJ148">
        <v>1</v>
      </c>
      <c r="BK148" t="s">
        <v>233</v>
      </c>
      <c r="BL148" t="s">
        <v>176</v>
      </c>
      <c r="BM148">
        <v>0.875</v>
      </c>
      <c r="BN148" t="s">
        <v>69</v>
      </c>
      <c r="BO148" t="s">
        <v>179</v>
      </c>
      <c r="BP148">
        <v>1146.048</v>
      </c>
    </row>
    <row r="149" spans="1:68" ht="16.5">
      <c r="A149" s="127" t="str">
        <f t="shared" si="87"/>
        <v>인천스마트</v>
      </c>
      <c r="B149" s="128" t="str">
        <f t="shared" si="104"/>
        <v>채규철</v>
      </c>
      <c r="C149" s="129" t="str">
        <f t="shared" si="88"/>
        <v>B</v>
      </c>
      <c r="D149" s="130">
        <f t="shared" si="89"/>
        <v>0.90500000000000003</v>
      </c>
      <c r="E149" s="131">
        <f t="shared" si="90"/>
        <v>6692</v>
      </c>
      <c r="F149" s="132" t="str">
        <f t="shared" si="91"/>
        <v>21</v>
      </c>
      <c r="G149" s="133" t="str">
        <f t="shared" si="92"/>
        <v>71바7126</v>
      </c>
      <c r="H149" s="134">
        <f t="shared" si="93"/>
        <v>1</v>
      </c>
      <c r="I149" s="135">
        <f t="shared" si="94"/>
        <v>1932.1489999999999</v>
      </c>
      <c r="J149" s="136">
        <f t="shared" si="95"/>
        <v>3.0617342194757046E-2</v>
      </c>
      <c r="K149" s="136">
        <f t="shared" si="96"/>
        <v>0.39693103280895142</v>
      </c>
      <c r="L149" s="136">
        <f t="shared" si="97"/>
        <v>0.18735615110428855</v>
      </c>
      <c r="M149" s="137">
        <f t="shared" si="98"/>
        <v>12.156000000000001</v>
      </c>
      <c r="N149" s="138">
        <f t="shared" si="99"/>
        <v>0</v>
      </c>
      <c r="O149" s="138">
        <f t="shared" si="100"/>
        <v>19.408441067433206</v>
      </c>
      <c r="P149" s="220">
        <f t="shared" si="101"/>
        <v>20</v>
      </c>
      <c r="Q149" s="221">
        <f t="shared" si="102"/>
        <v>0</v>
      </c>
      <c r="R149" s="221">
        <f t="shared" si="103"/>
        <v>375</v>
      </c>
      <c r="T149">
        <v>529</v>
      </c>
      <c r="U149">
        <v>6692</v>
      </c>
      <c r="V149" t="s">
        <v>478</v>
      </c>
      <c r="W149">
        <v>1932.1489999999999</v>
      </c>
      <c r="X149">
        <v>970.42899999999997</v>
      </c>
      <c r="Y149">
        <v>1.9910000000000001</v>
      </c>
      <c r="Z149">
        <v>12.156000000000001</v>
      </c>
      <c r="AA149">
        <v>148.68024700000001</v>
      </c>
      <c r="AB149">
        <v>4.5521940000000001</v>
      </c>
      <c r="AC149">
        <v>59.015804000000003</v>
      </c>
      <c r="AD149" s="1">
        <v>362</v>
      </c>
      <c r="AE149">
        <v>0</v>
      </c>
      <c r="AF149">
        <v>375</v>
      </c>
      <c r="AG149">
        <v>92</v>
      </c>
      <c r="AH149">
        <v>12.995329999999999</v>
      </c>
      <c r="AI149">
        <v>509.9</v>
      </c>
      <c r="AJ149">
        <v>20.100000000000001</v>
      </c>
      <c r="AK149">
        <v>20</v>
      </c>
      <c r="AL149">
        <v>5584</v>
      </c>
      <c r="AM149" t="s">
        <v>479</v>
      </c>
      <c r="AN149" t="s">
        <v>801</v>
      </c>
      <c r="AO149">
        <v>1932.1489999999999</v>
      </c>
      <c r="AR149" t="s">
        <v>118</v>
      </c>
      <c r="AS149" t="s">
        <v>120</v>
      </c>
      <c r="AT149" t="s">
        <v>224</v>
      </c>
      <c r="AU149" t="s">
        <v>478</v>
      </c>
      <c r="AV149" t="s">
        <v>48</v>
      </c>
      <c r="AW149">
        <v>1</v>
      </c>
      <c r="BB149">
        <v>0.90500000000000003</v>
      </c>
      <c r="BC149" t="s">
        <v>68</v>
      </c>
      <c r="BF149" t="s">
        <v>118</v>
      </c>
      <c r="BG149" t="s">
        <v>120</v>
      </c>
      <c r="BH149" t="s">
        <v>478</v>
      </c>
      <c r="BI149">
        <v>6692</v>
      </c>
      <c r="BJ149">
        <v>1</v>
      </c>
      <c r="BK149" t="s">
        <v>224</v>
      </c>
      <c r="BL149" t="s">
        <v>176</v>
      </c>
      <c r="BM149">
        <v>0.90500000000000003</v>
      </c>
      <c r="BN149" t="s">
        <v>68</v>
      </c>
      <c r="BO149" t="s">
        <v>177</v>
      </c>
      <c r="BP149">
        <v>1932.1489999999999</v>
      </c>
    </row>
    <row r="150" spans="1:68" ht="16.5">
      <c r="A150" s="110" t="str">
        <f t="shared" si="87"/>
        <v>인천스마트</v>
      </c>
      <c r="B150" s="111" t="str">
        <f t="shared" si="104"/>
        <v>최국철</v>
      </c>
      <c r="C150" s="112" t="str">
        <f t="shared" si="88"/>
        <v>F</v>
      </c>
      <c r="D150" s="113">
        <f t="shared" si="89"/>
        <v>0.77127155737015241</v>
      </c>
      <c r="E150" s="114">
        <f t="shared" si="90"/>
        <v>7689</v>
      </c>
      <c r="F150" s="115" t="str">
        <f t="shared" si="91"/>
        <v>38</v>
      </c>
      <c r="G150" s="116" t="str">
        <f t="shared" si="92"/>
        <v>70바3551</v>
      </c>
      <c r="H150" s="117">
        <f t="shared" si="93"/>
        <v>11</v>
      </c>
      <c r="I150" s="118">
        <f t="shared" si="94"/>
        <v>1751.71</v>
      </c>
      <c r="J150" s="119">
        <f t="shared" si="95"/>
        <v>2.5679814397432634E-2</v>
      </c>
      <c r="K150" s="119">
        <f t="shared" si="96"/>
        <v>0.3948468367721864</v>
      </c>
      <c r="L150" s="119">
        <f t="shared" si="97"/>
        <v>0.22206872142078313</v>
      </c>
      <c r="M150" s="120">
        <f t="shared" si="98"/>
        <v>15.374000000000001</v>
      </c>
      <c r="N150" s="121">
        <f t="shared" si="99"/>
        <v>0</v>
      </c>
      <c r="O150" s="121">
        <f t="shared" si="100"/>
        <v>8.049277563066946</v>
      </c>
      <c r="P150" s="222">
        <f t="shared" si="101"/>
        <v>18</v>
      </c>
      <c r="Q150" s="223">
        <f t="shared" si="102"/>
        <v>0</v>
      </c>
      <c r="R150" s="223">
        <f t="shared" si="103"/>
        <v>141</v>
      </c>
      <c r="T150">
        <v>529</v>
      </c>
      <c r="U150">
        <v>7689</v>
      </c>
      <c r="V150" t="s">
        <v>480</v>
      </c>
      <c r="W150">
        <v>1751.71</v>
      </c>
      <c r="X150">
        <v>1016.1079999999999</v>
      </c>
      <c r="Y150">
        <v>1.724</v>
      </c>
      <c r="Z150">
        <v>15.374000000000001</v>
      </c>
      <c r="AA150">
        <v>117.125535</v>
      </c>
      <c r="AB150">
        <v>3.007762</v>
      </c>
      <c r="AC150">
        <v>46.246647000000003</v>
      </c>
      <c r="AD150" s="1">
        <v>389</v>
      </c>
      <c r="AE150">
        <v>0</v>
      </c>
      <c r="AF150">
        <v>141</v>
      </c>
      <c r="AG150">
        <v>73</v>
      </c>
      <c r="AH150">
        <v>14.955833</v>
      </c>
      <c r="AI150">
        <v>921.1</v>
      </c>
      <c r="AJ150">
        <v>0</v>
      </c>
      <c r="AK150">
        <v>18</v>
      </c>
      <c r="AL150">
        <v>4248</v>
      </c>
      <c r="AM150" t="s">
        <v>481</v>
      </c>
      <c r="AN150" t="s">
        <v>802</v>
      </c>
      <c r="AO150">
        <v>384.38099999999997</v>
      </c>
      <c r="AR150" t="s">
        <v>118</v>
      </c>
      <c r="AS150" t="s">
        <v>122</v>
      </c>
      <c r="AT150" t="s">
        <v>247</v>
      </c>
      <c r="AU150" t="s">
        <v>480</v>
      </c>
      <c r="AV150" t="s">
        <v>48</v>
      </c>
      <c r="AW150">
        <v>11</v>
      </c>
      <c r="BB150">
        <v>0.77127155737015241</v>
      </c>
      <c r="BC150" t="s">
        <v>70</v>
      </c>
      <c r="BF150" t="s">
        <v>118</v>
      </c>
      <c r="BG150" t="s">
        <v>122</v>
      </c>
      <c r="BH150" t="s">
        <v>480</v>
      </c>
      <c r="BI150">
        <v>7689</v>
      </c>
      <c r="BJ150">
        <v>11</v>
      </c>
      <c r="BK150" t="s">
        <v>247</v>
      </c>
      <c r="BL150" t="s">
        <v>252</v>
      </c>
      <c r="BM150">
        <v>0.77127155737015241</v>
      </c>
      <c r="BN150" t="s">
        <v>70</v>
      </c>
      <c r="BO150" t="s">
        <v>529</v>
      </c>
      <c r="BP150">
        <v>1751.71</v>
      </c>
    </row>
    <row r="151" spans="1:68" ht="16.5">
      <c r="A151" s="127" t="str">
        <f t="shared" si="87"/>
        <v>인천스마트</v>
      </c>
      <c r="B151" s="128" t="str">
        <f t="shared" si="104"/>
        <v>최기성</v>
      </c>
      <c r="C151" s="129" t="str">
        <f t="shared" si="88"/>
        <v>A</v>
      </c>
      <c r="D151" s="130">
        <f t="shared" si="89"/>
        <v>0.98799999999999999</v>
      </c>
      <c r="E151" s="131">
        <f t="shared" si="90"/>
        <v>8190</v>
      </c>
      <c r="F151" s="132" t="str">
        <f t="shared" si="91"/>
        <v>27</v>
      </c>
      <c r="G151" s="133" t="str">
        <f t="shared" si="92"/>
        <v>70바3640</v>
      </c>
      <c r="H151" s="134">
        <f t="shared" si="93"/>
        <v>1</v>
      </c>
      <c r="I151" s="135">
        <f t="shared" si="94"/>
        <v>1029.171</v>
      </c>
      <c r="J151" s="136">
        <f t="shared" si="95"/>
        <v>9.8688517029890364E-3</v>
      </c>
      <c r="K151" s="136">
        <f t="shared" si="96"/>
        <v>0.34625246098155027</v>
      </c>
      <c r="L151" s="136">
        <f t="shared" si="97"/>
        <v>2.2348084040455862E-2</v>
      </c>
      <c r="M151" s="137">
        <f t="shared" si="98"/>
        <v>9.7530000000000001</v>
      </c>
      <c r="N151" s="138">
        <f t="shared" si="99"/>
        <v>9.7165582784590698E-2</v>
      </c>
      <c r="O151" s="138">
        <f t="shared" si="100"/>
        <v>10.591048523520387</v>
      </c>
      <c r="P151" s="220">
        <f t="shared" si="101"/>
        <v>0</v>
      </c>
      <c r="Q151" s="221">
        <f t="shared" si="102"/>
        <v>1</v>
      </c>
      <c r="R151" s="221">
        <f t="shared" si="103"/>
        <v>109</v>
      </c>
      <c r="T151">
        <v>529</v>
      </c>
      <c r="U151">
        <v>8190</v>
      </c>
      <c r="V151" t="s">
        <v>482</v>
      </c>
      <c r="W151">
        <v>1029.171</v>
      </c>
      <c r="X151">
        <v>520.93299999999999</v>
      </c>
      <c r="Y151">
        <v>1.976</v>
      </c>
      <c r="Z151">
        <v>9.7530000000000001</v>
      </c>
      <c r="AA151">
        <v>63.749969999999998</v>
      </c>
      <c r="AB151">
        <v>0.629139</v>
      </c>
      <c r="AC151">
        <v>22.073584</v>
      </c>
      <c r="AD151" s="1">
        <v>23</v>
      </c>
      <c r="AE151">
        <v>1</v>
      </c>
      <c r="AF151">
        <v>109</v>
      </c>
      <c r="AG151">
        <v>87</v>
      </c>
      <c r="AH151">
        <v>16.143865999999999</v>
      </c>
      <c r="AI151">
        <v>125.7</v>
      </c>
      <c r="AJ151">
        <v>1.3</v>
      </c>
      <c r="AK151">
        <v>0</v>
      </c>
      <c r="AL151">
        <v>0</v>
      </c>
      <c r="AM151" t="s">
        <v>483</v>
      </c>
      <c r="AN151" t="s">
        <v>803</v>
      </c>
      <c r="AO151">
        <v>1029.171</v>
      </c>
      <c r="AR151" t="s">
        <v>118</v>
      </c>
      <c r="AS151" t="s">
        <v>121</v>
      </c>
      <c r="AT151" t="s">
        <v>234</v>
      </c>
      <c r="AU151" t="s">
        <v>482</v>
      </c>
      <c r="AV151" t="s">
        <v>48</v>
      </c>
      <c r="AW151">
        <v>1</v>
      </c>
      <c r="BB151">
        <v>0.98799999999999999</v>
      </c>
      <c r="BC151" t="s">
        <v>66</v>
      </c>
      <c r="BF151" t="s">
        <v>118</v>
      </c>
      <c r="BG151" t="s">
        <v>121</v>
      </c>
      <c r="BH151" t="s">
        <v>482</v>
      </c>
      <c r="BI151">
        <v>8190</v>
      </c>
      <c r="BJ151">
        <v>1</v>
      </c>
      <c r="BK151" t="s">
        <v>234</v>
      </c>
      <c r="BL151" t="s">
        <v>176</v>
      </c>
      <c r="BM151">
        <v>0.98799999999999999</v>
      </c>
      <c r="BN151" t="s">
        <v>66</v>
      </c>
      <c r="BO151" t="s">
        <v>180</v>
      </c>
      <c r="BP151">
        <v>1029.171</v>
      </c>
    </row>
    <row r="152" spans="1:68" ht="16.5">
      <c r="A152" s="110" t="str">
        <f t="shared" si="87"/>
        <v>인천스마트</v>
      </c>
      <c r="B152" s="111" t="str">
        <f t="shared" si="104"/>
        <v>최병국</v>
      </c>
      <c r="C152" s="112" t="str">
        <f t="shared" si="88"/>
        <v>B</v>
      </c>
      <c r="D152" s="113">
        <f t="shared" si="89"/>
        <v>0.92695652173913057</v>
      </c>
      <c r="E152" s="114">
        <f t="shared" si="90"/>
        <v>1788</v>
      </c>
      <c r="F152" s="115" t="str">
        <f t="shared" si="91"/>
        <v>38</v>
      </c>
      <c r="G152" s="116" t="str">
        <f t="shared" si="92"/>
        <v>70바3576</v>
      </c>
      <c r="H152" s="117">
        <f t="shared" si="93"/>
        <v>1</v>
      </c>
      <c r="I152" s="118">
        <f t="shared" si="94"/>
        <v>567.20299999999997</v>
      </c>
      <c r="J152" s="119">
        <f t="shared" si="95"/>
        <v>8.5200937033893236E-3</v>
      </c>
      <c r="K152" s="119">
        <f t="shared" si="96"/>
        <v>0.33564790456497434</v>
      </c>
      <c r="L152" s="119">
        <f t="shared" si="97"/>
        <v>0.18511890804526776</v>
      </c>
      <c r="M152" s="120">
        <f t="shared" si="98"/>
        <v>10.263</v>
      </c>
      <c r="N152" s="121">
        <f t="shared" si="99"/>
        <v>0</v>
      </c>
      <c r="O152" s="121">
        <f t="shared" si="100"/>
        <v>11.812349370507562</v>
      </c>
      <c r="P152" s="222">
        <f t="shared" si="101"/>
        <v>1</v>
      </c>
      <c r="Q152" s="223">
        <f t="shared" si="102"/>
        <v>0</v>
      </c>
      <c r="R152" s="223">
        <f t="shared" si="103"/>
        <v>67</v>
      </c>
      <c r="T152">
        <v>529</v>
      </c>
      <c r="U152">
        <v>1788</v>
      </c>
      <c r="V152" t="s">
        <v>804</v>
      </c>
      <c r="W152">
        <v>567.20299999999997</v>
      </c>
      <c r="X152">
        <v>266.03399999999999</v>
      </c>
      <c r="Y152">
        <v>2.1320000000000001</v>
      </c>
      <c r="Z152">
        <v>10.263</v>
      </c>
      <c r="AA152">
        <v>33.840825000000002</v>
      </c>
      <c r="AB152">
        <v>0.288327</v>
      </c>
      <c r="AC152">
        <v>11.358601999999999</v>
      </c>
      <c r="AD152" s="1">
        <v>105</v>
      </c>
      <c r="AE152">
        <v>0</v>
      </c>
      <c r="AF152">
        <v>67</v>
      </c>
      <c r="AG152">
        <v>89</v>
      </c>
      <c r="AH152">
        <v>16.760909000000002</v>
      </c>
      <c r="AI152">
        <v>225.9</v>
      </c>
      <c r="AJ152">
        <v>2.1</v>
      </c>
      <c r="AK152">
        <v>1</v>
      </c>
      <c r="AL152">
        <v>91</v>
      </c>
      <c r="AM152" t="s">
        <v>805</v>
      </c>
      <c r="AN152" t="s">
        <v>806</v>
      </c>
      <c r="AO152">
        <v>567.20299999999997</v>
      </c>
      <c r="AR152" t="s">
        <v>118</v>
      </c>
      <c r="AS152" t="s">
        <v>122</v>
      </c>
      <c r="AT152" t="s">
        <v>626</v>
      </c>
      <c r="AU152" t="s">
        <v>804</v>
      </c>
      <c r="AV152" t="s">
        <v>48</v>
      </c>
      <c r="AW152">
        <v>1</v>
      </c>
      <c r="BB152">
        <v>0.92695652173913057</v>
      </c>
      <c r="BC152" t="s">
        <v>68</v>
      </c>
      <c r="BF152" t="s">
        <v>118</v>
      </c>
      <c r="BG152" t="s">
        <v>122</v>
      </c>
      <c r="BH152" t="s">
        <v>804</v>
      </c>
      <c r="BI152">
        <v>1788</v>
      </c>
      <c r="BJ152">
        <v>1</v>
      </c>
      <c r="BK152" t="s">
        <v>626</v>
      </c>
      <c r="BL152" t="s">
        <v>176</v>
      </c>
      <c r="BM152">
        <v>0.92695652173913057</v>
      </c>
      <c r="BN152" t="s">
        <v>68</v>
      </c>
      <c r="BO152" t="s">
        <v>177</v>
      </c>
      <c r="BP152">
        <v>567.20299999999997</v>
      </c>
    </row>
    <row r="153" spans="1:68" ht="16.5">
      <c r="A153" s="127" t="str">
        <f t="shared" si="87"/>
        <v>인천스마트</v>
      </c>
      <c r="B153" s="128" t="str">
        <f t="shared" si="104"/>
        <v>최병철C</v>
      </c>
      <c r="C153" s="129" t="str">
        <f t="shared" si="88"/>
        <v>A</v>
      </c>
      <c r="D153" s="130">
        <f t="shared" si="89"/>
        <v>0.966208447113583</v>
      </c>
      <c r="E153" s="131">
        <f t="shared" si="90"/>
        <v>4123</v>
      </c>
      <c r="F153" s="132" t="str">
        <f t="shared" si="91"/>
        <v>38</v>
      </c>
      <c r="G153" s="133" t="str">
        <f t="shared" si="92"/>
        <v>70바3554</v>
      </c>
      <c r="H153" s="134">
        <f t="shared" si="93"/>
        <v>2</v>
      </c>
      <c r="I153" s="135">
        <f t="shared" si="94"/>
        <v>956.96800000000007</v>
      </c>
      <c r="J153" s="136">
        <f t="shared" si="95"/>
        <v>6.2484451705846628E-3</v>
      </c>
      <c r="K153" s="136">
        <f t="shared" si="96"/>
        <v>0.37396192771737952</v>
      </c>
      <c r="L153" s="136">
        <f t="shared" si="97"/>
        <v>0.11494637229249044</v>
      </c>
      <c r="M153" s="137">
        <f t="shared" si="98"/>
        <v>9.3849999999999998</v>
      </c>
      <c r="N153" s="138">
        <f t="shared" si="99"/>
        <v>0</v>
      </c>
      <c r="O153" s="138">
        <f t="shared" si="100"/>
        <v>3.9708746791951248</v>
      </c>
      <c r="P153" s="220">
        <f t="shared" si="101"/>
        <v>9</v>
      </c>
      <c r="Q153" s="221">
        <f t="shared" si="102"/>
        <v>0</v>
      </c>
      <c r="R153" s="221">
        <f t="shared" si="103"/>
        <v>38</v>
      </c>
      <c r="T153">
        <v>529</v>
      </c>
      <c r="U153">
        <v>4123</v>
      </c>
      <c r="V153" t="s">
        <v>807</v>
      </c>
      <c r="W153">
        <v>956.96799999999996</v>
      </c>
      <c r="X153">
        <v>432.80700000000002</v>
      </c>
      <c r="Y153">
        <v>2.2109999999999999</v>
      </c>
      <c r="Z153">
        <v>9.3849999999999998</v>
      </c>
      <c r="AA153">
        <v>63.925823000000001</v>
      </c>
      <c r="AB153">
        <v>0.39943699999999999</v>
      </c>
      <c r="AC153">
        <v>23.905823999999999</v>
      </c>
      <c r="AD153" s="1">
        <v>110</v>
      </c>
      <c r="AE153">
        <v>0</v>
      </c>
      <c r="AF153">
        <v>38</v>
      </c>
      <c r="AG153">
        <v>64</v>
      </c>
      <c r="AH153">
        <v>14.969975</v>
      </c>
      <c r="AI153">
        <v>68.900000000000006</v>
      </c>
      <c r="AJ153">
        <v>0</v>
      </c>
      <c r="AK153">
        <v>9</v>
      </c>
      <c r="AL153">
        <v>2980</v>
      </c>
      <c r="AM153" t="s">
        <v>808</v>
      </c>
      <c r="AN153" t="s">
        <v>809</v>
      </c>
      <c r="AO153">
        <v>851.87400000000002</v>
      </c>
      <c r="AR153" t="s">
        <v>118</v>
      </c>
      <c r="AS153" t="s">
        <v>122</v>
      </c>
      <c r="AT153" t="s">
        <v>250</v>
      </c>
      <c r="AU153" t="s">
        <v>807</v>
      </c>
      <c r="AV153" t="s">
        <v>48</v>
      </c>
      <c r="AW153">
        <v>2</v>
      </c>
      <c r="BB153">
        <v>0.966208447113583</v>
      </c>
      <c r="BC153" t="s">
        <v>66</v>
      </c>
      <c r="BF153" t="s">
        <v>118</v>
      </c>
      <c r="BG153" t="s">
        <v>122</v>
      </c>
      <c r="BH153" t="s">
        <v>807</v>
      </c>
      <c r="BI153">
        <v>4123</v>
      </c>
      <c r="BJ153">
        <v>2</v>
      </c>
      <c r="BK153" t="s">
        <v>250</v>
      </c>
      <c r="BL153" t="s">
        <v>240</v>
      </c>
      <c r="BM153">
        <v>0.966208447113583</v>
      </c>
      <c r="BN153" t="s">
        <v>66</v>
      </c>
      <c r="BO153" t="s">
        <v>180</v>
      </c>
      <c r="BP153">
        <v>956.96800000000007</v>
      </c>
    </row>
    <row r="154" spans="1:68" ht="16.5">
      <c r="A154" s="110" t="str">
        <f t="shared" ref="A154:A169" si="105">BF154</f>
        <v>인천스마트</v>
      </c>
      <c r="B154" s="111" t="str">
        <f t="shared" ref="B154:B169" si="106">IF(BH154="null", E154, BH154)</f>
        <v>최상순</v>
      </c>
      <c r="C154" s="112" t="str">
        <f t="shared" ref="C154:C169" si="107">BN154</f>
        <v>D</v>
      </c>
      <c r="D154" s="113">
        <f t="shared" ref="D154:D169" si="108">BM154</f>
        <v>0.81830831983366448</v>
      </c>
      <c r="E154" s="114">
        <f t="shared" ref="E154:E169" si="109">U154</f>
        <v>165</v>
      </c>
      <c r="F154" s="115" t="str">
        <f t="shared" ref="F154:F169" si="110">BG154</f>
        <v>21</v>
      </c>
      <c r="G154" s="116" t="str">
        <f t="shared" ref="G154:G169" si="111">BK154</f>
        <v>70바3625</v>
      </c>
      <c r="H154" s="117">
        <f t="shared" ref="H154:H169" si="112">BJ154</f>
        <v>9</v>
      </c>
      <c r="I154" s="118">
        <f t="shared" ref="I154:I169" si="113">BP154</f>
        <v>1481.018</v>
      </c>
      <c r="J154" s="119">
        <f t="shared" ref="J154:J169" si="114">AB154/AA154</f>
        <v>3.7311890593445543E-2</v>
      </c>
      <c r="K154" s="119">
        <f t="shared" ref="K154:K169" si="115">AC154/AA154</f>
        <v>0.42368800109542398</v>
      </c>
      <c r="L154" s="119">
        <f t="shared" ref="L154:L169" si="116">AD154/I154</f>
        <v>0.20323858319075122</v>
      </c>
      <c r="M154" s="120">
        <f t="shared" ref="M154:M169" si="117">Z154</f>
        <v>14.769</v>
      </c>
      <c r="N154" s="121">
        <f t="shared" ref="N154:N169" si="118">AE154*100/W154</f>
        <v>0.12715560540055287</v>
      </c>
      <c r="O154" s="121">
        <f t="shared" ref="O154:O169" si="119">AF154*100/W154</f>
        <v>10.363181840145058</v>
      </c>
      <c r="P154" s="222">
        <f t="shared" ref="P154:P169" si="120">AK154</f>
        <v>46</v>
      </c>
      <c r="Q154" s="223">
        <f t="shared" ref="Q154:Q169" si="121">AE154</f>
        <v>2</v>
      </c>
      <c r="R154" s="223">
        <f t="shared" ref="R154:R169" si="122">AF154</f>
        <v>163</v>
      </c>
      <c r="T154">
        <v>529</v>
      </c>
      <c r="U154">
        <v>165</v>
      </c>
      <c r="V154" t="s">
        <v>557</v>
      </c>
      <c r="W154">
        <v>1572.876</v>
      </c>
      <c r="X154">
        <v>851.303</v>
      </c>
      <c r="Y154">
        <v>1.8480000000000001</v>
      </c>
      <c r="Z154">
        <v>14.769</v>
      </c>
      <c r="AA154">
        <v>118.25192800000001</v>
      </c>
      <c r="AB154">
        <v>4.4122029999999999</v>
      </c>
      <c r="AC154">
        <v>50.101922999999999</v>
      </c>
      <c r="AD154" s="1">
        <v>301</v>
      </c>
      <c r="AE154">
        <v>2</v>
      </c>
      <c r="AF154">
        <v>163</v>
      </c>
      <c r="AG154">
        <v>68</v>
      </c>
      <c r="AH154">
        <v>13.30106</v>
      </c>
      <c r="AI154">
        <v>1411.7</v>
      </c>
      <c r="AJ154">
        <v>0</v>
      </c>
      <c r="AK154">
        <v>46</v>
      </c>
      <c r="AL154">
        <v>21472</v>
      </c>
      <c r="AM154" t="s">
        <v>558</v>
      </c>
      <c r="AN154" t="s">
        <v>810</v>
      </c>
      <c r="AO154">
        <v>221.35300000000001</v>
      </c>
      <c r="AR154" t="s">
        <v>118</v>
      </c>
      <c r="AS154" t="s">
        <v>120</v>
      </c>
      <c r="AT154" t="s">
        <v>218</v>
      </c>
      <c r="AU154" t="s">
        <v>557</v>
      </c>
      <c r="AV154" t="s">
        <v>48</v>
      </c>
      <c r="AW154">
        <v>9</v>
      </c>
      <c r="BB154">
        <v>0.81830831983366448</v>
      </c>
      <c r="BC154" t="s">
        <v>67</v>
      </c>
      <c r="BF154" t="s">
        <v>118</v>
      </c>
      <c r="BG154" t="s">
        <v>120</v>
      </c>
      <c r="BH154" t="s">
        <v>557</v>
      </c>
      <c r="BI154">
        <v>165</v>
      </c>
      <c r="BJ154">
        <v>9</v>
      </c>
      <c r="BK154" t="s">
        <v>218</v>
      </c>
      <c r="BL154" t="s">
        <v>217</v>
      </c>
      <c r="BM154">
        <v>0.81830831983366448</v>
      </c>
      <c r="BN154" t="s">
        <v>67</v>
      </c>
      <c r="BO154" t="s">
        <v>181</v>
      </c>
      <c r="BP154">
        <v>1481.018</v>
      </c>
    </row>
    <row r="155" spans="1:68" ht="16.5">
      <c r="A155" s="127" t="str">
        <f t="shared" si="105"/>
        <v>인천스마트</v>
      </c>
      <c r="B155" s="128" t="str">
        <f t="shared" si="106"/>
        <v>최상진</v>
      </c>
      <c r="C155" s="129" t="str">
        <f t="shared" si="107"/>
        <v>B</v>
      </c>
      <c r="D155" s="130">
        <f t="shared" si="108"/>
        <v>0.91878634769448264</v>
      </c>
      <c r="E155" s="131">
        <f t="shared" si="109"/>
        <v>9554</v>
      </c>
      <c r="F155" s="132" t="str">
        <f t="shared" si="110"/>
        <v>21</v>
      </c>
      <c r="G155" s="133" t="str">
        <f t="shared" si="111"/>
        <v>70바3624</v>
      </c>
      <c r="H155" s="134">
        <f t="shared" si="112"/>
        <v>9</v>
      </c>
      <c r="I155" s="135">
        <f t="shared" si="113"/>
        <v>2169.248</v>
      </c>
      <c r="J155" s="136">
        <f t="shared" si="114"/>
        <v>3.8508608005239933E-2</v>
      </c>
      <c r="K155" s="136">
        <f t="shared" si="115"/>
        <v>0.37746080878623406</v>
      </c>
      <c r="L155" s="136">
        <f t="shared" si="116"/>
        <v>0.22588473056100547</v>
      </c>
      <c r="M155" s="137">
        <f t="shared" si="117"/>
        <v>13.298</v>
      </c>
      <c r="N155" s="138">
        <f t="shared" si="118"/>
        <v>9.2197849208573657E-2</v>
      </c>
      <c r="O155" s="138">
        <f t="shared" si="119"/>
        <v>7.7446193335201876</v>
      </c>
      <c r="P155" s="220">
        <f t="shared" si="120"/>
        <v>2</v>
      </c>
      <c r="Q155" s="221">
        <f t="shared" si="121"/>
        <v>2</v>
      </c>
      <c r="R155" s="221">
        <f t="shared" si="122"/>
        <v>168</v>
      </c>
      <c r="T155">
        <v>529</v>
      </c>
      <c r="U155">
        <v>9554</v>
      </c>
      <c r="V155" t="s">
        <v>484</v>
      </c>
      <c r="W155">
        <v>2169.248</v>
      </c>
      <c r="X155">
        <v>1077.645</v>
      </c>
      <c r="Y155">
        <v>2.0129999999999999</v>
      </c>
      <c r="Z155">
        <v>13.298</v>
      </c>
      <c r="AA155">
        <v>148.31328099999999</v>
      </c>
      <c r="AB155">
        <v>5.7113379999999996</v>
      </c>
      <c r="AC155">
        <v>55.982450999999998</v>
      </c>
      <c r="AD155" s="1">
        <v>490</v>
      </c>
      <c r="AE155">
        <v>2</v>
      </c>
      <c r="AF155">
        <v>168</v>
      </c>
      <c r="AG155">
        <v>68</v>
      </c>
      <c r="AH155">
        <v>14.626120999999999</v>
      </c>
      <c r="AI155">
        <v>416</v>
      </c>
      <c r="AJ155">
        <v>0</v>
      </c>
      <c r="AK155">
        <v>2</v>
      </c>
      <c r="AL155">
        <v>1196</v>
      </c>
      <c r="AM155" t="s">
        <v>485</v>
      </c>
      <c r="AN155" t="s">
        <v>811</v>
      </c>
      <c r="AO155">
        <v>446.56400000000002</v>
      </c>
      <c r="AR155" t="s">
        <v>118</v>
      </c>
      <c r="AS155" t="s">
        <v>120</v>
      </c>
      <c r="AT155" t="s">
        <v>217</v>
      </c>
      <c r="AU155" t="s">
        <v>484</v>
      </c>
      <c r="AV155" t="s">
        <v>48</v>
      </c>
      <c r="AW155">
        <v>9</v>
      </c>
      <c r="BB155">
        <v>0.91878634769448264</v>
      </c>
      <c r="BC155" t="s">
        <v>68</v>
      </c>
      <c r="BF155" t="s">
        <v>118</v>
      </c>
      <c r="BG155" t="s">
        <v>120</v>
      </c>
      <c r="BH155" t="s">
        <v>484</v>
      </c>
      <c r="BI155">
        <v>9554</v>
      </c>
      <c r="BJ155">
        <v>9</v>
      </c>
      <c r="BK155" t="s">
        <v>217</v>
      </c>
      <c r="BL155" t="s">
        <v>222</v>
      </c>
      <c r="BM155">
        <v>0.91878634769448264</v>
      </c>
      <c r="BN155" t="s">
        <v>68</v>
      </c>
      <c r="BO155" t="s">
        <v>177</v>
      </c>
      <c r="BP155">
        <v>2169.248</v>
      </c>
    </row>
    <row r="156" spans="1:68" ht="16.5">
      <c r="A156" s="110" t="str">
        <f t="shared" si="105"/>
        <v>인천스마트</v>
      </c>
      <c r="B156" s="111" t="str">
        <f t="shared" si="106"/>
        <v>최성희</v>
      </c>
      <c r="C156" s="112" t="str">
        <f t="shared" si="107"/>
        <v>B</v>
      </c>
      <c r="D156" s="113">
        <f t="shared" si="108"/>
        <v>0.91318181818181809</v>
      </c>
      <c r="E156" s="114">
        <f t="shared" si="109"/>
        <v>1119</v>
      </c>
      <c r="F156" s="115" t="str">
        <f t="shared" si="110"/>
        <v>21</v>
      </c>
      <c r="G156" s="116" t="str">
        <f t="shared" si="111"/>
        <v>70바3561</v>
      </c>
      <c r="H156" s="117">
        <f t="shared" si="112"/>
        <v>1</v>
      </c>
      <c r="I156" s="118">
        <f t="shared" si="113"/>
        <v>1842.944</v>
      </c>
      <c r="J156" s="119">
        <f t="shared" si="114"/>
        <v>9.2836355115051526E-3</v>
      </c>
      <c r="K156" s="119">
        <f t="shared" si="115"/>
        <v>0.37778714928434898</v>
      </c>
      <c r="L156" s="119">
        <f t="shared" si="116"/>
        <v>0.13402469092929573</v>
      </c>
      <c r="M156" s="120">
        <f t="shared" si="117"/>
        <v>13.611000000000001</v>
      </c>
      <c r="N156" s="121">
        <f t="shared" si="118"/>
        <v>0.27130504236699543</v>
      </c>
      <c r="O156" s="121">
        <f t="shared" si="119"/>
        <v>4.4494026948187253</v>
      </c>
      <c r="P156" s="222">
        <f t="shared" si="120"/>
        <v>11</v>
      </c>
      <c r="Q156" s="223">
        <f t="shared" si="121"/>
        <v>5</v>
      </c>
      <c r="R156" s="223">
        <f t="shared" si="122"/>
        <v>82</v>
      </c>
      <c r="T156">
        <v>529</v>
      </c>
      <c r="U156">
        <v>1119</v>
      </c>
      <c r="V156" t="s">
        <v>486</v>
      </c>
      <c r="W156">
        <v>1842.944</v>
      </c>
      <c r="X156">
        <v>917.245</v>
      </c>
      <c r="Y156">
        <v>2.0089999999999999</v>
      </c>
      <c r="Z156">
        <v>13.611000000000001</v>
      </c>
      <c r="AA156">
        <v>128.50773799999999</v>
      </c>
      <c r="AB156">
        <v>1.1930190000000001</v>
      </c>
      <c r="AC156">
        <v>48.548572</v>
      </c>
      <c r="AD156" s="1">
        <v>247</v>
      </c>
      <c r="AE156">
        <v>5</v>
      </c>
      <c r="AF156">
        <v>82</v>
      </c>
      <c r="AG156">
        <v>88</v>
      </c>
      <c r="AH156">
        <v>14.341113</v>
      </c>
      <c r="AI156">
        <v>899</v>
      </c>
      <c r="AJ156">
        <v>64</v>
      </c>
      <c r="AK156">
        <v>11</v>
      </c>
      <c r="AL156">
        <v>2508</v>
      </c>
      <c r="AM156" t="s">
        <v>487</v>
      </c>
      <c r="AN156" t="s">
        <v>812</v>
      </c>
      <c r="AO156">
        <v>1842.944</v>
      </c>
      <c r="AR156" t="s">
        <v>118</v>
      </c>
      <c r="AS156" t="s">
        <v>120</v>
      </c>
      <c r="AT156" t="s">
        <v>213</v>
      </c>
      <c r="AU156" t="s">
        <v>486</v>
      </c>
      <c r="AV156" t="s">
        <v>48</v>
      </c>
      <c r="AW156">
        <v>1</v>
      </c>
      <c r="BB156">
        <v>0.91318181818181809</v>
      </c>
      <c r="BC156" t="s">
        <v>68</v>
      </c>
      <c r="BF156" t="s">
        <v>118</v>
      </c>
      <c r="BG156" t="s">
        <v>120</v>
      </c>
      <c r="BH156" t="s">
        <v>486</v>
      </c>
      <c r="BI156">
        <v>1119</v>
      </c>
      <c r="BJ156">
        <v>1</v>
      </c>
      <c r="BK156" t="s">
        <v>213</v>
      </c>
      <c r="BL156" t="s">
        <v>176</v>
      </c>
      <c r="BM156">
        <v>0.91318181818181809</v>
      </c>
      <c r="BN156" t="s">
        <v>68</v>
      </c>
      <c r="BO156" t="s">
        <v>177</v>
      </c>
      <c r="BP156">
        <v>1842.944</v>
      </c>
    </row>
    <row r="157" spans="1:68" ht="16.5">
      <c r="A157" s="127" t="str">
        <f t="shared" si="105"/>
        <v>인천스마트</v>
      </c>
      <c r="B157" s="128" t="str">
        <f t="shared" si="106"/>
        <v>최용선</v>
      </c>
      <c r="C157" s="129" t="str">
        <f t="shared" si="107"/>
        <v>C</v>
      </c>
      <c r="D157" s="130">
        <f t="shared" si="108"/>
        <v>0.89434326183391266</v>
      </c>
      <c r="E157" s="131">
        <f t="shared" si="109"/>
        <v>3659</v>
      </c>
      <c r="F157" s="132" t="str">
        <f t="shared" si="110"/>
        <v>5</v>
      </c>
      <c r="G157" s="133" t="str">
        <f t="shared" si="111"/>
        <v>70바3662</v>
      </c>
      <c r="H157" s="134">
        <f t="shared" si="112"/>
        <v>5</v>
      </c>
      <c r="I157" s="135">
        <f t="shared" si="113"/>
        <v>1531.421</v>
      </c>
      <c r="J157" s="136">
        <f t="shared" si="114"/>
        <v>4.7636084938252804E-2</v>
      </c>
      <c r="K157" s="136">
        <f t="shared" si="115"/>
        <v>0.32669916020866357</v>
      </c>
      <c r="L157" s="136">
        <f t="shared" si="116"/>
        <v>9.272433902891497E-2</v>
      </c>
      <c r="M157" s="137">
        <f t="shared" si="117"/>
        <v>10.497999999999999</v>
      </c>
      <c r="N157" s="138">
        <f t="shared" si="118"/>
        <v>6.5298830302052802E-2</v>
      </c>
      <c r="O157" s="138">
        <f t="shared" si="119"/>
        <v>14.496340327055721</v>
      </c>
      <c r="P157" s="220">
        <f t="shared" si="120"/>
        <v>12</v>
      </c>
      <c r="Q157" s="221">
        <f t="shared" si="121"/>
        <v>1</v>
      </c>
      <c r="R157" s="221">
        <f t="shared" si="122"/>
        <v>222</v>
      </c>
      <c r="T157">
        <v>529</v>
      </c>
      <c r="U157">
        <v>3659</v>
      </c>
      <c r="V157" t="s">
        <v>488</v>
      </c>
      <c r="W157">
        <v>1531.421</v>
      </c>
      <c r="X157">
        <v>824.43499999999995</v>
      </c>
      <c r="Y157">
        <v>1.8580000000000001</v>
      </c>
      <c r="Z157">
        <v>10.497999999999999</v>
      </c>
      <c r="AA157">
        <v>94.115521999999999</v>
      </c>
      <c r="AB157">
        <v>4.483295</v>
      </c>
      <c r="AC157">
        <v>30.747461999999999</v>
      </c>
      <c r="AD157" s="1">
        <v>142</v>
      </c>
      <c r="AE157">
        <v>1</v>
      </c>
      <c r="AF157">
        <v>222</v>
      </c>
      <c r="AG157">
        <v>68</v>
      </c>
      <c r="AH157">
        <v>16.271715</v>
      </c>
      <c r="AI157">
        <v>1038.5999999999999</v>
      </c>
      <c r="AJ157">
        <v>0</v>
      </c>
      <c r="AK157">
        <v>12</v>
      </c>
      <c r="AL157">
        <v>2194</v>
      </c>
      <c r="AM157" t="s">
        <v>489</v>
      </c>
      <c r="AN157" t="s">
        <v>813</v>
      </c>
      <c r="AO157">
        <v>1007.297</v>
      </c>
      <c r="AR157" t="s">
        <v>118</v>
      </c>
      <c r="AS157" t="s">
        <v>123</v>
      </c>
      <c r="AT157" t="s">
        <v>263</v>
      </c>
      <c r="AU157" t="s">
        <v>488</v>
      </c>
      <c r="AV157" t="s">
        <v>48</v>
      </c>
      <c r="AW157">
        <v>5</v>
      </c>
      <c r="BB157">
        <v>0.89434326183391266</v>
      </c>
      <c r="BC157" t="s">
        <v>69</v>
      </c>
      <c r="BF157" t="s">
        <v>118</v>
      </c>
      <c r="BG157" t="s">
        <v>123</v>
      </c>
      <c r="BH157" t="s">
        <v>488</v>
      </c>
      <c r="BI157">
        <v>3659</v>
      </c>
      <c r="BJ157">
        <v>5</v>
      </c>
      <c r="BK157" t="s">
        <v>263</v>
      </c>
      <c r="BL157" t="s">
        <v>255</v>
      </c>
      <c r="BM157">
        <v>0.89434326183391266</v>
      </c>
      <c r="BN157" t="s">
        <v>69</v>
      </c>
      <c r="BO157" t="s">
        <v>179</v>
      </c>
      <c r="BP157">
        <v>1531.421</v>
      </c>
    </row>
    <row r="158" spans="1:68" ht="16.5">
      <c r="A158" s="110" t="str">
        <f t="shared" si="105"/>
        <v>인천스마트</v>
      </c>
      <c r="B158" s="111" t="str">
        <f t="shared" si="106"/>
        <v>최정만</v>
      </c>
      <c r="C158" s="112" t="str">
        <f t="shared" si="107"/>
        <v>B</v>
      </c>
      <c r="D158" s="113">
        <f t="shared" si="108"/>
        <v>0.91176827281107897</v>
      </c>
      <c r="E158" s="114">
        <f t="shared" si="109"/>
        <v>7979</v>
      </c>
      <c r="F158" s="115" t="str">
        <f t="shared" si="110"/>
        <v>20</v>
      </c>
      <c r="G158" s="116" t="str">
        <f t="shared" si="111"/>
        <v>70바3505</v>
      </c>
      <c r="H158" s="117">
        <f t="shared" si="112"/>
        <v>3</v>
      </c>
      <c r="I158" s="118">
        <f t="shared" si="113"/>
        <v>1941.71</v>
      </c>
      <c r="J158" s="119">
        <f t="shared" si="114"/>
        <v>5.2932357804372089E-2</v>
      </c>
      <c r="K158" s="119">
        <f t="shared" si="115"/>
        <v>0.35658027347225535</v>
      </c>
      <c r="L158" s="119">
        <f t="shared" si="116"/>
        <v>0.16686322880347734</v>
      </c>
      <c r="M158" s="120">
        <f t="shared" si="117"/>
        <v>13.534000000000001</v>
      </c>
      <c r="N158" s="121">
        <f t="shared" si="118"/>
        <v>0</v>
      </c>
      <c r="O158" s="121">
        <f t="shared" si="119"/>
        <v>24.205468375813073</v>
      </c>
      <c r="P158" s="222">
        <f t="shared" si="120"/>
        <v>23</v>
      </c>
      <c r="Q158" s="223">
        <f t="shared" si="121"/>
        <v>0</v>
      </c>
      <c r="R158" s="223">
        <f t="shared" si="122"/>
        <v>470</v>
      </c>
      <c r="T158">
        <v>529</v>
      </c>
      <c r="U158">
        <v>7979</v>
      </c>
      <c r="V158" t="s">
        <v>490</v>
      </c>
      <c r="W158">
        <v>1941.71</v>
      </c>
      <c r="X158">
        <v>1065.5050000000001</v>
      </c>
      <c r="Y158">
        <v>1.8220000000000001</v>
      </c>
      <c r="Z158">
        <v>13.534000000000001</v>
      </c>
      <c r="AA158">
        <v>118.473298</v>
      </c>
      <c r="AB158">
        <v>6.2710710000000001</v>
      </c>
      <c r="AC158">
        <v>42.245241</v>
      </c>
      <c r="AD158" s="1">
        <v>324</v>
      </c>
      <c r="AE158">
        <v>0</v>
      </c>
      <c r="AF158">
        <v>470</v>
      </c>
      <c r="AG158">
        <v>76</v>
      </c>
      <c r="AH158">
        <v>16.389430999999998</v>
      </c>
      <c r="AI158">
        <v>1470.5</v>
      </c>
      <c r="AJ158">
        <v>0</v>
      </c>
      <c r="AK158">
        <v>23</v>
      </c>
      <c r="AL158">
        <v>5569</v>
      </c>
      <c r="AM158" t="s">
        <v>491</v>
      </c>
      <c r="AN158" t="s">
        <v>814</v>
      </c>
      <c r="AO158">
        <v>1737.0930000000001</v>
      </c>
      <c r="AR158" t="s">
        <v>118</v>
      </c>
      <c r="AS158" t="s">
        <v>119</v>
      </c>
      <c r="AT158" t="s">
        <v>546</v>
      </c>
      <c r="AU158" t="s">
        <v>490</v>
      </c>
      <c r="AV158" t="s">
        <v>48</v>
      </c>
      <c r="AW158">
        <v>3</v>
      </c>
      <c r="BB158">
        <v>0.91176827281107897</v>
      </c>
      <c r="BC158" t="s">
        <v>68</v>
      </c>
      <c r="BF158" t="s">
        <v>118</v>
      </c>
      <c r="BG158" t="s">
        <v>119</v>
      </c>
      <c r="BH158" t="s">
        <v>490</v>
      </c>
      <c r="BI158">
        <v>7979</v>
      </c>
      <c r="BJ158">
        <v>3</v>
      </c>
      <c r="BK158" t="s">
        <v>546</v>
      </c>
      <c r="BL158" t="s">
        <v>198</v>
      </c>
      <c r="BM158">
        <v>0.91176827281107897</v>
      </c>
      <c r="BN158" t="s">
        <v>68</v>
      </c>
      <c r="BO158" t="s">
        <v>177</v>
      </c>
      <c r="BP158">
        <v>1941.71</v>
      </c>
    </row>
    <row r="159" spans="1:68" ht="16.5">
      <c r="A159" s="127" t="str">
        <f t="shared" si="105"/>
        <v>인천스마트</v>
      </c>
      <c r="B159" s="128" t="str">
        <f t="shared" si="106"/>
        <v>최정배</v>
      </c>
      <c r="C159" s="129" t="str">
        <f t="shared" si="107"/>
        <v>D</v>
      </c>
      <c r="D159" s="130">
        <f t="shared" si="108"/>
        <v>0.80361248680376429</v>
      </c>
      <c r="E159" s="131">
        <f t="shared" si="109"/>
        <v>5258</v>
      </c>
      <c r="F159" s="132" t="str">
        <f t="shared" si="110"/>
        <v>21</v>
      </c>
      <c r="G159" s="133" t="str">
        <f t="shared" si="111"/>
        <v>70바3561</v>
      </c>
      <c r="H159" s="134">
        <f t="shared" si="112"/>
        <v>3</v>
      </c>
      <c r="I159" s="135">
        <f t="shared" si="113"/>
        <v>1243.7530000000002</v>
      </c>
      <c r="J159" s="136">
        <f t="shared" si="114"/>
        <v>4.6049693025823721E-2</v>
      </c>
      <c r="K159" s="136">
        <f t="shared" si="115"/>
        <v>0.40746772440867601</v>
      </c>
      <c r="L159" s="136">
        <f t="shared" si="116"/>
        <v>0.15919559591012039</v>
      </c>
      <c r="M159" s="137">
        <f t="shared" si="117"/>
        <v>17.448</v>
      </c>
      <c r="N159" s="138">
        <f t="shared" si="118"/>
        <v>0.23839322963227846</v>
      </c>
      <c r="O159" s="138">
        <f t="shared" si="119"/>
        <v>36.792021773248308</v>
      </c>
      <c r="P159" s="220">
        <f t="shared" si="120"/>
        <v>46</v>
      </c>
      <c r="Q159" s="221">
        <f t="shared" si="121"/>
        <v>3</v>
      </c>
      <c r="R159" s="221">
        <f t="shared" si="122"/>
        <v>463</v>
      </c>
      <c r="T159">
        <v>529</v>
      </c>
      <c r="U159">
        <v>5258</v>
      </c>
      <c r="V159" t="s">
        <v>492</v>
      </c>
      <c r="W159">
        <v>1258.425</v>
      </c>
      <c r="X159">
        <v>712.45500000000004</v>
      </c>
      <c r="Y159">
        <v>1.766</v>
      </c>
      <c r="Z159">
        <v>17.448</v>
      </c>
      <c r="AA159">
        <v>93.787205</v>
      </c>
      <c r="AB159">
        <v>4.3188719999999998</v>
      </c>
      <c r="AC159">
        <v>38.215259000000003</v>
      </c>
      <c r="AD159" s="1">
        <v>198</v>
      </c>
      <c r="AE159">
        <v>3</v>
      </c>
      <c r="AF159">
        <v>463</v>
      </c>
      <c r="AG159">
        <v>68</v>
      </c>
      <c r="AH159">
        <v>13.417875</v>
      </c>
      <c r="AI159">
        <v>747.5</v>
      </c>
      <c r="AJ159">
        <v>0</v>
      </c>
      <c r="AK159">
        <v>46</v>
      </c>
      <c r="AL159">
        <v>25282</v>
      </c>
      <c r="AM159" t="s">
        <v>493</v>
      </c>
      <c r="AN159" t="s">
        <v>815</v>
      </c>
      <c r="AO159">
        <v>1020.123</v>
      </c>
      <c r="AR159" t="s">
        <v>118</v>
      </c>
      <c r="AS159" t="s">
        <v>120</v>
      </c>
      <c r="AT159" t="s">
        <v>213</v>
      </c>
      <c r="AU159" t="s">
        <v>492</v>
      </c>
      <c r="AV159" t="s">
        <v>48</v>
      </c>
      <c r="AW159">
        <v>3</v>
      </c>
      <c r="BB159">
        <v>0.80361248680376429</v>
      </c>
      <c r="BC159" t="s">
        <v>67</v>
      </c>
      <c r="BF159" t="s">
        <v>118</v>
      </c>
      <c r="BG159" t="s">
        <v>120</v>
      </c>
      <c r="BH159" t="s">
        <v>492</v>
      </c>
      <c r="BI159">
        <v>5258</v>
      </c>
      <c r="BJ159">
        <v>3</v>
      </c>
      <c r="BK159" t="s">
        <v>213</v>
      </c>
      <c r="BL159" t="s">
        <v>219</v>
      </c>
      <c r="BM159">
        <v>0.80361248680376429</v>
      </c>
      <c r="BN159" t="s">
        <v>67</v>
      </c>
      <c r="BO159" t="s">
        <v>181</v>
      </c>
      <c r="BP159">
        <v>1243.7530000000002</v>
      </c>
    </row>
    <row r="160" spans="1:68" ht="16.5">
      <c r="A160" s="110" t="str">
        <f t="shared" si="105"/>
        <v>인천스마트</v>
      </c>
      <c r="B160" s="111" t="str">
        <f t="shared" si="106"/>
        <v>최정수</v>
      </c>
      <c r="C160" s="112" t="str">
        <f t="shared" si="107"/>
        <v>D</v>
      </c>
      <c r="D160" s="113">
        <f t="shared" si="108"/>
        <v>0.84225788560531101</v>
      </c>
      <c r="E160" s="114">
        <f t="shared" si="109"/>
        <v>3937</v>
      </c>
      <c r="F160" s="115" t="str">
        <f t="shared" si="110"/>
        <v>5</v>
      </c>
      <c r="G160" s="116" t="str">
        <f t="shared" si="111"/>
        <v>70바3619</v>
      </c>
      <c r="H160" s="117">
        <f t="shared" si="112"/>
        <v>2</v>
      </c>
      <c r="I160" s="118">
        <f t="shared" si="113"/>
        <v>415.125</v>
      </c>
      <c r="J160" s="119">
        <f t="shared" si="114"/>
        <v>3.5387833806967382E-2</v>
      </c>
      <c r="K160" s="119">
        <f t="shared" si="115"/>
        <v>0.35357973984689767</v>
      </c>
      <c r="L160" s="119">
        <f t="shared" si="116"/>
        <v>0.17103282143932549</v>
      </c>
      <c r="M160" s="120">
        <f t="shared" si="117"/>
        <v>17.858000000000001</v>
      </c>
      <c r="N160" s="121">
        <f t="shared" si="118"/>
        <v>0</v>
      </c>
      <c r="O160" s="121">
        <f t="shared" si="119"/>
        <v>17.825956037338152</v>
      </c>
      <c r="P160" s="222">
        <f t="shared" si="120"/>
        <v>8</v>
      </c>
      <c r="Q160" s="223">
        <f t="shared" si="121"/>
        <v>0</v>
      </c>
      <c r="R160" s="223">
        <f t="shared" si="122"/>
        <v>74</v>
      </c>
      <c r="T160">
        <v>529</v>
      </c>
      <c r="U160">
        <v>3937</v>
      </c>
      <c r="V160" t="s">
        <v>494</v>
      </c>
      <c r="W160">
        <v>415.125</v>
      </c>
      <c r="X160">
        <v>234.75899999999999</v>
      </c>
      <c r="Y160">
        <v>1.768</v>
      </c>
      <c r="Z160">
        <v>17.858000000000001</v>
      </c>
      <c r="AA160">
        <v>22.943874000000001</v>
      </c>
      <c r="AB160">
        <v>0.81193400000000004</v>
      </c>
      <c r="AC160">
        <v>8.1124890000000001</v>
      </c>
      <c r="AD160" s="1">
        <v>71</v>
      </c>
      <c r="AE160">
        <v>0</v>
      </c>
      <c r="AF160">
        <v>74</v>
      </c>
      <c r="AG160">
        <v>65</v>
      </c>
      <c r="AH160">
        <v>18.093063999999998</v>
      </c>
      <c r="AI160">
        <v>299.60000000000002</v>
      </c>
      <c r="AJ160">
        <v>0</v>
      </c>
      <c r="AK160">
        <v>8</v>
      </c>
      <c r="AL160">
        <v>6454</v>
      </c>
      <c r="AM160" t="s">
        <v>495</v>
      </c>
      <c r="AN160" t="s">
        <v>816</v>
      </c>
      <c r="AO160">
        <v>338.24599999999998</v>
      </c>
      <c r="AR160" t="s">
        <v>118</v>
      </c>
      <c r="AS160" t="s">
        <v>123</v>
      </c>
      <c r="AT160" t="s">
        <v>254</v>
      </c>
      <c r="AU160" t="s">
        <v>494</v>
      </c>
      <c r="AV160" t="s">
        <v>48</v>
      </c>
      <c r="AW160">
        <v>2</v>
      </c>
      <c r="BB160">
        <v>0.84225788560531101</v>
      </c>
      <c r="BC160" t="s">
        <v>67</v>
      </c>
      <c r="BF160" t="s">
        <v>118</v>
      </c>
      <c r="BG160" t="s">
        <v>123</v>
      </c>
      <c r="BH160" t="s">
        <v>494</v>
      </c>
      <c r="BI160">
        <v>3937</v>
      </c>
      <c r="BJ160">
        <v>2</v>
      </c>
      <c r="BK160" t="s">
        <v>254</v>
      </c>
      <c r="BL160" t="s">
        <v>258</v>
      </c>
      <c r="BM160">
        <v>0.84225788560531101</v>
      </c>
      <c r="BN160" t="s">
        <v>67</v>
      </c>
      <c r="BO160" t="s">
        <v>181</v>
      </c>
      <c r="BP160">
        <v>415.125</v>
      </c>
    </row>
    <row r="161" spans="1:68" ht="16.5">
      <c r="A161" s="127" t="str">
        <f t="shared" si="105"/>
        <v>인천스마트</v>
      </c>
      <c r="B161" s="128" t="str">
        <f t="shared" si="106"/>
        <v>최종만</v>
      </c>
      <c r="C161" s="129" t="str">
        <f t="shared" si="107"/>
        <v>F</v>
      </c>
      <c r="D161" s="130">
        <f t="shared" si="108"/>
        <v>0.74415152713473054</v>
      </c>
      <c r="E161" s="131">
        <f t="shared" si="109"/>
        <v>3179</v>
      </c>
      <c r="F161" s="132" t="str">
        <f t="shared" si="110"/>
        <v>38</v>
      </c>
      <c r="G161" s="133" t="str">
        <f t="shared" si="111"/>
        <v>70바3548</v>
      </c>
      <c r="H161" s="134">
        <f t="shared" si="112"/>
        <v>3</v>
      </c>
      <c r="I161" s="135">
        <f t="shared" si="113"/>
        <v>2143.5340000000001</v>
      </c>
      <c r="J161" s="136">
        <f t="shared" si="114"/>
        <v>3.8846467513755055E-2</v>
      </c>
      <c r="K161" s="136">
        <f t="shared" si="115"/>
        <v>0.4020223611258853</v>
      </c>
      <c r="L161" s="136">
        <f t="shared" si="116"/>
        <v>0.23699180885397664</v>
      </c>
      <c r="M161" s="137">
        <f t="shared" si="117"/>
        <v>16.597999999999999</v>
      </c>
      <c r="N161" s="138">
        <f t="shared" si="118"/>
        <v>0.13995579263030117</v>
      </c>
      <c r="O161" s="138">
        <f t="shared" si="119"/>
        <v>11.709634650068532</v>
      </c>
      <c r="P161" s="220">
        <f t="shared" si="120"/>
        <v>43</v>
      </c>
      <c r="Q161" s="221">
        <f t="shared" si="121"/>
        <v>3</v>
      </c>
      <c r="R161" s="221">
        <f t="shared" si="122"/>
        <v>251</v>
      </c>
      <c r="T161">
        <v>529</v>
      </c>
      <c r="U161">
        <v>3179</v>
      </c>
      <c r="V161" t="s">
        <v>496</v>
      </c>
      <c r="W161">
        <v>2143.5340000000001</v>
      </c>
      <c r="X161">
        <v>1252.999</v>
      </c>
      <c r="Y161">
        <v>1.7110000000000001</v>
      </c>
      <c r="Z161">
        <v>16.597999999999999</v>
      </c>
      <c r="AA161">
        <v>150.149148</v>
      </c>
      <c r="AB161">
        <v>5.8327640000000001</v>
      </c>
      <c r="AC161">
        <v>60.363315</v>
      </c>
      <c r="AD161" s="1">
        <v>508</v>
      </c>
      <c r="AE161">
        <v>3</v>
      </c>
      <c r="AF161">
        <v>251</v>
      </c>
      <c r="AG161">
        <v>93</v>
      </c>
      <c r="AH161">
        <v>14.276031</v>
      </c>
      <c r="AI161">
        <v>3826.4</v>
      </c>
      <c r="AJ161">
        <v>68.599999999999994</v>
      </c>
      <c r="AK161">
        <v>43</v>
      </c>
      <c r="AL161">
        <v>22654</v>
      </c>
      <c r="AM161" t="s">
        <v>497</v>
      </c>
      <c r="AN161" t="s">
        <v>817</v>
      </c>
      <c r="AO161">
        <v>1967.9</v>
      </c>
      <c r="AR161" t="s">
        <v>118</v>
      </c>
      <c r="AS161" t="s">
        <v>122</v>
      </c>
      <c r="AT161" t="s">
        <v>244</v>
      </c>
      <c r="AU161" t="s">
        <v>496</v>
      </c>
      <c r="AV161" t="s">
        <v>48</v>
      </c>
      <c r="AW161">
        <v>3</v>
      </c>
      <c r="BB161">
        <v>0.74415152713473054</v>
      </c>
      <c r="BC161" t="s">
        <v>70</v>
      </c>
      <c r="BF161" t="s">
        <v>118</v>
      </c>
      <c r="BG161" t="s">
        <v>122</v>
      </c>
      <c r="BH161" t="s">
        <v>496</v>
      </c>
      <c r="BI161">
        <v>3179</v>
      </c>
      <c r="BJ161">
        <v>3</v>
      </c>
      <c r="BK161" t="s">
        <v>244</v>
      </c>
      <c r="BL161" t="s">
        <v>246</v>
      </c>
      <c r="BM161">
        <v>0.74415152713473054</v>
      </c>
      <c r="BN161" t="s">
        <v>70</v>
      </c>
      <c r="BO161" t="s">
        <v>529</v>
      </c>
      <c r="BP161">
        <v>2143.5340000000001</v>
      </c>
    </row>
    <row r="162" spans="1:68" ht="16.5">
      <c r="A162" s="110" t="str">
        <f t="shared" si="105"/>
        <v>인천스마트</v>
      </c>
      <c r="B162" s="111" t="str">
        <f t="shared" si="106"/>
        <v>최찬준</v>
      </c>
      <c r="C162" s="112" t="str">
        <f t="shared" si="107"/>
        <v>F</v>
      </c>
      <c r="D162" s="113">
        <f t="shared" si="108"/>
        <v>0.79714285714285704</v>
      </c>
      <c r="E162" s="114">
        <f t="shared" si="109"/>
        <v>6678</v>
      </c>
      <c r="F162" s="115" t="str">
        <f t="shared" si="110"/>
        <v>21</v>
      </c>
      <c r="G162" s="116" t="str">
        <f t="shared" si="111"/>
        <v>70바3560</v>
      </c>
      <c r="H162" s="117">
        <f t="shared" si="112"/>
        <v>1</v>
      </c>
      <c r="I162" s="118">
        <f t="shared" si="113"/>
        <v>561.10699999999997</v>
      </c>
      <c r="J162" s="119">
        <f t="shared" si="114"/>
        <v>2.0984853940965387E-2</v>
      </c>
      <c r="K162" s="119">
        <f t="shared" si="115"/>
        <v>0.50099508890414701</v>
      </c>
      <c r="L162" s="119">
        <f t="shared" si="116"/>
        <v>0.24772458728905539</v>
      </c>
      <c r="M162" s="120">
        <f t="shared" si="117"/>
        <v>22.093</v>
      </c>
      <c r="N162" s="121">
        <f t="shared" si="118"/>
        <v>0.89109563773041511</v>
      </c>
      <c r="O162" s="121">
        <f t="shared" si="119"/>
        <v>18.891227519884801</v>
      </c>
      <c r="P162" s="222">
        <f t="shared" si="120"/>
        <v>28</v>
      </c>
      <c r="Q162" s="223">
        <f t="shared" si="121"/>
        <v>5</v>
      </c>
      <c r="R162" s="223">
        <f t="shared" si="122"/>
        <v>106</v>
      </c>
      <c r="T162">
        <v>529</v>
      </c>
      <c r="U162">
        <v>6678</v>
      </c>
      <c r="V162" t="s">
        <v>610</v>
      </c>
      <c r="W162">
        <v>561.10699999999997</v>
      </c>
      <c r="X162">
        <v>335.27699999999999</v>
      </c>
      <c r="Y162">
        <v>1.6739999999999999</v>
      </c>
      <c r="Z162">
        <v>22.093</v>
      </c>
      <c r="AA162">
        <v>43.404161999999999</v>
      </c>
      <c r="AB162">
        <v>0.91083000000000003</v>
      </c>
      <c r="AC162">
        <v>21.745272</v>
      </c>
      <c r="AD162" s="1">
        <v>139</v>
      </c>
      <c r="AE162">
        <v>5</v>
      </c>
      <c r="AF162">
        <v>106</v>
      </c>
      <c r="AG162">
        <v>93</v>
      </c>
      <c r="AH162">
        <v>12.927492000000001</v>
      </c>
      <c r="AI162">
        <v>2765.6</v>
      </c>
      <c r="AJ162">
        <v>199.2</v>
      </c>
      <c r="AK162">
        <v>28</v>
      </c>
      <c r="AL162">
        <v>20756</v>
      </c>
      <c r="AM162" t="s">
        <v>611</v>
      </c>
      <c r="AN162" t="s">
        <v>818</v>
      </c>
      <c r="AO162">
        <v>561.10699999999997</v>
      </c>
      <c r="AR162" t="s">
        <v>118</v>
      </c>
      <c r="AS162" t="s">
        <v>120</v>
      </c>
      <c r="AT162" t="s">
        <v>211</v>
      </c>
      <c r="AU162" t="s">
        <v>610</v>
      </c>
      <c r="AV162" t="s">
        <v>48</v>
      </c>
      <c r="AW162">
        <v>1</v>
      </c>
      <c r="BB162">
        <v>0.79714285714285704</v>
      </c>
      <c r="BC162" t="s">
        <v>70</v>
      </c>
      <c r="BF162" t="s">
        <v>118</v>
      </c>
      <c r="BG162" t="s">
        <v>120</v>
      </c>
      <c r="BH162" t="s">
        <v>610</v>
      </c>
      <c r="BI162">
        <v>6678</v>
      </c>
      <c r="BJ162">
        <v>1</v>
      </c>
      <c r="BK162" t="s">
        <v>211</v>
      </c>
      <c r="BL162" t="s">
        <v>176</v>
      </c>
      <c r="BM162">
        <v>0.79714285714285704</v>
      </c>
      <c r="BN162" t="s">
        <v>70</v>
      </c>
      <c r="BO162" t="s">
        <v>529</v>
      </c>
      <c r="BP162">
        <v>561.10699999999997</v>
      </c>
    </row>
    <row r="163" spans="1:68" ht="16.5">
      <c r="A163" s="127" t="str">
        <f t="shared" si="105"/>
        <v>인천스마트</v>
      </c>
      <c r="B163" s="128" t="str">
        <f t="shared" si="106"/>
        <v>최현</v>
      </c>
      <c r="C163" s="129" t="str">
        <f t="shared" si="107"/>
        <v>B</v>
      </c>
      <c r="D163" s="130">
        <f t="shared" si="108"/>
        <v>0.92240606737798569</v>
      </c>
      <c r="E163" s="131">
        <f t="shared" si="109"/>
        <v>5102</v>
      </c>
      <c r="F163" s="132" t="str">
        <f t="shared" si="110"/>
        <v>20</v>
      </c>
      <c r="G163" s="133" t="str">
        <f t="shared" si="111"/>
        <v>70바3507</v>
      </c>
      <c r="H163" s="134">
        <f t="shared" si="112"/>
        <v>4</v>
      </c>
      <c r="I163" s="135">
        <f t="shared" si="113"/>
        <v>488.20100000000002</v>
      </c>
      <c r="J163" s="136">
        <f t="shared" si="114"/>
        <v>4.485513646219421E-2</v>
      </c>
      <c r="K163" s="136">
        <f t="shared" si="115"/>
        <v>0.36066164211002333</v>
      </c>
      <c r="L163" s="136">
        <f t="shared" si="116"/>
        <v>0.1802536250437832</v>
      </c>
      <c r="M163" s="137">
        <f t="shared" si="117"/>
        <v>16.63</v>
      </c>
      <c r="N163" s="138">
        <f t="shared" si="118"/>
        <v>2.6950227982084836</v>
      </c>
      <c r="O163" s="138">
        <f t="shared" si="119"/>
        <v>60.974890809466942</v>
      </c>
      <c r="P163" s="220">
        <f t="shared" si="120"/>
        <v>14</v>
      </c>
      <c r="Q163" s="221">
        <f t="shared" si="121"/>
        <v>16</v>
      </c>
      <c r="R163" s="221">
        <f t="shared" si="122"/>
        <v>362</v>
      </c>
      <c r="T163">
        <v>529</v>
      </c>
      <c r="U163">
        <v>5102</v>
      </c>
      <c r="V163" t="s">
        <v>819</v>
      </c>
      <c r="W163">
        <v>593.68700000000001</v>
      </c>
      <c r="X163">
        <v>316.85599999999999</v>
      </c>
      <c r="Y163">
        <v>1.8740000000000001</v>
      </c>
      <c r="Z163">
        <v>16.63</v>
      </c>
      <c r="AA163">
        <v>30.852208000000001</v>
      </c>
      <c r="AB163">
        <v>1.38388</v>
      </c>
      <c r="AC163">
        <v>11.127208</v>
      </c>
      <c r="AD163" s="1">
        <v>88</v>
      </c>
      <c r="AE163">
        <v>16</v>
      </c>
      <c r="AF163">
        <v>362</v>
      </c>
      <c r="AG163">
        <v>84</v>
      </c>
      <c r="AH163">
        <v>19.242933000000001</v>
      </c>
      <c r="AI163">
        <v>943.8</v>
      </c>
      <c r="AJ163">
        <v>1.2</v>
      </c>
      <c r="AK163">
        <v>14</v>
      </c>
      <c r="AL163">
        <v>3200</v>
      </c>
      <c r="AM163" t="s">
        <v>820</v>
      </c>
      <c r="AN163" t="s">
        <v>821</v>
      </c>
      <c r="AO163">
        <v>193.19</v>
      </c>
      <c r="AR163" t="s">
        <v>118</v>
      </c>
      <c r="AS163" t="s">
        <v>119</v>
      </c>
      <c r="AT163" t="s">
        <v>203</v>
      </c>
      <c r="AU163" t="s">
        <v>819</v>
      </c>
      <c r="AV163" t="s">
        <v>48</v>
      </c>
      <c r="AW163">
        <v>4</v>
      </c>
      <c r="BB163">
        <v>0.92240606737798569</v>
      </c>
      <c r="BC163" t="s">
        <v>68</v>
      </c>
      <c r="BF163" t="s">
        <v>118</v>
      </c>
      <c r="BG163" t="s">
        <v>119</v>
      </c>
      <c r="BH163" t="s">
        <v>819</v>
      </c>
      <c r="BI163">
        <v>5102</v>
      </c>
      <c r="BJ163">
        <v>4</v>
      </c>
      <c r="BK163" t="s">
        <v>203</v>
      </c>
      <c r="BL163" t="s">
        <v>585</v>
      </c>
      <c r="BM163">
        <v>0.92240606737798569</v>
      </c>
      <c r="BN163" t="s">
        <v>68</v>
      </c>
      <c r="BO163" t="s">
        <v>177</v>
      </c>
      <c r="BP163">
        <v>488.20100000000002</v>
      </c>
    </row>
    <row r="164" spans="1:68" ht="16.5">
      <c r="A164" s="110" t="str">
        <f t="shared" si="105"/>
        <v>인천스마트</v>
      </c>
      <c r="B164" s="111" t="str">
        <f t="shared" si="106"/>
        <v>최홍락</v>
      </c>
      <c r="C164" s="112" t="str">
        <f t="shared" si="107"/>
        <v>A</v>
      </c>
      <c r="D164" s="113">
        <f t="shared" si="108"/>
        <v>0.96279300380742971</v>
      </c>
      <c r="E164" s="114">
        <f t="shared" si="109"/>
        <v>6658</v>
      </c>
      <c r="F164" s="115" t="str">
        <f t="shared" si="110"/>
        <v>21</v>
      </c>
      <c r="G164" s="116" t="str">
        <f t="shared" si="111"/>
        <v>70바3627</v>
      </c>
      <c r="H164" s="117">
        <f t="shared" si="112"/>
        <v>5</v>
      </c>
      <c r="I164" s="118">
        <f t="shared" si="113"/>
        <v>1552.588</v>
      </c>
      <c r="J164" s="119">
        <f t="shared" si="114"/>
        <v>3.8635776956120272E-3</v>
      </c>
      <c r="K164" s="119">
        <f t="shared" si="115"/>
        <v>0.37507468542657918</v>
      </c>
      <c r="L164" s="119">
        <f t="shared" si="116"/>
        <v>0.12108814444012192</v>
      </c>
      <c r="M164" s="120">
        <f t="shared" si="117"/>
        <v>11.673999999999999</v>
      </c>
      <c r="N164" s="121">
        <f t="shared" si="118"/>
        <v>0.19322576240444986</v>
      </c>
      <c r="O164" s="121">
        <f t="shared" si="119"/>
        <v>6.569675921751295</v>
      </c>
      <c r="P164" s="222">
        <f t="shared" si="120"/>
        <v>1</v>
      </c>
      <c r="Q164" s="223">
        <f t="shared" si="121"/>
        <v>3</v>
      </c>
      <c r="R164" s="223">
        <f t="shared" si="122"/>
        <v>102</v>
      </c>
      <c r="T164">
        <v>529</v>
      </c>
      <c r="U164">
        <v>6658</v>
      </c>
      <c r="V164" t="s">
        <v>498</v>
      </c>
      <c r="W164">
        <v>1552.588</v>
      </c>
      <c r="X164">
        <v>762.82299999999998</v>
      </c>
      <c r="Y164">
        <v>2.0350000000000001</v>
      </c>
      <c r="Z164">
        <v>11.673999999999999</v>
      </c>
      <c r="AA164">
        <v>102.44468500000001</v>
      </c>
      <c r="AB164">
        <v>0.39580300000000002</v>
      </c>
      <c r="AC164">
        <v>38.424408</v>
      </c>
      <c r="AD164" s="1">
        <v>188</v>
      </c>
      <c r="AE164">
        <v>3</v>
      </c>
      <c r="AF164">
        <v>102</v>
      </c>
      <c r="AG164">
        <v>89</v>
      </c>
      <c r="AH164">
        <v>15.155378000000001</v>
      </c>
      <c r="AI164">
        <v>406.1</v>
      </c>
      <c r="AJ164">
        <v>11.8</v>
      </c>
      <c r="AK164">
        <v>1</v>
      </c>
      <c r="AL164">
        <v>491</v>
      </c>
      <c r="AM164" t="s">
        <v>499</v>
      </c>
      <c r="AN164" t="s">
        <v>822</v>
      </c>
      <c r="AO164">
        <v>1168.058</v>
      </c>
      <c r="AR164" t="s">
        <v>118</v>
      </c>
      <c r="AS164" t="s">
        <v>120</v>
      </c>
      <c r="AT164" t="s">
        <v>221</v>
      </c>
      <c r="AU164" t="s">
        <v>498</v>
      </c>
      <c r="AV164" t="s">
        <v>48</v>
      </c>
      <c r="AW164">
        <v>5</v>
      </c>
      <c r="BB164">
        <v>0.96279300380742971</v>
      </c>
      <c r="BC164" t="s">
        <v>66</v>
      </c>
      <c r="BF164" t="s">
        <v>118</v>
      </c>
      <c r="BG164" t="s">
        <v>120</v>
      </c>
      <c r="BH164" t="s">
        <v>498</v>
      </c>
      <c r="BI164">
        <v>6658</v>
      </c>
      <c r="BJ164">
        <v>5</v>
      </c>
      <c r="BK164" t="s">
        <v>221</v>
      </c>
      <c r="BL164" t="s">
        <v>213</v>
      </c>
      <c r="BM164">
        <v>0.96279300380742971</v>
      </c>
      <c r="BN164" t="s">
        <v>66</v>
      </c>
      <c r="BO164" t="s">
        <v>180</v>
      </c>
      <c r="BP164">
        <v>1552.588</v>
      </c>
    </row>
    <row r="165" spans="1:68" ht="16.5">
      <c r="A165" s="127" t="str">
        <f t="shared" si="105"/>
        <v>인천스마트</v>
      </c>
      <c r="B165" s="128" t="str">
        <f t="shared" si="106"/>
        <v>편정범</v>
      </c>
      <c r="C165" s="129" t="str">
        <f t="shared" si="107"/>
        <v>D</v>
      </c>
      <c r="D165" s="130">
        <f t="shared" si="108"/>
        <v>0.82981805606006032</v>
      </c>
      <c r="E165" s="131">
        <f t="shared" si="109"/>
        <v>4601</v>
      </c>
      <c r="F165" s="132" t="str">
        <f t="shared" si="110"/>
        <v>38</v>
      </c>
      <c r="G165" s="133" t="str">
        <f t="shared" si="111"/>
        <v>70바3546</v>
      </c>
      <c r="H165" s="134">
        <f t="shared" si="112"/>
        <v>3</v>
      </c>
      <c r="I165" s="135">
        <f t="shared" si="113"/>
        <v>1462.3089999999997</v>
      </c>
      <c r="J165" s="136">
        <f t="shared" si="114"/>
        <v>1.7071726126847455E-2</v>
      </c>
      <c r="K165" s="136">
        <f t="shared" si="115"/>
        <v>0.30892592647481248</v>
      </c>
      <c r="L165" s="136">
        <f t="shared" si="116"/>
        <v>7.5907349267494095E-2</v>
      </c>
      <c r="M165" s="137">
        <f t="shared" si="117"/>
        <v>11.609</v>
      </c>
      <c r="N165" s="138">
        <f t="shared" si="118"/>
        <v>1.2993149874616103</v>
      </c>
      <c r="O165" s="138">
        <f t="shared" si="119"/>
        <v>6.2230349399477127</v>
      </c>
      <c r="P165" s="220">
        <f t="shared" si="120"/>
        <v>1</v>
      </c>
      <c r="Q165" s="221">
        <f t="shared" si="121"/>
        <v>19</v>
      </c>
      <c r="R165" s="221">
        <f t="shared" si="122"/>
        <v>91</v>
      </c>
      <c r="T165">
        <v>529</v>
      </c>
      <c r="U165">
        <v>4601</v>
      </c>
      <c r="V165" t="s">
        <v>500</v>
      </c>
      <c r="W165">
        <v>1462.309</v>
      </c>
      <c r="X165">
        <v>766.70799999999997</v>
      </c>
      <c r="Y165">
        <v>1.907</v>
      </c>
      <c r="Z165">
        <v>11.609</v>
      </c>
      <c r="AA165">
        <v>90.283782000000002</v>
      </c>
      <c r="AB165">
        <v>1.5412999999999999</v>
      </c>
      <c r="AC165">
        <v>27.891000999999999</v>
      </c>
      <c r="AD165" s="1">
        <v>111</v>
      </c>
      <c r="AE165">
        <v>19</v>
      </c>
      <c r="AF165">
        <v>91</v>
      </c>
      <c r="AG165">
        <v>69</v>
      </c>
      <c r="AH165">
        <v>16.196807</v>
      </c>
      <c r="AI165">
        <v>113.5</v>
      </c>
      <c r="AJ165">
        <v>0</v>
      </c>
      <c r="AK165">
        <v>1</v>
      </c>
      <c r="AL165">
        <v>22</v>
      </c>
      <c r="AM165" t="s">
        <v>501</v>
      </c>
      <c r="AN165" t="s">
        <v>823</v>
      </c>
      <c r="AO165">
        <v>1301.5129999999999</v>
      </c>
      <c r="AR165" t="s">
        <v>118</v>
      </c>
      <c r="AS165" t="s">
        <v>122</v>
      </c>
      <c r="AT165" t="s">
        <v>242</v>
      </c>
      <c r="AU165" t="s">
        <v>500</v>
      </c>
      <c r="AV165" t="s">
        <v>48</v>
      </c>
      <c r="AW165">
        <v>3</v>
      </c>
      <c r="BB165">
        <v>0.82981805606006032</v>
      </c>
      <c r="BC165" t="s">
        <v>67</v>
      </c>
      <c r="BF165" t="s">
        <v>118</v>
      </c>
      <c r="BG165" t="s">
        <v>122</v>
      </c>
      <c r="BH165" t="s">
        <v>500</v>
      </c>
      <c r="BI165">
        <v>4601</v>
      </c>
      <c r="BJ165">
        <v>3</v>
      </c>
      <c r="BK165" t="s">
        <v>242</v>
      </c>
      <c r="BL165" t="s">
        <v>240</v>
      </c>
      <c r="BM165">
        <v>0.82981805606006032</v>
      </c>
      <c r="BN165" t="s">
        <v>67</v>
      </c>
      <c r="BO165" t="s">
        <v>181</v>
      </c>
      <c r="BP165">
        <v>1462.3089999999997</v>
      </c>
    </row>
    <row r="166" spans="1:68" ht="16.5">
      <c r="A166" s="110" t="str">
        <f t="shared" si="105"/>
        <v>인천스마트</v>
      </c>
      <c r="B166" s="111" t="str">
        <f t="shared" si="106"/>
        <v>한국현</v>
      </c>
      <c r="C166" s="112" t="str">
        <f t="shared" si="107"/>
        <v>C</v>
      </c>
      <c r="D166" s="113">
        <f t="shared" si="108"/>
        <v>0.88191224030654236</v>
      </c>
      <c r="E166" s="114">
        <f t="shared" si="109"/>
        <v>6073</v>
      </c>
      <c r="F166" s="115" t="str">
        <f t="shared" si="110"/>
        <v>21</v>
      </c>
      <c r="G166" s="116" t="str">
        <f t="shared" si="111"/>
        <v>70바3625</v>
      </c>
      <c r="H166" s="117">
        <f t="shared" si="112"/>
        <v>4</v>
      </c>
      <c r="I166" s="118">
        <f t="shared" si="113"/>
        <v>1986.2950000000001</v>
      </c>
      <c r="J166" s="119">
        <f t="shared" si="114"/>
        <v>3.5442710559198079E-2</v>
      </c>
      <c r="K166" s="119">
        <f t="shared" si="115"/>
        <v>0.36934218006108438</v>
      </c>
      <c r="L166" s="119">
        <f t="shared" si="116"/>
        <v>0.13593147040092232</v>
      </c>
      <c r="M166" s="120">
        <f t="shared" si="117"/>
        <v>12.035</v>
      </c>
      <c r="N166" s="121">
        <f t="shared" si="118"/>
        <v>0.35241492326165047</v>
      </c>
      <c r="O166" s="121">
        <f t="shared" si="119"/>
        <v>4.380014046251941</v>
      </c>
      <c r="P166" s="222">
        <f t="shared" si="120"/>
        <v>59</v>
      </c>
      <c r="Q166" s="223">
        <f t="shared" si="121"/>
        <v>7</v>
      </c>
      <c r="R166" s="223">
        <f t="shared" si="122"/>
        <v>87</v>
      </c>
      <c r="T166">
        <v>529</v>
      </c>
      <c r="U166">
        <v>6073</v>
      </c>
      <c r="V166" t="s">
        <v>502</v>
      </c>
      <c r="W166">
        <v>1986.2950000000001</v>
      </c>
      <c r="X166">
        <v>984.66700000000003</v>
      </c>
      <c r="Y166">
        <v>2.0169999999999999</v>
      </c>
      <c r="Z166">
        <v>12.035</v>
      </c>
      <c r="AA166">
        <v>152.773022</v>
      </c>
      <c r="AB166">
        <v>5.4146900000000002</v>
      </c>
      <c r="AC166">
        <v>56.425521000000003</v>
      </c>
      <c r="AD166" s="1">
        <v>270</v>
      </c>
      <c r="AE166">
        <v>7</v>
      </c>
      <c r="AF166">
        <v>87</v>
      </c>
      <c r="AG166">
        <v>91</v>
      </c>
      <c r="AH166">
        <v>13.001607999999999</v>
      </c>
      <c r="AI166">
        <v>1721.3</v>
      </c>
      <c r="AJ166">
        <v>120.2</v>
      </c>
      <c r="AK166">
        <v>59</v>
      </c>
      <c r="AL166">
        <v>17039</v>
      </c>
      <c r="AM166" t="s">
        <v>503</v>
      </c>
      <c r="AN166" t="s">
        <v>824</v>
      </c>
      <c r="AO166">
        <v>1652.2090000000001</v>
      </c>
      <c r="AR166" t="s">
        <v>118</v>
      </c>
      <c r="AS166" t="s">
        <v>120</v>
      </c>
      <c r="AT166" t="s">
        <v>218</v>
      </c>
      <c r="AU166" t="s">
        <v>502</v>
      </c>
      <c r="AV166" t="s">
        <v>48</v>
      </c>
      <c r="AW166">
        <v>4</v>
      </c>
      <c r="BB166">
        <v>0.88191224030654236</v>
      </c>
      <c r="BC166" t="s">
        <v>69</v>
      </c>
      <c r="BF166" t="s">
        <v>118</v>
      </c>
      <c r="BG166" t="s">
        <v>120</v>
      </c>
      <c r="BH166" t="s">
        <v>502</v>
      </c>
      <c r="BI166">
        <v>6073</v>
      </c>
      <c r="BJ166">
        <v>4</v>
      </c>
      <c r="BK166" t="s">
        <v>218</v>
      </c>
      <c r="BL166" t="s">
        <v>224</v>
      </c>
      <c r="BM166">
        <v>0.88191224030654236</v>
      </c>
      <c r="BN166" t="s">
        <v>69</v>
      </c>
      <c r="BO166" t="s">
        <v>179</v>
      </c>
      <c r="BP166">
        <v>1986.2950000000001</v>
      </c>
    </row>
    <row r="167" spans="1:68" ht="16.5">
      <c r="A167" s="127" t="str">
        <f t="shared" si="105"/>
        <v>인천스마트</v>
      </c>
      <c r="B167" s="128" t="str">
        <f t="shared" si="106"/>
        <v>허선균</v>
      </c>
      <c r="C167" s="129" t="str">
        <f t="shared" si="107"/>
        <v>B</v>
      </c>
      <c r="D167" s="130">
        <f t="shared" si="108"/>
        <v>0.9383799057232024</v>
      </c>
      <c r="E167" s="131">
        <f t="shared" si="109"/>
        <v>4853</v>
      </c>
      <c r="F167" s="132" t="str">
        <f t="shared" si="110"/>
        <v>21</v>
      </c>
      <c r="G167" s="133" t="str">
        <f t="shared" si="111"/>
        <v>70바3560</v>
      </c>
      <c r="H167" s="134">
        <f t="shared" si="112"/>
        <v>2</v>
      </c>
      <c r="I167" s="135">
        <f t="shared" si="113"/>
        <v>2724.5909999999999</v>
      </c>
      <c r="J167" s="136">
        <f t="shared" si="114"/>
        <v>4.9853036504145923E-2</v>
      </c>
      <c r="K167" s="136">
        <f t="shared" si="115"/>
        <v>0.4053187083150559</v>
      </c>
      <c r="L167" s="136">
        <f t="shared" si="116"/>
        <v>0.16296023880281482</v>
      </c>
      <c r="M167" s="137">
        <f t="shared" si="117"/>
        <v>15.138999999999999</v>
      </c>
      <c r="N167" s="138">
        <f t="shared" si="118"/>
        <v>0.25691929540984315</v>
      </c>
      <c r="O167" s="138">
        <f t="shared" si="119"/>
        <v>11.781584832365665</v>
      </c>
      <c r="P167" s="220">
        <f t="shared" si="120"/>
        <v>64</v>
      </c>
      <c r="Q167" s="221">
        <f t="shared" si="121"/>
        <v>7</v>
      </c>
      <c r="R167" s="221">
        <f t="shared" si="122"/>
        <v>321</v>
      </c>
      <c r="T167">
        <v>529</v>
      </c>
      <c r="U167">
        <v>4853</v>
      </c>
      <c r="V167" t="s">
        <v>504</v>
      </c>
      <c r="W167">
        <v>2724.5909999999999</v>
      </c>
      <c r="X167">
        <v>1390.1179999999999</v>
      </c>
      <c r="Y167">
        <v>1.96</v>
      </c>
      <c r="Z167">
        <v>15.138999999999999</v>
      </c>
      <c r="AA167">
        <v>203.63662299999999</v>
      </c>
      <c r="AB167">
        <v>10.151904</v>
      </c>
      <c r="AC167">
        <v>82.537733000000003</v>
      </c>
      <c r="AD167" s="1">
        <v>444</v>
      </c>
      <c r="AE167">
        <v>7</v>
      </c>
      <c r="AF167">
        <v>321</v>
      </c>
      <c r="AG167">
        <v>89</v>
      </c>
      <c r="AH167">
        <v>13.379670000000001</v>
      </c>
      <c r="AI167">
        <v>1995.6</v>
      </c>
      <c r="AJ167">
        <v>56</v>
      </c>
      <c r="AK167">
        <v>64</v>
      </c>
      <c r="AL167">
        <v>33509</v>
      </c>
      <c r="AM167" t="s">
        <v>505</v>
      </c>
      <c r="AN167" t="s">
        <v>825</v>
      </c>
      <c r="AO167">
        <v>2061.4169999999999</v>
      </c>
      <c r="AR167" t="s">
        <v>118</v>
      </c>
      <c r="AS167" t="s">
        <v>120</v>
      </c>
      <c r="AT167" t="s">
        <v>211</v>
      </c>
      <c r="AU167" t="s">
        <v>504</v>
      </c>
      <c r="AV167" t="s">
        <v>48</v>
      </c>
      <c r="AW167">
        <v>2</v>
      </c>
      <c r="BB167">
        <v>0.9383799057232024</v>
      </c>
      <c r="BC167" t="s">
        <v>68</v>
      </c>
      <c r="BF167" t="s">
        <v>118</v>
      </c>
      <c r="BG167" t="s">
        <v>120</v>
      </c>
      <c r="BH167" t="s">
        <v>504</v>
      </c>
      <c r="BI167">
        <v>4853</v>
      </c>
      <c r="BJ167">
        <v>2</v>
      </c>
      <c r="BK167" t="s">
        <v>211</v>
      </c>
      <c r="BL167" t="s">
        <v>223</v>
      </c>
      <c r="BM167">
        <v>0.9383799057232024</v>
      </c>
      <c r="BN167" t="s">
        <v>68</v>
      </c>
      <c r="BO167" t="s">
        <v>177</v>
      </c>
      <c r="BP167">
        <v>2724.5909999999999</v>
      </c>
    </row>
    <row r="168" spans="1:68" ht="16.5">
      <c r="A168" s="110" t="str">
        <f t="shared" si="105"/>
        <v>인천스마트</v>
      </c>
      <c r="B168" s="111" t="str">
        <f t="shared" si="106"/>
        <v>홍성운</v>
      </c>
      <c r="C168" s="112" t="str">
        <f t="shared" si="107"/>
        <v>B</v>
      </c>
      <c r="D168" s="113">
        <f t="shared" si="108"/>
        <v>0.93337739981259127</v>
      </c>
      <c r="E168" s="114">
        <f t="shared" si="109"/>
        <v>9888</v>
      </c>
      <c r="F168" s="115" t="str">
        <f t="shared" si="110"/>
        <v>27</v>
      </c>
      <c r="G168" s="116" t="str">
        <f t="shared" si="111"/>
        <v>70바3676</v>
      </c>
      <c r="H168" s="117">
        <f t="shared" si="112"/>
        <v>2</v>
      </c>
      <c r="I168" s="118">
        <f t="shared" si="113"/>
        <v>2019.116</v>
      </c>
      <c r="J168" s="119">
        <f t="shared" si="114"/>
        <v>1.0306038291946974E-2</v>
      </c>
      <c r="K168" s="119">
        <f t="shared" si="115"/>
        <v>0.37778638549427251</v>
      </c>
      <c r="L168" s="119">
        <f t="shared" si="116"/>
        <v>0.20702129050534987</v>
      </c>
      <c r="M168" s="120">
        <f t="shared" si="117"/>
        <v>14.114000000000001</v>
      </c>
      <c r="N168" s="121">
        <f t="shared" si="118"/>
        <v>0.49526624522810975</v>
      </c>
      <c r="O168" s="121">
        <f t="shared" si="119"/>
        <v>63.493132638243665</v>
      </c>
      <c r="P168" s="222">
        <f t="shared" si="120"/>
        <v>1</v>
      </c>
      <c r="Q168" s="223">
        <f t="shared" si="121"/>
        <v>10</v>
      </c>
      <c r="R168" s="223">
        <f t="shared" si="122"/>
        <v>1282</v>
      </c>
      <c r="T168">
        <v>529</v>
      </c>
      <c r="U168">
        <v>9888</v>
      </c>
      <c r="V168" t="s">
        <v>506</v>
      </c>
      <c r="W168">
        <v>2019.116</v>
      </c>
      <c r="X168">
        <v>1034.0940000000001</v>
      </c>
      <c r="Y168">
        <v>1.9530000000000001</v>
      </c>
      <c r="Z168">
        <v>14.114000000000001</v>
      </c>
      <c r="AA168">
        <v>120.69274</v>
      </c>
      <c r="AB168">
        <v>1.2438640000000001</v>
      </c>
      <c r="AC168">
        <v>45.596074000000002</v>
      </c>
      <c r="AD168" s="1">
        <v>418</v>
      </c>
      <c r="AE168">
        <v>10</v>
      </c>
      <c r="AF168">
        <v>1282</v>
      </c>
      <c r="AG168">
        <v>91</v>
      </c>
      <c r="AH168">
        <v>16.729389999999999</v>
      </c>
      <c r="AI168">
        <v>2101.1999999999998</v>
      </c>
      <c r="AJ168">
        <v>18</v>
      </c>
      <c r="AK168">
        <v>1</v>
      </c>
      <c r="AL168">
        <v>2766</v>
      </c>
      <c r="AM168" t="s">
        <v>507</v>
      </c>
      <c r="AN168" t="s">
        <v>826</v>
      </c>
      <c r="AO168">
        <v>1870.8689999999999</v>
      </c>
      <c r="AR168" t="s">
        <v>118</v>
      </c>
      <c r="AS168" t="s">
        <v>121</v>
      </c>
      <c r="AT168" t="s">
        <v>238</v>
      </c>
      <c r="AU168" t="s">
        <v>506</v>
      </c>
      <c r="AV168" t="s">
        <v>48</v>
      </c>
      <c r="AW168">
        <v>2</v>
      </c>
      <c r="BB168">
        <v>0.93337739981259127</v>
      </c>
      <c r="BC168" t="s">
        <v>68</v>
      </c>
      <c r="BF168" t="s">
        <v>118</v>
      </c>
      <c r="BG168" t="s">
        <v>121</v>
      </c>
      <c r="BH168" t="s">
        <v>506</v>
      </c>
      <c r="BI168">
        <v>9888</v>
      </c>
      <c r="BJ168">
        <v>2</v>
      </c>
      <c r="BK168" t="s">
        <v>238</v>
      </c>
      <c r="BL168" t="s">
        <v>229</v>
      </c>
      <c r="BM168">
        <v>0.93337739981259127</v>
      </c>
      <c r="BN168" t="s">
        <v>68</v>
      </c>
      <c r="BO168" t="s">
        <v>177</v>
      </c>
      <c r="BP168">
        <v>2019.116</v>
      </c>
    </row>
    <row r="169" spans="1:68" ht="16.5">
      <c r="A169" s="127" t="str">
        <f t="shared" si="105"/>
        <v>인천스마트</v>
      </c>
      <c r="B169" s="128" t="str">
        <f t="shared" si="106"/>
        <v>황상원</v>
      </c>
      <c r="C169" s="129" t="str">
        <f t="shared" si="107"/>
        <v>S</v>
      </c>
      <c r="D169" s="130">
        <f t="shared" si="108"/>
        <v>1.0235735005058675</v>
      </c>
      <c r="E169" s="131">
        <f t="shared" si="109"/>
        <v>9315</v>
      </c>
      <c r="F169" s="132" t="str">
        <f t="shared" si="110"/>
        <v>5</v>
      </c>
      <c r="G169" s="133" t="str">
        <f t="shared" si="111"/>
        <v>70바3620</v>
      </c>
      <c r="H169" s="134">
        <f t="shared" si="112"/>
        <v>10</v>
      </c>
      <c r="I169" s="135">
        <f t="shared" si="113"/>
        <v>1974.9199999999998</v>
      </c>
      <c r="J169" s="136">
        <f t="shared" si="114"/>
        <v>4.0320681341741629E-3</v>
      </c>
      <c r="K169" s="136">
        <f t="shared" si="115"/>
        <v>0.34461501211821882</v>
      </c>
      <c r="L169" s="136">
        <f t="shared" si="116"/>
        <v>0.19595730459968</v>
      </c>
      <c r="M169" s="137">
        <f t="shared" si="117"/>
        <v>9.5239999999999991</v>
      </c>
      <c r="N169" s="138">
        <f t="shared" si="118"/>
        <v>0</v>
      </c>
      <c r="O169" s="138">
        <f t="shared" si="119"/>
        <v>3.4431774451623354</v>
      </c>
      <c r="P169" s="220">
        <f t="shared" si="120"/>
        <v>121</v>
      </c>
      <c r="Q169" s="221">
        <f t="shared" si="121"/>
        <v>0</v>
      </c>
      <c r="R169" s="221">
        <f t="shared" si="122"/>
        <v>68</v>
      </c>
      <c r="T169">
        <v>529</v>
      </c>
      <c r="U169">
        <v>9315</v>
      </c>
      <c r="V169" t="s">
        <v>520</v>
      </c>
      <c r="W169">
        <v>1974.92</v>
      </c>
      <c r="X169">
        <v>925.46500000000003</v>
      </c>
      <c r="Y169">
        <v>2.1339999999999999</v>
      </c>
      <c r="Z169">
        <v>9.5239999999999991</v>
      </c>
      <c r="AA169">
        <v>114.834121</v>
      </c>
      <c r="AB169">
        <v>0.46301900000000001</v>
      </c>
      <c r="AC169">
        <v>39.573562000000003</v>
      </c>
      <c r="AD169" s="1">
        <v>387</v>
      </c>
      <c r="AE169">
        <v>0</v>
      </c>
      <c r="AF169">
        <v>68</v>
      </c>
      <c r="AG169">
        <v>68</v>
      </c>
      <c r="AH169">
        <v>17.198024</v>
      </c>
      <c r="AI169">
        <v>488.4</v>
      </c>
      <c r="AJ169">
        <v>0</v>
      </c>
      <c r="AK169">
        <v>121</v>
      </c>
      <c r="AL169">
        <v>98</v>
      </c>
      <c r="AM169" t="s">
        <v>521</v>
      </c>
      <c r="AN169" t="s">
        <v>827</v>
      </c>
      <c r="AO169">
        <v>395.47199999999998</v>
      </c>
      <c r="AR169" t="s">
        <v>118</v>
      </c>
      <c r="AS169" t="s">
        <v>123</v>
      </c>
      <c r="AT169" t="s">
        <v>255</v>
      </c>
      <c r="AU169" t="s">
        <v>520</v>
      </c>
      <c r="AV169" t="s">
        <v>48</v>
      </c>
      <c r="AW169">
        <v>10</v>
      </c>
      <c r="BB169">
        <v>1.0235735005058675</v>
      </c>
      <c r="BC169" t="s">
        <v>71</v>
      </c>
      <c r="BF169" t="s">
        <v>118</v>
      </c>
      <c r="BG169" t="s">
        <v>123</v>
      </c>
      <c r="BH169" t="s">
        <v>520</v>
      </c>
      <c r="BI169">
        <v>9315</v>
      </c>
      <c r="BJ169">
        <v>10</v>
      </c>
      <c r="BK169" t="s">
        <v>255</v>
      </c>
      <c r="BL169" t="s">
        <v>257</v>
      </c>
      <c r="BM169">
        <v>1.0235735005058675</v>
      </c>
      <c r="BN169" t="s">
        <v>71</v>
      </c>
      <c r="BO169" t="s">
        <v>178</v>
      </c>
      <c r="BP169">
        <v>1974.9199999999998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9">
    <cfRule type="containsText" dxfId="60" priority="1" operator="containsText" text="F">
      <formula>NOT(ISERROR(SEARCH("F",C5)))</formula>
    </cfRule>
    <cfRule type="containsText" dxfId="59" priority="2" operator="containsText" text="D">
      <formula>NOT(ISERROR(SEARCH("D",C5)))</formula>
    </cfRule>
    <cfRule type="containsText" dxfId="58" priority="3" operator="containsText" text="C">
      <formula>NOT(ISERROR(SEARCH("C",C5)))</formula>
    </cfRule>
    <cfRule type="containsText" dxfId="57" priority="4" operator="containsText" text="B">
      <formula>NOT(ISERROR(SEARCH("B",C5)))</formula>
    </cfRule>
    <cfRule type="containsText" dxfId="56" priority="5" operator="containsText" text="A">
      <formula>NOT(ISERROR(SEARCH("A",C5)))</formula>
    </cfRule>
    <cfRule type="containsText" dxfId="55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9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620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621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 t="s">
        <v>622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623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193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624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74</v>
      </c>
      <c r="C13" s="264" t="s">
        <v>65</v>
      </c>
      <c r="D13" s="264" t="s">
        <v>160</v>
      </c>
      <c r="E13" s="265" t="s">
        <v>146</v>
      </c>
      <c r="F13" s="263" t="s">
        <v>151</v>
      </c>
      <c r="G13" s="265" t="s">
        <v>149</v>
      </c>
      <c r="H13" s="265" t="s">
        <v>153</v>
      </c>
      <c r="I13" s="228" t="s">
        <v>155</v>
      </c>
      <c r="J13" s="265" t="s">
        <v>11</v>
      </c>
      <c r="K13" s="265" t="s">
        <v>12</v>
      </c>
      <c r="L13" s="265" t="s">
        <v>13</v>
      </c>
      <c r="M13" s="265" t="s">
        <v>106</v>
      </c>
      <c r="N13" s="265" t="s">
        <v>6</v>
      </c>
      <c r="O13" s="265" t="s">
        <v>7</v>
      </c>
      <c r="P13" s="265" t="s">
        <v>182</v>
      </c>
      <c r="Q13" s="266" t="s">
        <v>184</v>
      </c>
      <c r="R13" s="266" t="s">
        <v>185</v>
      </c>
    </row>
    <row r="14" spans="1:18" ht="16.5">
      <c r="A14" s="267" t="s">
        <v>118</v>
      </c>
      <c r="B14" s="268" t="s">
        <v>276</v>
      </c>
      <c r="C14" s="269" t="s">
        <v>67</v>
      </c>
      <c r="D14" s="270">
        <v>0.80173913043478273</v>
      </c>
      <c r="E14" s="271">
        <v>3792</v>
      </c>
      <c r="F14" s="229" t="s">
        <v>122</v>
      </c>
      <c r="G14" s="272" t="s">
        <v>245</v>
      </c>
      <c r="H14" s="273">
        <v>1</v>
      </c>
      <c r="I14" s="230">
        <v>1990.3109999999999</v>
      </c>
      <c r="J14" s="274">
        <v>1.2640106778241039E-2</v>
      </c>
      <c r="K14" s="274">
        <v>0.42853827030625707</v>
      </c>
      <c r="L14" s="274">
        <v>0.13465232317964379</v>
      </c>
      <c r="M14" s="275">
        <v>17.571999999999999</v>
      </c>
      <c r="N14" s="276">
        <v>0</v>
      </c>
      <c r="O14" s="276">
        <v>19.042250181001865</v>
      </c>
      <c r="P14" s="277">
        <v>38</v>
      </c>
      <c r="Q14" s="278">
        <v>0</v>
      </c>
      <c r="R14" s="278">
        <v>379</v>
      </c>
    </row>
    <row r="15" spans="1:18" ht="16.5">
      <c r="A15" s="267" t="s">
        <v>118</v>
      </c>
      <c r="B15" s="268" t="s">
        <v>278</v>
      </c>
      <c r="C15" s="269" t="s">
        <v>67</v>
      </c>
      <c r="D15" s="270">
        <v>0.82403339443949697</v>
      </c>
      <c r="E15" s="271">
        <v>7766</v>
      </c>
      <c r="F15" s="229" t="s">
        <v>120</v>
      </c>
      <c r="G15" s="272" t="s">
        <v>213</v>
      </c>
      <c r="H15" s="273">
        <v>6</v>
      </c>
      <c r="I15" s="230">
        <v>1435.6220000000001</v>
      </c>
      <c r="J15" s="274">
        <v>4.1421773531624358E-2</v>
      </c>
      <c r="K15" s="274">
        <v>0.37664996632836295</v>
      </c>
      <c r="L15" s="274">
        <v>0.22869536420245715</v>
      </c>
      <c r="M15" s="275">
        <v>16.033999999999999</v>
      </c>
      <c r="N15" s="276">
        <v>0.2786248747929469</v>
      </c>
      <c r="O15" s="276">
        <v>25.494176043554639</v>
      </c>
      <c r="P15" s="277">
        <v>17</v>
      </c>
      <c r="Q15" s="278">
        <v>4</v>
      </c>
      <c r="R15" s="278">
        <v>374</v>
      </c>
    </row>
    <row r="16" spans="1:18" ht="16.5">
      <c r="A16" s="267" t="s">
        <v>118</v>
      </c>
      <c r="B16" s="268" t="s">
        <v>288</v>
      </c>
      <c r="C16" s="269" t="s">
        <v>67</v>
      </c>
      <c r="D16" s="270">
        <v>0.83221911062430753</v>
      </c>
      <c r="E16" s="271">
        <v>9497</v>
      </c>
      <c r="F16" s="229" t="s">
        <v>120</v>
      </c>
      <c r="G16" s="272" t="s">
        <v>215</v>
      </c>
      <c r="H16" s="273">
        <v>3</v>
      </c>
      <c r="I16" s="230">
        <v>2123.165</v>
      </c>
      <c r="J16" s="274">
        <v>2.6601841237531763E-2</v>
      </c>
      <c r="K16" s="274">
        <v>0.38672284544175489</v>
      </c>
      <c r="L16" s="274">
        <v>0.18026312870232733</v>
      </c>
      <c r="M16" s="275">
        <v>13.064</v>
      </c>
      <c r="N16" s="276">
        <v>0.18839798131563021</v>
      </c>
      <c r="O16" s="276">
        <v>15.77833093518403</v>
      </c>
      <c r="P16" s="277">
        <v>27</v>
      </c>
      <c r="Q16" s="278">
        <v>4</v>
      </c>
      <c r="R16" s="278">
        <v>360</v>
      </c>
    </row>
    <row r="17" spans="1:18" ht="16.5">
      <c r="A17" s="267" t="s">
        <v>118</v>
      </c>
      <c r="B17" s="268" t="s">
        <v>290</v>
      </c>
      <c r="C17" s="269" t="s">
        <v>67</v>
      </c>
      <c r="D17" s="270">
        <v>0.81854976881902264</v>
      </c>
      <c r="E17" s="271">
        <v>101</v>
      </c>
      <c r="F17" s="229" t="s">
        <v>122</v>
      </c>
      <c r="G17" s="272" t="s">
        <v>252</v>
      </c>
      <c r="H17" s="273">
        <v>2</v>
      </c>
      <c r="I17" s="230">
        <v>2412.076</v>
      </c>
      <c r="J17" s="274">
        <v>2.453399479057956E-2</v>
      </c>
      <c r="K17" s="274">
        <v>0.36604426927841877</v>
      </c>
      <c r="L17" s="274">
        <v>0.2317505750233409</v>
      </c>
      <c r="M17" s="275">
        <v>12.818</v>
      </c>
      <c r="N17" s="276">
        <v>4.1458063510436655E-2</v>
      </c>
      <c r="O17" s="276">
        <v>12.810541624724925</v>
      </c>
      <c r="P17" s="277">
        <v>14</v>
      </c>
      <c r="Q17" s="278">
        <v>1</v>
      </c>
      <c r="R17" s="278">
        <v>309</v>
      </c>
    </row>
    <row r="18" spans="1:18" ht="16.5">
      <c r="A18" s="267" t="s">
        <v>118</v>
      </c>
      <c r="B18" s="268" t="s">
        <v>625</v>
      </c>
      <c r="C18" s="269" t="s">
        <v>67</v>
      </c>
      <c r="D18" s="270">
        <v>0.83215102927238949</v>
      </c>
      <c r="E18" s="271">
        <v>4478</v>
      </c>
      <c r="F18" s="229" t="s">
        <v>122</v>
      </c>
      <c r="G18" s="272" t="s">
        <v>626</v>
      </c>
      <c r="H18" s="273">
        <v>3</v>
      </c>
      <c r="I18" s="230">
        <v>865.52700000000004</v>
      </c>
      <c r="J18" s="274">
        <v>1.0441359458364384E-2</v>
      </c>
      <c r="K18" s="274">
        <v>0.39914166461049028</v>
      </c>
      <c r="L18" s="274">
        <v>0.19872285902115128</v>
      </c>
      <c r="M18" s="275">
        <v>12.038</v>
      </c>
      <c r="N18" s="276">
        <v>0</v>
      </c>
      <c r="O18" s="276">
        <v>10.975971864540332</v>
      </c>
      <c r="P18" s="277">
        <v>1</v>
      </c>
      <c r="Q18" s="278">
        <v>0</v>
      </c>
      <c r="R18" s="278">
        <v>95</v>
      </c>
    </row>
    <row r="19" spans="1:18" ht="16.5">
      <c r="A19" s="267" t="s">
        <v>118</v>
      </c>
      <c r="B19" s="268" t="s">
        <v>307</v>
      </c>
      <c r="C19" s="269" t="s">
        <v>70</v>
      </c>
      <c r="D19" s="270">
        <v>0.78115371463938166</v>
      </c>
      <c r="E19" s="271">
        <v>4613</v>
      </c>
      <c r="F19" s="229" t="s">
        <v>122</v>
      </c>
      <c r="G19" s="272" t="s">
        <v>245</v>
      </c>
      <c r="H19" s="273">
        <v>12</v>
      </c>
      <c r="I19" s="230">
        <v>1906.2720000000004</v>
      </c>
      <c r="J19" s="274">
        <v>2.7507362105821699E-2</v>
      </c>
      <c r="K19" s="274">
        <v>0.39580356881953282</v>
      </c>
      <c r="L19" s="274">
        <v>0.18780111127897803</v>
      </c>
      <c r="M19" s="275">
        <v>14.775</v>
      </c>
      <c r="N19" s="276">
        <v>0</v>
      </c>
      <c r="O19" s="276">
        <v>6.0851756727266615</v>
      </c>
      <c r="P19" s="277">
        <v>9</v>
      </c>
      <c r="Q19" s="278">
        <v>0</v>
      </c>
      <c r="R19" s="278">
        <v>116</v>
      </c>
    </row>
    <row r="20" spans="1:18" ht="16.5">
      <c r="A20" s="267" t="s">
        <v>118</v>
      </c>
      <c r="B20" s="268" t="s">
        <v>313</v>
      </c>
      <c r="C20" s="269" t="s">
        <v>67</v>
      </c>
      <c r="D20" s="270">
        <v>0.84428571428571419</v>
      </c>
      <c r="E20" s="271">
        <v>6021</v>
      </c>
      <c r="F20" s="229" t="s">
        <v>123</v>
      </c>
      <c r="G20" s="272" t="s">
        <v>261</v>
      </c>
      <c r="H20" s="273">
        <v>1</v>
      </c>
      <c r="I20" s="230">
        <v>1686.3820000000001</v>
      </c>
      <c r="J20" s="274">
        <v>4.1574885266320367E-2</v>
      </c>
      <c r="K20" s="274">
        <v>0.32564357262188004</v>
      </c>
      <c r="L20" s="274">
        <v>6.4635414751817791E-2</v>
      </c>
      <c r="M20" s="275">
        <v>10.702</v>
      </c>
      <c r="N20" s="276">
        <v>0</v>
      </c>
      <c r="O20" s="276">
        <v>0.53368691079482578</v>
      </c>
      <c r="P20" s="277">
        <v>1754</v>
      </c>
      <c r="Q20" s="278">
        <v>0</v>
      </c>
      <c r="R20" s="278">
        <v>9</v>
      </c>
    </row>
    <row r="21" spans="1:18" ht="16.5">
      <c r="A21" s="267" t="s">
        <v>118</v>
      </c>
      <c r="B21" s="268" t="s">
        <v>320</v>
      </c>
      <c r="C21" s="269" t="s">
        <v>67</v>
      </c>
      <c r="D21" s="270">
        <v>0.82721862990728912</v>
      </c>
      <c r="E21" s="271">
        <v>6591</v>
      </c>
      <c r="F21" s="229" t="s">
        <v>120</v>
      </c>
      <c r="G21" s="272" t="s">
        <v>222</v>
      </c>
      <c r="H21" s="273">
        <v>2</v>
      </c>
      <c r="I21" s="230">
        <v>2144.7399999999998</v>
      </c>
      <c r="J21" s="274">
        <v>4.7338078743144114E-2</v>
      </c>
      <c r="K21" s="274">
        <v>0.42545509315454411</v>
      </c>
      <c r="L21" s="274">
        <v>0.19116536270130646</v>
      </c>
      <c r="M21" s="275">
        <v>16.513000000000002</v>
      </c>
      <c r="N21" s="276">
        <v>0</v>
      </c>
      <c r="O21" s="276">
        <v>5.5018323899400396</v>
      </c>
      <c r="P21" s="277">
        <v>71</v>
      </c>
      <c r="Q21" s="278">
        <v>0</v>
      </c>
      <c r="R21" s="278">
        <v>118</v>
      </c>
    </row>
    <row r="22" spans="1:18" ht="16.5">
      <c r="A22" s="267" t="s">
        <v>118</v>
      </c>
      <c r="B22" s="268" t="s">
        <v>336</v>
      </c>
      <c r="C22" s="269" t="s">
        <v>70</v>
      </c>
      <c r="D22" s="270">
        <v>0.78612640487848617</v>
      </c>
      <c r="E22" s="271">
        <v>6673</v>
      </c>
      <c r="F22" s="229" t="s">
        <v>122</v>
      </c>
      <c r="G22" s="272" t="s">
        <v>240</v>
      </c>
      <c r="H22" s="273">
        <v>11</v>
      </c>
      <c r="I22" s="230">
        <v>2340.826</v>
      </c>
      <c r="J22" s="274">
        <v>3.6893250785865146E-2</v>
      </c>
      <c r="K22" s="274">
        <v>0.38604385082701342</v>
      </c>
      <c r="L22" s="274">
        <v>0.21274541550717568</v>
      </c>
      <c r="M22" s="275">
        <v>15.101000000000001</v>
      </c>
      <c r="N22" s="276">
        <v>4.2719962953248126E-2</v>
      </c>
      <c r="O22" s="276">
        <v>19.907502736213626</v>
      </c>
      <c r="P22" s="277">
        <v>34</v>
      </c>
      <c r="Q22" s="278">
        <v>1</v>
      </c>
      <c r="R22" s="278">
        <v>466</v>
      </c>
    </row>
    <row r="23" spans="1:18" ht="16.5">
      <c r="A23" s="267" t="s">
        <v>118</v>
      </c>
      <c r="B23" s="268" t="s">
        <v>346</v>
      </c>
      <c r="C23" s="269" t="s">
        <v>67</v>
      </c>
      <c r="D23" s="270">
        <v>0.80112544701211297</v>
      </c>
      <c r="E23" s="271">
        <v>1535</v>
      </c>
      <c r="F23" s="229" t="s">
        <v>122</v>
      </c>
      <c r="G23" s="272" t="s">
        <v>248</v>
      </c>
      <c r="H23" s="273">
        <v>2</v>
      </c>
      <c r="I23" s="230">
        <v>1866.548</v>
      </c>
      <c r="J23" s="274">
        <v>1.6881139121322386E-2</v>
      </c>
      <c r="K23" s="274">
        <v>0.36568785400993942</v>
      </c>
      <c r="L23" s="274">
        <v>0.28555386735299604</v>
      </c>
      <c r="M23" s="275">
        <v>11.542999999999999</v>
      </c>
      <c r="N23" s="276">
        <v>0.10714966880037374</v>
      </c>
      <c r="O23" s="276">
        <v>10.286368204835879</v>
      </c>
      <c r="P23" s="277">
        <v>13</v>
      </c>
      <c r="Q23" s="278">
        <v>2</v>
      </c>
      <c r="R23" s="278">
        <v>192</v>
      </c>
    </row>
    <row r="24" spans="1:18" ht="16.5">
      <c r="A24" s="267" t="s">
        <v>118</v>
      </c>
      <c r="B24" s="268" t="s">
        <v>627</v>
      </c>
      <c r="C24" s="269" t="s">
        <v>67</v>
      </c>
      <c r="D24" s="270">
        <v>0.82239034428571167</v>
      </c>
      <c r="E24" s="271">
        <v>8225</v>
      </c>
      <c r="F24" s="229" t="s">
        <v>123</v>
      </c>
      <c r="G24" s="272" t="s">
        <v>618</v>
      </c>
      <c r="H24" s="273">
        <v>2</v>
      </c>
      <c r="I24" s="230">
        <v>933.93500000000006</v>
      </c>
      <c r="J24" s="274">
        <v>5.1578896888121811E-2</v>
      </c>
      <c r="K24" s="274">
        <v>0.37170753779864396</v>
      </c>
      <c r="L24" s="274">
        <v>6.3173561329214561E-2</v>
      </c>
      <c r="M24" s="275">
        <v>13.259</v>
      </c>
      <c r="N24" s="276">
        <v>0.10707383276138061</v>
      </c>
      <c r="O24" s="276">
        <v>27.946270350720336</v>
      </c>
      <c r="P24" s="277">
        <v>19</v>
      </c>
      <c r="Q24" s="278">
        <v>1</v>
      </c>
      <c r="R24" s="278">
        <v>261</v>
      </c>
    </row>
    <row r="25" spans="1:18" ht="16.5">
      <c r="A25" s="267" t="s">
        <v>118</v>
      </c>
      <c r="B25" s="268" t="s">
        <v>534</v>
      </c>
      <c r="C25" s="269" t="s">
        <v>67</v>
      </c>
      <c r="D25" s="270">
        <v>0.84060927226450299</v>
      </c>
      <c r="E25" s="271">
        <v>909</v>
      </c>
      <c r="F25" s="229" t="s">
        <v>121</v>
      </c>
      <c r="G25" s="272" t="s">
        <v>238</v>
      </c>
      <c r="H25" s="273">
        <v>3</v>
      </c>
      <c r="I25" s="230">
        <v>420.50600000000003</v>
      </c>
      <c r="J25" s="274">
        <v>5.0169781396361614E-2</v>
      </c>
      <c r="K25" s="274">
        <v>0.34880196962424309</v>
      </c>
      <c r="L25" s="274">
        <v>0.19507501865523239</v>
      </c>
      <c r="M25" s="275">
        <v>17.704000000000001</v>
      </c>
      <c r="N25" s="276">
        <v>0.475617470380922</v>
      </c>
      <c r="O25" s="276">
        <v>25.445534665379327</v>
      </c>
      <c r="P25" s="277">
        <v>3</v>
      </c>
      <c r="Q25" s="278">
        <v>5</v>
      </c>
      <c r="R25" s="278">
        <v>365</v>
      </c>
    </row>
    <row r="26" spans="1:18" ht="16.5">
      <c r="A26" s="267" t="s">
        <v>118</v>
      </c>
      <c r="B26" s="268" t="s">
        <v>354</v>
      </c>
      <c r="C26" s="269" t="s">
        <v>67</v>
      </c>
      <c r="D26" s="270">
        <v>0.81679168037438665</v>
      </c>
      <c r="E26" s="271">
        <v>7558</v>
      </c>
      <c r="F26" s="229" t="s">
        <v>122</v>
      </c>
      <c r="G26" s="272" t="s">
        <v>242</v>
      </c>
      <c r="H26" s="273">
        <v>3</v>
      </c>
      <c r="I26" s="230">
        <v>1660.7059999999999</v>
      </c>
      <c r="J26" s="274">
        <v>3.2385923561604746E-2</v>
      </c>
      <c r="K26" s="274">
        <v>0.36013039321769824</v>
      </c>
      <c r="L26" s="274">
        <v>0.16378576340423892</v>
      </c>
      <c r="M26" s="275">
        <v>12.917</v>
      </c>
      <c r="N26" s="276">
        <v>0.24086141677093961</v>
      </c>
      <c r="O26" s="276">
        <v>17.462452715893122</v>
      </c>
      <c r="P26" s="277">
        <v>11</v>
      </c>
      <c r="Q26" s="278">
        <v>4</v>
      </c>
      <c r="R26" s="278">
        <v>290</v>
      </c>
    </row>
    <row r="27" spans="1:18" ht="16.5">
      <c r="A27" s="267" t="s">
        <v>118</v>
      </c>
      <c r="B27" s="268" t="s">
        <v>360</v>
      </c>
      <c r="C27" s="269" t="s">
        <v>67</v>
      </c>
      <c r="D27" s="270">
        <v>0.82047619047619047</v>
      </c>
      <c r="E27" s="271">
        <v>3360</v>
      </c>
      <c r="F27" s="229" t="s">
        <v>120</v>
      </c>
      <c r="G27" s="272" t="s">
        <v>214</v>
      </c>
      <c r="H27" s="273">
        <v>1</v>
      </c>
      <c r="I27" s="230">
        <v>509.30099999999999</v>
      </c>
      <c r="J27" s="274">
        <v>7.0235441245674685E-2</v>
      </c>
      <c r="K27" s="274">
        <v>0.35310401987937184</v>
      </c>
      <c r="L27" s="274">
        <v>0.19583304580068669</v>
      </c>
      <c r="M27" s="275">
        <v>20.831</v>
      </c>
      <c r="N27" s="276">
        <v>2.7488656020702886</v>
      </c>
      <c r="O27" s="276">
        <v>46.338020149184864</v>
      </c>
      <c r="P27" s="277">
        <v>7</v>
      </c>
      <c r="Q27" s="278">
        <v>14</v>
      </c>
      <c r="R27" s="278">
        <v>255</v>
      </c>
    </row>
    <row r="28" spans="1:18" ht="16.5">
      <c r="A28" s="267" t="s">
        <v>118</v>
      </c>
      <c r="B28" s="268" t="s">
        <v>362</v>
      </c>
      <c r="C28" s="269" t="s">
        <v>67</v>
      </c>
      <c r="D28" s="270">
        <v>0.83058171311541573</v>
      </c>
      <c r="E28" s="271">
        <v>2550</v>
      </c>
      <c r="F28" s="229" t="s">
        <v>122</v>
      </c>
      <c r="G28" s="272" t="s">
        <v>245</v>
      </c>
      <c r="H28" s="273">
        <v>10</v>
      </c>
      <c r="I28" s="230">
        <v>1333.6299999999999</v>
      </c>
      <c r="J28" s="274">
        <v>2.9247216920080348E-2</v>
      </c>
      <c r="K28" s="274">
        <v>0.37408742275778811</v>
      </c>
      <c r="L28" s="274">
        <v>0.16421346250459271</v>
      </c>
      <c r="M28" s="275">
        <v>13.167999999999999</v>
      </c>
      <c r="N28" s="276">
        <v>0</v>
      </c>
      <c r="O28" s="276">
        <v>25.044427614855696</v>
      </c>
      <c r="P28" s="277">
        <v>10</v>
      </c>
      <c r="Q28" s="278">
        <v>0</v>
      </c>
      <c r="R28" s="278">
        <v>334</v>
      </c>
    </row>
    <row r="29" spans="1:18" ht="16.5">
      <c r="A29" s="267" t="s">
        <v>118</v>
      </c>
      <c r="B29" s="268" t="s">
        <v>384</v>
      </c>
      <c r="C29" s="269" t="s">
        <v>70</v>
      </c>
      <c r="D29" s="270">
        <v>0.79830607214928628</v>
      </c>
      <c r="E29" s="271">
        <v>2404</v>
      </c>
      <c r="F29" s="229" t="s">
        <v>122</v>
      </c>
      <c r="G29" s="272" t="s">
        <v>249</v>
      </c>
      <c r="H29" s="273">
        <v>10</v>
      </c>
      <c r="I29" s="230">
        <v>1727.71</v>
      </c>
      <c r="J29" s="274">
        <v>2.4889952033293951E-2</v>
      </c>
      <c r="K29" s="274">
        <v>0.37825028501698937</v>
      </c>
      <c r="L29" s="274">
        <v>0.13196659161549101</v>
      </c>
      <c r="M29" s="275">
        <v>14.843999999999999</v>
      </c>
      <c r="N29" s="276">
        <v>0.28940042020941015</v>
      </c>
      <c r="O29" s="276">
        <v>26.219678070972559</v>
      </c>
      <c r="P29" s="277">
        <v>3</v>
      </c>
      <c r="Q29" s="278">
        <v>5</v>
      </c>
      <c r="R29" s="278">
        <v>453</v>
      </c>
    </row>
    <row r="30" spans="1:18" ht="16.5">
      <c r="A30" s="267" t="s">
        <v>118</v>
      </c>
      <c r="B30" s="268" t="s">
        <v>392</v>
      </c>
      <c r="C30" s="269" t="s">
        <v>70</v>
      </c>
      <c r="D30" s="270">
        <v>0.72873026011772979</v>
      </c>
      <c r="E30" s="271">
        <v>6339</v>
      </c>
      <c r="F30" s="229" t="s">
        <v>122</v>
      </c>
      <c r="G30" s="272" t="s">
        <v>251</v>
      </c>
      <c r="H30" s="273">
        <v>3</v>
      </c>
      <c r="I30" s="230">
        <v>1009.934</v>
      </c>
      <c r="J30" s="274">
        <v>1.7335658388549464E-2</v>
      </c>
      <c r="K30" s="274">
        <v>0.3985809590027099</v>
      </c>
      <c r="L30" s="274">
        <v>0.18821275727747783</v>
      </c>
      <c r="M30" s="275">
        <v>20.135000000000002</v>
      </c>
      <c r="N30" s="276">
        <v>9.9016371366841799E-2</v>
      </c>
      <c r="O30" s="276">
        <v>22.773765414373614</v>
      </c>
      <c r="P30" s="277">
        <v>5</v>
      </c>
      <c r="Q30" s="278">
        <v>1</v>
      </c>
      <c r="R30" s="278">
        <v>289</v>
      </c>
    </row>
    <row r="31" spans="1:18" ht="16.5">
      <c r="A31" s="267" t="s">
        <v>118</v>
      </c>
      <c r="B31" s="268" t="s">
        <v>408</v>
      </c>
      <c r="C31" s="269" t="s">
        <v>70</v>
      </c>
      <c r="D31" s="270">
        <v>0.75992117009110238</v>
      </c>
      <c r="E31" s="271">
        <v>3128</v>
      </c>
      <c r="F31" s="229" t="s">
        <v>122</v>
      </c>
      <c r="G31" s="272" t="s">
        <v>244</v>
      </c>
      <c r="H31" s="273">
        <v>2</v>
      </c>
      <c r="I31" s="230">
        <v>1271.5709999999999</v>
      </c>
      <c r="J31" s="274">
        <v>1.9531013015016918E-2</v>
      </c>
      <c r="K31" s="274">
        <v>0.39863180269987558</v>
      </c>
      <c r="L31" s="274">
        <v>0.23278291184684144</v>
      </c>
      <c r="M31" s="275">
        <v>17.463999999999999</v>
      </c>
      <c r="N31" s="276">
        <v>7.864287562393292E-2</v>
      </c>
      <c r="O31" s="276">
        <v>35.153365403898015</v>
      </c>
      <c r="P31" s="277">
        <v>29</v>
      </c>
      <c r="Q31" s="278">
        <v>1</v>
      </c>
      <c r="R31" s="278">
        <v>447</v>
      </c>
    </row>
    <row r="32" spans="1:18" ht="16.5">
      <c r="A32" s="267" t="s">
        <v>118</v>
      </c>
      <c r="B32" s="268" t="s">
        <v>410</v>
      </c>
      <c r="C32" s="269" t="s">
        <v>70</v>
      </c>
      <c r="D32" s="270">
        <v>0.78287283067126512</v>
      </c>
      <c r="E32" s="271">
        <v>223</v>
      </c>
      <c r="F32" s="229" t="s">
        <v>120</v>
      </c>
      <c r="G32" s="272" t="s">
        <v>219</v>
      </c>
      <c r="H32" s="273">
        <v>2</v>
      </c>
      <c r="I32" s="230">
        <v>1714.192</v>
      </c>
      <c r="J32" s="274">
        <v>6.8076808512829184E-2</v>
      </c>
      <c r="K32" s="274">
        <v>0.41173975335562313</v>
      </c>
      <c r="L32" s="274">
        <v>0.12075660136087439</v>
      </c>
      <c r="M32" s="275">
        <v>16.535</v>
      </c>
      <c r="N32" s="276">
        <v>0.70003826875869213</v>
      </c>
      <c r="O32" s="276">
        <v>27.359829003985553</v>
      </c>
      <c r="P32" s="277">
        <v>36</v>
      </c>
      <c r="Q32" s="278">
        <v>12</v>
      </c>
      <c r="R32" s="278">
        <v>469</v>
      </c>
    </row>
    <row r="33" spans="1:18" ht="16.5">
      <c r="A33" s="267" t="s">
        <v>118</v>
      </c>
      <c r="B33" s="268" t="s">
        <v>418</v>
      </c>
      <c r="C33" s="269" t="s">
        <v>70</v>
      </c>
      <c r="D33" s="270">
        <v>0.77913043478260879</v>
      </c>
      <c r="E33" s="271">
        <v>5546</v>
      </c>
      <c r="F33" s="229" t="s">
        <v>122</v>
      </c>
      <c r="G33" s="272" t="s">
        <v>247</v>
      </c>
      <c r="H33" s="273">
        <v>1</v>
      </c>
      <c r="I33" s="230">
        <v>1957.4179999999999</v>
      </c>
      <c r="J33" s="274">
        <v>1.0005391562861824E-2</v>
      </c>
      <c r="K33" s="274">
        <v>0.41601897083852701</v>
      </c>
      <c r="L33" s="274">
        <v>0.17574171689439866</v>
      </c>
      <c r="M33" s="275">
        <v>13.058999999999999</v>
      </c>
      <c r="N33" s="276">
        <v>0</v>
      </c>
      <c r="O33" s="276">
        <v>38.928833800445283</v>
      </c>
      <c r="P33" s="277">
        <v>23</v>
      </c>
      <c r="Q33" s="278">
        <v>0</v>
      </c>
      <c r="R33" s="278">
        <v>762</v>
      </c>
    </row>
    <row r="34" spans="1:18" ht="16.5">
      <c r="A34" s="267" t="s">
        <v>118</v>
      </c>
      <c r="B34" s="268" t="s">
        <v>420</v>
      </c>
      <c r="C34" s="269" t="s">
        <v>70</v>
      </c>
      <c r="D34" s="270">
        <v>0.79313379325217559</v>
      </c>
      <c r="E34" s="271">
        <v>8091</v>
      </c>
      <c r="F34" s="229" t="s">
        <v>120</v>
      </c>
      <c r="G34" s="272" t="s">
        <v>218</v>
      </c>
      <c r="H34" s="273">
        <v>8</v>
      </c>
      <c r="I34" s="230">
        <v>1564.8969999999999</v>
      </c>
      <c r="J34" s="274">
        <v>4.654495280131743E-2</v>
      </c>
      <c r="K34" s="274">
        <v>0.42513713582569923</v>
      </c>
      <c r="L34" s="274">
        <v>0.2141144494792899</v>
      </c>
      <c r="M34" s="275">
        <v>16.175000000000001</v>
      </c>
      <c r="N34" s="276">
        <v>0.38341181560192145</v>
      </c>
      <c r="O34" s="276">
        <v>19.617904564964981</v>
      </c>
      <c r="P34" s="277">
        <v>54</v>
      </c>
      <c r="Q34" s="278">
        <v>6</v>
      </c>
      <c r="R34" s="278">
        <v>332</v>
      </c>
    </row>
    <row r="35" spans="1:18" ht="16.5">
      <c r="A35" s="267" t="s">
        <v>118</v>
      </c>
      <c r="B35" s="268" t="s">
        <v>598</v>
      </c>
      <c r="C35" s="269" t="s">
        <v>67</v>
      </c>
      <c r="D35" s="270">
        <v>0.82128646362691082</v>
      </c>
      <c r="E35" s="271">
        <v>7107</v>
      </c>
      <c r="F35" s="229" t="s">
        <v>120</v>
      </c>
      <c r="G35" s="272" t="s">
        <v>218</v>
      </c>
      <c r="H35" s="273">
        <v>4</v>
      </c>
      <c r="I35" s="230">
        <v>1880.511</v>
      </c>
      <c r="J35" s="274">
        <v>2.8320963265822997E-2</v>
      </c>
      <c r="K35" s="274">
        <v>0.3721986578817878</v>
      </c>
      <c r="L35" s="274">
        <v>0.23078833359655967</v>
      </c>
      <c r="M35" s="275">
        <v>15.852</v>
      </c>
      <c r="N35" s="276">
        <v>0.37223924773638656</v>
      </c>
      <c r="O35" s="276">
        <v>24.089197032083302</v>
      </c>
      <c r="P35" s="277">
        <v>4</v>
      </c>
      <c r="Q35" s="278">
        <v>7</v>
      </c>
      <c r="R35" s="278">
        <v>453</v>
      </c>
    </row>
    <row r="36" spans="1:18" ht="16.5">
      <c r="A36" s="267" t="s">
        <v>118</v>
      </c>
      <c r="B36" s="268" t="s">
        <v>422</v>
      </c>
      <c r="C36" s="269" t="s">
        <v>67</v>
      </c>
      <c r="D36" s="270">
        <v>0.8078260869565218</v>
      </c>
      <c r="E36" s="271">
        <v>3869</v>
      </c>
      <c r="F36" s="229" t="s">
        <v>122</v>
      </c>
      <c r="G36" s="272" t="s">
        <v>250</v>
      </c>
      <c r="H36" s="273">
        <v>1</v>
      </c>
      <c r="I36" s="230">
        <v>2930.4160000000002</v>
      </c>
      <c r="J36" s="274">
        <v>2.4800632444189723E-2</v>
      </c>
      <c r="K36" s="274">
        <v>0.40534841483776413</v>
      </c>
      <c r="L36" s="274">
        <v>0.13581689425665161</v>
      </c>
      <c r="M36" s="275">
        <v>14.127000000000001</v>
      </c>
      <c r="N36" s="276">
        <v>0.40949817363814556</v>
      </c>
      <c r="O36" s="276">
        <v>22.488274702294827</v>
      </c>
      <c r="P36" s="277">
        <v>48</v>
      </c>
      <c r="Q36" s="278">
        <v>12</v>
      </c>
      <c r="R36" s="278">
        <v>659</v>
      </c>
    </row>
    <row r="37" spans="1:18" ht="16.5">
      <c r="A37" s="267" t="s">
        <v>118</v>
      </c>
      <c r="B37" s="268" t="s">
        <v>428</v>
      </c>
      <c r="C37" s="269" t="s">
        <v>70</v>
      </c>
      <c r="D37" s="270">
        <v>0.74173913043478268</v>
      </c>
      <c r="E37" s="271">
        <v>6524</v>
      </c>
      <c r="F37" s="229" t="s">
        <v>122</v>
      </c>
      <c r="G37" s="272" t="s">
        <v>252</v>
      </c>
      <c r="H37" s="273">
        <v>1</v>
      </c>
      <c r="I37" s="230">
        <v>1699.691</v>
      </c>
      <c r="J37" s="274">
        <v>1.7938038127952718E-2</v>
      </c>
      <c r="K37" s="274">
        <v>0.40463091363425074</v>
      </c>
      <c r="L37" s="274">
        <v>0.22533507561080218</v>
      </c>
      <c r="M37" s="275">
        <v>14.452999999999999</v>
      </c>
      <c r="N37" s="276">
        <v>0</v>
      </c>
      <c r="O37" s="276">
        <v>21.297988869741616</v>
      </c>
      <c r="P37" s="277">
        <v>25</v>
      </c>
      <c r="Q37" s="278">
        <v>0</v>
      </c>
      <c r="R37" s="278">
        <v>362</v>
      </c>
    </row>
    <row r="38" spans="1:18" ht="16.5">
      <c r="A38" s="267" t="s">
        <v>118</v>
      </c>
      <c r="B38" s="268" t="s">
        <v>432</v>
      </c>
      <c r="C38" s="269" t="s">
        <v>67</v>
      </c>
      <c r="D38" s="270">
        <v>0.81576795534123725</v>
      </c>
      <c r="E38" s="271">
        <v>7097</v>
      </c>
      <c r="F38" s="229" t="s">
        <v>120</v>
      </c>
      <c r="G38" s="272" t="s">
        <v>216</v>
      </c>
      <c r="H38" s="273">
        <v>5</v>
      </c>
      <c r="I38" s="230">
        <v>2364.8180000000002</v>
      </c>
      <c r="J38" s="274">
        <v>3.1903200231605894E-2</v>
      </c>
      <c r="K38" s="274">
        <v>0.41682162976492587</v>
      </c>
      <c r="L38" s="274">
        <v>0.17337486436588354</v>
      </c>
      <c r="M38" s="275">
        <v>11.451000000000001</v>
      </c>
      <c r="N38" s="276">
        <v>0.3382924182748947</v>
      </c>
      <c r="O38" s="276">
        <v>19.198094737100273</v>
      </c>
      <c r="P38" s="277">
        <v>64</v>
      </c>
      <c r="Q38" s="278">
        <v>8</v>
      </c>
      <c r="R38" s="278">
        <v>454</v>
      </c>
    </row>
    <row r="39" spans="1:18" ht="16.5">
      <c r="A39" s="267" t="s">
        <v>118</v>
      </c>
      <c r="B39" s="268" t="s">
        <v>438</v>
      </c>
      <c r="C39" s="269" t="s">
        <v>70</v>
      </c>
      <c r="D39" s="270">
        <v>0.75786070410837203</v>
      </c>
      <c r="E39" s="271">
        <v>1930</v>
      </c>
      <c r="F39" s="229" t="s">
        <v>122</v>
      </c>
      <c r="G39" s="272" t="s">
        <v>246</v>
      </c>
      <c r="H39" s="273">
        <v>2</v>
      </c>
      <c r="I39" s="230">
        <v>1394.2949999999998</v>
      </c>
      <c r="J39" s="274">
        <v>2.7384133691679968E-2</v>
      </c>
      <c r="K39" s="274">
        <v>0.41167990866659998</v>
      </c>
      <c r="L39" s="274">
        <v>7.7458500532527189E-2</v>
      </c>
      <c r="M39" s="275">
        <v>16.690000000000001</v>
      </c>
      <c r="N39" s="276">
        <v>0.2868833353056563</v>
      </c>
      <c r="O39" s="276">
        <v>52.356208693282277</v>
      </c>
      <c r="P39" s="277">
        <v>17</v>
      </c>
      <c r="Q39" s="278">
        <v>4</v>
      </c>
      <c r="R39" s="278">
        <v>730</v>
      </c>
    </row>
    <row r="40" spans="1:18" ht="16.5">
      <c r="A40" s="267" t="s">
        <v>118</v>
      </c>
      <c r="B40" s="268" t="s">
        <v>602</v>
      </c>
      <c r="C40" s="269" t="s">
        <v>70</v>
      </c>
      <c r="D40" s="270">
        <v>0.74215684028661566</v>
      </c>
      <c r="E40" s="271">
        <v>5539</v>
      </c>
      <c r="F40" s="229" t="s">
        <v>122</v>
      </c>
      <c r="G40" s="272" t="s">
        <v>240</v>
      </c>
      <c r="H40" s="273">
        <v>3</v>
      </c>
      <c r="I40" s="230">
        <v>1014.66</v>
      </c>
      <c r="J40" s="274">
        <v>1.0293300160273468E-2</v>
      </c>
      <c r="K40" s="274">
        <v>0.41540689681697224</v>
      </c>
      <c r="L40" s="274">
        <v>0.21189363924861532</v>
      </c>
      <c r="M40" s="275">
        <v>16.585000000000001</v>
      </c>
      <c r="N40" s="276">
        <v>0.19711036209173516</v>
      </c>
      <c r="O40" s="276">
        <v>10.841069915045434</v>
      </c>
      <c r="P40" s="277">
        <v>15</v>
      </c>
      <c r="Q40" s="278">
        <v>2</v>
      </c>
      <c r="R40" s="278">
        <v>110</v>
      </c>
    </row>
    <row r="41" spans="1:18" ht="16.5">
      <c r="A41" s="267" t="s">
        <v>118</v>
      </c>
      <c r="B41" s="268" t="s">
        <v>628</v>
      </c>
      <c r="C41" s="269" t="s">
        <v>67</v>
      </c>
      <c r="D41" s="270">
        <v>0.82130056197561552</v>
      </c>
      <c r="E41" s="271">
        <v>1099</v>
      </c>
      <c r="F41" s="229" t="s">
        <v>120</v>
      </c>
      <c r="G41" s="272" t="s">
        <v>223</v>
      </c>
      <c r="H41" s="273">
        <v>4</v>
      </c>
      <c r="I41" s="230">
        <v>781.84400000000005</v>
      </c>
      <c r="J41" s="274">
        <v>4.2537610417070749E-2</v>
      </c>
      <c r="K41" s="274">
        <v>0.39255966568488199</v>
      </c>
      <c r="L41" s="274">
        <v>0.17073492515934338</v>
      </c>
      <c r="M41" s="275">
        <v>18.138000000000002</v>
      </c>
      <c r="N41" s="276">
        <v>0.7674165178731307</v>
      </c>
      <c r="O41" s="276">
        <v>25.708453348749877</v>
      </c>
      <c r="P41" s="277">
        <v>22</v>
      </c>
      <c r="Q41" s="278">
        <v>12</v>
      </c>
      <c r="R41" s="278">
        <v>244</v>
      </c>
    </row>
    <row r="42" spans="1:18" ht="16.5">
      <c r="A42" s="267" t="s">
        <v>118</v>
      </c>
      <c r="B42" s="268" t="s">
        <v>472</v>
      </c>
      <c r="C42" s="269" t="s">
        <v>67</v>
      </c>
      <c r="D42" s="270">
        <v>0.8482466151314646</v>
      </c>
      <c r="E42" s="271">
        <v>1459</v>
      </c>
      <c r="F42" s="229" t="s">
        <v>120</v>
      </c>
      <c r="G42" s="272" t="s">
        <v>215</v>
      </c>
      <c r="H42" s="273">
        <v>4</v>
      </c>
      <c r="I42" s="230">
        <v>2553.2820000000002</v>
      </c>
      <c r="J42" s="274">
        <v>6.326746682602738E-2</v>
      </c>
      <c r="K42" s="274">
        <v>0.37100154516680245</v>
      </c>
      <c r="L42" s="274">
        <v>0.23412526397043992</v>
      </c>
      <c r="M42" s="275">
        <v>14.504</v>
      </c>
      <c r="N42" s="276">
        <v>0.19582639128776216</v>
      </c>
      <c r="O42" s="276">
        <v>17.154391876807967</v>
      </c>
      <c r="P42" s="277">
        <v>24</v>
      </c>
      <c r="Q42" s="278">
        <v>5</v>
      </c>
      <c r="R42" s="278">
        <v>453</v>
      </c>
    </row>
    <row r="43" spans="1:18" ht="16.5">
      <c r="A43" s="267" t="s">
        <v>118</v>
      </c>
      <c r="B43" s="268" t="s">
        <v>480</v>
      </c>
      <c r="C43" s="269" t="s">
        <v>70</v>
      </c>
      <c r="D43" s="270">
        <v>0.77127155737015241</v>
      </c>
      <c r="E43" s="271">
        <v>7689</v>
      </c>
      <c r="F43" s="229" t="s">
        <v>122</v>
      </c>
      <c r="G43" s="272" t="s">
        <v>247</v>
      </c>
      <c r="H43" s="273">
        <v>11</v>
      </c>
      <c r="I43" s="230">
        <v>1751.71</v>
      </c>
      <c r="J43" s="274">
        <v>2.5679814397432634E-2</v>
      </c>
      <c r="K43" s="274">
        <v>0.3948468367721864</v>
      </c>
      <c r="L43" s="274">
        <v>0.22206872142078313</v>
      </c>
      <c r="M43" s="275">
        <v>15.374000000000001</v>
      </c>
      <c r="N43" s="276">
        <v>0</v>
      </c>
      <c r="O43" s="276">
        <v>8.049277563066946</v>
      </c>
      <c r="P43" s="277">
        <v>18</v>
      </c>
      <c r="Q43" s="278">
        <v>0</v>
      </c>
      <c r="R43" s="278">
        <v>141</v>
      </c>
    </row>
    <row r="44" spans="1:18" ht="16.5">
      <c r="A44" s="267" t="s">
        <v>118</v>
      </c>
      <c r="B44" s="268" t="s">
        <v>557</v>
      </c>
      <c r="C44" s="269" t="s">
        <v>67</v>
      </c>
      <c r="D44" s="270">
        <v>0.81830831983366448</v>
      </c>
      <c r="E44" s="271">
        <v>165</v>
      </c>
      <c r="F44" s="229" t="s">
        <v>120</v>
      </c>
      <c r="G44" s="272" t="s">
        <v>218</v>
      </c>
      <c r="H44" s="273">
        <v>9</v>
      </c>
      <c r="I44" s="230">
        <v>1481.018</v>
      </c>
      <c r="J44" s="274">
        <v>3.7311890593445543E-2</v>
      </c>
      <c r="K44" s="274">
        <v>0.42368800109542398</v>
      </c>
      <c r="L44" s="274">
        <v>0.19136918612783207</v>
      </c>
      <c r="M44" s="275">
        <v>14.769</v>
      </c>
      <c r="N44" s="276">
        <v>0.13504224796727657</v>
      </c>
      <c r="O44" s="276">
        <v>10.870900961365763</v>
      </c>
      <c r="P44" s="277">
        <v>46</v>
      </c>
      <c r="Q44" s="278">
        <v>2</v>
      </c>
      <c r="R44" s="278">
        <v>163</v>
      </c>
    </row>
    <row r="45" spans="1:18" ht="16.5">
      <c r="A45" s="267" t="s">
        <v>118</v>
      </c>
      <c r="B45" s="268" t="s">
        <v>492</v>
      </c>
      <c r="C45" s="269" t="s">
        <v>67</v>
      </c>
      <c r="D45" s="270">
        <v>0.80361248680376429</v>
      </c>
      <c r="E45" s="271">
        <v>5258</v>
      </c>
      <c r="F45" s="229" t="s">
        <v>120</v>
      </c>
      <c r="G45" s="272" t="s">
        <v>213</v>
      </c>
      <c r="H45" s="273">
        <v>3</v>
      </c>
      <c r="I45" s="230">
        <v>1243.7530000000002</v>
      </c>
      <c r="J45" s="274">
        <v>4.6049693025823721E-2</v>
      </c>
      <c r="K45" s="274">
        <v>0.40746772440867601</v>
      </c>
      <c r="L45" s="274">
        <v>0.15733953155730379</v>
      </c>
      <c r="M45" s="275">
        <v>17.448</v>
      </c>
      <c r="N45" s="276">
        <v>0.24120544834866728</v>
      </c>
      <c r="O45" s="276">
        <v>36.904433597346092</v>
      </c>
      <c r="P45" s="277">
        <v>46</v>
      </c>
      <c r="Q45" s="278">
        <v>3</v>
      </c>
      <c r="R45" s="278">
        <v>463</v>
      </c>
    </row>
    <row r="46" spans="1:18" ht="16.5">
      <c r="A46" s="267" t="s">
        <v>118</v>
      </c>
      <c r="B46" s="268" t="s">
        <v>494</v>
      </c>
      <c r="C46" s="269" t="s">
        <v>67</v>
      </c>
      <c r="D46" s="270">
        <v>0.84225788560531101</v>
      </c>
      <c r="E46" s="271">
        <v>3937</v>
      </c>
      <c r="F46" s="229" t="s">
        <v>123</v>
      </c>
      <c r="G46" s="272" t="s">
        <v>254</v>
      </c>
      <c r="H46" s="273">
        <v>2</v>
      </c>
      <c r="I46" s="230">
        <v>415.125</v>
      </c>
      <c r="J46" s="274">
        <v>3.5387833806967382E-2</v>
      </c>
      <c r="K46" s="274">
        <v>0.35357973984689767</v>
      </c>
      <c r="L46" s="274">
        <v>0.17103282143932549</v>
      </c>
      <c r="M46" s="275">
        <v>17.858000000000001</v>
      </c>
      <c r="N46" s="276">
        <v>0</v>
      </c>
      <c r="O46" s="276">
        <v>17.825956037338152</v>
      </c>
      <c r="P46" s="277">
        <v>8</v>
      </c>
      <c r="Q46" s="278">
        <v>0</v>
      </c>
      <c r="R46" s="278">
        <v>74</v>
      </c>
    </row>
    <row r="47" spans="1:18" ht="16.5">
      <c r="A47" s="267" t="s">
        <v>118</v>
      </c>
      <c r="B47" s="268" t="s">
        <v>496</v>
      </c>
      <c r="C47" s="269" t="s">
        <v>70</v>
      </c>
      <c r="D47" s="270">
        <v>0.74415152713473054</v>
      </c>
      <c r="E47" s="271">
        <v>3179</v>
      </c>
      <c r="F47" s="229" t="s">
        <v>122</v>
      </c>
      <c r="G47" s="272" t="s">
        <v>244</v>
      </c>
      <c r="H47" s="273">
        <v>3</v>
      </c>
      <c r="I47" s="230">
        <v>2143.5340000000001</v>
      </c>
      <c r="J47" s="274">
        <v>3.8846467513755055E-2</v>
      </c>
      <c r="K47" s="274">
        <v>0.4020223611258853</v>
      </c>
      <c r="L47" s="274">
        <v>0.23699180885397664</v>
      </c>
      <c r="M47" s="275">
        <v>16.597999999999999</v>
      </c>
      <c r="N47" s="276">
        <v>0.13995579263030117</v>
      </c>
      <c r="O47" s="276">
        <v>11.709634650068532</v>
      </c>
      <c r="P47" s="277">
        <v>43</v>
      </c>
      <c r="Q47" s="278">
        <v>3</v>
      </c>
      <c r="R47" s="278">
        <v>251</v>
      </c>
    </row>
    <row r="48" spans="1:18" ht="16.5">
      <c r="A48" s="267" t="s">
        <v>118</v>
      </c>
      <c r="B48" s="268" t="s">
        <v>610</v>
      </c>
      <c r="C48" s="269" t="s">
        <v>70</v>
      </c>
      <c r="D48" s="270">
        <v>0.79714285714285704</v>
      </c>
      <c r="E48" s="271">
        <v>6678</v>
      </c>
      <c r="F48" s="229" t="s">
        <v>120</v>
      </c>
      <c r="G48" s="272" t="s">
        <v>211</v>
      </c>
      <c r="H48" s="273">
        <v>1</v>
      </c>
      <c r="I48" s="230">
        <v>561.10699999999997</v>
      </c>
      <c r="J48" s="274">
        <v>2.0984853940965387E-2</v>
      </c>
      <c r="K48" s="274">
        <v>0.50099508890414701</v>
      </c>
      <c r="L48" s="274">
        <v>0.24772458728905539</v>
      </c>
      <c r="M48" s="275">
        <v>22.093</v>
      </c>
      <c r="N48" s="276">
        <v>0.89109563773041511</v>
      </c>
      <c r="O48" s="276">
        <v>18.891227519884801</v>
      </c>
      <c r="P48" s="277">
        <v>28</v>
      </c>
      <c r="Q48" s="278">
        <v>5</v>
      </c>
      <c r="R48" s="278">
        <v>106</v>
      </c>
    </row>
    <row r="49" spans="1:18" ht="16.5">
      <c r="A49" s="267" t="s">
        <v>118</v>
      </c>
      <c r="B49" s="268" t="s">
        <v>500</v>
      </c>
      <c r="C49" s="269" t="s">
        <v>67</v>
      </c>
      <c r="D49" s="270">
        <v>0.82981805606006032</v>
      </c>
      <c r="E49" s="271">
        <v>4601</v>
      </c>
      <c r="F49" s="229" t="s">
        <v>122</v>
      </c>
      <c r="G49" s="272" t="s">
        <v>242</v>
      </c>
      <c r="H49" s="273">
        <v>3</v>
      </c>
      <c r="I49" s="230">
        <v>1462.3089999999997</v>
      </c>
      <c r="J49" s="274">
        <v>1.7071726126847455E-2</v>
      </c>
      <c r="K49" s="274">
        <v>0.30892592647481248</v>
      </c>
      <c r="L49" s="274">
        <v>7.5907349267494081E-2</v>
      </c>
      <c r="M49" s="275">
        <v>11.609</v>
      </c>
      <c r="N49" s="276">
        <v>1.2993149874616106</v>
      </c>
      <c r="O49" s="276">
        <v>6.2230349399477136</v>
      </c>
      <c r="P49" s="277">
        <v>1</v>
      </c>
      <c r="Q49" s="278">
        <v>19</v>
      </c>
      <c r="R49" s="278">
        <v>91</v>
      </c>
    </row>
  </sheetData>
  <phoneticPr fontId="2" type="noConversion"/>
  <conditionalFormatting sqref="C14:D45">
    <cfRule type="containsText" dxfId="54" priority="7" operator="containsText" text="F">
      <formula>NOT(ISERROR(SEARCH("F",C14)))</formula>
    </cfRule>
    <cfRule type="containsText" dxfId="53" priority="8" operator="containsText" text="D">
      <formula>NOT(ISERROR(SEARCH("D",C14)))</formula>
    </cfRule>
    <cfRule type="containsText" dxfId="52" priority="9" operator="containsText" text="C">
      <formula>NOT(ISERROR(SEARCH("C",C14)))</formula>
    </cfRule>
    <cfRule type="containsText" dxfId="51" priority="10" operator="containsText" text="B">
      <formula>NOT(ISERROR(SEARCH("B",C14)))</formula>
    </cfRule>
    <cfRule type="containsText" dxfId="50" priority="11" operator="containsText" text="A">
      <formula>NOT(ISERROR(SEARCH("A",C14)))</formula>
    </cfRule>
    <cfRule type="containsText" dxfId="49" priority="12" operator="containsText" text="S">
      <formula>NOT(ISERROR(SEARCH("S",C14)))</formula>
    </cfRule>
  </conditionalFormatting>
  <conditionalFormatting sqref="C46:D49">
    <cfRule type="containsText" dxfId="26" priority="1" operator="containsText" text="F">
      <formula>NOT(ISERROR(SEARCH("F",C46)))</formula>
    </cfRule>
    <cfRule type="containsText" dxfId="25" priority="2" operator="containsText" text="D">
      <formula>NOT(ISERROR(SEARCH("D",C46)))</formula>
    </cfRule>
    <cfRule type="containsText" dxfId="24" priority="3" operator="containsText" text="C">
      <formula>NOT(ISERROR(SEARCH("C",C46)))</formula>
    </cfRule>
    <cfRule type="containsText" dxfId="23" priority="4" operator="containsText" text="B">
      <formula>NOT(ISERROR(SEARCH("B",C46)))</formula>
    </cfRule>
    <cfRule type="containsText" dxfId="22" priority="5" operator="containsText" text="A">
      <formula>NOT(ISERROR(SEARCH("A",C46)))</formula>
    </cfRule>
    <cfRule type="containsText" dxfId="21" priority="6" operator="containsText" text="S">
      <formula>NOT(ISERROR(SEARCH("S",C46)))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3D10-F4D1-43F3-8E8E-712080FBDAE1}">
  <sheetPr>
    <tabColor rgb="FFFF0000"/>
  </sheetPr>
  <dimension ref="A1:M40"/>
  <sheetViews>
    <sheetView showGridLines="0" workbookViewId="0"/>
  </sheetViews>
  <sheetFormatPr defaultRowHeight="13.5"/>
  <cols>
    <col min="1" max="16384" width="9.140625" style="251"/>
  </cols>
  <sheetData>
    <row r="1" spans="1:13">
      <c r="A1" s="293"/>
      <c r="B1" s="294"/>
      <c r="C1" s="295"/>
      <c r="D1" s="296"/>
      <c r="E1" s="296"/>
      <c r="F1" s="297"/>
      <c r="G1" s="296"/>
      <c r="H1" s="296"/>
      <c r="I1" s="296"/>
      <c r="J1" s="296"/>
      <c r="K1" s="296"/>
      <c r="L1" s="296"/>
      <c r="M1" s="296"/>
    </row>
    <row r="2" spans="1:13" ht="41.25">
      <c r="A2" s="303" t="s">
        <v>619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</row>
    <row r="4" spans="1:13" ht="17.25">
      <c r="A4" s="260" t="s">
        <v>612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</row>
    <row r="5" spans="1:13" ht="26.25">
      <c r="A5" s="258" t="s">
        <v>613</v>
      </c>
    </row>
    <row r="6" spans="1:13" ht="26.25">
      <c r="A6" s="258" t="s">
        <v>614</v>
      </c>
    </row>
    <row r="7" spans="1:13" ht="26.25">
      <c r="A7" s="258"/>
    </row>
    <row r="8" spans="1:13" ht="17.25">
      <c r="A8" s="259" t="s">
        <v>615</v>
      </c>
    </row>
    <row r="9" spans="1:13" ht="40.5">
      <c r="A9" s="262" t="s">
        <v>0</v>
      </c>
      <c r="B9" s="263" t="s">
        <v>74</v>
      </c>
      <c r="C9" s="264" t="s">
        <v>65</v>
      </c>
      <c r="D9" s="264" t="s">
        <v>160</v>
      </c>
      <c r="E9" s="265" t="s">
        <v>146</v>
      </c>
      <c r="F9" s="263" t="s">
        <v>151</v>
      </c>
      <c r="G9" s="265" t="s">
        <v>149</v>
      </c>
      <c r="H9" s="265" t="s">
        <v>153</v>
      </c>
      <c r="I9" s="228" t="s">
        <v>155</v>
      </c>
      <c r="J9" s="265" t="s">
        <v>11</v>
      </c>
      <c r="K9" s="265" t="s">
        <v>12</v>
      </c>
      <c r="L9" s="265" t="s">
        <v>13</v>
      </c>
      <c r="M9" s="265" t="s">
        <v>182</v>
      </c>
    </row>
    <row r="10" spans="1:13" ht="16.5">
      <c r="A10" s="299" t="s">
        <v>118</v>
      </c>
      <c r="B10" s="268" t="s">
        <v>276</v>
      </c>
      <c r="C10" s="269" t="s">
        <v>67</v>
      </c>
      <c r="D10" s="270">
        <v>0.80173913043478273</v>
      </c>
      <c r="E10" s="271">
        <v>3792</v>
      </c>
      <c r="F10" s="229" t="s">
        <v>122</v>
      </c>
      <c r="G10" s="272" t="s">
        <v>245</v>
      </c>
      <c r="H10" s="273">
        <v>1</v>
      </c>
      <c r="I10" s="230">
        <v>1990.3109999999999</v>
      </c>
      <c r="J10" s="274">
        <v>1.2640106778241039E-2</v>
      </c>
      <c r="K10" s="274">
        <v>0.42853827030625707</v>
      </c>
      <c r="L10" s="274">
        <v>0.13465232317964379</v>
      </c>
      <c r="M10" s="298">
        <v>38</v>
      </c>
    </row>
    <row r="11" spans="1:13" ht="16.5">
      <c r="A11" s="299" t="s">
        <v>118</v>
      </c>
      <c r="B11" s="268" t="s">
        <v>294</v>
      </c>
      <c r="C11" s="269" t="s">
        <v>68</v>
      </c>
      <c r="D11" s="270">
        <v>0.91562457637833816</v>
      </c>
      <c r="E11" s="271">
        <v>3247</v>
      </c>
      <c r="F11" s="229" t="s">
        <v>123</v>
      </c>
      <c r="G11" s="272" t="s">
        <v>253</v>
      </c>
      <c r="H11" s="273">
        <v>9</v>
      </c>
      <c r="I11" s="230">
        <v>1723.0249999999999</v>
      </c>
      <c r="J11" s="274">
        <v>4.8837795622151806E-2</v>
      </c>
      <c r="K11" s="274">
        <v>0.33406962978797361</v>
      </c>
      <c r="L11" s="274">
        <v>0.22866760493898811</v>
      </c>
      <c r="M11" s="298">
        <v>218</v>
      </c>
    </row>
    <row r="12" spans="1:13" ht="16.5">
      <c r="A12" s="299" t="s">
        <v>118</v>
      </c>
      <c r="B12" s="268" t="s">
        <v>195</v>
      </c>
      <c r="C12" s="269" t="s">
        <v>69</v>
      </c>
      <c r="D12" s="270">
        <v>0.88865884869209255</v>
      </c>
      <c r="E12" s="271">
        <v>6947</v>
      </c>
      <c r="F12" s="229" t="s">
        <v>123</v>
      </c>
      <c r="G12" s="272" t="s">
        <v>258</v>
      </c>
      <c r="H12" s="273">
        <v>4</v>
      </c>
      <c r="I12" s="230">
        <v>2022.3359999999998</v>
      </c>
      <c r="J12" s="274">
        <v>4.2890751614994713E-2</v>
      </c>
      <c r="K12" s="274">
        <v>0.37960540409742194</v>
      </c>
      <c r="L12" s="274">
        <v>0.16070524383683027</v>
      </c>
      <c r="M12" s="298">
        <v>114</v>
      </c>
    </row>
    <row r="13" spans="1:13" ht="16.5">
      <c r="A13" s="299" t="s">
        <v>118</v>
      </c>
      <c r="B13" s="268" t="s">
        <v>510</v>
      </c>
      <c r="C13" s="269" t="s">
        <v>69</v>
      </c>
      <c r="D13" s="270">
        <v>0.89142857142857146</v>
      </c>
      <c r="E13" s="271">
        <v>6301</v>
      </c>
      <c r="F13" s="229" t="s">
        <v>123</v>
      </c>
      <c r="G13" s="272" t="s">
        <v>253</v>
      </c>
      <c r="H13" s="273">
        <v>1</v>
      </c>
      <c r="I13" s="230">
        <v>2167.826</v>
      </c>
      <c r="J13" s="274">
        <v>1.2490760070556554E-2</v>
      </c>
      <c r="K13" s="274">
        <v>0.37079639232075662</v>
      </c>
      <c r="L13" s="274">
        <v>0.16052948899035255</v>
      </c>
      <c r="M13" s="298">
        <v>31</v>
      </c>
    </row>
    <row r="14" spans="1:13" ht="16.5">
      <c r="A14" s="299" t="s">
        <v>118</v>
      </c>
      <c r="B14" s="268" t="s">
        <v>305</v>
      </c>
      <c r="C14" s="269" t="s">
        <v>68</v>
      </c>
      <c r="D14" s="270">
        <v>0.91025629441524436</v>
      </c>
      <c r="E14" s="271">
        <v>2899</v>
      </c>
      <c r="F14" s="229" t="s">
        <v>123</v>
      </c>
      <c r="G14" s="272" t="s">
        <v>255</v>
      </c>
      <c r="H14" s="273">
        <v>2</v>
      </c>
      <c r="I14" s="230">
        <v>1935.2</v>
      </c>
      <c r="J14" s="274">
        <v>3.4034110461069814E-2</v>
      </c>
      <c r="K14" s="274">
        <v>0.36927430961883823</v>
      </c>
      <c r="L14" s="274">
        <v>0.16329061595700703</v>
      </c>
      <c r="M14" s="298">
        <v>34</v>
      </c>
    </row>
    <row r="15" spans="1:13" ht="16.5">
      <c r="A15" s="299" t="s">
        <v>118</v>
      </c>
      <c r="B15" s="268" t="s">
        <v>530</v>
      </c>
      <c r="C15" s="269" t="s">
        <v>69</v>
      </c>
      <c r="D15" s="270">
        <v>0.86901207443540462</v>
      </c>
      <c r="E15" s="271">
        <v>917</v>
      </c>
      <c r="F15" s="229" t="s">
        <v>120</v>
      </c>
      <c r="G15" s="272" t="s">
        <v>223</v>
      </c>
      <c r="H15" s="273">
        <v>9</v>
      </c>
      <c r="I15" s="230">
        <v>2546.1510000000003</v>
      </c>
      <c r="J15" s="274">
        <v>3.7065069328134193E-2</v>
      </c>
      <c r="K15" s="274">
        <v>0.41361920212657266</v>
      </c>
      <c r="L15" s="274">
        <v>0.18341410230579414</v>
      </c>
      <c r="M15" s="298">
        <v>58</v>
      </c>
    </row>
    <row r="16" spans="1:13" ht="16.5">
      <c r="A16" s="299" t="s">
        <v>118</v>
      </c>
      <c r="B16" s="268" t="s">
        <v>313</v>
      </c>
      <c r="C16" s="269" t="s">
        <v>67</v>
      </c>
      <c r="D16" s="270">
        <v>0.84428571428571419</v>
      </c>
      <c r="E16" s="271">
        <v>6021</v>
      </c>
      <c r="F16" s="229" t="s">
        <v>123</v>
      </c>
      <c r="G16" s="272" t="s">
        <v>261</v>
      </c>
      <c r="H16" s="273">
        <v>1</v>
      </c>
      <c r="I16" s="230">
        <v>1686.3820000000001</v>
      </c>
      <c r="J16" s="274">
        <v>4.1574885266320367E-2</v>
      </c>
      <c r="K16" s="274">
        <v>0.32564357262188004</v>
      </c>
      <c r="L16" s="274">
        <v>6.4635414751817791E-2</v>
      </c>
      <c r="M16" s="298">
        <v>1754</v>
      </c>
    </row>
    <row r="17" spans="1:13" ht="16.5">
      <c r="A17" s="299" t="s">
        <v>118</v>
      </c>
      <c r="B17" s="268" t="s">
        <v>315</v>
      </c>
      <c r="C17" s="269" t="s">
        <v>69</v>
      </c>
      <c r="D17" s="270">
        <v>0.87293004989162193</v>
      </c>
      <c r="E17" s="271">
        <v>7805</v>
      </c>
      <c r="F17" s="229" t="s">
        <v>121</v>
      </c>
      <c r="G17" s="272" t="s">
        <v>236</v>
      </c>
      <c r="H17" s="273">
        <v>3</v>
      </c>
      <c r="I17" s="230">
        <v>5626.5959999999995</v>
      </c>
      <c r="J17" s="274">
        <v>4.5552399022843769E-2</v>
      </c>
      <c r="K17" s="274">
        <v>0.36512063087049418</v>
      </c>
      <c r="L17" s="274">
        <v>0.18945735574404135</v>
      </c>
      <c r="M17" s="298">
        <v>66</v>
      </c>
    </row>
    <row r="18" spans="1:13" ht="16.5">
      <c r="A18" s="299" t="s">
        <v>118</v>
      </c>
      <c r="B18" s="268" t="s">
        <v>320</v>
      </c>
      <c r="C18" s="269" t="s">
        <v>67</v>
      </c>
      <c r="D18" s="270">
        <v>0.82721862990728912</v>
      </c>
      <c r="E18" s="271">
        <v>6591</v>
      </c>
      <c r="F18" s="229" t="s">
        <v>120</v>
      </c>
      <c r="G18" s="272" t="s">
        <v>222</v>
      </c>
      <c r="H18" s="273">
        <v>2</v>
      </c>
      <c r="I18" s="230">
        <v>2144.7399999999998</v>
      </c>
      <c r="J18" s="274">
        <v>4.7338078743144114E-2</v>
      </c>
      <c r="K18" s="274">
        <v>0.42545509315454411</v>
      </c>
      <c r="L18" s="274">
        <v>0.19116536270130646</v>
      </c>
      <c r="M18" s="298">
        <v>71</v>
      </c>
    </row>
    <row r="19" spans="1:13" ht="16.5">
      <c r="A19" s="299" t="s">
        <v>118</v>
      </c>
      <c r="B19" s="268" t="s">
        <v>522</v>
      </c>
      <c r="C19" s="269" t="s">
        <v>69</v>
      </c>
      <c r="D19" s="270">
        <v>0.87116923679009561</v>
      </c>
      <c r="E19" s="271">
        <v>2401</v>
      </c>
      <c r="F19" s="229" t="s">
        <v>123</v>
      </c>
      <c r="G19" s="272" t="s">
        <v>263</v>
      </c>
      <c r="H19" s="273">
        <v>2</v>
      </c>
      <c r="I19" s="230">
        <v>1378.357</v>
      </c>
      <c r="J19" s="274">
        <v>4.9880948932025694E-2</v>
      </c>
      <c r="K19" s="274">
        <v>0.33079897578360651</v>
      </c>
      <c r="L19" s="274">
        <v>0.14945329838351024</v>
      </c>
      <c r="M19" s="298">
        <v>30</v>
      </c>
    </row>
    <row r="20" spans="1:13" ht="16.5">
      <c r="A20" s="299" t="s">
        <v>118</v>
      </c>
      <c r="B20" s="268" t="s">
        <v>334</v>
      </c>
      <c r="C20" s="269" t="s">
        <v>69</v>
      </c>
      <c r="D20" s="270">
        <v>0.89224003230899007</v>
      </c>
      <c r="E20" s="271">
        <v>7749</v>
      </c>
      <c r="F20" s="229" t="s">
        <v>123</v>
      </c>
      <c r="G20" s="272" t="s">
        <v>256</v>
      </c>
      <c r="H20" s="273">
        <v>4</v>
      </c>
      <c r="I20" s="230">
        <v>2003.9829999999999</v>
      </c>
      <c r="J20" s="274">
        <v>6.836215125608025E-2</v>
      </c>
      <c r="K20" s="274">
        <v>0.34062381309991535</v>
      </c>
      <c r="L20" s="274">
        <v>0.20409354769975593</v>
      </c>
      <c r="M20" s="298">
        <v>162</v>
      </c>
    </row>
    <row r="21" spans="1:13" ht="16.5">
      <c r="A21" s="299" t="s">
        <v>118</v>
      </c>
      <c r="B21" s="268" t="s">
        <v>336</v>
      </c>
      <c r="C21" s="269" t="s">
        <v>70</v>
      </c>
      <c r="D21" s="270">
        <v>0.78612640487848617</v>
      </c>
      <c r="E21" s="271">
        <v>6673</v>
      </c>
      <c r="F21" s="229" t="s">
        <v>122</v>
      </c>
      <c r="G21" s="272" t="s">
        <v>240</v>
      </c>
      <c r="H21" s="273">
        <v>11</v>
      </c>
      <c r="I21" s="230">
        <v>2340.826</v>
      </c>
      <c r="J21" s="274">
        <v>3.6893250785865146E-2</v>
      </c>
      <c r="K21" s="274">
        <v>0.38604385082701342</v>
      </c>
      <c r="L21" s="274">
        <v>0.21274541550717568</v>
      </c>
      <c r="M21" s="298">
        <v>34</v>
      </c>
    </row>
    <row r="22" spans="1:13" ht="16.5">
      <c r="A22" s="299" t="s">
        <v>118</v>
      </c>
      <c r="B22" s="268" t="s">
        <v>532</v>
      </c>
      <c r="C22" s="269" t="s">
        <v>69</v>
      </c>
      <c r="D22" s="270">
        <v>0.85429762076712701</v>
      </c>
      <c r="E22" s="271">
        <v>4551</v>
      </c>
      <c r="F22" s="229" t="s">
        <v>123</v>
      </c>
      <c r="G22" s="272" t="s">
        <v>257</v>
      </c>
      <c r="H22" s="273">
        <v>6</v>
      </c>
      <c r="I22" s="230">
        <v>1017.7329999999999</v>
      </c>
      <c r="J22" s="274">
        <v>5.2924652913691632E-2</v>
      </c>
      <c r="K22" s="274">
        <v>0.3384122951501955</v>
      </c>
      <c r="L22" s="274">
        <v>0.1289899451429381</v>
      </c>
      <c r="M22" s="298">
        <v>106</v>
      </c>
    </row>
    <row r="23" spans="1:13" ht="16.5">
      <c r="A23" s="299" t="s">
        <v>118</v>
      </c>
      <c r="B23" s="268" t="s">
        <v>594</v>
      </c>
      <c r="C23" s="269" t="s">
        <v>69</v>
      </c>
      <c r="D23" s="270">
        <v>0.88441730813697783</v>
      </c>
      <c r="E23" s="271">
        <v>7439</v>
      </c>
      <c r="F23" s="229" t="s">
        <v>91</v>
      </c>
      <c r="G23" s="272" t="s">
        <v>273</v>
      </c>
      <c r="H23" s="273">
        <v>3</v>
      </c>
      <c r="I23" s="230">
        <v>2120.3519999999999</v>
      </c>
      <c r="J23" s="274">
        <v>5.6663493492934716E-2</v>
      </c>
      <c r="K23" s="274">
        <v>0.3692309433497406</v>
      </c>
      <c r="L23" s="274">
        <v>0.17308446899382746</v>
      </c>
      <c r="M23" s="298">
        <v>33</v>
      </c>
    </row>
    <row r="24" spans="1:13" ht="16.5">
      <c r="A24" s="299" t="s">
        <v>118</v>
      </c>
      <c r="B24" s="268" t="s">
        <v>368</v>
      </c>
      <c r="C24" s="269" t="s">
        <v>69</v>
      </c>
      <c r="D24" s="270">
        <v>0.86800947247254401</v>
      </c>
      <c r="E24" s="271">
        <v>1777</v>
      </c>
      <c r="F24" s="229" t="s">
        <v>119</v>
      </c>
      <c r="G24" s="272" t="s">
        <v>203</v>
      </c>
      <c r="H24" s="273">
        <v>3</v>
      </c>
      <c r="I24" s="230">
        <v>1116.3400000000001</v>
      </c>
      <c r="J24" s="274">
        <v>2.5638810153321461E-2</v>
      </c>
      <c r="K24" s="274">
        <v>0.43155887272381671</v>
      </c>
      <c r="L24" s="274">
        <v>0.16193967357464942</v>
      </c>
      <c r="M24" s="298">
        <v>33</v>
      </c>
    </row>
    <row r="25" spans="1:13" ht="16.5">
      <c r="A25" s="299" t="s">
        <v>118</v>
      </c>
      <c r="B25" s="268" t="s">
        <v>394</v>
      </c>
      <c r="C25" s="269" t="s">
        <v>68</v>
      </c>
      <c r="D25" s="270">
        <v>0.90004909777038278</v>
      </c>
      <c r="E25" s="271">
        <v>9259</v>
      </c>
      <c r="F25" s="229" t="s">
        <v>123</v>
      </c>
      <c r="G25" s="272" t="s">
        <v>257</v>
      </c>
      <c r="H25" s="273">
        <v>3</v>
      </c>
      <c r="I25" s="230">
        <v>2066.9059999999999</v>
      </c>
      <c r="J25" s="274">
        <v>3.6198925434411701E-2</v>
      </c>
      <c r="K25" s="274">
        <v>0.38392688250776474</v>
      </c>
      <c r="L25" s="274">
        <v>6.1444497234029997E-2</v>
      </c>
      <c r="M25" s="298">
        <v>61</v>
      </c>
    </row>
    <row r="26" spans="1:13" ht="16.5">
      <c r="A26" s="299" t="s">
        <v>118</v>
      </c>
      <c r="B26" s="268" t="s">
        <v>404</v>
      </c>
      <c r="C26" s="269" t="s">
        <v>68</v>
      </c>
      <c r="D26" s="270">
        <v>0.9330619922749005</v>
      </c>
      <c r="E26" s="271">
        <v>383</v>
      </c>
      <c r="F26" s="229" t="s">
        <v>120</v>
      </c>
      <c r="G26" s="272" t="s">
        <v>222</v>
      </c>
      <c r="H26" s="273">
        <v>2</v>
      </c>
      <c r="I26" s="230">
        <v>1608.5230000000001</v>
      </c>
      <c r="J26" s="274">
        <v>3.0710299895870673E-2</v>
      </c>
      <c r="K26" s="274">
        <v>0.36599848789320588</v>
      </c>
      <c r="L26" s="274">
        <v>0.1262027338123235</v>
      </c>
      <c r="M26" s="298">
        <v>41</v>
      </c>
    </row>
    <row r="27" spans="1:13" ht="16.5">
      <c r="A27" s="299" t="s">
        <v>118</v>
      </c>
      <c r="B27" s="268" t="s">
        <v>410</v>
      </c>
      <c r="C27" s="269" t="s">
        <v>70</v>
      </c>
      <c r="D27" s="270">
        <v>0.78287283067126512</v>
      </c>
      <c r="E27" s="271">
        <v>223</v>
      </c>
      <c r="F27" s="229" t="s">
        <v>120</v>
      </c>
      <c r="G27" s="272" t="s">
        <v>219</v>
      </c>
      <c r="H27" s="273">
        <v>2</v>
      </c>
      <c r="I27" s="230">
        <v>1714.192</v>
      </c>
      <c r="J27" s="274">
        <v>6.8076808512829184E-2</v>
      </c>
      <c r="K27" s="274">
        <v>0.41173975335562313</v>
      </c>
      <c r="L27" s="274">
        <v>0.12075660136087439</v>
      </c>
      <c r="M27" s="298">
        <v>36</v>
      </c>
    </row>
    <row r="28" spans="1:13" ht="16.5">
      <c r="A28" s="299" t="s">
        <v>118</v>
      </c>
      <c r="B28" s="268" t="s">
        <v>536</v>
      </c>
      <c r="C28" s="269" t="s">
        <v>69</v>
      </c>
      <c r="D28" s="270">
        <v>0.8744874513600821</v>
      </c>
      <c r="E28" s="271">
        <v>7000</v>
      </c>
      <c r="F28" s="229" t="s">
        <v>123</v>
      </c>
      <c r="G28" s="272" t="s">
        <v>261</v>
      </c>
      <c r="H28" s="273">
        <v>9</v>
      </c>
      <c r="I28" s="230">
        <v>1353.635</v>
      </c>
      <c r="J28" s="274">
        <v>3.6338526236178413E-2</v>
      </c>
      <c r="K28" s="274">
        <v>0.31068449841826812</v>
      </c>
      <c r="L28" s="274">
        <v>0.12784624732629243</v>
      </c>
      <c r="M28" s="298">
        <v>315</v>
      </c>
    </row>
    <row r="29" spans="1:13" ht="16.5">
      <c r="A29" s="299" t="s">
        <v>118</v>
      </c>
      <c r="B29" s="268" t="s">
        <v>420</v>
      </c>
      <c r="C29" s="269" t="s">
        <v>70</v>
      </c>
      <c r="D29" s="270">
        <v>0.79313379325217559</v>
      </c>
      <c r="E29" s="271">
        <v>8091</v>
      </c>
      <c r="F29" s="229" t="s">
        <v>120</v>
      </c>
      <c r="G29" s="272" t="s">
        <v>218</v>
      </c>
      <c r="H29" s="273">
        <v>8</v>
      </c>
      <c r="I29" s="230">
        <v>1564.8969999999999</v>
      </c>
      <c r="J29" s="274">
        <v>4.654495280131743E-2</v>
      </c>
      <c r="K29" s="274">
        <v>0.42513713582569923</v>
      </c>
      <c r="L29" s="274">
        <v>0.2141144494792899</v>
      </c>
      <c r="M29" s="298">
        <v>54</v>
      </c>
    </row>
    <row r="30" spans="1:13" ht="16.5">
      <c r="A30" s="299" t="s">
        <v>118</v>
      </c>
      <c r="B30" s="268" t="s">
        <v>422</v>
      </c>
      <c r="C30" s="269" t="s">
        <v>67</v>
      </c>
      <c r="D30" s="270">
        <v>0.8078260869565218</v>
      </c>
      <c r="E30" s="271">
        <v>3869</v>
      </c>
      <c r="F30" s="229" t="s">
        <v>122</v>
      </c>
      <c r="G30" s="272" t="s">
        <v>250</v>
      </c>
      <c r="H30" s="273">
        <v>1</v>
      </c>
      <c r="I30" s="230">
        <v>2930.4160000000002</v>
      </c>
      <c r="J30" s="274">
        <v>2.4800632444189723E-2</v>
      </c>
      <c r="K30" s="274">
        <v>0.40534841483776413</v>
      </c>
      <c r="L30" s="274">
        <v>0.13581689425665161</v>
      </c>
      <c r="M30" s="298">
        <v>48</v>
      </c>
    </row>
    <row r="31" spans="1:13" ht="16.5">
      <c r="A31" s="299" t="s">
        <v>118</v>
      </c>
      <c r="B31" s="268" t="s">
        <v>432</v>
      </c>
      <c r="C31" s="269" t="s">
        <v>67</v>
      </c>
      <c r="D31" s="270">
        <v>0.81576795534123725</v>
      </c>
      <c r="E31" s="271">
        <v>7097</v>
      </c>
      <c r="F31" s="229" t="s">
        <v>120</v>
      </c>
      <c r="G31" s="272" t="s">
        <v>216</v>
      </c>
      <c r="H31" s="273">
        <v>5</v>
      </c>
      <c r="I31" s="230">
        <v>2364.8180000000002</v>
      </c>
      <c r="J31" s="274">
        <v>3.1903200231605894E-2</v>
      </c>
      <c r="K31" s="274">
        <v>0.41682162976492587</v>
      </c>
      <c r="L31" s="274">
        <v>0.17337486436588354</v>
      </c>
      <c r="M31" s="298">
        <v>64</v>
      </c>
    </row>
    <row r="32" spans="1:13" ht="16.5">
      <c r="A32" s="299" t="s">
        <v>118</v>
      </c>
      <c r="B32" s="268" t="s">
        <v>444</v>
      </c>
      <c r="C32" s="269" t="s">
        <v>69</v>
      </c>
      <c r="D32" s="270">
        <v>0.88080149674206942</v>
      </c>
      <c r="E32" s="271">
        <v>3123</v>
      </c>
      <c r="F32" s="229" t="s">
        <v>121</v>
      </c>
      <c r="G32" s="272" t="s">
        <v>238</v>
      </c>
      <c r="H32" s="273">
        <v>2</v>
      </c>
      <c r="I32" s="230">
        <v>2550.721</v>
      </c>
      <c r="J32" s="274">
        <v>4.1010907106649272E-2</v>
      </c>
      <c r="K32" s="274">
        <v>0.39501513141087113</v>
      </c>
      <c r="L32" s="274">
        <v>0.21092075534721358</v>
      </c>
      <c r="M32" s="298">
        <v>38</v>
      </c>
    </row>
    <row r="33" spans="1:13" ht="16.5">
      <c r="A33" s="299" t="s">
        <v>118</v>
      </c>
      <c r="B33" s="268" t="s">
        <v>452</v>
      </c>
      <c r="C33" s="269" t="s">
        <v>68</v>
      </c>
      <c r="D33" s="270">
        <v>0.9181394799428555</v>
      </c>
      <c r="E33" s="271">
        <v>8420</v>
      </c>
      <c r="F33" s="229" t="s">
        <v>123</v>
      </c>
      <c r="G33" s="272" t="s">
        <v>257</v>
      </c>
      <c r="H33" s="273">
        <v>2</v>
      </c>
      <c r="I33" s="230">
        <v>2193.2370000000001</v>
      </c>
      <c r="J33" s="274">
        <v>9.655622421262286E-2</v>
      </c>
      <c r="K33" s="274">
        <v>0.33703646182163327</v>
      </c>
      <c r="L33" s="274">
        <v>0.23298895650584045</v>
      </c>
      <c r="M33" s="298">
        <v>40</v>
      </c>
    </row>
    <row r="34" spans="1:13" ht="16.5">
      <c r="A34" s="299" t="s">
        <v>118</v>
      </c>
      <c r="B34" s="268" t="s">
        <v>460</v>
      </c>
      <c r="C34" s="269" t="s">
        <v>69</v>
      </c>
      <c r="D34" s="270">
        <v>0.88661278336222682</v>
      </c>
      <c r="E34" s="271">
        <v>7030</v>
      </c>
      <c r="F34" s="229" t="s">
        <v>123</v>
      </c>
      <c r="G34" s="272" t="s">
        <v>255</v>
      </c>
      <c r="H34" s="273">
        <v>2</v>
      </c>
      <c r="I34" s="230">
        <v>1621.4670000000001</v>
      </c>
      <c r="J34" s="274">
        <v>3.9918729275788593E-2</v>
      </c>
      <c r="K34" s="274">
        <v>0.37594347456106553</v>
      </c>
      <c r="L34" s="274">
        <v>0.35880745449669099</v>
      </c>
      <c r="M34" s="298">
        <v>32</v>
      </c>
    </row>
    <row r="35" spans="1:13" ht="16.5">
      <c r="A35" s="299" t="s">
        <v>118</v>
      </c>
      <c r="B35" s="268" t="s">
        <v>474</v>
      </c>
      <c r="C35" s="269" t="s">
        <v>69</v>
      </c>
      <c r="D35" s="270">
        <v>0.85239836993736162</v>
      </c>
      <c r="E35" s="271">
        <v>1202</v>
      </c>
      <c r="F35" s="229" t="s">
        <v>123</v>
      </c>
      <c r="G35" s="272" t="s">
        <v>618</v>
      </c>
      <c r="H35" s="273">
        <v>8</v>
      </c>
      <c r="I35" s="230">
        <v>1627.2449999999999</v>
      </c>
      <c r="J35" s="274">
        <v>4.3108255540091706E-2</v>
      </c>
      <c r="K35" s="274">
        <v>0.38258573919704147</v>
      </c>
      <c r="L35" s="274">
        <v>0.27058810028429869</v>
      </c>
      <c r="M35" s="298">
        <v>33</v>
      </c>
    </row>
    <row r="36" spans="1:13" ht="16.5">
      <c r="A36" s="299" t="s">
        <v>118</v>
      </c>
      <c r="B36" s="268" t="s">
        <v>557</v>
      </c>
      <c r="C36" s="269" t="s">
        <v>67</v>
      </c>
      <c r="D36" s="270">
        <v>0.81830831983366448</v>
      </c>
      <c r="E36" s="271">
        <v>165</v>
      </c>
      <c r="F36" s="229" t="s">
        <v>120</v>
      </c>
      <c r="G36" s="272" t="s">
        <v>218</v>
      </c>
      <c r="H36" s="273">
        <v>9</v>
      </c>
      <c r="I36" s="230">
        <v>1481.018</v>
      </c>
      <c r="J36" s="274">
        <v>3.7311890593445543E-2</v>
      </c>
      <c r="K36" s="274">
        <v>0.42368800109542398</v>
      </c>
      <c r="L36" s="274">
        <v>0.19136918612783207</v>
      </c>
      <c r="M36" s="298">
        <v>46</v>
      </c>
    </row>
    <row r="37" spans="1:13" ht="16.5">
      <c r="A37" s="299" t="s">
        <v>118</v>
      </c>
      <c r="B37" s="268" t="s">
        <v>492</v>
      </c>
      <c r="C37" s="269" t="s">
        <v>67</v>
      </c>
      <c r="D37" s="270">
        <v>0.80361248680376429</v>
      </c>
      <c r="E37" s="271">
        <v>5258</v>
      </c>
      <c r="F37" s="229" t="s">
        <v>120</v>
      </c>
      <c r="G37" s="272" t="s">
        <v>213</v>
      </c>
      <c r="H37" s="273">
        <v>3</v>
      </c>
      <c r="I37" s="230">
        <v>1243.7530000000002</v>
      </c>
      <c r="J37" s="274">
        <v>4.6049693025823721E-2</v>
      </c>
      <c r="K37" s="274">
        <v>0.40746772440867601</v>
      </c>
      <c r="L37" s="274">
        <v>0.15733953155730379</v>
      </c>
      <c r="M37" s="298">
        <v>46</v>
      </c>
    </row>
    <row r="38" spans="1:13" ht="16.5">
      <c r="A38" s="299" t="s">
        <v>118</v>
      </c>
      <c r="B38" s="268" t="s">
        <v>496</v>
      </c>
      <c r="C38" s="269" t="s">
        <v>70</v>
      </c>
      <c r="D38" s="270">
        <v>0.74415152713473054</v>
      </c>
      <c r="E38" s="271">
        <v>3179</v>
      </c>
      <c r="F38" s="229" t="s">
        <v>122</v>
      </c>
      <c r="G38" s="272" t="s">
        <v>244</v>
      </c>
      <c r="H38" s="273">
        <v>3</v>
      </c>
      <c r="I38" s="230">
        <v>2143.5340000000001</v>
      </c>
      <c r="J38" s="274">
        <v>3.8846467513755055E-2</v>
      </c>
      <c r="K38" s="274">
        <v>0.4020223611258853</v>
      </c>
      <c r="L38" s="274">
        <v>0.23699180885397664</v>
      </c>
      <c r="M38" s="298">
        <v>43</v>
      </c>
    </row>
    <row r="39" spans="1:13" ht="16.5">
      <c r="A39" s="299" t="s">
        <v>118</v>
      </c>
      <c r="B39" s="268" t="s">
        <v>502</v>
      </c>
      <c r="C39" s="269" t="s">
        <v>69</v>
      </c>
      <c r="D39" s="270">
        <v>0.88191224030654236</v>
      </c>
      <c r="E39" s="271">
        <v>6073</v>
      </c>
      <c r="F39" s="229" t="s">
        <v>120</v>
      </c>
      <c r="G39" s="272" t="s">
        <v>218</v>
      </c>
      <c r="H39" s="273">
        <v>4</v>
      </c>
      <c r="I39" s="230">
        <v>1986.2950000000001</v>
      </c>
      <c r="J39" s="274">
        <v>3.5442710559198079E-2</v>
      </c>
      <c r="K39" s="274">
        <v>0.36934218006108438</v>
      </c>
      <c r="L39" s="274">
        <v>0.13593147040092232</v>
      </c>
      <c r="M39" s="298">
        <v>59</v>
      </c>
    </row>
    <row r="40" spans="1:13" ht="16.5">
      <c r="A40" s="299" t="s">
        <v>118</v>
      </c>
      <c r="B40" s="268" t="s">
        <v>504</v>
      </c>
      <c r="C40" s="269" t="s">
        <v>68</v>
      </c>
      <c r="D40" s="270">
        <v>0.9383799057232024</v>
      </c>
      <c r="E40" s="271">
        <v>4853</v>
      </c>
      <c r="F40" s="229" t="s">
        <v>120</v>
      </c>
      <c r="G40" s="272" t="s">
        <v>211</v>
      </c>
      <c r="H40" s="273">
        <v>2</v>
      </c>
      <c r="I40" s="230">
        <v>2724.5909999999999</v>
      </c>
      <c r="J40" s="274">
        <v>4.9853036504145923E-2</v>
      </c>
      <c r="K40" s="274">
        <v>0.4053187083150559</v>
      </c>
      <c r="L40" s="274">
        <v>0.16296023880281482</v>
      </c>
      <c r="M40" s="298">
        <v>64</v>
      </c>
    </row>
  </sheetData>
  <mergeCells count="1">
    <mergeCell ref="A2:M2"/>
  </mergeCells>
  <phoneticPr fontId="2" type="noConversion"/>
  <conditionalFormatting sqref="C10:D40">
    <cfRule type="containsText" dxfId="38" priority="1" operator="containsText" text="F">
      <formula>NOT(ISERROR(SEARCH("F",C10)))</formula>
    </cfRule>
    <cfRule type="containsText" dxfId="37" priority="2" operator="containsText" text="D">
      <formula>NOT(ISERROR(SEARCH("D",C10)))</formula>
    </cfRule>
    <cfRule type="containsText" dxfId="36" priority="3" operator="containsText" text="C">
      <formula>NOT(ISERROR(SEARCH("C",C10)))</formula>
    </cfRule>
    <cfRule type="containsText" dxfId="35" priority="4" operator="containsText" text="B">
      <formula>NOT(ISERROR(SEARCH("B",C10)))</formula>
    </cfRule>
    <cfRule type="containsText" dxfId="34" priority="5" operator="containsText" text="A">
      <formula>NOT(ISERROR(SEARCH("A",C10)))</formula>
    </cfRule>
    <cfRule type="containsText" dxfId="33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2024-11-04T08:29:08Z</dcterms:modified>
</cp:coreProperties>
</file>