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38CC8DBF-FB70-4F99-BE9B-C7B6A202060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r:id="rId8"/>
  </sheets>
  <definedNames>
    <definedName name="_xlnm._FilterDatabase" localSheetId="6" hidden="1">'D,F등급 명단'!$A$13:$R$57</definedName>
    <definedName name="_xlnm._FilterDatabase" localSheetId="4" hidden="1">운전자별!$A$4:$BR$126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운전자별!$A$1:$R$128</definedName>
    <definedName name="_xlnm.Print_Area" localSheetId="1">종합!$A$1:$L$129</definedName>
    <definedName name="_xlnm.Print_Area" localSheetId="3">차량별!$A$1:$T$58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0" i="12" l="1"/>
  <c r="B119" i="12"/>
  <c r="B118" i="12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F58" i="60" l="1"/>
  <c r="A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H120" i="12" l="1"/>
  <c r="F56" i="60"/>
  <c r="F54" i="60"/>
  <c r="F52" i="60"/>
  <c r="F51" i="60"/>
  <c r="F55" i="60"/>
  <c r="F57" i="60"/>
  <c r="F53" i="60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33" i="60" l="1"/>
  <c r="F25" i="60"/>
  <c r="F38" i="60"/>
  <c r="F46" i="60"/>
  <c r="F30" i="60"/>
  <c r="F22" i="60"/>
  <c r="F14" i="60"/>
  <c r="F47" i="60"/>
  <c r="F39" i="60"/>
  <c r="F31" i="60"/>
  <c r="F23" i="60"/>
  <c r="F15" i="60"/>
  <c r="F49" i="60"/>
  <c r="F41" i="60"/>
  <c r="F17" i="60"/>
  <c r="F16" i="60"/>
  <c r="F29" i="60"/>
  <c r="F21" i="60"/>
  <c r="F13" i="60"/>
  <c r="F50" i="60"/>
  <c r="F42" i="60"/>
  <c r="F34" i="60"/>
  <c r="F26" i="60"/>
  <c r="F18" i="60"/>
  <c r="F45" i="60"/>
  <c r="F37" i="60"/>
  <c r="F43" i="60"/>
  <c r="F35" i="60"/>
  <c r="F19" i="60"/>
  <c r="F48" i="60"/>
  <c r="F40" i="60"/>
  <c r="F44" i="60"/>
  <c r="F36" i="60"/>
  <c r="F28" i="60"/>
  <c r="F20" i="60"/>
  <c r="F12" i="60"/>
  <c r="F27" i="60"/>
  <c r="F11" i="60"/>
  <c r="F32" i="60"/>
  <c r="F24" i="60"/>
  <c r="J53" i="12" a="1"/>
  <c r="J53" i="12" l="1"/>
  <c r="A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21" i="12" l="1"/>
  <c r="J10" i="12" l="1"/>
  <c r="J32" i="12" s="1"/>
  <c r="N26" i="12"/>
  <c r="K28" i="12"/>
  <c r="D28" i="12" l="1"/>
  <c r="I53" i="12" a="1"/>
  <c r="G53" i="12" a="1"/>
  <c r="D53" i="12" a="1"/>
  <c r="E53" i="12" a="1"/>
  <c r="N53" i="12" a="1"/>
  <c r="F53" i="12" a="1"/>
  <c r="H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H121" i="12" l="1"/>
  <c r="I121" i="12"/>
  <c r="D121" i="12"/>
  <c r="E121" i="12"/>
  <c r="F121" i="12"/>
  <c r="J121" i="12"/>
  <c r="G121" i="12"/>
  <c r="J119" i="12"/>
  <c r="D120" i="12"/>
  <c r="E119" i="12"/>
  <c r="F120" i="12"/>
  <c r="D119" i="12"/>
  <c r="F118" i="12"/>
  <c r="D118" i="12"/>
  <c r="I120" i="12"/>
  <c r="J118" i="12"/>
  <c r="G120" i="12"/>
  <c r="I118" i="12"/>
  <c r="H119" i="12"/>
  <c r="E120" i="12"/>
  <c r="H118" i="12"/>
  <c r="G119" i="12"/>
  <c r="E118" i="12"/>
  <c r="G118" i="12"/>
  <c r="F119" i="12"/>
  <c r="J120" i="12"/>
  <c r="I11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<sst xmlns="http://schemas.openxmlformats.org/spreadsheetml/2006/main" count="3488" uniqueCount="723">
  <si>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</si>
  <si>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</si>
  <si>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</si>
  <si>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</si>
  <si>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</si>
  <si>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</si>
  <si>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</si>
  <si>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</si>
  <si>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</si>
  <si>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</si>
  <si>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</si>
  <si>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</si>
  <si>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</si>
  <si>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</si>
  <si>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</si>
  <si>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</si>
  <si>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</si>
  <si>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</si>
  <si>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</si>
  <si>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</si>
  <si>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</si>
  <si>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</si>
  <si>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</si>
  <si>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</si>
  <si>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</si>
  <si>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</si>
  <si>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</si>
  <si>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</si>
  <si>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</si>
  <si>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</si>
  <si>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</si>
  <si>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</si>
  <si>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</si>
  <si>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</si>
  <si>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</si>
  <si>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</si>
  <si>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</si>
  <si>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</si>
  <si>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</si>
  <si>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</si>
  <si>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</si>
  <si>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</si>
  <si>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</si>
  <si>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</si>
  <si>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</si>
  <si>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</si>
  <si>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</si>
  <si>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</si>
  <si>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</si>
  <si>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</si>
  <si>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</si>
  <si>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</si>
  <si>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</si>
  <si>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</si>
  <si>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</si>
  <si>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</si>
  <si>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</si>
  <si>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</si>
  <si>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</si>
  <si>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</si>
  <si>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</si>
  <si>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</si>
  <si>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</si>
  <si>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</si>
  <si>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</si>
  <si>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</si>
  <si>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</si>
  <si>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</si>
  <si>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</si>
  <si>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</si>
  <si>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</si>
  <si>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</si>
  <si>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</si>
  <si>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</si>
  <si>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</si>
  <si>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</si>
  <si>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</si>
  <si>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</si>
  <si>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</si>
  <si>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</si>
  <si>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</si>
  <si>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</si>
  <si>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</si>
  <si>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</si>
  <si>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</si>
  <si>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</si>
  <si>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</si>
  <si>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</si>
  <si>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</si>
  <si>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</si>
  <si>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</si>
  <si>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</si>
  <si>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</si>
  <si>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</si>
  <si>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</si>
  <si>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</si>
  <si>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</si>
  <si>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</si>
  <si>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</si>
  <si>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</si>
  <si>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</si>
  <si>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</si>
  <si>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</si>
  <si>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</si>
  <si>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</si>
  <si>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</si>
  <si>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</si>
  <si>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</si>
  <si>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</si>
  <si>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</si>
  <si>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</si>
  <si>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</si>
  <si>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</si>
  <si>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</si>
  <si>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</si>
  <si>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</si>
  <si>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</si>
  <si>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</si>
  <si>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청라교통</t>
  </si>
  <si>
    <t>112</t>
  </si>
  <si>
    <t>306</t>
  </si>
  <si>
    <t>307</t>
  </si>
  <si>
    <t>308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</si>
  <si>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</si>
  <si>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</si>
  <si>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</si>
  <si>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</si>
  <si>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</si>
  <si>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</si>
  <si>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</si>
  <si>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</si>
  <si>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</si>
  <si>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</si>
  <si>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</si>
  <si>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</si>
  <si>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</si>
  <si>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</si>
  <si>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</si>
  <si>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</si>
  <si>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</si>
  <si>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</si>
  <si>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</si>
  <si>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</si>
  <si>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</si>
  <si>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</si>
  <si>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</si>
  <si>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</si>
  <si>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</si>
  <si>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</si>
  <si>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</si>
  <si>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</si>
  <si>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</si>
  <si>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</si>
  <si>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</si>
  <si>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</si>
  <si>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</si>
  <si>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</si>
  <si>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</si>
  <si>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</si>
  <si>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</si>
  <si>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</si>
  <si>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</si>
  <si>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</si>
  <si>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</si>
  <si>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</si>
  <si>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</si>
  <si>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</si>
  <si>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</si>
  <si>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</si>
  <si>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</si>
  <si>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</si>
  <si>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</si>
  <si>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</si>
  <si>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</si>
  <si>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</si>
  <si>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</si>
  <si>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</si>
  <si>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</si>
  <si>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</si>
  <si>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</si>
  <si>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</si>
  <si>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</si>
  <si>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</si>
  <si>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</si>
  <si>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</si>
  <si>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</si>
  <si>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</si>
  <si>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</si>
  <si>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</si>
  <si>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</si>
  <si>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</si>
  <si>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</si>
  <si>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</si>
  <si>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대형</t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</si>
  <si>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</si>
  <si>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</si>
  <si>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</si>
  <si>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청라교통</t>
    <phoneticPr fontId="2" type="noConversion"/>
  </si>
  <si>
    <t>70바5927</t>
  </si>
  <si>
    <t>112112</t>
  </si>
  <si>
    <t>70바5995</t>
  </si>
  <si>
    <t>70바5996</t>
  </si>
  <si>
    <t>70바5997</t>
  </si>
  <si>
    <t>70바6013</t>
  </si>
  <si>
    <t>청라교통112S1</t>
  </si>
  <si>
    <t>70바6014</t>
  </si>
  <si>
    <t>70바6015</t>
  </si>
  <si>
    <t>70바6032</t>
  </si>
  <si>
    <t>청라교통112C1</t>
  </si>
  <si>
    <t>70바6062</t>
  </si>
  <si>
    <t>70바6063</t>
  </si>
  <si>
    <t>70바6064</t>
  </si>
  <si>
    <t>70바6065</t>
  </si>
  <si>
    <t>70바6066</t>
  </si>
  <si>
    <t>청라교통112D1</t>
  </si>
  <si>
    <t>70바6091</t>
  </si>
  <si>
    <t>72바1572</t>
  </si>
  <si>
    <t>72바1573</t>
  </si>
  <si>
    <t>청라교통112C3</t>
  </si>
  <si>
    <t>72바1609</t>
  </si>
  <si>
    <t>72바1611</t>
  </si>
  <si>
    <t>72바1612</t>
  </si>
  <si>
    <t>70바5921</t>
  </si>
  <si>
    <t>70바6049</t>
  </si>
  <si>
    <t>70바6050</t>
  </si>
  <si>
    <t>70바6051</t>
  </si>
  <si>
    <t>70바6085</t>
  </si>
  <si>
    <t>70바6087</t>
  </si>
  <si>
    <t>70바6088</t>
  </si>
  <si>
    <t>70바6089</t>
  </si>
  <si>
    <t>70바6090</t>
  </si>
  <si>
    <t>72바1305</t>
  </si>
  <si>
    <t>72바1306</t>
  </si>
  <si>
    <t>72바1307</t>
  </si>
  <si>
    <t>72바1381</t>
  </si>
  <si>
    <t>72바1499</t>
  </si>
  <si>
    <t>70바5968</t>
  </si>
  <si>
    <t>70바5991</t>
  </si>
  <si>
    <t>70바6052</t>
  </si>
  <si>
    <t>72바1699</t>
  </si>
  <si>
    <t>72바1700</t>
  </si>
  <si>
    <t>72바1701</t>
  </si>
  <si>
    <t>72바1702</t>
  </si>
  <si>
    <t>72바1703</t>
  </si>
  <si>
    <t>75아1145</t>
  </si>
  <si>
    <t>75아1146</t>
  </si>
  <si>
    <t>70바5066</t>
  </si>
  <si>
    <t>70바5088</t>
  </si>
  <si>
    <t>70바6034</t>
  </si>
  <si>
    <t>70바6035</t>
  </si>
  <si>
    <t>75아1292</t>
  </si>
  <si>
    <t>75아1293</t>
  </si>
  <si>
    <t>70바6011</t>
  </si>
  <si>
    <t>70바6042</t>
  </si>
  <si>
    <t>강동윤</t>
  </si>
  <si>
    <t>5313423</t>
  </si>
  <si>
    <t>강양민</t>
  </si>
  <si>
    <t>5317804</t>
  </si>
  <si>
    <t>강원호</t>
  </si>
  <si>
    <t>5319832</t>
  </si>
  <si>
    <t>고성훈</t>
  </si>
  <si>
    <t>5315077</t>
  </si>
  <si>
    <t>공경갑</t>
  </si>
  <si>
    <t>5312165</t>
  </si>
  <si>
    <t>구준회</t>
  </si>
  <si>
    <t>5314887</t>
  </si>
  <si>
    <t>김경수</t>
  </si>
  <si>
    <t>5313552</t>
  </si>
  <si>
    <t>김광민</t>
  </si>
  <si>
    <t>5312591</t>
  </si>
  <si>
    <t>김광섭</t>
  </si>
  <si>
    <t>5315231</t>
  </si>
  <si>
    <t>김광준</t>
  </si>
  <si>
    <t>5319455</t>
  </si>
  <si>
    <t>김광철</t>
  </si>
  <si>
    <t>5314666</t>
  </si>
  <si>
    <t>김권태</t>
  </si>
  <si>
    <t>5313311</t>
  </si>
  <si>
    <t>김근식</t>
  </si>
  <si>
    <t>531591</t>
  </si>
  <si>
    <t>김기홍</t>
  </si>
  <si>
    <t>5312319</t>
  </si>
  <si>
    <t>김봉신</t>
  </si>
  <si>
    <t>5316049</t>
  </si>
  <si>
    <t>김석윤</t>
  </si>
  <si>
    <t>5314250</t>
  </si>
  <si>
    <t>김선철</t>
  </si>
  <si>
    <t>5312532</t>
  </si>
  <si>
    <t>김선철b</t>
  </si>
  <si>
    <t>5317476</t>
  </si>
  <si>
    <t>김성기</t>
  </si>
  <si>
    <t>5313861</t>
  </si>
  <si>
    <t>김세운</t>
  </si>
  <si>
    <t>5313724</t>
  </si>
  <si>
    <t>김용근</t>
  </si>
  <si>
    <t>5312392</t>
  </si>
  <si>
    <t>김응수</t>
  </si>
  <si>
    <t>5316473</t>
  </si>
  <si>
    <t>김인철</t>
  </si>
  <si>
    <t>5318958</t>
  </si>
  <si>
    <t>김장선</t>
  </si>
  <si>
    <t>5317230</t>
  </si>
  <si>
    <t>김재연</t>
  </si>
  <si>
    <t>5315245</t>
  </si>
  <si>
    <t>김창곤</t>
  </si>
  <si>
    <t>5313028</t>
  </si>
  <si>
    <t>김천섭</t>
  </si>
  <si>
    <t>5315300</t>
  </si>
  <si>
    <t>김태영</t>
  </si>
  <si>
    <t>5312210</t>
  </si>
  <si>
    <t>김형만</t>
  </si>
  <si>
    <t>5319499</t>
  </si>
  <si>
    <t>김형배</t>
  </si>
  <si>
    <t>5318595</t>
  </si>
  <si>
    <t>김형철</t>
  </si>
  <si>
    <t>5314177</t>
  </si>
  <si>
    <t>김훈구</t>
  </si>
  <si>
    <t>5316807</t>
  </si>
  <si>
    <t>나철근</t>
  </si>
  <si>
    <t>5312391</t>
  </si>
  <si>
    <t>동용렬</t>
  </si>
  <si>
    <t>5311005</t>
  </si>
  <si>
    <t>민지홍</t>
  </si>
  <si>
    <t>5316711</t>
  </si>
  <si>
    <t>박동식</t>
  </si>
  <si>
    <t>5313564</t>
  </si>
  <si>
    <t>박상신</t>
  </si>
  <si>
    <t>5319673</t>
  </si>
  <si>
    <t>박상진</t>
  </si>
  <si>
    <t>5318570</t>
  </si>
  <si>
    <t>박승재</t>
  </si>
  <si>
    <t>5314742</t>
  </si>
  <si>
    <t>박시형</t>
  </si>
  <si>
    <t>5311815</t>
  </si>
  <si>
    <t>박양우</t>
  </si>
  <si>
    <t>5317326</t>
  </si>
  <si>
    <t>박영수</t>
  </si>
  <si>
    <t>5313458</t>
  </si>
  <si>
    <t>박용호</t>
  </si>
  <si>
    <t>5311680</t>
  </si>
  <si>
    <t>박용환</t>
  </si>
  <si>
    <t>5314298</t>
  </si>
  <si>
    <t>박제군</t>
  </si>
  <si>
    <t>5315642</t>
  </si>
  <si>
    <t>박주택</t>
  </si>
  <si>
    <t>5315278</t>
  </si>
  <si>
    <t>박학기</t>
  </si>
  <si>
    <t>531913</t>
  </si>
  <si>
    <t>방기조</t>
  </si>
  <si>
    <t>5314717</t>
  </si>
  <si>
    <t>방용길</t>
  </si>
  <si>
    <t>5317799</t>
  </si>
  <si>
    <t>방진철</t>
  </si>
  <si>
    <t>5316951</t>
  </si>
  <si>
    <t>백정기</t>
  </si>
  <si>
    <t>531615</t>
  </si>
  <si>
    <t>서현철</t>
  </si>
  <si>
    <t>5313003</t>
  </si>
  <si>
    <t>손대연</t>
  </si>
  <si>
    <t>5319997</t>
  </si>
  <si>
    <t>손주원</t>
  </si>
  <si>
    <t>5313369</t>
  </si>
  <si>
    <t>신수철</t>
  </si>
  <si>
    <t>5313041</t>
  </si>
  <si>
    <t>신우철</t>
  </si>
  <si>
    <t>5318468</t>
  </si>
  <si>
    <t>안계찬</t>
  </si>
  <si>
    <t>5312556</t>
  </si>
  <si>
    <t>안명학</t>
  </si>
  <si>
    <t>5314076</t>
  </si>
  <si>
    <t>안수영</t>
  </si>
  <si>
    <t>5314886</t>
  </si>
  <si>
    <t>안정배</t>
  </si>
  <si>
    <t>5312155</t>
  </si>
  <si>
    <t>엄대섭</t>
  </si>
  <si>
    <t>5315487</t>
  </si>
  <si>
    <t>오병진</t>
  </si>
  <si>
    <t>5314291</t>
  </si>
  <si>
    <t>오수선</t>
  </si>
  <si>
    <t>5317444</t>
  </si>
  <si>
    <t>윤동구</t>
  </si>
  <si>
    <t>5319102</t>
  </si>
  <si>
    <t>윤심식</t>
  </si>
  <si>
    <t>5316856</t>
  </si>
  <si>
    <t>윤형수</t>
  </si>
  <si>
    <t>5316609</t>
  </si>
  <si>
    <t>이계창</t>
  </si>
  <si>
    <t>5319587</t>
  </si>
  <si>
    <t>이광노</t>
  </si>
  <si>
    <t>5315333</t>
  </si>
  <si>
    <t>이교웅</t>
  </si>
  <si>
    <t>531824</t>
  </si>
  <si>
    <t>이동민</t>
  </si>
  <si>
    <t>5315685</t>
  </si>
  <si>
    <t>이산우</t>
  </si>
  <si>
    <t>5313949</t>
  </si>
  <si>
    <t>이상렬</t>
  </si>
  <si>
    <t>5312965</t>
  </si>
  <si>
    <t>이상영</t>
  </si>
  <si>
    <t>5311985</t>
  </si>
  <si>
    <t>이선형</t>
  </si>
  <si>
    <t>5315618</t>
  </si>
  <si>
    <t>이성만</t>
  </si>
  <si>
    <t>5311442</t>
  </si>
  <si>
    <t>이원형</t>
  </si>
  <si>
    <t>5315535</t>
  </si>
  <si>
    <t>이재이</t>
  </si>
  <si>
    <t>5317895</t>
  </si>
  <si>
    <t>이재환</t>
  </si>
  <si>
    <t>5314960</t>
  </si>
  <si>
    <t>이종권</t>
  </si>
  <si>
    <t>5317158</t>
  </si>
  <si>
    <t>이종수</t>
  </si>
  <si>
    <t>531577</t>
  </si>
  <si>
    <t>이종찬</t>
  </si>
  <si>
    <t>5318057</t>
  </si>
  <si>
    <t>이종훈</t>
  </si>
  <si>
    <t>5314659</t>
  </si>
  <si>
    <t>이충석</t>
  </si>
  <si>
    <t>5317030</t>
  </si>
  <si>
    <t>이해중</t>
  </si>
  <si>
    <t>5311024</t>
  </si>
  <si>
    <t>임명성</t>
  </si>
  <si>
    <t>5315242</t>
  </si>
  <si>
    <t>임상</t>
  </si>
  <si>
    <t>5315771</t>
  </si>
  <si>
    <t>임영곤</t>
  </si>
  <si>
    <t>5318744</t>
  </si>
  <si>
    <t>임주호</t>
  </si>
  <si>
    <t>5311637</t>
  </si>
  <si>
    <t>임행선</t>
  </si>
  <si>
    <t>5317787</t>
  </si>
  <si>
    <t>장국주</t>
  </si>
  <si>
    <t>5317268</t>
  </si>
  <si>
    <t>장명호</t>
  </si>
  <si>
    <t>5311239</t>
  </si>
  <si>
    <t>전만규</t>
  </si>
  <si>
    <t>5318174</t>
  </si>
  <si>
    <t>정민진</t>
  </si>
  <si>
    <t>531825</t>
  </si>
  <si>
    <t>정병석</t>
  </si>
  <si>
    <t>531933</t>
  </si>
  <si>
    <t>정우진</t>
  </si>
  <si>
    <t>5311286</t>
  </si>
  <si>
    <t>정원영</t>
  </si>
  <si>
    <t>5317745</t>
  </si>
  <si>
    <t>조건희</t>
  </si>
  <si>
    <t>5313878</t>
  </si>
  <si>
    <t>조점룡</t>
  </si>
  <si>
    <t>5316395</t>
  </si>
  <si>
    <t>조중희</t>
  </si>
  <si>
    <t>5318166</t>
  </si>
  <si>
    <t>진충현</t>
  </si>
  <si>
    <t>5314405</t>
  </si>
  <si>
    <t>최윤호</t>
  </si>
  <si>
    <t>5315331</t>
  </si>
  <si>
    <t>최일권</t>
  </si>
  <si>
    <t>5315773</t>
  </si>
  <si>
    <t>추성배</t>
  </si>
  <si>
    <t>5311353</t>
  </si>
  <si>
    <t>추지호</t>
  </si>
  <si>
    <t>5314377</t>
  </si>
  <si>
    <t>한덕귀</t>
  </si>
  <si>
    <t>5314506</t>
  </si>
  <si>
    <t>한동균</t>
  </si>
  <si>
    <t>5315875</t>
  </si>
  <si>
    <t>한상오</t>
  </si>
  <si>
    <t>5313588</t>
  </si>
  <si>
    <t>한종열</t>
  </si>
  <si>
    <t>5315575</t>
  </si>
  <si>
    <t>허오만</t>
  </si>
  <si>
    <t>5316306</t>
  </si>
  <si>
    <t>홍대경</t>
  </si>
  <si>
    <t>5314695</t>
  </si>
  <si>
    <t>황현익</t>
  </si>
  <si>
    <t>531788</t>
  </si>
  <si>
    <t>0%(0명)</t>
  </si>
  <si>
    <t>개선율(유카전)</t>
  </si>
  <si>
    <t>=</t>
  </si>
  <si>
    <t>▲</t>
  </si>
  <si>
    <t>청라교통112C5</t>
  </si>
  <si>
    <t>청라교통112B3</t>
  </si>
  <si>
    <t>김덕기</t>
  </si>
  <si>
    <t>5317322</t>
  </si>
  <si>
    <t>청라교통112C4</t>
  </si>
  <si>
    <t>70바6056</t>
  </si>
  <si>
    <t>청라교통112B1</t>
  </si>
  <si>
    <t>청라교통112B2</t>
  </si>
  <si>
    <t>청라교통112C2</t>
  </si>
  <si>
    <t>청라교통112A1</t>
  </si>
  <si>
    <t>306306</t>
  </si>
  <si>
    <t>청라교통306D2</t>
  </si>
  <si>
    <t>청라교통306B1</t>
  </si>
  <si>
    <t>청라교통306C1</t>
  </si>
  <si>
    <t>청라교통306D3</t>
  </si>
  <si>
    <t>청라교통306D4</t>
  </si>
  <si>
    <t>청라교통306D5</t>
  </si>
  <si>
    <t>청라교통306D1</t>
  </si>
  <si>
    <t>307307</t>
  </si>
  <si>
    <t>청라교통307D2</t>
  </si>
  <si>
    <t>청라교통307D1</t>
  </si>
  <si>
    <t>청라교통307F1</t>
  </si>
  <si>
    <t>청라교통307D4</t>
  </si>
  <si>
    <t>청라교통307D3</t>
  </si>
  <si>
    <t>308308</t>
  </si>
  <si>
    <t>청라교통308F2</t>
  </si>
  <si>
    <t>청라교통308F1</t>
  </si>
  <si>
    <t>예비예비</t>
  </si>
  <si>
    <t>NULL</t>
  </si>
  <si>
    <t>안병권</t>
  </si>
  <si>
    <t>5318989</t>
  </si>
  <si>
    <t>최준이</t>
  </si>
  <si>
    <t>5318249</t>
  </si>
  <si>
    <t>순위</t>
  </si>
  <si>
    <t>인천전체</t>
  </si>
  <si>
    <t>19%(24명)</t>
  </si>
  <si>
    <t>청라교통112B5</t>
  </si>
  <si>
    <t>청라교통112S3</t>
  </si>
  <si>
    <t>청라교통112S2</t>
  </si>
  <si>
    <t>청라교통112B4</t>
  </si>
  <si>
    <t>청라교통112C6</t>
  </si>
  <si>
    <t>청라교통306A1</t>
  </si>
  <si>
    <t>청라교통306C3</t>
  </si>
  <si>
    <t>청라교통306C2</t>
  </si>
  <si>
    <t>청라교통307C2</t>
  </si>
  <si>
    <t>청라교통307C1</t>
  </si>
  <si>
    <t>청라교통307C3</t>
  </si>
  <si>
    <t>청라교통307C4</t>
  </si>
  <si>
    <t>청라교통308D1</t>
  </si>
  <si>
    <t>청라교통308D2</t>
  </si>
  <si>
    <t>70바6012</t>
  </si>
  <si>
    <t>70바6040</t>
  </si>
  <si>
    <t>박경태</t>
  </si>
  <si>
    <t>5311900</t>
  </si>
  <si>
    <t>반광진</t>
  </si>
  <si>
    <t>5316940</t>
  </si>
  <si>
    <t>신동훈</t>
  </si>
  <si>
    <t>5318475</t>
  </si>
  <si>
    <t>오창호</t>
  </si>
  <si>
    <t>5315775</t>
  </si>
  <si>
    <t>이성관</t>
  </si>
  <si>
    <t>5311294</t>
  </si>
  <si>
    <t>이정자</t>
  </si>
  <si>
    <t>5318519</t>
  </si>
  <si>
    <t>분석기간: 24.10.01-24.10.31</t>
  </si>
  <si>
    <t>24'10</t>
    <phoneticPr fontId="2" type="noConversion"/>
  </si>
  <si>
    <t>8위/(32개사)</t>
  </si>
  <si>
    <t>6%(7명)</t>
  </si>
  <si>
    <t>14%(17명)</t>
  </si>
  <si>
    <t>20%(26명)</t>
  </si>
  <si>
    <t>26%(30명)</t>
  </si>
  <si>
    <t>16%(20명)</t>
  </si>
  <si>
    <t>14%(7명)</t>
  </si>
  <si>
    <t>12%(6명)</t>
  </si>
  <si>
    <t>18%(6명)</t>
  </si>
  <si>
    <t>13%(2명)</t>
  </si>
  <si>
    <t>12%(3명)</t>
  </si>
  <si>
    <t>32%(16명)</t>
  </si>
  <si>
    <t>21%(7명)</t>
  </si>
  <si>
    <t>6%(1명)</t>
  </si>
  <si>
    <t>8%(2명)</t>
  </si>
  <si>
    <t>24%(12명)</t>
  </si>
  <si>
    <t>38%(6명)</t>
  </si>
  <si>
    <t>20%(5명)</t>
  </si>
  <si>
    <t>10%(5명)</t>
  </si>
  <si>
    <t>27%(9명)</t>
  </si>
  <si>
    <t>32%(8명)</t>
  </si>
  <si>
    <t>8%(4명)</t>
  </si>
  <si>
    <t>15%(5명)</t>
  </si>
  <si>
    <t>31%(5명)</t>
  </si>
  <si>
    <t>28%(7명)</t>
  </si>
  <si>
    <t>청라교통112B6</t>
  </si>
  <si>
    <t>청라교통112D2</t>
  </si>
  <si>
    <t>청라교통112B8</t>
  </si>
  <si>
    <t>청라교통112B7</t>
  </si>
  <si>
    <t>청라교통306C5</t>
  </si>
  <si>
    <t>청라교통306C4</t>
  </si>
  <si>
    <t>청라교통306C6</t>
  </si>
  <si>
    <t>청라교통306C7</t>
  </si>
  <si>
    <t>청라교통307D5</t>
  </si>
  <si>
    <t>청라교통308B1</t>
  </si>
  <si>
    <t>청라교통308B2</t>
  </si>
  <si>
    <t>청라교통예비C2</t>
  </si>
  <si>
    <t>청라교통예비F12</t>
  </si>
  <si>
    <t>청라교통예비A2</t>
  </si>
  <si>
    <t>청라교통예비D7</t>
  </si>
  <si>
    <t>531213</t>
  </si>
  <si>
    <t>531213395.224</t>
  </si>
  <si>
    <t>53134234552.947</t>
  </si>
  <si>
    <t>5317804418.268</t>
  </si>
  <si>
    <t>5319832702.645</t>
  </si>
  <si>
    <t>53150772275.164</t>
  </si>
  <si>
    <t>53121651853.484</t>
  </si>
  <si>
    <t>53148872044.113</t>
  </si>
  <si>
    <t>5313552628.648</t>
  </si>
  <si>
    <t>53125912351.675</t>
  </si>
  <si>
    <t>53152313471.122</t>
  </si>
  <si>
    <t>5319455284.466</t>
  </si>
  <si>
    <t>53146663045.846</t>
  </si>
  <si>
    <t>53133111940.775</t>
  </si>
  <si>
    <t>531591632.176</t>
  </si>
  <si>
    <t>53123192264.284</t>
  </si>
  <si>
    <t>5317322457.564</t>
  </si>
  <si>
    <t>53160494048.836</t>
  </si>
  <si>
    <t>5314250737.847</t>
  </si>
  <si>
    <t>53125323832.168</t>
  </si>
  <si>
    <t>53174762423.564</t>
  </si>
  <si>
    <t>53138612230.335</t>
  </si>
  <si>
    <t>5313724664.727</t>
  </si>
  <si>
    <t>김옥련</t>
  </si>
  <si>
    <t>5311115</t>
  </si>
  <si>
    <t>53111152735.754</t>
  </si>
  <si>
    <t>53123922756.845</t>
  </si>
  <si>
    <t>53164732318.556</t>
  </si>
  <si>
    <t>53189584102.366</t>
  </si>
  <si>
    <t>53172301321.262</t>
  </si>
  <si>
    <t>53152453791.162</t>
  </si>
  <si>
    <t>53130285105.134</t>
  </si>
  <si>
    <t>53153002513.691</t>
  </si>
  <si>
    <t>53122104056.879</t>
  </si>
  <si>
    <t>53194993480.972</t>
  </si>
  <si>
    <t>5318595855.383</t>
  </si>
  <si>
    <t>53141772821.767</t>
  </si>
  <si>
    <t>53168072457.517</t>
  </si>
  <si>
    <t>53123911908.677</t>
  </si>
  <si>
    <t>53110052427.395</t>
  </si>
  <si>
    <t>53167114547.493</t>
  </si>
  <si>
    <t>5311900837.113</t>
  </si>
  <si>
    <t>53135643942.885</t>
  </si>
  <si>
    <t>53196733769.4</t>
  </si>
  <si>
    <t>53185701417.689</t>
  </si>
  <si>
    <t>53147422396.334</t>
  </si>
  <si>
    <t>5311815369.965</t>
  </si>
  <si>
    <t>53173263484.167</t>
  </si>
  <si>
    <t>53134583964.718</t>
  </si>
  <si>
    <t>53116801464.848</t>
  </si>
  <si>
    <t>53142984654.094</t>
  </si>
  <si>
    <t>53156422329.49</t>
  </si>
  <si>
    <t>53152784459.42</t>
  </si>
  <si>
    <t>5319133738.101</t>
  </si>
  <si>
    <t>5316940817.105</t>
  </si>
  <si>
    <t>53147171326.387</t>
  </si>
  <si>
    <t>53177993235.716</t>
  </si>
  <si>
    <t>53169513868.065</t>
  </si>
  <si>
    <t>5316152897.067</t>
  </si>
  <si>
    <t>53130033443.099</t>
  </si>
  <si>
    <t>53199973291.167</t>
  </si>
  <si>
    <t>53133693992.427</t>
  </si>
  <si>
    <t>53184751877.999</t>
  </si>
  <si>
    <t>5313041761.7</t>
  </si>
  <si>
    <t>5318468392.991</t>
  </si>
  <si>
    <t>53125562215.438</t>
  </si>
  <si>
    <t>53140763934.946</t>
  </si>
  <si>
    <t>5318989409.005</t>
  </si>
  <si>
    <t>53148864252.269</t>
  </si>
  <si>
    <t>53121554000.247</t>
  </si>
  <si>
    <t>53154874002.052</t>
  </si>
  <si>
    <t>53142911137.784</t>
  </si>
  <si>
    <t>53174442206.603</t>
  </si>
  <si>
    <t>53157753647.492</t>
  </si>
  <si>
    <t>53191022654.075</t>
  </si>
  <si>
    <t>53168562446.671</t>
  </si>
  <si>
    <t>53166092101.323</t>
  </si>
  <si>
    <t>53195873814.248</t>
  </si>
  <si>
    <t>53153332012.043</t>
  </si>
  <si>
    <t>531824615.822</t>
  </si>
  <si>
    <t>53156854986.88</t>
  </si>
  <si>
    <t>53139492216.327</t>
  </si>
  <si>
    <t>53129653731.037</t>
  </si>
  <si>
    <t>53119853638.866</t>
  </si>
  <si>
    <t>53156182289.874</t>
  </si>
  <si>
    <t>53112941909.114</t>
  </si>
  <si>
    <t>5311442736.876</t>
  </si>
  <si>
    <t>53155353768.676</t>
  </si>
  <si>
    <t>이윤희</t>
  </si>
  <si>
    <t>5317294</t>
  </si>
  <si>
    <t>5317294447.828</t>
  </si>
  <si>
    <t>53178952468.716</t>
  </si>
  <si>
    <t>5314960519.917</t>
  </si>
  <si>
    <t>53185191181.763</t>
  </si>
  <si>
    <t>53171582119.121</t>
  </si>
  <si>
    <t>5315771495.487</t>
  </si>
  <si>
    <t>5318057488.868</t>
  </si>
  <si>
    <t>53146592420.742</t>
  </si>
  <si>
    <t>53170302263.897</t>
  </si>
  <si>
    <t>53110241030.758</t>
  </si>
  <si>
    <t>53152423629.442</t>
  </si>
  <si>
    <t>53157712131.98</t>
  </si>
  <si>
    <t>53187443421.061</t>
  </si>
  <si>
    <t>53116374435.573</t>
  </si>
  <si>
    <t>53177873786.086</t>
  </si>
  <si>
    <t>53172682431.716</t>
  </si>
  <si>
    <t>53112392222.782</t>
  </si>
  <si>
    <t>53181742153.35</t>
  </si>
  <si>
    <t>5318253812.81</t>
  </si>
  <si>
    <t>531933473.349</t>
  </si>
  <si>
    <t>53112864861.93</t>
  </si>
  <si>
    <t>53177454096.392</t>
  </si>
  <si>
    <t>53138783664.938</t>
  </si>
  <si>
    <t>53163951469.64</t>
  </si>
  <si>
    <t>53181663880.517</t>
  </si>
  <si>
    <t>53144053989.115</t>
  </si>
  <si>
    <t>53153313501.267</t>
  </si>
  <si>
    <t>최은식</t>
  </si>
  <si>
    <t>5315975</t>
  </si>
  <si>
    <t>5315975494.283</t>
  </si>
  <si>
    <t>53157733823.57</t>
  </si>
  <si>
    <t>53182491030.015</t>
  </si>
  <si>
    <t>53113532497.381</t>
  </si>
  <si>
    <t>53143773405.007</t>
  </si>
  <si>
    <t>53145062277.76</t>
  </si>
  <si>
    <t>5315875732.668</t>
  </si>
  <si>
    <t>53135884012.501</t>
  </si>
  <si>
    <t>53155754836.77</t>
  </si>
  <si>
    <t>53163063718.433</t>
  </si>
  <si>
    <t>53146953168.907</t>
  </si>
  <si>
    <t>5317882399.756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</si>
  <si>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</si>
  <si>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</si>
  <si>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</si>
  <si>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</si>
  <si>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</si>
  <si>
    <t>[24년 11월] 급감속관리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</si>
</sst>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thin">
        <color rgb="FFD0D0D0"/>
      </top>
      <bottom style="double">
        <color rgb="FFD0D0D0"/>
      </bottom>
      <diagonal/>
    </border>
    <border>
      <left style="hair">
        <color rgb="FFD0D0D0"/>
      </left>
      <right style="hair">
        <color rgb="FFD0D0D0"/>
      </right>
      <top style="double">
        <color rgb="FFD0D0D0"/>
      </top>
      <bottom style="dotted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6" fillId="14" borderId="0" xfId="0" applyNumberFormat="1" applyFont="1" applyFill="1" applyAlignment="1">
      <alignment horizontal="center" vertical="center" wrapText="1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right"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49" fontId="77" fillId="15" borderId="0" xfId="562" applyNumberFormat="1" applyFont="1" applyFill="1" applyAlignment="1">
      <alignment horizontal="center" vertical="center" wrapText="1"/>
    </xf>
    <xf numFmtId="191" fontId="77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5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3" fontId="78" fillId="17" borderId="41" xfId="562" applyNumberFormat="1" applyFont="1" applyFill="1" applyBorder="1" applyAlignment="1">
      <alignment horizontal="center" vertical="center"/>
    </xf>
    <xf numFmtId="177" fontId="79" fillId="0" borderId="42" xfId="4" applyNumberFormat="1" applyFont="1" applyFill="1" applyBorder="1" applyAlignment="1">
      <alignment horizontal="center" vertical="center" wrapText="1"/>
    </xf>
    <xf numFmtId="177" fontId="80" fillId="18" borderId="42" xfId="4" applyNumberFormat="1" applyFont="1" applyFill="1" applyBorder="1" applyAlignment="1">
      <alignment horizontal="center" vertical="center" wrapText="1"/>
    </xf>
    <xf numFmtId="9" fontId="80" fillId="0" borderId="43" xfId="563" applyFont="1" applyFill="1" applyBorder="1" applyAlignment="1">
      <alignment horizontal="center" vertical="center"/>
    </xf>
    <xf numFmtId="194" fontId="78" fillId="17" borderId="44" xfId="562" applyNumberFormat="1" applyFont="1" applyFill="1" applyBorder="1" applyAlignment="1">
      <alignment horizontal="center" vertical="center"/>
    </xf>
    <xf numFmtId="9" fontId="81" fillId="0" borderId="45" xfId="563" applyFont="1" applyFill="1" applyBorder="1" applyAlignment="1">
      <alignment horizontal="center" vertical="center"/>
    </xf>
    <xf numFmtId="178" fontId="81" fillId="0" borderId="45" xfId="563" applyNumberFormat="1" applyFont="1" applyFill="1" applyBorder="1" applyAlignment="1">
      <alignment horizontal="center" vertical="center"/>
    </xf>
    <xf numFmtId="0" fontId="82" fillId="17" borderId="44" xfId="562" applyNumberFormat="1" applyFont="1" applyFill="1" applyBorder="1" applyAlignment="1">
      <alignment horizontal="center" vertical="center"/>
    </xf>
    <xf numFmtId="178" fontId="79" fillId="0" borderId="46" xfId="563" applyNumberFormat="1" applyFont="1" applyFill="1" applyBorder="1" applyAlignment="1">
      <alignment horizontal="right" vertical="center" wrapText="1"/>
    </xf>
    <xf numFmtId="10" fontId="80" fillId="18" borderId="46" xfId="563" applyNumberFormat="1" applyFont="1" applyFill="1" applyBorder="1" applyAlignment="1">
      <alignment horizontal="center" vertical="center" wrapText="1"/>
    </xf>
    <xf numFmtId="178" fontId="80" fillId="0" borderId="45" xfId="563" applyNumberFormat="1" applyFont="1" applyFill="1" applyBorder="1" applyAlignment="1">
      <alignment horizontal="right" vertical="center"/>
    </xf>
    <xf numFmtId="0" fontId="78" fillId="17" borderId="47" xfId="562" applyNumberFormat="1" applyFont="1" applyFill="1" applyBorder="1" applyAlignment="1">
      <alignment horizontal="center" vertical="center"/>
    </xf>
    <xf numFmtId="10" fontId="79" fillId="0" borderId="48" xfId="563" applyNumberFormat="1" applyFont="1" applyFill="1" applyBorder="1" applyAlignment="1">
      <alignment horizontal="center" vertical="center" wrapText="1"/>
    </xf>
    <xf numFmtId="187" fontId="83" fillId="18" borderId="48" xfId="563" applyNumberFormat="1" applyFont="1" applyFill="1" applyBorder="1" applyAlignment="1">
      <alignment horizontal="centerContinuous" vertical="center"/>
    </xf>
    <xf numFmtId="187" fontId="83" fillId="18" borderId="49" xfId="563" applyNumberFormat="1" applyFont="1" applyFill="1" applyBorder="1" applyAlignment="1">
      <alignment horizontal="centerContinuous" vertical="center"/>
    </xf>
    <xf numFmtId="0" fontId="78" fillId="18" borderId="50" xfId="562" applyNumberFormat="1" applyFont="1" applyFill="1" applyBorder="1" applyAlignment="1">
      <alignment horizontal="center" vertical="center" wrapText="1"/>
    </xf>
    <xf numFmtId="185" fontId="84" fillId="0" borderId="51" xfId="562" applyNumberFormat="1" applyFont="1" applyBorder="1" applyAlignment="1">
      <alignment horizontal="center" vertical="center"/>
    </xf>
    <xf numFmtId="177" fontId="79" fillId="0" borderId="46" xfId="4" applyNumberFormat="1" applyFont="1" applyFill="1" applyBorder="1" applyAlignment="1">
      <alignment horizontal="center" vertical="center" wrapText="1"/>
    </xf>
    <xf numFmtId="177" fontId="79" fillId="0" borderId="48" xfId="4" applyNumberFormat="1" applyFont="1" applyFill="1" applyBorder="1" applyAlignment="1">
      <alignment horizontal="center" vertical="center" wrapText="1"/>
    </xf>
    <xf numFmtId="188" fontId="29" fillId="0" borderId="0" xfId="2" applyNumberFormat="1" applyFont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60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00B050"/>
        </patternFill>
      </fill>
    </dxf>
    <dxf>
      <font>
        <color rgb="FFFFFFFF"/>
      </font>
      <fill>
        <patternFill>
          <bgColor rgb="FFC00000"/>
        </patternFill>
      </fill>
    </dxf>
    <dxf>
      <font>
        <color rgb="FFFFFFFF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청라교통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94B3-4E5D-91D4-32E100C3C079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1E7-4947-88AA-C4835A1C30E6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141-4954-B04A-63C137CDED5A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029-43DF-ABF9-0CAEA85577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2.1137725971480705</c:v>
                </c:pt>
                <c:pt idx="1">
                  <c:v>2.5759923878266484</c:v>
                </c:pt>
                <c:pt idx="2">
                  <c:v>2.521423879059852</c:v>
                </c:pt>
                <c:pt idx="3">
                  <c:v>2.4524144645134589</c:v>
                </c:pt>
                <c:pt idx="4">
                  <c:v>2.4103924908509127</c:v>
                </c:pt>
                <c:pt idx="5">
                  <c:v>2.3587173994500255</c:v>
                </c:pt>
                <c:pt idx="6">
                  <c:v>2.3279395730874164</c:v>
                </c:pt>
                <c:pt idx="7">
                  <c:v>2.2649107818147907</c:v>
                </c:pt>
                <c:pt idx="8">
                  <c:v>2.3301824349485933</c:v>
                </c:pt>
                <c:pt idx="9">
                  <c:v>2.4017508462561064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5.6451612903225805E-2</c:v>
                </c:pt>
                <c:pt idx="1">
                  <c:v>0.13709677419354838</c:v>
                </c:pt>
                <c:pt idx="2">
                  <c:v>0.20161290322580644</c:v>
                </c:pt>
                <c:pt idx="3">
                  <c:v>0.25806451612903225</c:v>
                </c:pt>
                <c:pt idx="4">
                  <c:v>0.18548387096774194</c:v>
                </c:pt>
                <c:pt idx="5">
                  <c:v>0.16129032258064516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0.08</c:v>
                </c:pt>
                <c:pt idx="1">
                  <c:v>0.15151515151515152</c:v>
                </c:pt>
                <c:pt idx="2">
                  <c:v>0.3125</c:v>
                </c:pt>
                <c:pt idx="3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0.1</c:v>
                </c:pt>
                <c:pt idx="1">
                  <c:v>0.27272727272727271</c:v>
                </c:pt>
                <c:pt idx="2">
                  <c:v>0.125</c:v>
                </c:pt>
                <c:pt idx="3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0.24</c:v>
                </c:pt>
                <c:pt idx="1">
                  <c:v>0.18181818181818182</c:v>
                </c:pt>
                <c:pt idx="2">
                  <c:v>0.375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0.32</c:v>
                </c:pt>
                <c:pt idx="1">
                  <c:v>0.21212121212121213</c:v>
                </c:pt>
                <c:pt idx="2">
                  <c:v>6.25E-2</c:v>
                </c:pt>
                <c:pt idx="3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0.12</c:v>
                </c:pt>
                <c:pt idx="1">
                  <c:v>0.18181818181818182</c:v>
                </c:pt>
                <c:pt idx="2">
                  <c:v>0.125</c:v>
                </c:pt>
                <c:pt idx="3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0.14000000000000001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4"/>
                <c:pt idx="0">
                  <c:v> 112 </c:v>
                </c:pt>
                <c:pt idx="1">
                  <c:v> 306 </c:v>
                </c:pt>
                <c:pt idx="2">
                  <c:v> 308 </c:v>
                </c:pt>
                <c:pt idx="3">
                  <c:v> 307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625288</xdr:colOff>
      <xdr:row>12</xdr:row>
      <xdr:rowOff>109819</xdr:rowOff>
    </xdr:from>
    <xdr:to>
      <xdr:col>5</xdr:col>
      <xdr:colOff>782174</xdr:colOff>
      <xdr:row>15</xdr:row>
      <xdr:rowOff>8967</xdr:rowOff>
    </xdr:to>
    <xdr:sp macro="" textlink="$K$19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3404347" y="4043084"/>
          <a:ext cx="1030945" cy="773207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8D82658-B1EB-446F-A50E-8E2EAD73187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318247</xdr:colOff>
      <xdr:row>10</xdr:row>
      <xdr:rowOff>194985</xdr:rowOff>
    </xdr:from>
    <xdr:to>
      <xdr:col>6</xdr:col>
      <xdr:colOff>475134</xdr:colOff>
      <xdr:row>12</xdr:row>
      <xdr:rowOff>94133</xdr:rowOff>
    </xdr:to>
    <xdr:sp macro="" textlink="$K$20">
      <xdr:nvSpPr>
        <xdr:cNvPr id="18" name="TextBox 17">
          <a:extLst>
            <a:ext uri="{FF2B5EF4-FFF2-40B4-BE49-F238E27FC236}">
              <a16:creationId xmlns:a16="http://schemas.microsoft.com/office/drawing/2014/main" id="{11E5982E-011C-451C-8BD8-1F0434E5784C}"/>
            </a:ext>
          </a:extLst>
        </xdr:cNvPr>
        <xdr:cNvSpPr txBox="1"/>
      </xdr:nvSpPr>
      <xdr:spPr>
        <a:xfrm>
          <a:off x="3971365" y="354554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9F4C58D-A8B1-4206-B300-D1A5A29D84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862853</xdr:colOff>
      <xdr:row>11</xdr:row>
      <xdr:rowOff>168088</xdr:rowOff>
    </xdr:from>
    <xdr:to>
      <xdr:col>6</xdr:col>
      <xdr:colOff>235324</xdr:colOff>
      <xdr:row>12</xdr:row>
      <xdr:rowOff>201706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32C45D33-7848-4A3E-BEBF-A902314FAFC9}"/>
            </a:ext>
          </a:extLst>
        </xdr:cNvPr>
        <xdr:cNvCxnSpPr/>
      </xdr:nvCxnSpPr>
      <xdr:spPr>
        <a:xfrm flipV="1">
          <a:off x="4515971" y="3810000"/>
          <a:ext cx="246529" cy="3249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0.76223</cdr:x>
      <cdr:y>0.45635</cdr:y>
    </cdr:from>
    <cdr:to>
      <cdr:x>0.8098</cdr:x>
      <cdr:y>0.52509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:a16="http://schemas.microsoft.com/office/drawing/2014/main" id="{32C45D33-7848-4A3E-BEBF-A902314FAFC9}"/>
            </a:ext>
          </a:extLst>
        </cdr:cNvPr>
        <cdr:cNvCxnSpPr/>
      </cdr:nvCxnSpPr>
      <cdr:spPr>
        <a:xfrm xmlns:a="http://schemas.openxmlformats.org/drawingml/2006/main" flipV="1">
          <a:off x="3950447" y="2157506"/>
          <a:ext cx="246529" cy="32497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0AAEB82-86B4-4A5C-826A-1CFAF0431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31D892-9DE1-4E15-A9AB-1247383561B9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1E11B0-EA11-45EF-8DF2-ACA8E0F92A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544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15" t="s">
        <v>38</v>
      </c>
      <c r="D4" s="315"/>
      <c r="E4" s="62" t="s">
        <v>112</v>
      </c>
      <c r="F4" s="62" t="s">
        <v>64</v>
      </c>
      <c r="G4" s="94" t="s">
        <v>115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545</v>
      </c>
      <c r="C5" s="316" t="s">
        <v>197</v>
      </c>
      <c r="D5" s="316"/>
      <c r="E5" s="63">
        <v>4</v>
      </c>
      <c r="F5" s="64">
        <v>55</v>
      </c>
      <c r="G5" s="95" t="s">
        <v>69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127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192" t="s">
        <v>92</v>
      </c>
      <c r="I10" s="193" t="s">
        <v>93</v>
      </c>
      <c r="J10" s="194" t="str">
        <f>C5</f>
        <v>청라교통</v>
      </c>
      <c r="K10" s="195" t="s">
        <v>94</v>
      </c>
      <c r="X10" s="254"/>
      <c r="Z10" s="39"/>
      <c r="AA10" s="39"/>
      <c r="AB10" s="39"/>
    </row>
    <row r="11" spans="1:28" ht="23.25" customHeight="1" thickTop="1">
      <c r="G11" s="6"/>
      <c r="H11" s="287">
        <v>1</v>
      </c>
      <c r="I11" s="288">
        <v>2.0099999999999998</v>
      </c>
      <c r="J11" s="289">
        <v>2.1137725971480705</v>
      </c>
      <c r="K11" s="290"/>
      <c r="M11" s="2"/>
      <c r="Y11" s="306"/>
      <c r="Z11" s="255"/>
      <c r="AA11" s="256"/>
      <c r="AB11" s="39"/>
    </row>
    <row r="12" spans="1:28" ht="23.25" customHeight="1">
      <c r="G12" s="6"/>
      <c r="H12" s="291">
        <v>2</v>
      </c>
      <c r="I12" s="288">
        <v>2.3662575846193561</v>
      </c>
      <c r="J12" s="289">
        <v>2.5759923878266484</v>
      </c>
      <c r="K12" s="292">
        <v>0.21867053783468049</v>
      </c>
      <c r="M12" s="256"/>
      <c r="Y12" s="306"/>
      <c r="Z12" s="255"/>
      <c r="AA12" s="256"/>
      <c r="AB12" s="39"/>
    </row>
    <row r="13" spans="1:28" ht="23.25" customHeight="1">
      <c r="G13" s="6"/>
      <c r="H13" s="291">
        <v>3</v>
      </c>
      <c r="I13" s="288">
        <v>2.37</v>
      </c>
      <c r="J13" s="289">
        <v>2.521423879059852</v>
      </c>
      <c r="K13" s="293">
        <v>-2.1183489914283316E-2</v>
      </c>
      <c r="M13" s="256"/>
      <c r="Y13" s="306"/>
      <c r="Z13" s="255"/>
      <c r="AA13" s="256"/>
      <c r="AB13" s="39"/>
    </row>
    <row r="14" spans="1:28" ht="23.25" customHeight="1">
      <c r="G14" s="6"/>
      <c r="H14" s="291">
        <v>4</v>
      </c>
      <c r="I14" s="288">
        <v>2.33</v>
      </c>
      <c r="J14" s="289">
        <v>2.4524144645134589</v>
      </c>
      <c r="K14" s="293">
        <v>-2.7369223841936519E-2</v>
      </c>
      <c r="M14" s="256"/>
      <c r="Y14" s="306"/>
      <c r="Z14" s="255"/>
      <c r="AA14" s="256"/>
      <c r="AB14" s="39"/>
    </row>
    <row r="15" spans="1:28" ht="23.25" customHeight="1">
      <c r="G15" s="6"/>
      <c r="H15" s="291">
        <v>5</v>
      </c>
      <c r="I15" s="288">
        <v>2.2850259626150282</v>
      </c>
      <c r="J15" s="289">
        <v>2.4103924908509127</v>
      </c>
      <c r="K15" s="293">
        <v>-1.7134939575102814E-2</v>
      </c>
      <c r="M15" s="256"/>
      <c r="Y15" s="306"/>
      <c r="Z15" s="255"/>
      <c r="AA15" s="256"/>
      <c r="AB15" s="39"/>
    </row>
    <row r="16" spans="1:28" ht="23.25" customHeight="1">
      <c r="G16" s="6"/>
      <c r="H16" s="291">
        <v>6</v>
      </c>
      <c r="I16" s="288">
        <v>2.0664933427553414</v>
      </c>
      <c r="J16" s="289">
        <v>2.3587173994500255</v>
      </c>
      <c r="K16" s="293">
        <v>-2.1438455188119598E-2</v>
      </c>
      <c r="M16" s="256"/>
      <c r="Y16" s="306"/>
      <c r="Z16" s="255"/>
      <c r="AA16" s="256"/>
      <c r="AB16" s="39"/>
    </row>
    <row r="17" spans="2:28" ht="23.25" customHeight="1">
      <c r="G17" s="6"/>
      <c r="H17" s="291">
        <v>7</v>
      </c>
      <c r="I17" s="288">
        <v>2.13</v>
      </c>
      <c r="J17" s="289">
        <v>2.3279395730874164</v>
      </c>
      <c r="K17" s="293">
        <v>-1.3048543403201052E-2</v>
      </c>
      <c r="M17" s="256"/>
      <c r="Y17" s="306"/>
      <c r="Z17" s="255"/>
      <c r="AA17" s="256"/>
      <c r="AB17" s="39"/>
    </row>
    <row r="18" spans="2:28" ht="23.25" customHeight="1">
      <c r="G18" s="6"/>
      <c r="H18" s="291">
        <v>8</v>
      </c>
      <c r="I18" s="288">
        <v>2.08</v>
      </c>
      <c r="J18" s="289">
        <v>2.2649107818147907</v>
      </c>
      <c r="K18" s="293">
        <v>-2.707492582766402E-2</v>
      </c>
      <c r="M18" s="256"/>
      <c r="Y18" s="306"/>
      <c r="Z18" s="255"/>
      <c r="AA18" s="256"/>
      <c r="AB18" s="39"/>
    </row>
    <row r="19" spans="2:28" ht="23.25" customHeight="1">
      <c r="G19" s="6"/>
      <c r="H19" s="291">
        <v>9</v>
      </c>
      <c r="I19" s="288">
        <v>2.13</v>
      </c>
      <c r="J19" s="289">
        <v>2.3301824349485933</v>
      </c>
      <c r="K19" s="293">
        <v>2.8818642066555489E-2</v>
      </c>
      <c r="M19" s="256"/>
      <c r="Y19" s="306"/>
      <c r="Z19" s="255"/>
      <c r="AA19" s="256"/>
      <c r="AB19" s="39"/>
    </row>
    <row r="20" spans="2:28" ht="23.25" customHeight="1">
      <c r="G20" s="6"/>
      <c r="H20" s="291">
        <v>10</v>
      </c>
      <c r="I20" s="288">
        <v>2.25</v>
      </c>
      <c r="J20" s="289">
        <v>2.4017508462561064</v>
      </c>
      <c r="K20" s="293">
        <v>3.0713651529646002E-2</v>
      </c>
      <c r="M20" s="256"/>
      <c r="Y20" s="306"/>
      <c r="Z20" s="255"/>
      <c r="AA20" s="256"/>
      <c r="AB20" s="39"/>
    </row>
    <row r="21" spans="2:28" ht="23.25" customHeight="1">
      <c r="G21" s="6"/>
      <c r="H21" s="294" t="s">
        <v>477</v>
      </c>
      <c r="I21" s="295">
        <v>0.11940298507462699</v>
      </c>
      <c r="J21" s="296">
        <v>0.136238992546587</v>
      </c>
      <c r="K21" s="297">
        <v>1.6836007471960013E-2</v>
      </c>
      <c r="M21" s="256"/>
      <c r="Y21" s="306"/>
      <c r="Z21" s="255"/>
      <c r="AA21" s="256"/>
      <c r="AB21" s="39"/>
    </row>
    <row r="22" spans="2:28" ht="23.25" customHeight="1">
      <c r="H22" s="298" t="s">
        <v>513</v>
      </c>
      <c r="I22" s="299"/>
      <c r="J22" s="300" t="s">
        <v>546</v>
      </c>
      <c r="K22" s="301"/>
      <c r="M22" s="256"/>
      <c r="X22" s="2"/>
      <c r="Y22" s="2"/>
      <c r="AB22" s="39"/>
    </row>
    <row r="23" spans="2:28" ht="9" customHeight="1">
      <c r="M23" s="256"/>
      <c r="X23" s="2"/>
      <c r="Y23" s="2"/>
      <c r="AB23" s="256"/>
    </row>
    <row r="24" spans="2:28" ht="16.5" customHeight="1">
      <c r="B24" s="52" t="s">
        <v>128</v>
      </c>
      <c r="C24" s="52"/>
      <c r="D24" s="51"/>
      <c r="E24" s="51"/>
      <c r="F24" s="51"/>
      <c r="G24" s="51"/>
      <c r="H24" s="51"/>
      <c r="I24" s="51"/>
      <c r="J24" s="51"/>
      <c r="K24" s="51"/>
      <c r="M24" s="256"/>
      <c r="X24" s="2"/>
      <c r="Y24" s="2"/>
      <c r="AB24" s="256"/>
    </row>
    <row r="25" spans="2:28" ht="27.75" customHeight="1">
      <c r="B25" s="56" t="s">
        <v>62</v>
      </c>
      <c r="C25" s="56" t="s">
        <v>101</v>
      </c>
      <c r="D25" s="56" t="s">
        <v>103</v>
      </c>
      <c r="E25" s="56" t="s">
        <v>104</v>
      </c>
      <c r="F25" s="56" t="s">
        <v>105</v>
      </c>
      <c r="G25" s="56" t="s">
        <v>106</v>
      </c>
      <c r="H25" s="56" t="s">
        <v>6</v>
      </c>
      <c r="I25" s="56" t="s">
        <v>7</v>
      </c>
      <c r="J25" s="56" t="s">
        <v>107</v>
      </c>
      <c r="K25" s="56" t="s">
        <v>72</v>
      </c>
      <c r="M25" s="256"/>
      <c r="X25" s="2"/>
      <c r="Y25" s="2"/>
      <c r="AB25" s="256"/>
    </row>
    <row r="26" spans="2:28" ht="23.25" customHeight="1">
      <c r="B26" s="76" t="s">
        <v>514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56"/>
      <c r="N26" s="307" t="str">
        <f>C5</f>
        <v>청라교통</v>
      </c>
      <c r="Y26" s="2"/>
    </row>
    <row r="27" spans="2:28" ht="22.5" customHeight="1">
      <c r="B27" s="223" t="s">
        <v>118</v>
      </c>
      <c r="C27" s="69">
        <v>10</v>
      </c>
      <c r="D27" s="70">
        <v>1.9475424375860743E-2</v>
      </c>
      <c r="E27" s="70">
        <v>0.31603417474914897</v>
      </c>
      <c r="F27" s="70">
        <v>0.18048184775931186</v>
      </c>
      <c r="G27" s="71">
        <v>18.280075471698112</v>
      </c>
      <c r="H27" s="72">
        <v>0.15861065809060301</v>
      </c>
      <c r="I27" s="72">
        <v>26.803249086135409</v>
      </c>
      <c r="J27" s="73">
        <v>2.4017508462561064</v>
      </c>
      <c r="K27" s="74" t="s">
        <v>69</v>
      </c>
      <c r="M27" s="256"/>
      <c r="N27" s="39" t="s">
        <v>69</v>
      </c>
      <c r="O27" s="39">
        <v>124</v>
      </c>
      <c r="Y27" s="2"/>
    </row>
    <row r="28" spans="2:28" ht="22.5" customHeight="1">
      <c r="B28" s="53" t="s">
        <v>108</v>
      </c>
      <c r="C28" s="53"/>
      <c r="D28" s="67">
        <f>D27/D26-1</f>
        <v>-4.2236147866907103E-2</v>
      </c>
      <c r="E28" s="67">
        <f t="shared" ref="E28:J28" si="0">E27/E26-1</f>
        <v>-0.11233632785476777</v>
      </c>
      <c r="F28" s="67">
        <f t="shared" si="0"/>
        <v>-8.4773363803980817E-2</v>
      </c>
      <c r="G28" s="67">
        <f t="shared" si="0"/>
        <v>0.43156579524882788</v>
      </c>
      <c r="H28" s="67">
        <f t="shared" si="0"/>
        <v>-0.57455052025620978</v>
      </c>
      <c r="I28" s="67">
        <f t="shared" si="0"/>
        <v>0.48884389240020898</v>
      </c>
      <c r="J28" s="67">
        <f t="shared" si="0"/>
        <v>6.9489602753102897E-2</v>
      </c>
      <c r="K28" s="68" t="str">
        <f>J22</f>
        <v>8위/(32개사)</v>
      </c>
      <c r="M28" s="2" t="s">
        <v>184</v>
      </c>
      <c r="N28" s="308">
        <v>5.6451612903225805E-2</v>
      </c>
      <c r="O28" s="39">
        <v>7</v>
      </c>
      <c r="X28" s="2"/>
      <c r="Y28" s="2"/>
    </row>
    <row r="29" spans="2:28" ht="22.5" customHeight="1">
      <c r="M29" s="2" t="s">
        <v>185</v>
      </c>
      <c r="N29" s="308">
        <v>0.13709677419354838</v>
      </c>
      <c r="O29" s="39">
        <v>17</v>
      </c>
      <c r="X29" s="2"/>
      <c r="Y29" s="2"/>
    </row>
    <row r="30" spans="2:28" ht="17.25" customHeight="1">
      <c r="B30" s="52" t="s">
        <v>129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117</v>
      </c>
      <c r="N30" s="308">
        <v>0.20161290322580644</v>
      </c>
      <c r="O30" s="39">
        <v>26</v>
      </c>
      <c r="X30" s="2"/>
      <c r="Y30" s="2"/>
    </row>
    <row r="31" spans="2:28" ht="22.5" customHeight="1">
      <c r="B31" s="60"/>
      <c r="C31" s="60"/>
      <c r="M31" s="2" t="s">
        <v>186</v>
      </c>
      <c r="N31" s="308">
        <v>0.25806451612903225</v>
      </c>
      <c r="O31" s="39">
        <v>30</v>
      </c>
      <c r="X31" s="2"/>
      <c r="Y31" s="2"/>
    </row>
    <row r="32" spans="2:28" ht="22.5" customHeight="1" thickBot="1">
      <c r="H32" s="196" t="s">
        <v>92</v>
      </c>
      <c r="I32" s="197" t="s">
        <v>93</v>
      </c>
      <c r="J32" s="198" t="str">
        <f>J10</f>
        <v>청라교통</v>
      </c>
      <c r="K32" s="199" t="s">
        <v>116</v>
      </c>
      <c r="M32" s="2" t="s">
        <v>187</v>
      </c>
      <c r="N32" s="308">
        <v>0.18548387096774194</v>
      </c>
      <c r="O32" s="39">
        <v>24</v>
      </c>
      <c r="X32" s="2"/>
      <c r="Y32" s="2"/>
    </row>
    <row r="33" spans="2:28" ht="22.5" customHeight="1" thickTop="1">
      <c r="H33" s="204" t="s">
        <v>110</v>
      </c>
      <c r="I33" s="205" t="s">
        <v>69</v>
      </c>
      <c r="J33" s="206" t="s">
        <v>69</v>
      </c>
      <c r="K33" s="207"/>
      <c r="M33" s="2" t="s">
        <v>76</v>
      </c>
      <c r="N33" s="308">
        <v>0.16129032258064516</v>
      </c>
      <c r="O33" s="39">
        <v>20</v>
      </c>
      <c r="X33" s="2"/>
      <c r="Z33" s="39"/>
      <c r="AA33" s="39"/>
      <c r="AB33" s="39"/>
    </row>
    <row r="34" spans="2:28" ht="21" customHeight="1">
      <c r="H34" s="200" t="s">
        <v>95</v>
      </c>
      <c r="I34" s="201">
        <v>7.2690414132638284E-2</v>
      </c>
      <c r="J34" s="202" t="s">
        <v>547</v>
      </c>
      <c r="K34" s="203">
        <v>-1.6238801229412479E-2</v>
      </c>
      <c r="M34" s="2"/>
      <c r="X34" s="2"/>
      <c r="Z34" s="39"/>
      <c r="AA34" s="39"/>
      <c r="AB34" s="39"/>
    </row>
    <row r="35" spans="2:28" ht="21" customHeight="1">
      <c r="H35" s="184" t="s">
        <v>96</v>
      </c>
      <c r="I35" s="176">
        <v>9.556907037358818E-2</v>
      </c>
      <c r="J35" s="185" t="s">
        <v>548</v>
      </c>
      <c r="K35" s="186">
        <v>4.1527703819960196E-2</v>
      </c>
      <c r="L35" s="4"/>
      <c r="M35" s="2"/>
      <c r="X35" s="2"/>
      <c r="Z35" s="39"/>
      <c r="AA35" s="39"/>
      <c r="AB35" s="39"/>
    </row>
    <row r="36" spans="2:28" ht="21" customHeight="1">
      <c r="H36" s="183" t="s">
        <v>97</v>
      </c>
      <c r="I36" s="176">
        <v>0.16188821314798726</v>
      </c>
      <c r="J36" s="185" t="s">
        <v>549</v>
      </c>
      <c r="K36" s="186">
        <v>3.9724690077819175E-2</v>
      </c>
      <c r="L36" s="4"/>
      <c r="M36" s="2"/>
      <c r="X36" s="2"/>
      <c r="Z36" s="39"/>
      <c r="AA36" s="39"/>
      <c r="AB36" s="39"/>
    </row>
    <row r="37" spans="2:28" ht="21" customHeight="1">
      <c r="H37" s="183" t="s">
        <v>100</v>
      </c>
      <c r="I37" s="176">
        <v>0.22473211699971041</v>
      </c>
      <c r="J37" s="185" t="s">
        <v>550</v>
      </c>
      <c r="K37" s="186">
        <v>3.3332399129321844E-2</v>
      </c>
      <c r="L37" s="4"/>
      <c r="M37" s="2"/>
      <c r="X37" s="2"/>
      <c r="Z37" s="39"/>
      <c r="AA37" s="39"/>
      <c r="AB37" s="39"/>
    </row>
    <row r="38" spans="2:28" ht="21" customHeight="1">
      <c r="H38" s="187" t="s">
        <v>98</v>
      </c>
      <c r="I38" s="176">
        <v>0.23284100781928757</v>
      </c>
      <c r="J38" s="185" t="s">
        <v>515</v>
      </c>
      <c r="K38" s="186">
        <v>-4.7357136851545634E-2</v>
      </c>
      <c r="L38" s="4"/>
      <c r="M38" s="2"/>
      <c r="X38" s="2"/>
      <c r="Z38" s="39"/>
      <c r="AA38" s="39"/>
      <c r="AB38" s="39"/>
    </row>
    <row r="39" spans="2:28" ht="21" customHeight="1">
      <c r="H39" s="188" t="s">
        <v>99</v>
      </c>
      <c r="I39" s="189">
        <v>0.21227917752678829</v>
      </c>
      <c r="J39" s="190" t="s">
        <v>551</v>
      </c>
      <c r="K39" s="191">
        <v>-5.0988854946143136E-2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130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102</v>
      </c>
      <c r="D42" s="56" t="s">
        <v>103</v>
      </c>
      <c r="E42" s="56" t="s">
        <v>104</v>
      </c>
      <c r="F42" s="56" t="s">
        <v>105</v>
      </c>
      <c r="G42" s="56" t="s">
        <v>106</v>
      </c>
      <c r="H42" s="56" t="s">
        <v>6</v>
      </c>
      <c r="I42" s="56" t="s">
        <v>7</v>
      </c>
      <c r="J42" s="56" t="s">
        <v>107</v>
      </c>
      <c r="K42" s="56" t="s">
        <v>72</v>
      </c>
      <c r="L42" s="4"/>
      <c r="M42" s="2"/>
      <c r="N42" s="39" t="s">
        <v>123</v>
      </c>
      <c r="X42" s="2"/>
      <c r="Z42" s="39"/>
      <c r="AA42" s="39"/>
      <c r="AB42" s="39"/>
    </row>
    <row r="43" spans="2:28" ht="22.5" customHeight="1">
      <c r="B43" s="225" t="s">
        <v>118</v>
      </c>
      <c r="C43" s="77">
        <v>1</v>
      </c>
      <c r="D43" s="78">
        <v>4.6838817143095519E-2</v>
      </c>
      <c r="E43" s="78">
        <v>0.4147015705304688</v>
      </c>
      <c r="F43" s="78">
        <v>0.17922404960837751</v>
      </c>
      <c r="G43" s="79">
        <v>21.045923076923074</v>
      </c>
      <c r="H43" s="80">
        <v>2.3711595333383158</v>
      </c>
      <c r="I43" s="80">
        <v>43.794116295510506</v>
      </c>
      <c r="J43" s="81">
        <v>2.1359727792800403</v>
      </c>
      <c r="K43" s="83" t="s">
        <v>76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3" t="s">
        <v>118</v>
      </c>
      <c r="C44" s="69">
        <v>2</v>
      </c>
      <c r="D44" s="70">
        <v>6.0429199742828101E-2</v>
      </c>
      <c r="E44" s="70">
        <v>0.3194417405274983</v>
      </c>
      <c r="F44" s="70">
        <v>0.15523154454430912</v>
      </c>
      <c r="G44" s="71">
        <v>15.448690909090905</v>
      </c>
      <c r="H44" s="72">
        <v>0.13452744295744398</v>
      </c>
      <c r="I44" s="72">
        <v>13.989541604716052</v>
      </c>
      <c r="J44" s="73">
        <v>2.5133359135085622</v>
      </c>
      <c r="K44" s="74" t="s">
        <v>185</v>
      </c>
      <c r="M44" s="2"/>
      <c r="N44" s="39">
        <v>5</v>
      </c>
      <c r="X44" s="2"/>
      <c r="Z44" s="39"/>
      <c r="AA44" s="39"/>
      <c r="AB44" s="39"/>
    </row>
    <row r="45" spans="2:28" ht="22.5" customHeight="1">
      <c r="B45" s="223" t="s">
        <v>118</v>
      </c>
      <c r="C45" s="69">
        <v>3</v>
      </c>
      <c r="D45" s="70">
        <v>1.7659131541254827E-2</v>
      </c>
      <c r="E45" s="70">
        <v>0.31796935935563575</v>
      </c>
      <c r="F45" s="70">
        <v>0.17109287627768244</v>
      </c>
      <c r="G45" s="71">
        <v>15.814872727272723</v>
      </c>
      <c r="H45" s="72">
        <v>0.12771783898425731</v>
      </c>
      <c r="I45" s="72">
        <v>18.451182926424337</v>
      </c>
      <c r="J45" s="73">
        <v>2.480342912092163</v>
      </c>
      <c r="K45" s="74" t="s">
        <v>117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118</v>
      </c>
      <c r="C46" s="69">
        <v>4</v>
      </c>
      <c r="D46" s="70">
        <v>1.4602118689830733E-2</v>
      </c>
      <c r="E46" s="70">
        <v>0.31064984912568833</v>
      </c>
      <c r="F46" s="70">
        <v>0.17721019131354079</v>
      </c>
      <c r="G46" s="71">
        <v>16.794690909090903</v>
      </c>
      <c r="H46" s="72">
        <v>0.128739154173617</v>
      </c>
      <c r="I46" s="72">
        <v>18.855315462721624</v>
      </c>
      <c r="J46" s="73">
        <v>2.4524144645134589</v>
      </c>
      <c r="K46" s="74" t="s">
        <v>186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3" t="s">
        <v>118</v>
      </c>
      <c r="C47" s="69">
        <v>5</v>
      </c>
      <c r="D47" s="70">
        <v>1.649483012399838E-2</v>
      </c>
      <c r="E47" s="70">
        <v>0.30458859866842847</v>
      </c>
      <c r="F47" s="70">
        <v>0.1768136543832021</v>
      </c>
      <c r="G47" s="71">
        <v>17.547454545454542</v>
      </c>
      <c r="H47" s="72">
        <v>0.13722343048563732</v>
      </c>
      <c r="I47" s="72">
        <v>20.439395492586812</v>
      </c>
      <c r="J47" s="73">
        <v>2.4192141826283291</v>
      </c>
      <c r="K47" s="74" t="s">
        <v>186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3" t="s">
        <v>118</v>
      </c>
      <c r="C48" s="69">
        <v>6</v>
      </c>
      <c r="D48" s="70">
        <v>1.9975233001902359E-2</v>
      </c>
      <c r="E48" s="70">
        <v>0.30284950746683731</v>
      </c>
      <c r="F48" s="70">
        <v>0.17118065166214655</v>
      </c>
      <c r="G48" s="71">
        <v>18.369109090909095</v>
      </c>
      <c r="H48" s="72">
        <v>0.10550323981586111</v>
      </c>
      <c r="I48" s="72">
        <v>20.735225099277784</v>
      </c>
      <c r="J48" s="73">
        <v>2.3586070173858622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3" t="s">
        <v>118</v>
      </c>
      <c r="C49" s="69">
        <v>7</v>
      </c>
      <c r="D49" s="70">
        <v>2.2126233659868783E-2</v>
      </c>
      <c r="E49" s="70">
        <v>0.30225441193954022</v>
      </c>
      <c r="F49" s="70">
        <v>0.16592360904548217</v>
      </c>
      <c r="G49" s="71">
        <v>18.956055555555558</v>
      </c>
      <c r="H49" s="72">
        <v>8.8019119275199412E-2</v>
      </c>
      <c r="I49" s="72">
        <v>20.272511648297773</v>
      </c>
      <c r="J49" s="73">
        <v>2.3298355466499276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3" t="s">
        <v>118</v>
      </c>
      <c r="C50" s="69">
        <v>8</v>
      </c>
      <c r="D50" s="70">
        <v>2.5763566366921297E-2</v>
      </c>
      <c r="E50" s="70">
        <v>0.31264774567367065</v>
      </c>
      <c r="F50" s="70">
        <v>0.16108018372913047</v>
      </c>
      <c r="G50" s="71">
        <v>19.697509433962267</v>
      </c>
      <c r="H50" s="72">
        <v>6.9302171407543439E-2</v>
      </c>
      <c r="I50" s="72">
        <v>21.806252308285806</v>
      </c>
      <c r="J50" s="73">
        <v>2.2649107818147907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3" t="s">
        <v>118</v>
      </c>
      <c r="C51" s="69">
        <v>9</v>
      </c>
      <c r="D51" s="70">
        <v>2.3018379007424337E-2</v>
      </c>
      <c r="E51" s="70">
        <v>0.31097860617117851</v>
      </c>
      <c r="F51" s="70">
        <v>0.166243512399502</v>
      </c>
      <c r="G51" s="71">
        <v>19.317836363636363</v>
      </c>
      <c r="H51" s="72">
        <v>9.5708791581488734E-2</v>
      </c>
      <c r="I51" s="72">
        <v>22.388413212945359</v>
      </c>
      <c r="J51" s="73">
        <v>2.3301824349485933</v>
      </c>
      <c r="K51" s="74" t="s">
        <v>69</v>
      </c>
      <c r="M51" s="2"/>
      <c r="N51" s="39">
        <v>3</v>
      </c>
      <c r="X51" s="2"/>
      <c r="Z51" s="39"/>
      <c r="AA51" s="39"/>
      <c r="AB51" s="39"/>
    </row>
    <row r="52" spans="2:28" ht="22.5" customHeight="1">
      <c r="B52" s="223" t="s">
        <v>118</v>
      </c>
      <c r="C52" s="69">
        <v>10</v>
      </c>
      <c r="D52" s="70">
        <v>1.9475424375860743E-2</v>
      </c>
      <c r="E52" s="70">
        <v>0.31603417474914897</v>
      </c>
      <c r="F52" s="70">
        <v>0.18048184775931186</v>
      </c>
      <c r="G52" s="71">
        <v>18.280075471698112</v>
      </c>
      <c r="H52" s="72">
        <v>0.15861065809060301</v>
      </c>
      <c r="I52" s="72">
        <v>26.803249086135409</v>
      </c>
      <c r="J52" s="73">
        <v>2.4017508462561064</v>
      </c>
      <c r="K52" s="74" t="s">
        <v>69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108</v>
      </c>
      <c r="C53" s="53"/>
      <c r="D53" s="67" cm="1">
        <f t="array" aca="1" ref="D53" ca="1">(INDIRECT(ADDRESS(ROW()-1,COLUMN()))/INDIRECT(ADDRESS(ROW()-2,COLUMN())))-1</f>
        <v>-0.15391851139564827</v>
      </c>
      <c r="E53" s="67" cm="1">
        <f t="array" aca="1" ref="E53" ca="1">(INDIRECT(ADDRESS(ROW()-1,COLUMN()))/INDIRECT(ADDRESS(ROW()-2,COLUMN())))-1</f>
        <v>1.6256965841526805E-2</v>
      </c>
      <c r="F53" s="67" cm="1">
        <f t="array" aca="1" ref="F53" ca="1">(INDIRECT(ADDRESS(ROW()-1,COLUMN()))/INDIRECT(ADDRESS(ROW()-2,COLUMN())))-1</f>
        <v>8.5647464699816656E-2</v>
      </c>
      <c r="G53" s="67" cm="1">
        <f t="array" aca="1" ref="G53" ca="1">(INDIRECT(ADDRESS(ROW()-1,COLUMN()))/INDIRECT(ADDRESS(ROW()-2,COLUMN())))-1</f>
        <v>-5.3720347993614803E-2</v>
      </c>
      <c r="H53" s="67" cm="1">
        <f t="array" aca="1" ref="H53" ca="1">(INDIRECT(ADDRESS(ROW()-1,COLUMN()))/INDIRECT(ADDRESS(ROW()-2,COLUMN())))-1</f>
        <v>0.65722140536648754</v>
      </c>
      <c r="I53" s="67" cm="1">
        <f t="array" aca="1" ref="I53" ca="1">(INDIRECT(ADDRESS(ROW()-1,COLUMN()))/INDIRECT(ADDRESS(ROW()-2,COLUMN())))-1</f>
        <v>0.19719288862496587</v>
      </c>
      <c r="J53" s="67" cm="1">
        <f t="array" aca="1" ref="J53" ca="1">(INDIRECT(ADDRESS(ROW()-1,COLUMN()))/INDIRECT(ADDRESS(ROW()-2,COLUMN())))-1</f>
        <v>3.0713651529646002E-2</v>
      </c>
      <c r="K53" s="75" t="str" cm="1">
        <f t="array" aca="1" ref="K53" ca="1">_xlfn.IFS(N53=0,"등급유지",N53&gt;0,N53&amp;"등급 상승",N53&lt;0,N53&amp;"등급 하락")</f>
        <v>등급유지</v>
      </c>
      <c r="M53" s="309"/>
      <c r="N53" s="39" cm="1">
        <f t="array" aca="1" ref="N53" ca="1">(INDIRECT(ADDRESS(ROW()-1,COLUMN()))-INDIRECT(ADDRESS(ROW()-2,COLUMN())))</f>
        <v>0</v>
      </c>
      <c r="O53" s="39" t="s">
        <v>124</v>
      </c>
      <c r="X53" s="257"/>
      <c r="Z53" s="258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9"/>
      <c r="N54" s="2"/>
      <c r="O54" s="2"/>
      <c r="X54" s="257"/>
      <c r="Z54" s="258"/>
      <c r="AA54" s="39"/>
      <c r="AB54" s="39"/>
    </row>
    <row r="55" spans="2:28" ht="18" customHeight="1">
      <c r="B55" s="52" t="s">
        <v>131</v>
      </c>
      <c r="C55" s="52"/>
      <c r="D55" s="51"/>
      <c r="E55" s="51"/>
      <c r="F55" s="51"/>
      <c r="G55" s="51"/>
      <c r="H55" s="51"/>
      <c r="I55" s="51"/>
      <c r="J55" s="51"/>
      <c r="K55" s="51"/>
      <c r="M55" s="309"/>
      <c r="X55" s="257"/>
      <c r="Z55" s="258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09"/>
      <c r="X56" s="257"/>
      <c r="Z56" s="258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09"/>
      <c r="N57" s="257"/>
      <c r="P57" s="258"/>
      <c r="AA57" s="40"/>
    </row>
    <row r="58" spans="2:28" ht="25.5" customHeight="1">
      <c r="B58" s="48"/>
      <c r="C58" s="48"/>
      <c r="D58" s="49"/>
      <c r="M58" s="309"/>
      <c r="N58" s="257"/>
      <c r="P58" s="258"/>
      <c r="AA58" s="40"/>
    </row>
    <row r="59" spans="2:28" ht="25.5" customHeight="1">
      <c r="B59" s="48"/>
      <c r="C59" s="48"/>
      <c r="D59" s="49"/>
      <c r="M59" s="309"/>
      <c r="N59" s="257"/>
      <c r="P59" s="258"/>
      <c r="AA59" s="40"/>
    </row>
    <row r="60" spans="2:28" ht="25.5" customHeight="1">
      <c r="B60" s="48"/>
      <c r="C60" s="48"/>
      <c r="D60" s="49"/>
      <c r="M60" s="309"/>
      <c r="N60" s="257"/>
      <c r="P60" s="258"/>
      <c r="AA60" s="40"/>
    </row>
    <row r="61" spans="2:28" ht="25.5" customHeight="1">
      <c r="B61" s="48"/>
      <c r="C61" s="48"/>
      <c r="D61" s="49"/>
      <c r="M61" s="309"/>
      <c r="N61" s="257"/>
      <c r="P61" s="258"/>
      <c r="AA61" s="40"/>
    </row>
    <row r="62" spans="2:28" ht="25.5" customHeight="1">
      <c r="B62" s="48"/>
      <c r="C62" s="48"/>
      <c r="D62" s="49"/>
      <c r="M62" s="309"/>
      <c r="N62" s="257"/>
      <c r="P62" s="258"/>
      <c r="AA62" s="40"/>
    </row>
    <row r="63" spans="2:28" ht="25.5" customHeight="1">
      <c r="B63" s="48"/>
      <c r="C63" s="48"/>
      <c r="D63" s="49"/>
      <c r="M63" s="309"/>
      <c r="N63" s="257"/>
      <c r="P63" s="258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309"/>
      <c r="N64" s="257"/>
      <c r="P64" s="258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309"/>
      <c r="N65" s="257"/>
      <c r="P65" s="258"/>
      <c r="AA65" s="40"/>
    </row>
    <row r="66" spans="2:27" ht="25.5" customHeight="1" thickBot="1">
      <c r="B66" s="208" t="s">
        <v>92</v>
      </c>
      <c r="C66" s="302" t="s">
        <v>119</v>
      </c>
      <c r="D66" s="302" t="s">
        <v>120</v>
      </c>
      <c r="E66" s="302" t="s">
        <v>122</v>
      </c>
      <c r="F66" s="302" t="s">
        <v>121</v>
      </c>
      <c r="G66" s="209" t="s">
        <v>174</v>
      </c>
      <c r="H66" s="209" t="s">
        <v>174</v>
      </c>
      <c r="I66" s="209" t="s">
        <v>174</v>
      </c>
      <c r="J66" s="209" t="s">
        <v>174</v>
      </c>
      <c r="K66" s="210" t="s">
        <v>174</v>
      </c>
      <c r="M66" s="310">
        <v>1</v>
      </c>
      <c r="N66" s="311">
        <v>2</v>
      </c>
      <c r="O66" s="311">
        <v>3</v>
      </c>
      <c r="P66" s="310">
        <v>4</v>
      </c>
      <c r="Q66" s="311"/>
      <c r="R66" s="311"/>
      <c r="S66" s="310"/>
      <c r="T66" s="311"/>
      <c r="U66" s="312"/>
      <c r="AA66" s="40"/>
    </row>
    <row r="67" spans="2:27" ht="25.5" customHeight="1" thickTop="1">
      <c r="B67" s="213" t="s">
        <v>110</v>
      </c>
      <c r="C67" s="303" t="s">
        <v>68</v>
      </c>
      <c r="D67" s="303" t="s">
        <v>69</v>
      </c>
      <c r="E67" s="303" t="s">
        <v>67</v>
      </c>
      <c r="F67" s="303" t="s">
        <v>67</v>
      </c>
      <c r="G67" s="214" t="s">
        <v>174</v>
      </c>
      <c r="H67" s="214" t="s">
        <v>174</v>
      </c>
      <c r="I67" s="214" t="s">
        <v>174</v>
      </c>
      <c r="J67" s="214" t="s">
        <v>174</v>
      </c>
      <c r="K67" s="214" t="s">
        <v>174</v>
      </c>
      <c r="M67" s="310" t="s">
        <v>119</v>
      </c>
      <c r="N67" s="310" t="s">
        <v>120</v>
      </c>
      <c r="O67" s="310" t="s">
        <v>122</v>
      </c>
      <c r="P67" s="310" t="s">
        <v>121</v>
      </c>
      <c r="Q67" s="310"/>
      <c r="R67" s="310"/>
      <c r="S67" s="310"/>
      <c r="T67" s="310"/>
      <c r="U67" s="309"/>
      <c r="AA67" s="40"/>
    </row>
    <row r="68" spans="2:27" ht="25.5" customHeight="1">
      <c r="B68" s="211" t="s">
        <v>95</v>
      </c>
      <c r="C68" s="304" t="s">
        <v>552</v>
      </c>
      <c r="D68" s="304" t="s">
        <v>476</v>
      </c>
      <c r="E68" s="304" t="s">
        <v>476</v>
      </c>
      <c r="F68" s="304" t="s">
        <v>476</v>
      </c>
      <c r="G68" s="201" t="s">
        <v>174</v>
      </c>
      <c r="H68" s="201" t="s">
        <v>174</v>
      </c>
      <c r="I68" s="201" t="s">
        <v>174</v>
      </c>
      <c r="J68" s="201" t="s">
        <v>174</v>
      </c>
      <c r="K68" s="212" t="s">
        <v>174</v>
      </c>
      <c r="M68" s="309"/>
      <c r="N68" s="257"/>
      <c r="P68" s="258"/>
      <c r="AA68" s="40"/>
    </row>
    <row r="69" spans="2:27" ht="25.5" customHeight="1">
      <c r="B69" s="175" t="s">
        <v>96</v>
      </c>
      <c r="C69" s="304" t="s">
        <v>553</v>
      </c>
      <c r="D69" s="304" t="s">
        <v>554</v>
      </c>
      <c r="E69" s="304" t="s">
        <v>555</v>
      </c>
      <c r="F69" s="304" t="s">
        <v>556</v>
      </c>
      <c r="G69" s="177" t="s">
        <v>174</v>
      </c>
      <c r="H69" s="177" t="s">
        <v>174</v>
      </c>
      <c r="I69" s="177" t="s">
        <v>174</v>
      </c>
      <c r="J69" s="177" t="s">
        <v>174</v>
      </c>
      <c r="K69" s="178" t="s">
        <v>174</v>
      </c>
      <c r="M69" s="313">
        <v>0.14000000000000001</v>
      </c>
      <c r="N69" s="313">
        <v>0</v>
      </c>
      <c r="O69" s="313">
        <v>0</v>
      </c>
      <c r="P69" s="313">
        <v>0</v>
      </c>
      <c r="Q69" s="313"/>
      <c r="R69" s="313"/>
      <c r="S69" s="313"/>
      <c r="T69" s="313"/>
      <c r="AA69" s="40"/>
    </row>
    <row r="70" spans="2:27" ht="25.5" customHeight="1">
      <c r="B70" s="174" t="s">
        <v>97</v>
      </c>
      <c r="C70" s="304" t="s">
        <v>557</v>
      </c>
      <c r="D70" s="304" t="s">
        <v>558</v>
      </c>
      <c r="E70" s="304" t="s">
        <v>559</v>
      </c>
      <c r="F70" s="304" t="s">
        <v>560</v>
      </c>
      <c r="G70" s="177" t="s">
        <v>174</v>
      </c>
      <c r="H70" s="177" t="s">
        <v>174</v>
      </c>
      <c r="I70" s="177" t="s">
        <v>174</v>
      </c>
      <c r="J70" s="177" t="s">
        <v>174</v>
      </c>
      <c r="K70" s="178" t="s">
        <v>174</v>
      </c>
      <c r="M70" s="313">
        <v>0.12</v>
      </c>
      <c r="N70" s="313">
        <v>0.18181818181818182</v>
      </c>
      <c r="O70" s="313">
        <v>0.125</v>
      </c>
      <c r="P70" s="313">
        <v>0.12</v>
      </c>
      <c r="Q70" s="313"/>
      <c r="R70" s="313"/>
      <c r="S70" s="313"/>
      <c r="T70" s="313"/>
      <c r="AA70" s="40"/>
    </row>
    <row r="71" spans="2:27" ht="25.5" customHeight="1">
      <c r="B71" s="174" t="s">
        <v>100</v>
      </c>
      <c r="C71" s="304" t="s">
        <v>561</v>
      </c>
      <c r="D71" s="304" t="s">
        <v>554</v>
      </c>
      <c r="E71" s="304" t="s">
        <v>562</v>
      </c>
      <c r="F71" s="304" t="s">
        <v>563</v>
      </c>
      <c r="G71" s="177" t="s">
        <v>174</v>
      </c>
      <c r="H71" s="177" t="s">
        <v>174</v>
      </c>
      <c r="I71" s="177" t="s">
        <v>174</v>
      </c>
      <c r="J71" s="177" t="s">
        <v>174</v>
      </c>
      <c r="K71" s="178" t="s">
        <v>174</v>
      </c>
      <c r="M71" s="313">
        <v>0.32</v>
      </c>
      <c r="N71" s="313">
        <v>0.21212121212121213</v>
      </c>
      <c r="O71" s="313">
        <v>6.25E-2</v>
      </c>
      <c r="P71" s="313">
        <v>0.08</v>
      </c>
      <c r="Q71" s="313"/>
      <c r="R71" s="313"/>
      <c r="S71" s="313"/>
      <c r="T71" s="313"/>
      <c r="AA71" s="40"/>
    </row>
    <row r="72" spans="2:27" ht="25.5" customHeight="1">
      <c r="B72" s="179" t="s">
        <v>98</v>
      </c>
      <c r="C72" s="304" t="s">
        <v>564</v>
      </c>
      <c r="D72" s="304" t="s">
        <v>565</v>
      </c>
      <c r="E72" s="304" t="s">
        <v>555</v>
      </c>
      <c r="F72" s="304" t="s">
        <v>566</v>
      </c>
      <c r="G72" s="177" t="s">
        <v>174</v>
      </c>
      <c r="H72" s="177" t="s">
        <v>174</v>
      </c>
      <c r="I72" s="177" t="s">
        <v>174</v>
      </c>
      <c r="J72" s="177" t="s">
        <v>174</v>
      </c>
      <c r="K72" s="178" t="s">
        <v>174</v>
      </c>
      <c r="M72" s="313">
        <v>0.24</v>
      </c>
      <c r="N72" s="313">
        <v>0.18181818181818182</v>
      </c>
      <c r="O72" s="313">
        <v>0.375</v>
      </c>
      <c r="P72" s="313">
        <v>0.2</v>
      </c>
      <c r="Q72" s="313"/>
      <c r="R72" s="313"/>
      <c r="S72" s="313"/>
      <c r="T72" s="313"/>
      <c r="AA72" s="40"/>
    </row>
    <row r="73" spans="2:27" ht="25.5" customHeight="1">
      <c r="B73" s="180" t="s">
        <v>99</v>
      </c>
      <c r="C73" s="305" t="s">
        <v>567</v>
      </c>
      <c r="D73" s="305" t="s">
        <v>568</v>
      </c>
      <c r="E73" s="305" t="s">
        <v>569</v>
      </c>
      <c r="F73" s="305" t="s">
        <v>570</v>
      </c>
      <c r="G73" s="181" t="s">
        <v>174</v>
      </c>
      <c r="H73" s="181" t="s">
        <v>174</v>
      </c>
      <c r="I73" s="181" t="s">
        <v>174</v>
      </c>
      <c r="J73" s="181" t="s">
        <v>174</v>
      </c>
      <c r="K73" s="182" t="s">
        <v>174</v>
      </c>
      <c r="M73" s="313">
        <v>0.1</v>
      </c>
      <c r="N73" s="313">
        <v>0.27272727272727271</v>
      </c>
      <c r="O73" s="313">
        <v>0.125</v>
      </c>
      <c r="P73" s="313">
        <v>0.32</v>
      </c>
      <c r="Q73" s="313"/>
      <c r="R73" s="313"/>
      <c r="S73" s="313"/>
      <c r="T73" s="313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313">
        <v>0.08</v>
      </c>
      <c r="N74" s="313">
        <v>0.15151515151515152</v>
      </c>
      <c r="O74" s="313">
        <v>0.3125</v>
      </c>
      <c r="P74" s="313">
        <v>0.28000000000000003</v>
      </c>
      <c r="Q74" s="313"/>
      <c r="R74" s="313"/>
      <c r="S74" s="313"/>
      <c r="T74" s="313"/>
      <c r="AA74" s="40"/>
    </row>
    <row r="75" spans="2:27" ht="17.25" customHeight="1">
      <c r="B75" s="52" t="s">
        <v>132</v>
      </c>
      <c r="C75" s="52"/>
      <c r="D75" s="51"/>
      <c r="E75" s="51"/>
      <c r="F75" s="51"/>
      <c r="G75" s="51"/>
      <c r="H75" s="51"/>
      <c r="I75" s="51"/>
      <c r="J75" s="51"/>
      <c r="K75" s="51"/>
      <c r="M75" s="309"/>
      <c r="N75" s="257"/>
      <c r="P75" s="258"/>
      <c r="AA75" s="40"/>
    </row>
    <row r="76" spans="2:27" ht="30.75" customHeight="1">
      <c r="B76" s="56" t="s">
        <v>75</v>
      </c>
      <c r="C76" s="56" t="s">
        <v>102</v>
      </c>
      <c r="D76" s="56" t="s">
        <v>103</v>
      </c>
      <c r="E76" s="56" t="s">
        <v>104</v>
      </c>
      <c r="F76" s="56" t="s">
        <v>105</v>
      </c>
      <c r="G76" s="56" t="s">
        <v>106</v>
      </c>
      <c r="H76" s="56" t="s">
        <v>6</v>
      </c>
      <c r="I76" s="56" t="s">
        <v>7</v>
      </c>
      <c r="J76" s="56" t="s">
        <v>107</v>
      </c>
      <c r="K76" s="56" t="s">
        <v>109</v>
      </c>
      <c r="M76" s="309"/>
      <c r="N76" s="257"/>
      <c r="P76" s="258"/>
      <c r="AA76" s="40"/>
    </row>
    <row r="77" spans="2:27" ht="20.25" customHeight="1">
      <c r="B77" s="87" t="s">
        <v>119</v>
      </c>
      <c r="C77" s="66">
        <v>1</v>
      </c>
      <c r="D77" s="88">
        <v>2.7798186629916712E-2</v>
      </c>
      <c r="E77" s="88">
        <v>0.47267219209064132</v>
      </c>
      <c r="F77" s="88">
        <v>0.21336673936427297</v>
      </c>
      <c r="G77" s="89">
        <v>18.395263157894732</v>
      </c>
      <c r="H77" s="90">
        <v>3.9923119638218956</v>
      </c>
      <c r="I77" s="90">
        <v>60.601643233363795</v>
      </c>
      <c r="J77" s="91">
        <v>1.6401858098893811</v>
      </c>
      <c r="K77" s="74"/>
      <c r="M77" s="309"/>
      <c r="N77" s="257"/>
      <c r="P77" s="258"/>
      <c r="AA77" s="40"/>
    </row>
    <row r="78" spans="2:27" ht="20.25" customHeight="1">
      <c r="B78" s="87" t="s">
        <v>119</v>
      </c>
      <c r="C78" s="66">
        <v>2</v>
      </c>
      <c r="D78" s="88">
        <v>4.7485526847611363E-2</v>
      </c>
      <c r="E78" s="88">
        <v>0.37453461330542387</v>
      </c>
      <c r="F78" s="88">
        <v>0.17729784747314772</v>
      </c>
      <c r="G78" s="89">
        <v>12.473549999999999</v>
      </c>
      <c r="H78" s="90">
        <v>0.25429983860176092</v>
      </c>
      <c r="I78" s="90">
        <v>17.211795537609031</v>
      </c>
      <c r="J78" s="91">
        <v>1.972780812628574</v>
      </c>
      <c r="K78" s="74"/>
      <c r="M78" s="309"/>
      <c r="N78" s="257"/>
      <c r="P78" s="258"/>
      <c r="AA78" s="40"/>
    </row>
    <row r="79" spans="2:27" ht="20.25" customHeight="1">
      <c r="B79" s="87" t="s">
        <v>119</v>
      </c>
      <c r="C79" s="66">
        <v>3</v>
      </c>
      <c r="D79" s="88">
        <v>1.7947062902692535E-2</v>
      </c>
      <c r="E79" s="88">
        <v>0.37272047609812686</v>
      </c>
      <c r="F79" s="88">
        <v>0.19839289885738207</v>
      </c>
      <c r="G79" s="89">
        <v>13.14725</v>
      </c>
      <c r="H79" s="90">
        <v>0.20318813893627824</v>
      </c>
      <c r="I79" s="90">
        <v>25.15875536308997</v>
      </c>
      <c r="J79" s="91">
        <v>1.9641979883037652</v>
      </c>
      <c r="K79" s="74"/>
      <c r="M79" s="309"/>
      <c r="N79" s="257"/>
      <c r="P79" s="258"/>
      <c r="AA79" s="40"/>
    </row>
    <row r="80" spans="2:27" ht="20.25" customHeight="1">
      <c r="B80" s="87" t="s">
        <v>119</v>
      </c>
      <c r="C80" s="66">
        <v>4</v>
      </c>
      <c r="D80" s="88">
        <v>1.4231406696348984E-2</v>
      </c>
      <c r="E80" s="88">
        <v>0.36556322746597542</v>
      </c>
      <c r="F80" s="88">
        <v>0.21313295580337432</v>
      </c>
      <c r="G80" s="89">
        <v>13.822749999999996</v>
      </c>
      <c r="H80" s="90">
        <v>0.17565902950827555</v>
      </c>
      <c r="I80" s="90">
        <v>22.507181526656389</v>
      </c>
      <c r="J80" s="91">
        <v>1.929328747751387</v>
      </c>
      <c r="K80" s="74"/>
      <c r="M80" s="309"/>
      <c r="N80" s="257"/>
      <c r="P80" s="258"/>
      <c r="AA80" s="40"/>
    </row>
    <row r="81" spans="2:27" ht="20.25" customHeight="1">
      <c r="B81" s="87" t="s">
        <v>119</v>
      </c>
      <c r="C81" s="66">
        <v>5</v>
      </c>
      <c r="D81" s="88">
        <v>1.7315282619334182E-2</v>
      </c>
      <c r="E81" s="88">
        <v>0.36260350957106896</v>
      </c>
      <c r="F81" s="88">
        <v>0.21780193534489617</v>
      </c>
      <c r="G81" s="89">
        <v>14.554899999999998</v>
      </c>
      <c r="H81" s="90">
        <v>0.16364899513619247</v>
      </c>
      <c r="I81" s="90">
        <v>24.135038815150672</v>
      </c>
      <c r="J81" s="91">
        <v>1.8825608710975243</v>
      </c>
      <c r="K81" s="74"/>
      <c r="M81" s="309"/>
      <c r="N81" s="257"/>
      <c r="P81" s="258"/>
      <c r="AA81" s="40"/>
    </row>
    <row r="82" spans="2:27" ht="20.25" customHeight="1">
      <c r="B82" s="87" t="s">
        <v>119</v>
      </c>
      <c r="C82" s="66">
        <v>6</v>
      </c>
      <c r="D82" s="88">
        <v>1.9185809342711562E-2</v>
      </c>
      <c r="E82" s="88">
        <v>0.36045349148673311</v>
      </c>
      <c r="F82" s="88">
        <v>0.20908670375769589</v>
      </c>
      <c r="G82" s="89">
        <v>15.158049999999998</v>
      </c>
      <c r="H82" s="90">
        <v>0.11063392027327351</v>
      </c>
      <c r="I82" s="90">
        <v>23.221717698596379</v>
      </c>
      <c r="J82" s="91">
        <v>1.8464944171354358</v>
      </c>
      <c r="K82" s="74"/>
      <c r="M82" s="309"/>
      <c r="N82" s="257"/>
      <c r="P82" s="258"/>
      <c r="AA82" s="40"/>
    </row>
    <row r="83" spans="2:27" ht="20.25" customHeight="1">
      <c r="B83" s="87" t="s">
        <v>119</v>
      </c>
      <c r="C83" s="66">
        <v>7</v>
      </c>
      <c r="D83" s="88">
        <v>2.2250902441280224E-2</v>
      </c>
      <c r="E83" s="88">
        <v>0.35767141188548013</v>
      </c>
      <c r="F83" s="88">
        <v>0.20505027682689408</v>
      </c>
      <c r="G83" s="89">
        <v>15.573157894736841</v>
      </c>
      <c r="H83" s="90">
        <v>0.1671768929493711</v>
      </c>
      <c r="I83" s="90">
        <v>23.386724341010943</v>
      </c>
      <c r="J83" s="91">
        <v>1.8219119405137716</v>
      </c>
      <c r="K83" s="74"/>
      <c r="M83" s="309"/>
      <c r="N83" s="257"/>
      <c r="P83" s="258"/>
      <c r="AA83" s="40"/>
    </row>
    <row r="84" spans="2:27" ht="20.25" customHeight="1">
      <c r="B84" s="87" t="s">
        <v>119</v>
      </c>
      <c r="C84" s="66">
        <v>8</v>
      </c>
      <c r="D84" s="88">
        <v>2.5901293080299558E-2</v>
      </c>
      <c r="E84" s="88">
        <v>0.35799042521235597</v>
      </c>
      <c r="F84" s="88">
        <v>0.19316427382398524</v>
      </c>
      <c r="G84" s="89">
        <v>16.022350000000003</v>
      </c>
      <c r="H84" s="90">
        <v>8.2896880047938257E-2</v>
      </c>
      <c r="I84" s="90">
        <v>25.202105865802142</v>
      </c>
      <c r="J84" s="91">
        <v>1.8005230253109179</v>
      </c>
      <c r="K84" s="74"/>
      <c r="M84" s="309"/>
      <c r="N84" s="257"/>
      <c r="P84" s="258"/>
      <c r="AA84" s="40"/>
    </row>
    <row r="85" spans="2:27" ht="20.25" customHeight="1">
      <c r="B85" s="87" t="s">
        <v>119</v>
      </c>
      <c r="C85" s="66">
        <v>9</v>
      </c>
      <c r="D85" s="88">
        <v>2.2872581996802581E-2</v>
      </c>
      <c r="E85" s="88">
        <v>0.36894054880912563</v>
      </c>
      <c r="F85" s="88">
        <v>0.20239510740143529</v>
      </c>
      <c r="G85" s="89">
        <v>16.388849999999998</v>
      </c>
      <c r="H85" s="90">
        <v>0.15455049971262191</v>
      </c>
      <c r="I85" s="90">
        <v>28.908869112912228</v>
      </c>
      <c r="J85" s="91">
        <v>1.8747367500344596</v>
      </c>
      <c r="K85" s="74"/>
      <c r="M85" s="309"/>
      <c r="N85" s="257"/>
      <c r="P85" s="258"/>
      <c r="AA85" s="40"/>
    </row>
    <row r="86" spans="2:27" ht="20.25" customHeight="1">
      <c r="B86" s="87" t="s">
        <v>119</v>
      </c>
      <c r="C86" s="66">
        <v>10</v>
      </c>
      <c r="D86" s="88">
        <v>1.9368578161001657E-2</v>
      </c>
      <c r="E86" s="88">
        <v>0.37491860995584247</v>
      </c>
      <c r="F86" s="88">
        <v>0.22676130946030942</v>
      </c>
      <c r="G86" s="89">
        <v>16.101052631578945</v>
      </c>
      <c r="H86" s="90">
        <v>0.22662678214670637</v>
      </c>
      <c r="I86" s="90">
        <v>39.33682132302625</v>
      </c>
      <c r="J86" s="91">
        <v>1.9542647414098091</v>
      </c>
      <c r="K86" s="74" t="s">
        <v>68</v>
      </c>
      <c r="M86" s="309"/>
      <c r="N86" s="257"/>
      <c r="P86" s="258"/>
      <c r="AA86" s="40"/>
    </row>
    <row r="87" spans="2:27" ht="20.25" customHeight="1">
      <c r="B87" s="87" t="s">
        <v>120</v>
      </c>
      <c r="C87" s="66">
        <v>1</v>
      </c>
      <c r="D87" s="88">
        <v>6.5664279895961408E-2</v>
      </c>
      <c r="E87" s="88">
        <v>0.3669924193022448</v>
      </c>
      <c r="F87" s="88">
        <v>0.15739648577880005</v>
      </c>
      <c r="G87" s="89">
        <v>21.452928571428568</v>
      </c>
      <c r="H87" s="90">
        <v>1.1703653886832779</v>
      </c>
      <c r="I87" s="90">
        <v>33.263464995948354</v>
      </c>
      <c r="J87" s="91">
        <v>2.5860724854579873</v>
      </c>
      <c r="K87" s="74"/>
      <c r="M87" s="309"/>
      <c r="N87" s="257"/>
      <c r="P87" s="258"/>
      <c r="AA87" s="40"/>
    </row>
    <row r="88" spans="2:27" ht="20.25" customHeight="1">
      <c r="B88" s="87" t="s">
        <v>120</v>
      </c>
      <c r="C88" s="66">
        <v>2</v>
      </c>
      <c r="D88" s="88">
        <v>6.0366847136922405E-2</v>
      </c>
      <c r="E88" s="88">
        <v>0.25846138085898407</v>
      </c>
      <c r="F88" s="88">
        <v>0.13992810792432825</v>
      </c>
      <c r="G88" s="89">
        <v>15.953999999999999</v>
      </c>
      <c r="H88" s="90">
        <v>3.5195228848142933E-2</v>
      </c>
      <c r="I88" s="90">
        <v>8.629599381035046</v>
      </c>
      <c r="J88" s="91">
        <v>3.0622199546066047</v>
      </c>
      <c r="K88" s="74"/>
      <c r="M88" s="309"/>
      <c r="N88" s="257"/>
      <c r="P88" s="258"/>
      <c r="AA88" s="40"/>
    </row>
    <row r="89" spans="2:27" ht="20.25" customHeight="1">
      <c r="B89" s="87" t="s">
        <v>120</v>
      </c>
      <c r="C89" s="66">
        <v>3</v>
      </c>
      <c r="D89" s="88">
        <v>1.681414537100993E-2</v>
      </c>
      <c r="E89" s="88">
        <v>0.25009740512006545</v>
      </c>
      <c r="F89" s="88">
        <v>0.15468707730219447</v>
      </c>
      <c r="G89" s="89">
        <v>16.566142857142857</v>
      </c>
      <c r="H89" s="90">
        <v>2.6072187297473917E-2</v>
      </c>
      <c r="I89" s="90">
        <v>10.618490826607559</v>
      </c>
      <c r="J89" s="91">
        <v>3.041362930834878</v>
      </c>
      <c r="K89" s="74"/>
      <c r="M89" s="309"/>
      <c r="N89" s="257"/>
      <c r="P89" s="258"/>
      <c r="AA89" s="40"/>
    </row>
    <row r="90" spans="2:27" ht="20.25" customHeight="1">
      <c r="B90" s="87" t="s">
        <v>120</v>
      </c>
      <c r="C90" s="66">
        <v>4</v>
      </c>
      <c r="D90" s="88">
        <v>1.3896699930858188E-2</v>
      </c>
      <c r="E90" s="88">
        <v>0.25186871110334508</v>
      </c>
      <c r="F90" s="88">
        <v>0.15681411871731593</v>
      </c>
      <c r="G90" s="89">
        <v>17.504642857142859</v>
      </c>
      <c r="H90" s="90">
        <v>1.9367124675328775E-2</v>
      </c>
      <c r="I90" s="90">
        <v>11.968883049353183</v>
      </c>
      <c r="J90" s="91">
        <v>2.9412584003956974</v>
      </c>
      <c r="K90" s="74"/>
      <c r="M90" s="309"/>
      <c r="N90" s="257"/>
      <c r="P90" s="258"/>
      <c r="AA90" s="40"/>
    </row>
    <row r="91" spans="2:27" ht="20.25" customHeight="1">
      <c r="B91" s="87" t="s">
        <v>120</v>
      </c>
      <c r="C91" s="66">
        <v>5</v>
      </c>
      <c r="D91" s="88">
        <v>1.4607715280870221E-2</v>
      </c>
      <c r="E91" s="88">
        <v>0.25013576091786777</v>
      </c>
      <c r="F91" s="88">
        <v>0.15662121584260882</v>
      </c>
      <c r="G91" s="89">
        <v>18.174642857142853</v>
      </c>
      <c r="H91" s="90">
        <v>1.4428486028798603E-2</v>
      </c>
      <c r="I91" s="90">
        <v>12.970553099615907</v>
      </c>
      <c r="J91" s="91">
        <v>2.8682614939339479</v>
      </c>
      <c r="K91" s="74"/>
      <c r="M91" s="309"/>
      <c r="N91" s="257"/>
      <c r="P91" s="258"/>
      <c r="AA91" s="40"/>
    </row>
    <row r="92" spans="2:27" ht="20.25" customHeight="1">
      <c r="B92" s="87" t="s">
        <v>120</v>
      </c>
      <c r="C92" s="66">
        <v>6</v>
      </c>
      <c r="D92" s="88">
        <v>2.2441005211041816E-2</v>
      </c>
      <c r="E92" s="88">
        <v>0.25511265776317321</v>
      </c>
      <c r="F92" s="88">
        <v>0.1545787708777687</v>
      </c>
      <c r="G92" s="89">
        <v>19.601214285714288</v>
      </c>
      <c r="H92" s="90">
        <v>2.3412624231157919E-2</v>
      </c>
      <c r="I92" s="90">
        <v>13.585483270974528</v>
      </c>
      <c r="J92" s="91">
        <v>2.7247319584941105</v>
      </c>
      <c r="K92" s="74"/>
      <c r="M92" s="309"/>
      <c r="N92" s="257"/>
      <c r="P92" s="258"/>
      <c r="AA92" s="40"/>
    </row>
    <row r="93" spans="2:27" ht="20.25" customHeight="1">
      <c r="B93" s="87" t="s">
        <v>120</v>
      </c>
      <c r="C93" s="66">
        <v>7</v>
      </c>
      <c r="D93" s="88">
        <v>2.2429650252823483E-2</v>
      </c>
      <c r="E93" s="88">
        <v>0.25712359249811961</v>
      </c>
      <c r="F93" s="88">
        <v>0.15014530473335919</v>
      </c>
      <c r="G93" s="89">
        <v>19.760928571428572</v>
      </c>
      <c r="H93" s="90">
        <v>2.1234456768418505E-2</v>
      </c>
      <c r="I93" s="90">
        <v>13.112277054498428</v>
      </c>
      <c r="J93" s="91">
        <v>2.7043275983643147</v>
      </c>
      <c r="K93" s="74"/>
      <c r="M93" s="309"/>
      <c r="N93" s="257"/>
      <c r="P93" s="258"/>
      <c r="AA93" s="40"/>
    </row>
    <row r="94" spans="2:27" ht="20.25" customHeight="1">
      <c r="B94" s="87" t="s">
        <v>120</v>
      </c>
      <c r="C94" s="66">
        <v>8</v>
      </c>
      <c r="D94" s="88">
        <v>2.7295709889626013E-2</v>
      </c>
      <c r="E94" s="88">
        <v>0.27909564371961809</v>
      </c>
      <c r="F94" s="88">
        <v>0.14659933309734041</v>
      </c>
      <c r="G94" s="89">
        <v>21.24192857142857</v>
      </c>
      <c r="H94" s="90">
        <v>3.2013049554313985E-2</v>
      </c>
      <c r="I94" s="90">
        <v>15.511344202136009</v>
      </c>
      <c r="J94" s="91">
        <v>2.569743025223139</v>
      </c>
      <c r="K94" s="74"/>
      <c r="M94" s="309"/>
      <c r="N94" s="257"/>
      <c r="P94" s="258"/>
      <c r="AA94" s="40"/>
    </row>
    <row r="95" spans="2:27" ht="20.25" customHeight="1">
      <c r="B95" s="87" t="s">
        <v>120</v>
      </c>
      <c r="C95" s="66">
        <v>9</v>
      </c>
      <c r="D95" s="88">
        <v>2.2863298507971631E-2</v>
      </c>
      <c r="E95" s="88">
        <v>0.26471912283208643</v>
      </c>
      <c r="F95" s="88">
        <v>0.15038505940827324</v>
      </c>
      <c r="G95" s="89">
        <v>20.046571428571433</v>
      </c>
      <c r="H95" s="90">
        <v>2.8668576189865361E-2</v>
      </c>
      <c r="I95" s="90">
        <v>15.108339652059046</v>
      </c>
      <c r="J95" s="91">
        <v>2.6823301462549987</v>
      </c>
      <c r="K95" s="74"/>
    </row>
    <row r="96" spans="2:27" ht="20.25" customHeight="1">
      <c r="B96" s="87" t="s">
        <v>120</v>
      </c>
      <c r="C96" s="66">
        <v>10</v>
      </c>
      <c r="D96" s="88">
        <v>2.0312058866346388E-2</v>
      </c>
      <c r="E96" s="88">
        <v>0.25657822452816098</v>
      </c>
      <c r="F96" s="88">
        <v>0.159496422448208</v>
      </c>
      <c r="G96" s="89">
        <v>18.647285714285712</v>
      </c>
      <c r="H96" s="90">
        <v>2.9489955153593046E-2</v>
      </c>
      <c r="I96" s="90">
        <v>15.727730332290012</v>
      </c>
      <c r="J96" s="91">
        <v>2.8389436797697689</v>
      </c>
      <c r="K96" s="74" t="s">
        <v>69</v>
      </c>
    </row>
    <row r="97" spans="2:11" ht="20.25" customHeight="1">
      <c r="B97" s="87" t="s">
        <v>122</v>
      </c>
      <c r="C97" s="66">
        <v>1</v>
      </c>
      <c r="D97" s="88">
        <v>4.2104161633401228E-2</v>
      </c>
      <c r="E97" s="88">
        <v>0.37005022443829622</v>
      </c>
      <c r="F97" s="88">
        <v>0.14275669205758312</v>
      </c>
      <c r="G97" s="89">
        <v>23.022166666666667</v>
      </c>
      <c r="H97" s="90">
        <v>1.1561903618456777</v>
      </c>
      <c r="I97" s="90">
        <v>21.722746863934621</v>
      </c>
      <c r="J97" s="91">
        <v>2.4134024414732673</v>
      </c>
      <c r="K97" s="74"/>
    </row>
    <row r="98" spans="2:11" ht="20.25" customHeight="1">
      <c r="B98" s="87" t="s">
        <v>122</v>
      </c>
      <c r="C98" s="66">
        <v>2</v>
      </c>
      <c r="D98" s="88">
        <v>6.2623360503590866E-2</v>
      </c>
      <c r="E98" s="88">
        <v>0.28444584869697076</v>
      </c>
      <c r="F98" s="88">
        <v>0.13137928373917063</v>
      </c>
      <c r="G98" s="89">
        <v>19.474499999999999</v>
      </c>
      <c r="H98" s="90">
        <v>0.10412643818857946</v>
      </c>
      <c r="I98" s="90">
        <v>10.785442177804711</v>
      </c>
      <c r="J98" s="91">
        <v>2.6555831377833155</v>
      </c>
      <c r="K98" s="74"/>
    </row>
    <row r="99" spans="2:11" ht="20.25" customHeight="1">
      <c r="B99" s="87" t="s">
        <v>122</v>
      </c>
      <c r="C99" s="66">
        <v>3</v>
      </c>
      <c r="D99" s="88">
        <v>2.2874742255579832E-2</v>
      </c>
      <c r="E99" s="88">
        <v>0.28599277476759194</v>
      </c>
      <c r="F99" s="88">
        <v>0.13413493454930711</v>
      </c>
      <c r="G99" s="89">
        <v>19.86633333333333</v>
      </c>
      <c r="H99" s="90">
        <v>0.13395523849766389</v>
      </c>
      <c r="I99" s="90">
        <v>12.911978110799213</v>
      </c>
      <c r="J99" s="91">
        <v>2.6340642337628339</v>
      </c>
      <c r="K99" s="74"/>
    </row>
    <row r="100" spans="2:11" ht="20.25" customHeight="1">
      <c r="B100" s="87" t="s">
        <v>122</v>
      </c>
      <c r="C100" s="66">
        <v>4</v>
      </c>
      <c r="D100" s="88">
        <v>1.7377819053151004E-2</v>
      </c>
      <c r="E100" s="88">
        <v>0.28638606405485295</v>
      </c>
      <c r="F100" s="88">
        <v>0.13643305725312591</v>
      </c>
      <c r="G100" s="89">
        <v>20.504999999999999</v>
      </c>
      <c r="H100" s="90">
        <v>0.12056353189240472</v>
      </c>
      <c r="I100" s="90">
        <v>13.447039510604025</v>
      </c>
      <c r="J100" s="91">
        <v>2.6071664644664914</v>
      </c>
      <c r="K100" s="74"/>
    </row>
    <row r="101" spans="2:11" ht="20.25" customHeight="1">
      <c r="B101" s="87" t="s">
        <v>122</v>
      </c>
      <c r="C101" s="66">
        <v>5</v>
      </c>
      <c r="D101" s="88">
        <v>1.6700023690011633E-2</v>
      </c>
      <c r="E101" s="88">
        <v>0.27944301168853408</v>
      </c>
      <c r="F101" s="88">
        <v>0.13810391937699046</v>
      </c>
      <c r="G101" s="89">
        <v>20.745666666666668</v>
      </c>
      <c r="H101" s="90">
        <v>0.19611356134395352</v>
      </c>
      <c r="I101" s="90">
        <v>14.451196122217823</v>
      </c>
      <c r="J101" s="91">
        <v>2.5746873342792802</v>
      </c>
      <c r="K101" s="74"/>
    </row>
    <row r="102" spans="2:11" ht="20.25" customHeight="1">
      <c r="B102" s="87" t="s">
        <v>122</v>
      </c>
      <c r="C102" s="66">
        <v>6</v>
      </c>
      <c r="D102" s="88">
        <v>1.8568648457680373E-2</v>
      </c>
      <c r="E102" s="88">
        <v>0.27642276595648596</v>
      </c>
      <c r="F102" s="88">
        <v>0.13772882801281755</v>
      </c>
      <c r="G102" s="89">
        <v>21.505833333333332</v>
      </c>
      <c r="H102" s="90">
        <v>0.14077130459602188</v>
      </c>
      <c r="I102" s="90">
        <v>15.13745625389803</v>
      </c>
      <c r="J102" s="91">
        <v>2.5060984880470158</v>
      </c>
      <c r="K102" s="74"/>
    </row>
    <row r="103" spans="2:11" ht="20.25" customHeight="1">
      <c r="B103" s="87" t="s">
        <v>122</v>
      </c>
      <c r="C103" s="66">
        <v>7</v>
      </c>
      <c r="D103" s="88">
        <v>2.185677801330942E-2</v>
      </c>
      <c r="E103" s="88">
        <v>0.28417909465286317</v>
      </c>
      <c r="F103" s="88">
        <v>0.13422293394884438</v>
      </c>
      <c r="G103" s="89">
        <v>22.541666666666668</v>
      </c>
      <c r="H103" s="90">
        <v>5.6761230374500517E-2</v>
      </c>
      <c r="I103" s="90">
        <v>13.62617046724999</v>
      </c>
      <c r="J103" s="91">
        <v>2.4224633651874963</v>
      </c>
      <c r="K103" s="74"/>
    </row>
    <row r="104" spans="2:11" ht="20.25" customHeight="1">
      <c r="B104" s="87" t="s">
        <v>122</v>
      </c>
      <c r="C104" s="66">
        <v>8</v>
      </c>
      <c r="D104" s="88">
        <v>2.3383505225432297E-2</v>
      </c>
      <c r="E104" s="88">
        <v>0.30345651802594881</v>
      </c>
      <c r="F104" s="88">
        <v>0.13260295449945592</v>
      </c>
      <c r="G104" s="89">
        <v>23.564833333333336</v>
      </c>
      <c r="H104" s="90">
        <v>4.4012360431303535E-2</v>
      </c>
      <c r="I104" s="90">
        <v>14.217249915323364</v>
      </c>
      <c r="J104" s="91">
        <v>2.3344502363406172</v>
      </c>
      <c r="K104" s="74"/>
    </row>
    <row r="105" spans="2:11" ht="20.25" customHeight="1">
      <c r="B105" s="87" t="s">
        <v>122</v>
      </c>
      <c r="C105" s="66">
        <v>9</v>
      </c>
      <c r="D105" s="88">
        <v>2.3214664179285929E-2</v>
      </c>
      <c r="E105" s="88">
        <v>0.28835282809358243</v>
      </c>
      <c r="F105" s="88">
        <v>0.13304863056866395</v>
      </c>
      <c r="G105" s="89">
        <v>22.521666666666665</v>
      </c>
      <c r="H105" s="90">
        <v>7.6639250300393313E-2</v>
      </c>
      <c r="I105" s="90">
        <v>14.51518480217638</v>
      </c>
      <c r="J105" s="91">
        <v>2.4184755705173933</v>
      </c>
      <c r="K105" s="74"/>
    </row>
    <row r="106" spans="2:11" ht="20.25" customHeight="1">
      <c r="B106" s="87" t="s">
        <v>122</v>
      </c>
      <c r="C106" s="66">
        <v>10</v>
      </c>
      <c r="D106" s="88">
        <v>2.0145407602732382E-2</v>
      </c>
      <c r="E106" s="88">
        <v>0.28372302073824546</v>
      </c>
      <c r="F106" s="88">
        <v>0.14130993058922167</v>
      </c>
      <c r="G106" s="89">
        <v>21.219499999999996</v>
      </c>
      <c r="H106" s="90">
        <v>0.17159350266028248</v>
      </c>
      <c r="I106" s="90">
        <v>17.001162505763297</v>
      </c>
      <c r="J106" s="91">
        <v>2.5478929550826646</v>
      </c>
      <c r="K106" s="74" t="s">
        <v>67</v>
      </c>
    </row>
    <row r="107" spans="2:11" ht="20.25" customHeight="1">
      <c r="B107" s="87" t="s">
        <v>121</v>
      </c>
      <c r="C107" s="66">
        <v>1</v>
      </c>
      <c r="D107" s="88">
        <v>3.4739036486921442E-2</v>
      </c>
      <c r="E107" s="88">
        <v>0.38426854316724079</v>
      </c>
      <c r="F107" s="88">
        <v>0.19619243039638226</v>
      </c>
      <c r="G107" s="89">
        <v>22.469111111111115</v>
      </c>
      <c r="H107" s="90">
        <v>3.1194344083010419</v>
      </c>
      <c r="I107" s="90">
        <v>55.041420440184218</v>
      </c>
      <c r="J107" s="91">
        <v>2.27964543632151</v>
      </c>
      <c r="K107" s="74"/>
    </row>
    <row r="108" spans="2:11" ht="20.25" customHeight="1">
      <c r="B108" s="87" t="s">
        <v>121</v>
      </c>
      <c r="C108" s="66">
        <v>2</v>
      </c>
      <c r="D108" s="88">
        <v>5.562087799040985E-2</v>
      </c>
      <c r="E108" s="88">
        <v>0.30006959061454835</v>
      </c>
      <c r="F108" s="88">
        <v>0.16774114799598736</v>
      </c>
      <c r="G108" s="89">
        <v>16.378700000000002</v>
      </c>
      <c r="H108" s="90">
        <v>0.13451401637135377</v>
      </c>
      <c r="I108" s="90">
        <v>20.203137426613651</v>
      </c>
      <c r="J108" s="91">
        <v>2.7005072314470553</v>
      </c>
      <c r="K108" s="74"/>
    </row>
    <row r="109" spans="2:11" ht="20.25" customHeight="1">
      <c r="B109" s="87" t="s">
        <v>121</v>
      </c>
      <c r="C109" s="66">
        <v>3</v>
      </c>
      <c r="D109" s="88">
        <v>1.3274286620380814E-2</v>
      </c>
      <c r="E109" s="88">
        <v>0.29126896395119883</v>
      </c>
      <c r="F109" s="88">
        <v>0.18426184862034045</v>
      </c>
      <c r="G109" s="89">
        <v>17.229100000000003</v>
      </c>
      <c r="H109" s="90">
        <v>0.17161004592426854</v>
      </c>
      <c r="I109" s="90">
        <v>24.701194955071781</v>
      </c>
      <c r="J109" s="91">
        <v>2.6685933303965097</v>
      </c>
      <c r="K109" s="74"/>
    </row>
    <row r="110" spans="2:11" ht="20.25" customHeight="1">
      <c r="B110" s="87" t="s">
        <v>121</v>
      </c>
      <c r="C110" s="66">
        <v>4</v>
      </c>
      <c r="D110" s="88">
        <v>1.3811019085825129E-2</v>
      </c>
      <c r="E110" s="88">
        <v>0.29682182520614264</v>
      </c>
      <c r="F110" s="88">
        <v>0.1997507525140336</v>
      </c>
      <c r="G110" s="89">
        <v>18.9208</v>
      </c>
      <c r="H110" s="90">
        <v>0.23906492169405613</v>
      </c>
      <c r="I110" s="90">
        <v>27.876800031606898</v>
      </c>
      <c r="J110" s="91">
        <v>2.5098089995926265</v>
      </c>
      <c r="K110" s="74"/>
    </row>
    <row r="111" spans="2:11" ht="20.25" customHeight="1">
      <c r="B111" s="87" t="s">
        <v>121</v>
      </c>
      <c r="C111" s="66">
        <v>5</v>
      </c>
      <c r="D111" s="88">
        <v>1.683620995608091E-2</v>
      </c>
      <c r="E111" s="88">
        <v>0.30175305616004794</v>
      </c>
      <c r="F111" s="88">
        <v>0.19979022850394249</v>
      </c>
      <c r="G111" s="89">
        <v>20.291199999999996</v>
      </c>
      <c r="H111" s="90">
        <v>0.24319421253832488</v>
      </c>
      <c r="I111" s="90">
        <v>32.788968850665078</v>
      </c>
      <c r="J111" s="91">
        <v>2.4032463586620292</v>
      </c>
      <c r="K111" s="74"/>
    </row>
    <row r="112" spans="2:11" ht="20.25" customHeight="1">
      <c r="B112" s="87" t="s">
        <v>121</v>
      </c>
      <c r="C112" s="66">
        <v>6</v>
      </c>
      <c r="D112" s="88">
        <v>1.8706822557108423E-2</v>
      </c>
      <c r="E112" s="88">
        <v>0.30217670834256732</v>
      </c>
      <c r="F112" s="88">
        <v>0.19228186031709485</v>
      </c>
      <c r="G112" s="89">
        <v>20.922899999999998</v>
      </c>
      <c r="H112" s="90">
        <v>0.18686283801466944</v>
      </c>
      <c r="I112" s="90">
        <v>34.023051231520938</v>
      </c>
      <c r="J112" s="91">
        <v>2.3342962880457825</v>
      </c>
      <c r="K112" s="74"/>
    </row>
    <row r="113" spans="2:11" ht="20.25" customHeight="1">
      <c r="B113" s="87" t="s">
        <v>121</v>
      </c>
      <c r="C113" s="66">
        <v>7</v>
      </c>
      <c r="D113" s="88">
        <v>2.1548902806681074E-2</v>
      </c>
      <c r="E113" s="88">
        <v>0.30364320822949853</v>
      </c>
      <c r="F113" s="88">
        <v>0.18647928530930996</v>
      </c>
      <c r="G113" s="89">
        <v>21.459799999999998</v>
      </c>
      <c r="H113" s="90">
        <v>0.15735894047292781</v>
      </c>
      <c r="I113" s="90">
        <v>34.112914856841407</v>
      </c>
      <c r="J113" s="91">
        <v>2.2878208910686806</v>
      </c>
      <c r="K113" s="74"/>
    </row>
    <row r="114" spans="2:11" ht="20.25" customHeight="1">
      <c r="B114" s="87" t="s">
        <v>121</v>
      </c>
      <c r="C114" s="66">
        <v>8</v>
      </c>
      <c r="D114" s="88">
        <v>2.4594073186325713E-2</v>
      </c>
      <c r="E114" s="88">
        <v>0.31194558619483104</v>
      </c>
      <c r="F114" s="88">
        <v>0.18341449391699119</v>
      </c>
      <c r="G114" s="89">
        <v>22.305299999999995</v>
      </c>
      <c r="H114" s="90">
        <v>0.13196017604299548</v>
      </c>
      <c r="I114" s="90">
        <v>34.752219900061483</v>
      </c>
      <c r="J114" s="91">
        <v>2.2234972651078682</v>
      </c>
      <c r="K114" s="74"/>
    </row>
    <row r="115" spans="2:11" ht="20.25" customHeight="1">
      <c r="B115" s="87" t="s">
        <v>121</v>
      </c>
      <c r="C115" s="66">
        <v>9</v>
      </c>
      <c r="D115" s="88">
        <v>2.2972781259639318E-2</v>
      </c>
      <c r="E115" s="88">
        <v>0.30365114347454997</v>
      </c>
      <c r="F115" s="88">
        <v>0.18486287515746588</v>
      </c>
      <c r="G115" s="89">
        <v>21.280099999999997</v>
      </c>
      <c r="H115" s="90">
        <v>0.15915047867384716</v>
      </c>
      <c r="I115" s="90">
        <v>33.722970576869024</v>
      </c>
      <c r="J115" s="91">
        <v>2.2983702022564469</v>
      </c>
      <c r="K115" s="74"/>
    </row>
    <row r="116" spans="2:11" ht="20.25" customHeight="1">
      <c r="B116" s="87" t="s">
        <v>121</v>
      </c>
      <c r="C116" s="66">
        <v>10</v>
      </c>
      <c r="D116" s="88">
        <v>1.8734745887849652E-2</v>
      </c>
      <c r="E116" s="88">
        <v>0.3119257358508597</v>
      </c>
      <c r="F116" s="88">
        <v>0.1966118465375794</v>
      </c>
      <c r="G116" s="89">
        <v>20.714099999999995</v>
      </c>
      <c r="H116" s="90">
        <v>0.29153729840848086</v>
      </c>
      <c r="I116" s="90">
        <v>39.345057035018485</v>
      </c>
      <c r="J116" s="91">
        <v>2.3729451360355984</v>
      </c>
      <c r="K116" s="74" t="s">
        <v>67</v>
      </c>
    </row>
    <row r="117" spans="2:11" ht="20.25" customHeight="1">
      <c r="B117" s="85" t="s">
        <v>126</v>
      </c>
      <c r="C117" s="84"/>
      <c r="D117" s="85"/>
      <c r="E117" s="85"/>
      <c r="F117" s="85"/>
      <c r="G117" s="85"/>
      <c r="H117" s="85"/>
      <c r="I117" s="85"/>
      <c r="J117" s="85"/>
      <c r="K117" s="84"/>
    </row>
    <row r="118" spans="2:11" ht="20.25" customHeight="1">
      <c r="B118" s="224" t="str">
        <f>C66</f>
        <v>112</v>
      </c>
      <c r="C118" s="54"/>
      <c r="D118" s="67">
        <f t="shared" ref="D118:J121" si="1">(SUMIFS(D$77:D$116,$B$77:$B$116,$B118,$C$77:$C$116,MAX($C$77:$C$116))/SUMIFS(D$77:D$116,$B$77:$B$116,$B118,$C$77:$C$116,MAX($C$77:$C$116)-1))-1</f>
        <v>-0.15319668921902907</v>
      </c>
      <c r="E118" s="67">
        <f t="shared" si="1"/>
        <v>1.6203318301587943E-2</v>
      </c>
      <c r="F118" s="67">
        <f t="shared" si="1"/>
        <v>0.12038928396893311</v>
      </c>
      <c r="G118" s="67">
        <f t="shared" si="1"/>
        <v>-1.7560559064306092E-2</v>
      </c>
      <c r="H118" s="67">
        <f t="shared" si="1"/>
        <v>0.46636072072304069</v>
      </c>
      <c r="I118" s="67">
        <f t="shared" si="1"/>
        <v>0.36071809552233036</v>
      </c>
      <c r="J118" s="86">
        <f t="shared" si="1"/>
        <v>4.2420884624941424E-2</v>
      </c>
      <c r="K118" s="55"/>
    </row>
    <row r="119" spans="2:11" ht="20.25" customHeight="1">
      <c r="B119" s="42" t="str">
        <f>D66</f>
        <v>306</v>
      </c>
      <c r="C119" s="54"/>
      <c r="D119" s="67">
        <f t="shared" si="1"/>
        <v>-0.11158668294234597</v>
      </c>
      <c r="E119" s="67">
        <f t="shared" si="1"/>
        <v>-3.0752966453010178E-2</v>
      </c>
      <c r="F119" s="67">
        <f t="shared" si="1"/>
        <v>6.0586889919687748E-2</v>
      </c>
      <c r="G119" s="67">
        <f t="shared" si="1"/>
        <v>-6.980174735971989E-2</v>
      </c>
      <c r="H119" s="67">
        <f t="shared" si="1"/>
        <v>2.8650846079270931E-2</v>
      </c>
      <c r="I119" s="67">
        <f>(SUMIFS(I$77:I$116,$B$77:$B$116,$B119,$C$77:$C$116,MAX($C$77:$C$116))/SUMIFS(I$77:I$116,$B$77:$B$116,$B119,$C$77:$C$116,MAX($C$77:$C$116)-1))-1</f>
        <v>4.0996608131360857E-2</v>
      </c>
      <c r="J119" s="86">
        <f t="shared" si="1"/>
        <v>5.8387120516626201E-2</v>
      </c>
      <c r="K119" s="55"/>
    </row>
    <row r="120" spans="2:11" ht="20.25" customHeight="1">
      <c r="B120" s="42" t="str">
        <f>E66</f>
        <v>308</v>
      </c>
      <c r="C120" s="54"/>
      <c r="D120" s="67">
        <f t="shared" si="1"/>
        <v>-0.13221197398548612</v>
      </c>
      <c r="E120" s="67">
        <f t="shared" si="1"/>
        <v>-1.6056049756634994E-2</v>
      </c>
      <c r="F120" s="67">
        <f t="shared" si="1"/>
        <v>6.2092334098051483E-2</v>
      </c>
      <c r="G120" s="67">
        <f t="shared" si="1"/>
        <v>-5.7818397099089869E-2</v>
      </c>
      <c r="H120" s="67">
        <f>(SUMIFS(H$77:H$116,$B$77:$B$116,$B120,$C$77:$C$116,MAX($C$77:$C$116))/SUMIFS(H$77:H$116,$B$77:$B$116,$B120,$C$77:$C$116,MAX($C$77:$C$116)-1))-1</f>
        <v>1.2389767904527877</v>
      </c>
      <c r="I120" s="67">
        <f t="shared" si="1"/>
        <v>0.17126738222541782</v>
      </c>
      <c r="J120" s="86">
        <f>(SUMIFS(J$77:J$116,$B$77:$B$116,$B120,$C$77:$C$116,MAX($C$77:$C$116))/SUMIFS(J$77:J$116,$B$77:$B$116,$B120,$C$77:$C$116,MAX($C$77:$C$116)-1))-1</f>
        <v>5.3511966853394544E-2</v>
      </c>
      <c r="K120" s="55"/>
    </row>
    <row r="121" spans="2:11" ht="20.25" customHeight="1">
      <c r="B121" s="42" t="str">
        <f>F66</f>
        <v>307</v>
      </c>
      <c r="C121" s="54"/>
      <c r="D121" s="67">
        <f t="shared" si="1"/>
        <v>-0.18448072629479284</v>
      </c>
      <c r="E121" s="67">
        <f t="shared" si="1"/>
        <v>2.7250325098819417E-2</v>
      </c>
      <c r="F121" s="67">
        <f t="shared" si="1"/>
        <v>6.3555061394050982E-2</v>
      </c>
      <c r="G121" s="67">
        <f t="shared" si="1"/>
        <v>-2.6597619372089487E-2</v>
      </c>
      <c r="H121" s="67">
        <f t="shared" si="1"/>
        <v>0.8318342542088033</v>
      </c>
      <c r="I121" s="67">
        <f t="shared" si="1"/>
        <v>0.16671385592601728</v>
      </c>
      <c r="J121" s="86">
        <f t="shared" si="1"/>
        <v>3.2446876358707133E-2</v>
      </c>
      <c r="K121" s="55"/>
    </row>
    <row r="122" spans="2:11" ht="20.25" customHeight="1" thickBot="1"/>
    <row r="123" spans="2:11" ht="17.25" thickTop="1">
      <c r="B123" s="25" t="s">
        <v>51</v>
      </c>
      <c r="C123" s="25"/>
      <c r="D123" s="25"/>
      <c r="E123" s="25"/>
      <c r="F123" s="173" t="s">
        <v>77</v>
      </c>
      <c r="G123" s="43"/>
      <c r="H123" s="25"/>
      <c r="I123" s="25"/>
    </row>
    <row r="124" spans="2:11">
      <c r="B124" s="26" t="s">
        <v>33</v>
      </c>
      <c r="C124" s="26" t="s">
        <v>52</v>
      </c>
      <c r="D124" s="26"/>
      <c r="E124" s="26"/>
      <c r="F124" s="92" t="s">
        <v>78</v>
      </c>
      <c r="G124" s="44"/>
      <c r="H124" s="46" t="s">
        <v>81</v>
      </c>
      <c r="I124" s="46"/>
    </row>
    <row r="125" spans="2:11">
      <c r="B125" s="26" t="s">
        <v>34</v>
      </c>
      <c r="C125" s="26" t="s">
        <v>53</v>
      </c>
      <c r="D125" s="26"/>
      <c r="E125" s="26"/>
      <c r="F125" s="92" t="s">
        <v>79</v>
      </c>
      <c r="G125" s="44"/>
      <c r="H125" s="46" t="s">
        <v>82</v>
      </c>
      <c r="I125" s="46"/>
    </row>
    <row r="126" spans="2:11">
      <c r="B126" s="26" t="s">
        <v>4</v>
      </c>
      <c r="C126" s="26" t="s">
        <v>54</v>
      </c>
      <c r="D126" s="26"/>
      <c r="E126" s="26"/>
      <c r="F126" s="92" t="s">
        <v>80</v>
      </c>
      <c r="G126" s="44"/>
      <c r="H126" s="46" t="s">
        <v>83</v>
      </c>
      <c r="I126" s="46"/>
    </row>
    <row r="127" spans="2:11">
      <c r="B127" s="26" t="s">
        <v>5</v>
      </c>
      <c r="C127" s="26" t="s">
        <v>55</v>
      </c>
      <c r="D127" s="26"/>
      <c r="E127" s="26"/>
      <c r="F127" s="92" t="s">
        <v>87</v>
      </c>
      <c r="G127" s="44"/>
      <c r="H127" s="46" t="s">
        <v>84</v>
      </c>
      <c r="I127" s="46"/>
    </row>
    <row r="128" spans="2:11">
      <c r="B128" s="26" t="s">
        <v>56</v>
      </c>
      <c r="C128" s="26" t="s">
        <v>57</v>
      </c>
      <c r="D128" s="26"/>
      <c r="E128" s="26"/>
      <c r="F128" s="92" t="s">
        <v>88</v>
      </c>
      <c r="G128" s="44"/>
      <c r="H128" s="46" t="s">
        <v>85</v>
      </c>
      <c r="I128" s="46"/>
    </row>
    <row r="129" spans="2:9" ht="17.25" thickBot="1">
      <c r="B129" s="27" t="s">
        <v>58</v>
      </c>
      <c r="C129" s="27" t="s">
        <v>59</v>
      </c>
      <c r="D129" s="27"/>
      <c r="E129" s="27"/>
      <c r="F129" s="93" t="s">
        <v>89</v>
      </c>
      <c r="G129" s="45"/>
      <c r="H129" s="47" t="s">
        <v>86</v>
      </c>
      <c r="I129" s="47"/>
    </row>
    <row r="130" spans="2:9" ht="17.25" thickTop="1"/>
    <row r="131" spans="2:9" ht="6.75" customHeight="1"/>
  </sheetData>
  <mergeCells count="3">
    <mergeCell ref="O9:P9"/>
    <mergeCell ref="C4:D4"/>
    <mergeCell ref="C5:D5"/>
  </mergeCells>
  <phoneticPr fontId="2" type="noConversion"/>
  <conditionalFormatting sqref="B77:K116">
    <cfRule type="expression" dxfId="59" priority="1">
      <formula>$B77&lt;&gt;$B78</formula>
    </cfRule>
  </conditionalFormatting>
  <conditionalFormatting sqref="C67:F67">
    <cfRule type="containsText" dxfId="58" priority="3" operator="containsText" text="F">
      <formula>NOT(ISERROR(SEARCH("F",C67)))</formula>
    </cfRule>
    <cfRule type="containsText" dxfId="57" priority="4" operator="containsText" text="D">
      <formula>NOT(ISERROR(SEARCH("D",C67)))</formula>
    </cfRule>
    <cfRule type="containsText" dxfId="56" priority="5" operator="containsText" text="S">
      <formula>NOT(ISERROR(SEARCH("S",C67)))</formula>
    </cfRule>
    <cfRule type="containsText" dxfId="55" priority="6" operator="containsText" text="A">
      <formula>NOT(ISERROR(SEARCH("A",C67)))</formula>
    </cfRule>
  </conditionalFormatting>
  <conditionalFormatting sqref="D54:K54 D56:K57 D58:D63 D64:K65 D74:K74 D117:K117 K118:K121">
    <cfRule type="containsText" dxfId="54" priority="76" operator="containsText" text="악화">
      <formula>NOT(ISERROR(SEARCH("악화",D54)))</formula>
    </cfRule>
  </conditionalFormatting>
  <conditionalFormatting sqref="D54:K54 D56:K57 D64:K65 D74:K74 D117:K117 K118:K121 D58:D63">
    <cfRule type="containsText" dxfId="53" priority="75" operator="containsText" text="개선">
      <formula>NOT(ISERROR(SEARCH("개선",D54)))</formula>
    </cfRule>
  </conditionalFormatting>
  <conditionalFormatting sqref="G4:G5">
    <cfRule type="containsText" dxfId="52" priority="26" operator="containsText" text="S">
      <formula>NOT(ISERROR(SEARCH("S",G4)))</formula>
    </cfRule>
    <cfRule type="containsText" dxfId="51" priority="27" operator="containsText" text="A">
      <formula>NOT(ISERROR(SEARCH("A",G4)))</formula>
    </cfRule>
  </conditionalFormatting>
  <conditionalFormatting sqref="G5">
    <cfRule type="containsText" dxfId="50" priority="22" operator="containsText" text="F">
      <formula>NOT(ISERROR(SEARCH("F",G5)))</formula>
    </cfRule>
    <cfRule type="containsText" dxfId="49" priority="23" operator="containsText" text="D">
      <formula>NOT(ISERROR(SEARCH("D",G5)))</formula>
    </cfRule>
  </conditionalFormatting>
  <conditionalFormatting sqref="G67:K67">
    <cfRule type="containsText" dxfId="48" priority="18" operator="containsText" text="F">
      <formula>NOT(ISERROR(SEARCH("F",G67)))</formula>
    </cfRule>
    <cfRule type="containsText" dxfId="47" priority="19" operator="containsText" text="D">
      <formula>NOT(ISERROR(SEARCH("D",G67)))</formula>
    </cfRule>
    <cfRule type="containsText" dxfId="46" priority="20" operator="containsText" text="S">
      <formula>NOT(ISERROR(SEARCH("S",G67)))</formula>
    </cfRule>
    <cfRule type="containsText" dxfId="45" priority="21" operator="containsText" text="A">
      <formula>NOT(ISERROR(SEARCH("A",G67)))</formula>
    </cfRule>
  </conditionalFormatting>
  <conditionalFormatting sqref="K1:K21 J22">
    <cfRule type="containsText" dxfId="44" priority="7" operator="containsText" text="D">
      <formula>NOT(ISERROR(SEARCH("D",J1)))</formula>
    </cfRule>
    <cfRule type="containsText" dxfId="43" priority="8" operator="containsText" text="F">
      <formula>NOT(ISERROR(SEARCH("F",J1)))</formula>
    </cfRule>
    <cfRule type="containsText" dxfId="42" priority="9" operator="containsText" text="S">
      <formula>NOT(ISERROR(SEARCH("S",J1)))</formula>
    </cfRule>
    <cfRule type="containsText" dxfId="41" priority="10" operator="containsText" text="A">
      <formula>NOT(ISERROR(SEARCH("A",J1)))</formula>
    </cfRule>
  </conditionalFormatting>
  <conditionalFormatting sqref="K24:K28 K30:K66 K68:K1048576">
    <cfRule type="containsText" dxfId="40" priority="28" operator="containsText" text="D">
      <formula>NOT(ISERROR(SEARCH("D",K24)))</formula>
    </cfRule>
    <cfRule type="containsText" dxfId="39" priority="29" operator="containsText" text="F">
      <formula>NOT(ISERROR(SEARCH("F",K24)))</formula>
    </cfRule>
    <cfRule type="containsText" dxfId="38" priority="30" operator="containsText" text="S">
      <formula>NOT(ISERROR(SEARCH("S",K24)))</formula>
    </cfRule>
    <cfRule type="containsText" dxfId="37" priority="31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33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79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D118:J121</xm:sqref>
        </x14:conditionalFormatting>
        <x14:conditionalFormatting xmlns:xm="http://schemas.microsoft.com/office/excel/2006/main">
          <x14:cfRule type="iconSet" priority="11" id="{24296121-122D-48C5-9AED-87538F4FF0F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36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155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141</v>
      </c>
      <c r="C4" s="139" t="s">
        <v>1</v>
      </c>
      <c r="D4" s="139" t="s">
        <v>10</v>
      </c>
      <c r="E4" s="140" t="s">
        <v>140</v>
      </c>
      <c r="F4" s="126" t="s">
        <v>45</v>
      </c>
      <c r="G4" s="150" t="s">
        <v>145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125</v>
      </c>
      <c r="BB4" t="s">
        <v>133</v>
      </c>
      <c r="BC4" t="s">
        <v>134</v>
      </c>
      <c r="BD4" t="s">
        <v>114</v>
      </c>
      <c r="BE4" t="s">
        <v>135</v>
      </c>
      <c r="BF4" t="s">
        <v>136</v>
      </c>
      <c r="BG4" t="s">
        <v>90</v>
      </c>
      <c r="BH4" t="s">
        <v>135</v>
      </c>
      <c r="BI4" t="s">
        <v>136</v>
      </c>
      <c r="BJ4" t="s">
        <v>90</v>
      </c>
      <c r="BL4" t="s">
        <v>137</v>
      </c>
      <c r="BM4" t="s">
        <v>138</v>
      </c>
      <c r="BN4" t="s">
        <v>139</v>
      </c>
    </row>
    <row r="5" spans="1:66">
      <c r="A5" s="144" t="str">
        <f>W5</f>
        <v>청라교통</v>
      </c>
      <c r="B5" s="144" t="str">
        <f>V5</f>
        <v>112</v>
      </c>
      <c r="C5" s="145" t="str">
        <f>Y5</f>
        <v>70바5927</v>
      </c>
      <c r="D5" s="133" t="str">
        <f>Z5</f>
        <v>대형</v>
      </c>
      <c r="E5" s="129" t="str">
        <f>AZ5</f>
        <v>C</v>
      </c>
      <c r="F5" s="152">
        <f>G5/H5</f>
        <v>0.88238095238095238</v>
      </c>
      <c r="G5" s="153">
        <f>AE5</f>
        <v>1.853</v>
      </c>
      <c r="H5" s="154">
        <f>AF5</f>
        <v>2.1</v>
      </c>
      <c r="I5" s="155">
        <f>AC5</f>
        <v>5352.9480000000003</v>
      </c>
      <c r="J5" s="156">
        <f>AI5/AH5</f>
        <v>1.9987038668024225E-2</v>
      </c>
      <c r="K5" s="156">
        <f>AJ5/AH5</f>
        <v>0.37503393494743292</v>
      </c>
      <c r="L5" s="156">
        <f>AK5/AC5</f>
        <v>0.24565902751156932</v>
      </c>
      <c r="M5" s="157">
        <f>AG5</f>
        <v>17.303000000000001</v>
      </c>
      <c r="N5" s="158">
        <f>IF(AW5=0,AT5,"속도계이상")</f>
        <v>0.54200000000000004</v>
      </c>
      <c r="O5" s="158">
        <f>IF(AW5=0,AU5,"속도계이상")</f>
        <v>33.308999999999997</v>
      </c>
      <c r="P5" s="159">
        <f>AQ5/60</f>
        <v>6.5449999999999999</v>
      </c>
      <c r="Q5" s="160">
        <f>AN5</f>
        <v>91</v>
      </c>
      <c r="R5" s="161">
        <f>AC5/(AH5-AI5-AJ5)</f>
        <v>26.809077119831549</v>
      </c>
      <c r="S5" s="146">
        <f>IF(AW5=0,AL5,"속도계이상")</f>
        <v>29</v>
      </c>
      <c r="T5" s="146">
        <f>IF(AW5=0,AM5,"속도계이상")</f>
        <v>1783</v>
      </c>
      <c r="U5" t="s">
        <v>118</v>
      </c>
      <c r="V5" s="5" t="s">
        <v>119</v>
      </c>
      <c r="W5" t="s">
        <v>118</v>
      </c>
      <c r="X5" s="5" t="s">
        <v>119</v>
      </c>
      <c r="Y5" t="s">
        <v>198</v>
      </c>
      <c r="Z5" t="s">
        <v>193</v>
      </c>
      <c r="AA5" t="s">
        <v>48</v>
      </c>
      <c r="AB5">
        <v>531</v>
      </c>
      <c r="AC5" s="1">
        <v>5352.9480000000003</v>
      </c>
      <c r="AD5" s="1">
        <v>2888.415</v>
      </c>
      <c r="AE5" s="28">
        <v>1.853</v>
      </c>
      <c r="AF5">
        <v>2.1</v>
      </c>
      <c r="AG5">
        <v>17.303000000000001</v>
      </c>
      <c r="AH5">
        <v>330.04324000000003</v>
      </c>
      <c r="AI5">
        <v>6.5965870000000004</v>
      </c>
      <c r="AJ5">
        <v>123.777415</v>
      </c>
      <c r="AK5">
        <v>1315</v>
      </c>
      <c r="AL5">
        <v>29</v>
      </c>
      <c r="AM5">
        <v>1783</v>
      </c>
      <c r="AN5">
        <v>91</v>
      </c>
      <c r="AO5">
        <v>16.218928999999999</v>
      </c>
      <c r="AP5">
        <v>4074.4</v>
      </c>
      <c r="AQ5">
        <v>392.7</v>
      </c>
      <c r="AR5">
        <v>17</v>
      </c>
      <c r="AS5">
        <v>17457</v>
      </c>
      <c r="AT5">
        <v>0.54200000000000004</v>
      </c>
      <c r="AU5">
        <v>33.308999999999997</v>
      </c>
      <c r="AV5">
        <v>47781</v>
      </c>
      <c r="AW5">
        <v>0</v>
      </c>
      <c r="AX5" s="29">
        <v>0.56000000000000005</v>
      </c>
      <c r="AY5">
        <v>0.88238095238095238</v>
      </c>
      <c r="AZ5" t="s">
        <v>69</v>
      </c>
      <c r="BA5" t="s">
        <v>199</v>
      </c>
      <c r="BB5">
        <v>2</v>
      </c>
      <c r="BC5" t="s">
        <v>488</v>
      </c>
      <c r="BD5">
        <v>10</v>
      </c>
      <c r="BE5">
        <v>99945.578999999983</v>
      </c>
      <c r="BF5">
        <v>5.3558627140476128E-2</v>
      </c>
      <c r="BG5">
        <v>4.725911242442965E-2</v>
      </c>
      <c r="BH5">
        <v>413119.45399999997</v>
      </c>
      <c r="BI5">
        <v>1.2957385444259424E-2</v>
      </c>
      <c r="BJ5">
        <v>1.143335010867272E-2</v>
      </c>
      <c r="BK5">
        <v>1</v>
      </c>
      <c r="BL5" t="s">
        <v>69</v>
      </c>
      <c r="BM5">
        <v>0</v>
      </c>
      <c r="BN5" t="s">
        <v>478</v>
      </c>
    </row>
    <row r="6" spans="1:66">
      <c r="A6" s="141" t="str">
        <f t="shared" ref="A6:A7" si="0">W6</f>
        <v>청라교통</v>
      </c>
      <c r="B6" s="141" t="str">
        <f t="shared" ref="B6:B7" si="1">V6</f>
        <v>112</v>
      </c>
      <c r="C6" s="142" t="str">
        <f t="shared" ref="C6:C7" si="2">Y6</f>
        <v>70바5995</v>
      </c>
      <c r="D6" s="116" t="str">
        <f t="shared" ref="D6:D7" si="3">Z6</f>
        <v>대형</v>
      </c>
      <c r="E6" s="112" t="str">
        <f>AZ6</f>
        <v>B</v>
      </c>
      <c r="F6" s="162">
        <f>G6/H6</f>
        <v>0.90999999999999981</v>
      </c>
      <c r="G6" s="163">
        <f>AE6</f>
        <v>2.0019999999999998</v>
      </c>
      <c r="H6" s="164">
        <f>AF6</f>
        <v>2.2000000000000002</v>
      </c>
      <c r="I6" s="165">
        <f t="shared" ref="I6:I7" si="4">AC6</f>
        <v>5139.29</v>
      </c>
      <c r="J6" s="166">
        <f t="shared" ref="J6:J7" si="5">AI6/AH6</f>
        <v>1.1523467015011179E-2</v>
      </c>
      <c r="K6" s="166">
        <f t="shared" ref="K6:K7" si="6">AJ6/AH6</f>
        <v>0.37608312905796276</v>
      </c>
      <c r="L6" s="166">
        <f t="shared" ref="L6:L7" si="7">AK6/AC6</f>
        <v>0.19457940688305195</v>
      </c>
      <c r="M6" s="167">
        <f t="shared" ref="M6:M7" si="8">AG6</f>
        <v>14.167</v>
      </c>
      <c r="N6" s="168">
        <f t="shared" ref="N6:N7" si="9">IF(AW6=0,AT6,"속도계이상")</f>
        <v>0.35</v>
      </c>
      <c r="O6" s="168">
        <f t="shared" ref="O6:O7" si="10">IF(AW6=0,AU6,"속도계이상")</f>
        <v>29.867999999999999</v>
      </c>
      <c r="P6" s="169">
        <f t="shared" ref="P6:P7" si="11">AQ6/60</f>
        <v>0.92666666666666664</v>
      </c>
      <c r="Q6" s="170">
        <f t="shared" ref="Q6:Q7" si="12">AN6</f>
        <v>91</v>
      </c>
      <c r="R6" s="171">
        <f t="shared" ref="R6:R7" si="13">AC6/(AH6-AI6-AJ6)</f>
        <v>26.651679784596467</v>
      </c>
      <c r="S6" s="143">
        <f t="shared" ref="S6:S7" si="14">IF(AW6=0,AL6,"속도계이상")</f>
        <v>18</v>
      </c>
      <c r="T6" s="143">
        <f t="shared" ref="T6:T7" si="15">IF(AW6=0,AM6,"속도계이상")</f>
        <v>1535</v>
      </c>
      <c r="U6" t="s">
        <v>118</v>
      </c>
      <c r="V6" s="5" t="s">
        <v>119</v>
      </c>
      <c r="W6" t="s">
        <v>118</v>
      </c>
      <c r="X6" s="5" t="s">
        <v>119</v>
      </c>
      <c r="Y6" t="s">
        <v>200</v>
      </c>
      <c r="Z6" t="s">
        <v>193</v>
      </c>
      <c r="AA6" t="s">
        <v>48</v>
      </c>
      <c r="AB6">
        <v>531</v>
      </c>
      <c r="AC6" s="1">
        <v>5139.29</v>
      </c>
      <c r="AD6" s="1">
        <v>2567.3719999999998</v>
      </c>
      <c r="AE6" s="28">
        <v>2.0019999999999998</v>
      </c>
      <c r="AF6">
        <v>2.2000000000000002</v>
      </c>
      <c r="AG6">
        <v>14.167</v>
      </c>
      <c r="AH6">
        <v>314.88214399999998</v>
      </c>
      <c r="AI6">
        <v>3.6285340000000001</v>
      </c>
      <c r="AJ6">
        <v>118.421862</v>
      </c>
      <c r="AK6">
        <v>1000</v>
      </c>
      <c r="AL6">
        <v>18</v>
      </c>
      <c r="AM6">
        <v>1535</v>
      </c>
      <c r="AN6">
        <v>91</v>
      </c>
      <c r="AO6">
        <v>16.321311999999999</v>
      </c>
      <c r="AP6">
        <v>2902.5</v>
      </c>
      <c r="AQ6">
        <v>55.6</v>
      </c>
      <c r="AR6">
        <v>2</v>
      </c>
      <c r="AS6">
        <v>295</v>
      </c>
      <c r="AT6">
        <v>0.35</v>
      </c>
      <c r="AU6">
        <v>29.867999999999999</v>
      </c>
      <c r="AV6">
        <v>43693</v>
      </c>
      <c r="AW6">
        <v>0</v>
      </c>
      <c r="AX6" s="29">
        <v>0.53</v>
      </c>
      <c r="AY6">
        <v>0.90999999999999981</v>
      </c>
      <c r="AZ6" t="s">
        <v>68</v>
      </c>
      <c r="BA6" t="s">
        <v>199</v>
      </c>
      <c r="BB6">
        <v>5</v>
      </c>
      <c r="BC6" t="s">
        <v>516</v>
      </c>
      <c r="BD6">
        <v>6</v>
      </c>
      <c r="BE6">
        <v>99945.578999999983</v>
      </c>
      <c r="BF6">
        <v>5.1420883759150576E-2</v>
      </c>
      <c r="BG6">
        <v>4.6793004220827016E-2</v>
      </c>
      <c r="BH6">
        <v>413119.45399999997</v>
      </c>
      <c r="BI6">
        <v>1.2440203312236175E-2</v>
      </c>
      <c r="BJ6">
        <v>1.1320585014134917E-2</v>
      </c>
      <c r="BK6">
        <v>1</v>
      </c>
      <c r="BL6" t="s">
        <v>69</v>
      </c>
      <c r="BM6">
        <v>1</v>
      </c>
      <c r="BN6" t="s">
        <v>479</v>
      </c>
    </row>
    <row r="7" spans="1:66">
      <c r="A7" s="144" t="str">
        <f t="shared" si="0"/>
        <v>청라교통</v>
      </c>
      <c r="B7" s="144" t="str">
        <f t="shared" si="1"/>
        <v>112</v>
      </c>
      <c r="C7" s="145" t="str">
        <f t="shared" si="2"/>
        <v>70바5996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0.90666666666666662</v>
      </c>
      <c r="G7" s="153">
        <f t="shared" ref="G7:G45" si="18">AE7</f>
        <v>1.9039999999999999</v>
      </c>
      <c r="H7" s="154">
        <f t="shared" ref="H7:H45" si="19">AF7</f>
        <v>2.1</v>
      </c>
      <c r="I7" s="155">
        <f t="shared" si="4"/>
        <v>5493.4120000000003</v>
      </c>
      <c r="J7" s="156">
        <f t="shared" si="5"/>
        <v>1.5906535786834965E-2</v>
      </c>
      <c r="K7" s="156">
        <f t="shared" si="6"/>
        <v>0.37281724724509835</v>
      </c>
      <c r="L7" s="156">
        <f t="shared" si="7"/>
        <v>0.21116202462149206</v>
      </c>
      <c r="M7" s="157">
        <f t="shared" si="8"/>
        <v>14.625</v>
      </c>
      <c r="N7" s="158">
        <f t="shared" si="9"/>
        <v>9.0999999999999998E-2</v>
      </c>
      <c r="O7" s="158">
        <f t="shared" si="10"/>
        <v>36.116</v>
      </c>
      <c r="P7" s="159">
        <f t="shared" si="11"/>
        <v>2.58</v>
      </c>
      <c r="Q7" s="160">
        <f t="shared" si="12"/>
        <v>87</v>
      </c>
      <c r="R7" s="161">
        <f t="shared" si="13"/>
        <v>26.390887506928287</v>
      </c>
      <c r="S7" s="146">
        <f t="shared" si="14"/>
        <v>5</v>
      </c>
      <c r="T7" s="146">
        <f t="shared" si="15"/>
        <v>1984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201</v>
      </c>
      <c r="Z7" s="4" t="s">
        <v>193</v>
      </c>
      <c r="AA7" s="4" t="s">
        <v>48</v>
      </c>
      <c r="AB7" s="4">
        <v>531</v>
      </c>
      <c r="AC7" s="4">
        <v>5493.4120000000003</v>
      </c>
      <c r="AD7" s="4">
        <v>2885.1959999999999</v>
      </c>
      <c r="AE7" s="4">
        <v>1.9039999999999999</v>
      </c>
      <c r="AF7" s="4">
        <v>2.1</v>
      </c>
      <c r="AG7" s="4">
        <v>14.625</v>
      </c>
      <c r="AH7" s="4">
        <v>340.52631400000001</v>
      </c>
      <c r="AI7" s="4">
        <v>5.4165939999999999</v>
      </c>
      <c r="AJ7" s="4">
        <v>126.954083</v>
      </c>
      <c r="AK7" s="4">
        <v>1160</v>
      </c>
      <c r="AL7" s="4">
        <v>5</v>
      </c>
      <c r="AM7" s="4">
        <v>1984</v>
      </c>
      <c r="AN7" s="4">
        <v>87</v>
      </c>
      <c r="AO7" s="4">
        <v>16.132121000000001</v>
      </c>
      <c r="AP7" s="4">
        <v>4847.3</v>
      </c>
      <c r="AQ7" s="4">
        <v>154.80000000000001</v>
      </c>
      <c r="AR7" s="4">
        <v>12</v>
      </c>
      <c r="AS7" s="4">
        <v>7563</v>
      </c>
      <c r="AT7" s="4">
        <v>9.0999999999999998E-2</v>
      </c>
      <c r="AU7" s="4">
        <v>36.116</v>
      </c>
      <c r="AV7" s="4">
        <v>47119</v>
      </c>
      <c r="AW7" s="4">
        <v>0</v>
      </c>
      <c r="AX7" s="30">
        <v>0.52</v>
      </c>
      <c r="AY7">
        <v>0.90666666666666662</v>
      </c>
      <c r="AZ7" t="s">
        <v>68</v>
      </c>
      <c r="BA7" t="s">
        <v>199</v>
      </c>
      <c r="BB7">
        <v>6</v>
      </c>
      <c r="BC7" t="s">
        <v>571</v>
      </c>
      <c r="BD7">
        <v>8</v>
      </c>
      <c r="BE7">
        <v>99945.578999999983</v>
      </c>
      <c r="BF7">
        <v>5.4964031975841585E-2</v>
      </c>
      <c r="BG7">
        <v>4.9834055658096364E-2</v>
      </c>
      <c r="BH7">
        <v>413119.45399999997</v>
      </c>
      <c r="BI7">
        <v>1.32973936395646E-2</v>
      </c>
      <c r="BJ7">
        <v>1.205630356653857E-2</v>
      </c>
      <c r="BK7">
        <v>1</v>
      </c>
      <c r="BL7" t="s">
        <v>69</v>
      </c>
      <c r="BM7">
        <v>1</v>
      </c>
      <c r="BN7" t="s">
        <v>479</v>
      </c>
    </row>
    <row r="8" spans="1:66">
      <c r="A8" s="141" t="str">
        <f t="shared" ref="A8:A45" si="20">W8</f>
        <v>청라교통</v>
      </c>
      <c r="B8" s="141" t="str">
        <f t="shared" ref="B8:B45" si="21">V8</f>
        <v>112</v>
      </c>
      <c r="C8" s="142" t="str">
        <f t="shared" ref="C8:C45" si="22">Y8</f>
        <v>70바5997</v>
      </c>
      <c r="D8" s="116" t="str">
        <f t="shared" ref="D8:D45" si="23">Z8</f>
        <v>대형</v>
      </c>
      <c r="E8" s="112" t="str">
        <f t="shared" si="16"/>
        <v>S</v>
      </c>
      <c r="F8" s="162">
        <f t="shared" si="17"/>
        <v>1.0542857142857143</v>
      </c>
      <c r="G8" s="163">
        <f t="shared" si="18"/>
        <v>2.214</v>
      </c>
      <c r="H8" s="164">
        <f t="shared" si="19"/>
        <v>2.1</v>
      </c>
      <c r="I8" s="165">
        <f t="shared" ref="I8:I45" si="24">AC8</f>
        <v>6725.3329999999996</v>
      </c>
      <c r="J8" s="166">
        <f t="shared" ref="J8:J45" si="25">AI8/AH8</f>
        <v>1.7369015012138056E-2</v>
      </c>
      <c r="K8" s="166">
        <f t="shared" ref="K8:K45" si="26">AJ8/AH8</f>
        <v>0.34628850632065133</v>
      </c>
      <c r="L8" s="166">
        <f t="shared" ref="L8:L45" si="27">AK8/AC8</f>
        <v>0.21842784587766881</v>
      </c>
      <c r="M8" s="167">
        <f t="shared" ref="M8:M45" si="28">AG8</f>
        <v>14.909000000000001</v>
      </c>
      <c r="N8" s="168">
        <f t="shared" ref="N8:N45" si="29">IF(AW8=0,AT8,"속도계이상")</f>
        <v>5.8999999999999997E-2</v>
      </c>
      <c r="O8" s="168">
        <f t="shared" ref="O8:O45" si="30">IF(AW8=0,AU8,"속도계이상")</f>
        <v>27.344000000000001</v>
      </c>
      <c r="P8" s="169">
        <f t="shared" ref="P8:P45" si="31">AQ8/60</f>
        <v>0</v>
      </c>
      <c r="Q8" s="170">
        <f t="shared" ref="Q8:Q45" si="32">AN8</f>
        <v>82</v>
      </c>
      <c r="R8" s="171">
        <f t="shared" ref="R8:R45" si="33">AC8/(AH8-AI8-AJ8)</f>
        <v>26.073376719765168</v>
      </c>
      <c r="S8" s="143">
        <f t="shared" ref="S8:S45" si="34">IF(AW8=0,AL8,"속도계이상")</f>
        <v>4</v>
      </c>
      <c r="T8" s="143">
        <f t="shared" ref="T8:T45" si="35">IF(AW8=0,AM8,"속도계이상")</f>
        <v>1839</v>
      </c>
      <c r="U8" t="s">
        <v>118</v>
      </c>
      <c r="V8" s="5" t="s">
        <v>119</v>
      </c>
      <c r="W8" t="s">
        <v>118</v>
      </c>
      <c r="X8" s="5" t="s">
        <v>119</v>
      </c>
      <c r="Y8" t="s">
        <v>202</v>
      </c>
      <c r="Z8" t="s">
        <v>193</v>
      </c>
      <c r="AA8" t="s">
        <v>48</v>
      </c>
      <c r="AB8">
        <v>531</v>
      </c>
      <c r="AC8" s="1">
        <v>6725.3329999999996</v>
      </c>
      <c r="AD8" s="1">
        <v>3037.9520000000002</v>
      </c>
      <c r="AE8" s="28">
        <v>2.214</v>
      </c>
      <c r="AF8">
        <v>2.1</v>
      </c>
      <c r="AG8">
        <v>14.909000000000001</v>
      </c>
      <c r="AH8">
        <v>405.34572600000001</v>
      </c>
      <c r="AI8">
        <v>7.0404559999999998</v>
      </c>
      <c r="AJ8">
        <v>140.36656600000001</v>
      </c>
      <c r="AK8">
        <v>1469</v>
      </c>
      <c r="AL8">
        <v>4</v>
      </c>
      <c r="AM8">
        <v>1839</v>
      </c>
      <c r="AN8">
        <v>82</v>
      </c>
      <c r="AO8">
        <v>16.591597</v>
      </c>
      <c r="AP8">
        <v>5276.3</v>
      </c>
      <c r="AQ8">
        <v>0</v>
      </c>
      <c r="AR8">
        <v>6</v>
      </c>
      <c r="AS8">
        <v>930</v>
      </c>
      <c r="AT8">
        <v>5.8999999999999997E-2</v>
      </c>
      <c r="AU8">
        <v>27.344000000000001</v>
      </c>
      <c r="AV8">
        <v>58635</v>
      </c>
      <c r="AW8">
        <v>0</v>
      </c>
      <c r="AX8" s="29">
        <v>0.62</v>
      </c>
      <c r="AY8">
        <v>1.0542857142857143</v>
      </c>
      <c r="AZ8" t="s">
        <v>71</v>
      </c>
      <c r="BA8" t="s">
        <v>199</v>
      </c>
      <c r="BB8">
        <v>2</v>
      </c>
      <c r="BC8" t="s">
        <v>518</v>
      </c>
      <c r="BD8">
        <v>11</v>
      </c>
      <c r="BE8">
        <v>99945.578999999983</v>
      </c>
      <c r="BF8">
        <v>6.7289949863615292E-2</v>
      </c>
      <c r="BG8">
        <v>7.0942832856211543E-2</v>
      </c>
      <c r="BH8">
        <v>413119.45399999997</v>
      </c>
      <c r="BI8">
        <v>1.6279390706204797E-2</v>
      </c>
      <c r="BJ8">
        <v>1.7163129058827341E-2</v>
      </c>
      <c r="BK8">
        <v>1</v>
      </c>
      <c r="BL8" t="s">
        <v>66</v>
      </c>
      <c r="BM8">
        <v>1</v>
      </c>
      <c r="BN8" t="s">
        <v>479</v>
      </c>
    </row>
    <row r="9" spans="1:66">
      <c r="A9" s="144" t="str">
        <f t="shared" si="20"/>
        <v>청라교통</v>
      </c>
      <c r="B9" s="144" t="str">
        <f t="shared" si="21"/>
        <v>112</v>
      </c>
      <c r="C9" s="145" t="str">
        <f t="shared" si="22"/>
        <v>70바6013</v>
      </c>
      <c r="D9" s="133" t="str">
        <f t="shared" si="23"/>
        <v>대형</v>
      </c>
      <c r="E9" s="129" t="str">
        <f t="shared" si="16"/>
        <v>S</v>
      </c>
      <c r="F9" s="152">
        <f t="shared" si="17"/>
        <v>1.0794999999999999</v>
      </c>
      <c r="G9" s="153">
        <f t="shared" si="18"/>
        <v>2.1589999999999998</v>
      </c>
      <c r="H9" s="154">
        <f t="shared" si="19"/>
        <v>2</v>
      </c>
      <c r="I9" s="155">
        <f t="shared" si="24"/>
        <v>5547.2489999999998</v>
      </c>
      <c r="J9" s="156">
        <f t="shared" si="25"/>
        <v>1.7090005367463922E-2</v>
      </c>
      <c r="K9" s="156">
        <f t="shared" si="26"/>
        <v>0.36474536111450989</v>
      </c>
      <c r="L9" s="156">
        <f t="shared" si="27"/>
        <v>0.20947320013938442</v>
      </c>
      <c r="M9" s="157">
        <f t="shared" si="28"/>
        <v>13.798</v>
      </c>
      <c r="N9" s="158">
        <f t="shared" si="29"/>
        <v>0.19800000000000001</v>
      </c>
      <c r="O9" s="158">
        <f t="shared" si="30"/>
        <v>39.298999999999999</v>
      </c>
      <c r="P9" s="159">
        <f t="shared" si="31"/>
        <v>0</v>
      </c>
      <c r="Q9" s="160">
        <f t="shared" si="32"/>
        <v>80</v>
      </c>
      <c r="R9" s="161">
        <f t="shared" si="33"/>
        <v>26.727388323064645</v>
      </c>
      <c r="S9" s="146">
        <f t="shared" si="34"/>
        <v>11</v>
      </c>
      <c r="T9" s="146">
        <f t="shared" si="35"/>
        <v>2180</v>
      </c>
      <c r="U9" t="s">
        <v>118</v>
      </c>
      <c r="V9" s="5" t="s">
        <v>119</v>
      </c>
      <c r="W9" t="s">
        <v>118</v>
      </c>
      <c r="X9" s="5" t="s">
        <v>119</v>
      </c>
      <c r="Y9" t="s">
        <v>203</v>
      </c>
      <c r="Z9" t="s">
        <v>193</v>
      </c>
      <c r="AA9" t="s">
        <v>48</v>
      </c>
      <c r="AB9">
        <v>531</v>
      </c>
      <c r="AC9" s="1">
        <v>5547.2489999999998</v>
      </c>
      <c r="AD9" s="1">
        <v>2569.4029999999998</v>
      </c>
      <c r="AE9" s="28">
        <v>2.1589999999999998</v>
      </c>
      <c r="AF9">
        <v>2</v>
      </c>
      <c r="AG9">
        <v>13.798</v>
      </c>
      <c r="AH9">
        <v>335.750743</v>
      </c>
      <c r="AI9">
        <v>5.7379819999999997</v>
      </c>
      <c r="AJ9">
        <v>122.463526</v>
      </c>
      <c r="AK9">
        <v>1162</v>
      </c>
      <c r="AL9">
        <v>11</v>
      </c>
      <c r="AM9">
        <v>2180</v>
      </c>
      <c r="AN9">
        <v>80</v>
      </c>
      <c r="AO9">
        <v>16.521926000000001</v>
      </c>
      <c r="AP9">
        <v>2477.1</v>
      </c>
      <c r="AQ9">
        <v>0</v>
      </c>
      <c r="AR9">
        <v>2</v>
      </c>
      <c r="AS9">
        <v>122</v>
      </c>
      <c r="AT9">
        <v>0.19800000000000001</v>
      </c>
      <c r="AU9">
        <v>39.298999999999999</v>
      </c>
      <c r="AV9">
        <v>48690</v>
      </c>
      <c r="AW9">
        <v>0</v>
      </c>
      <c r="AX9" s="29">
        <v>0.56000000000000005</v>
      </c>
      <c r="AY9">
        <v>1.0794999999999999</v>
      </c>
      <c r="AZ9" t="s">
        <v>71</v>
      </c>
      <c r="BA9" t="s">
        <v>199</v>
      </c>
      <c r="BB9">
        <v>1</v>
      </c>
      <c r="BC9" t="s">
        <v>204</v>
      </c>
      <c r="BD9">
        <v>7</v>
      </c>
      <c r="BE9">
        <v>99945.578999999983</v>
      </c>
      <c r="BF9">
        <v>5.5502695121712194E-2</v>
      </c>
      <c r="BG9">
        <v>5.9915159383888306E-2</v>
      </c>
      <c r="BH9">
        <v>413119.45399999997</v>
      </c>
      <c r="BI9">
        <v>1.3427711879189307E-2</v>
      </c>
      <c r="BJ9">
        <v>1.4495214973584854E-2</v>
      </c>
      <c r="BK9">
        <v>1</v>
      </c>
      <c r="BL9" t="s">
        <v>71</v>
      </c>
      <c r="BM9">
        <v>0</v>
      </c>
      <c r="BN9" t="s">
        <v>478</v>
      </c>
    </row>
    <row r="10" spans="1:66">
      <c r="A10" s="141" t="str">
        <f t="shared" si="20"/>
        <v>청라교통</v>
      </c>
      <c r="B10" s="141" t="str">
        <f t="shared" si="21"/>
        <v>112</v>
      </c>
      <c r="C10" s="142" t="str">
        <f t="shared" si="22"/>
        <v>70바6014</v>
      </c>
      <c r="D10" s="116" t="str">
        <f t="shared" si="23"/>
        <v>대형</v>
      </c>
      <c r="E10" s="112" t="str">
        <f t="shared" si="16"/>
        <v>D</v>
      </c>
      <c r="F10" s="162">
        <f t="shared" si="17"/>
        <v>0.80863636363636349</v>
      </c>
      <c r="G10" s="163">
        <f t="shared" si="18"/>
        <v>1.7789999999999999</v>
      </c>
      <c r="H10" s="164">
        <f t="shared" si="19"/>
        <v>2.2000000000000002</v>
      </c>
      <c r="I10" s="165">
        <f t="shared" si="24"/>
        <v>3122.2750000000001</v>
      </c>
      <c r="J10" s="166">
        <f t="shared" si="25"/>
        <v>1.8719182820061273E-2</v>
      </c>
      <c r="K10" s="166">
        <f t="shared" si="26"/>
        <v>0.35749423938753722</v>
      </c>
      <c r="L10" s="166">
        <f t="shared" si="27"/>
        <v>0.20017455220952671</v>
      </c>
      <c r="M10" s="167">
        <f t="shared" si="28"/>
        <v>14.558999999999999</v>
      </c>
      <c r="N10" s="168">
        <f t="shared" si="29"/>
        <v>0.192</v>
      </c>
      <c r="O10" s="168">
        <f t="shared" si="30"/>
        <v>22.835999999999999</v>
      </c>
      <c r="P10" s="169">
        <f t="shared" si="31"/>
        <v>0</v>
      </c>
      <c r="Q10" s="170">
        <f t="shared" si="32"/>
        <v>81</v>
      </c>
      <c r="R10" s="171">
        <f t="shared" si="33"/>
        <v>27.801114984740206</v>
      </c>
      <c r="S10" s="143">
        <f t="shared" si="34"/>
        <v>6</v>
      </c>
      <c r="T10" s="143">
        <f t="shared" si="35"/>
        <v>713</v>
      </c>
      <c r="U10" t="s">
        <v>118</v>
      </c>
      <c r="V10" t="s">
        <v>119</v>
      </c>
      <c r="W10" s="4" t="s">
        <v>118</v>
      </c>
      <c r="X10" s="4" t="s">
        <v>119</v>
      </c>
      <c r="Y10" s="4" t="s">
        <v>205</v>
      </c>
      <c r="Z10" s="4" t="s">
        <v>193</v>
      </c>
      <c r="AA10" s="4" t="s">
        <v>48</v>
      </c>
      <c r="AB10" s="4">
        <v>531</v>
      </c>
      <c r="AC10" s="4">
        <v>3122.2750000000001</v>
      </c>
      <c r="AD10" s="4">
        <v>1754.5909999999999</v>
      </c>
      <c r="AE10" s="4">
        <v>1.7789999999999999</v>
      </c>
      <c r="AF10" s="4">
        <v>2.2000000000000002</v>
      </c>
      <c r="AG10" s="4">
        <v>14.558999999999999</v>
      </c>
      <c r="AH10" s="4">
        <v>180.04161999999999</v>
      </c>
      <c r="AI10" s="4">
        <v>3.3702320000000001</v>
      </c>
      <c r="AJ10" s="4">
        <v>64.363842000000005</v>
      </c>
      <c r="AK10" s="4">
        <v>625</v>
      </c>
      <c r="AL10" s="4">
        <v>6</v>
      </c>
      <c r="AM10" s="4">
        <v>713</v>
      </c>
      <c r="AN10" s="4">
        <v>81</v>
      </c>
      <c r="AO10" s="4">
        <v>17.341961999999999</v>
      </c>
      <c r="AP10" s="4">
        <v>2972</v>
      </c>
      <c r="AQ10" s="4">
        <v>0</v>
      </c>
      <c r="AR10" s="4">
        <v>6</v>
      </c>
      <c r="AS10" s="4">
        <v>941</v>
      </c>
      <c r="AT10" s="4">
        <v>0.192</v>
      </c>
      <c r="AU10" s="4">
        <v>22.835999999999999</v>
      </c>
      <c r="AV10" s="4">
        <v>27168</v>
      </c>
      <c r="AW10" s="4">
        <v>0</v>
      </c>
      <c r="AX10" s="30">
        <v>0.46</v>
      </c>
      <c r="AY10">
        <v>0.80863636363636349</v>
      </c>
      <c r="AZ10" t="s">
        <v>67</v>
      </c>
      <c r="BA10" t="s">
        <v>199</v>
      </c>
      <c r="BB10">
        <v>2</v>
      </c>
      <c r="BC10" t="s">
        <v>572</v>
      </c>
      <c r="BD10">
        <v>5</v>
      </c>
      <c r="BE10">
        <v>99945.578999999983</v>
      </c>
      <c r="BF10">
        <v>3.1239750984883491E-2</v>
      </c>
      <c r="BG10">
        <v>2.5261598637321692E-2</v>
      </c>
      <c r="BH10">
        <v>413119.45399999997</v>
      </c>
      <c r="BI10">
        <v>7.5578019136324677E-3</v>
      </c>
      <c r="BJ10">
        <v>6.1115134565237076E-3</v>
      </c>
      <c r="BK10">
        <v>1</v>
      </c>
      <c r="BL10" t="s">
        <v>70</v>
      </c>
      <c r="BM10">
        <v>1</v>
      </c>
      <c r="BN10" t="s">
        <v>479</v>
      </c>
    </row>
    <row r="11" spans="1:66">
      <c r="A11" s="144" t="str">
        <f t="shared" si="20"/>
        <v>청라교통</v>
      </c>
      <c r="B11" s="144" t="str">
        <f t="shared" si="21"/>
        <v>112</v>
      </c>
      <c r="C11" s="145" t="str">
        <f t="shared" si="22"/>
        <v>70바6015</v>
      </c>
      <c r="D11" s="133" t="str">
        <f t="shared" si="23"/>
        <v>대형</v>
      </c>
      <c r="E11" s="129" t="str">
        <f t="shared" si="16"/>
        <v>C</v>
      </c>
      <c r="F11" s="152">
        <f t="shared" si="17"/>
        <v>0.89954545454545454</v>
      </c>
      <c r="G11" s="153">
        <f t="shared" si="18"/>
        <v>1.9790000000000001</v>
      </c>
      <c r="H11" s="154">
        <f t="shared" si="19"/>
        <v>2.2000000000000002</v>
      </c>
      <c r="I11" s="155">
        <f t="shared" si="24"/>
        <v>4783.6109999999999</v>
      </c>
      <c r="J11" s="156">
        <f t="shared" si="25"/>
        <v>1.9284097653206555E-2</v>
      </c>
      <c r="K11" s="156">
        <f t="shared" si="26"/>
        <v>0.37272384427304323</v>
      </c>
      <c r="L11" s="156">
        <f t="shared" si="27"/>
        <v>0.23057894966793915</v>
      </c>
      <c r="M11" s="157">
        <f t="shared" si="28"/>
        <v>15.416</v>
      </c>
      <c r="N11" s="158">
        <f t="shared" si="29"/>
        <v>0.29299999999999998</v>
      </c>
      <c r="O11" s="158">
        <f t="shared" si="30"/>
        <v>45.216999999999999</v>
      </c>
      <c r="P11" s="159">
        <f t="shared" si="31"/>
        <v>0</v>
      </c>
      <c r="Q11" s="160">
        <f t="shared" si="32"/>
        <v>82</v>
      </c>
      <c r="R11" s="161">
        <f t="shared" si="33"/>
        <v>26.8847385858035</v>
      </c>
      <c r="S11" s="146">
        <f t="shared" si="34"/>
        <v>14</v>
      </c>
      <c r="T11" s="146">
        <f t="shared" si="35"/>
        <v>2163</v>
      </c>
      <c r="U11" t="s">
        <v>118</v>
      </c>
      <c r="V11" s="5" t="s">
        <v>119</v>
      </c>
      <c r="W11" t="s">
        <v>118</v>
      </c>
      <c r="X11" s="5" t="s">
        <v>119</v>
      </c>
      <c r="Y11" t="s">
        <v>206</v>
      </c>
      <c r="Z11" t="s">
        <v>193</v>
      </c>
      <c r="AA11" t="s">
        <v>48</v>
      </c>
      <c r="AB11">
        <v>531</v>
      </c>
      <c r="AC11" s="1">
        <v>4783.6109999999999</v>
      </c>
      <c r="AD11" s="1">
        <v>2416.7579999999998</v>
      </c>
      <c r="AE11" s="28">
        <v>1.9790000000000001</v>
      </c>
      <c r="AF11">
        <v>2.2000000000000002</v>
      </c>
      <c r="AG11">
        <v>15.416</v>
      </c>
      <c r="AH11">
        <v>292.65242799999999</v>
      </c>
      <c r="AI11">
        <v>5.6435380000000004</v>
      </c>
      <c r="AJ11">
        <v>109.07853799999999</v>
      </c>
      <c r="AK11">
        <v>1103</v>
      </c>
      <c r="AL11">
        <v>14</v>
      </c>
      <c r="AM11">
        <v>2163</v>
      </c>
      <c r="AN11">
        <v>82</v>
      </c>
      <c r="AO11">
        <v>16.345707000000001</v>
      </c>
      <c r="AP11">
        <v>4365.2</v>
      </c>
      <c r="AQ11">
        <v>0</v>
      </c>
      <c r="AR11">
        <v>10</v>
      </c>
      <c r="AS11">
        <v>2327</v>
      </c>
      <c r="AT11">
        <v>0.29299999999999998</v>
      </c>
      <c r="AU11">
        <v>45.216999999999999</v>
      </c>
      <c r="AV11">
        <v>42626</v>
      </c>
      <c r="AW11">
        <v>0</v>
      </c>
      <c r="AX11" s="29">
        <v>0.55000000000000004</v>
      </c>
      <c r="AY11">
        <v>0.89954545454545454</v>
      </c>
      <c r="AZ11" t="s">
        <v>69</v>
      </c>
      <c r="BA11" t="s">
        <v>199</v>
      </c>
      <c r="BB11">
        <v>1</v>
      </c>
      <c r="BC11" t="s">
        <v>208</v>
      </c>
      <c r="BD11">
        <v>6</v>
      </c>
      <c r="BE11">
        <v>99945.578999999983</v>
      </c>
      <c r="BF11">
        <v>4.7862157064496078E-2</v>
      </c>
      <c r="BG11">
        <v>4.3054185832108065E-2</v>
      </c>
      <c r="BH11">
        <v>413119.45399999997</v>
      </c>
      <c r="BI11">
        <v>1.1579244099213978E-2</v>
      </c>
      <c r="BJ11">
        <v>1.0416056396520211E-2</v>
      </c>
      <c r="BK11">
        <v>1</v>
      </c>
      <c r="BL11" t="s">
        <v>69</v>
      </c>
      <c r="BM11">
        <v>0</v>
      </c>
      <c r="BN11" t="s">
        <v>478</v>
      </c>
    </row>
    <row r="12" spans="1:66" s="2" customFormat="1">
      <c r="A12" s="141" t="str">
        <f t="shared" si="20"/>
        <v>청라교통</v>
      </c>
      <c r="B12" s="141" t="str">
        <f t="shared" si="21"/>
        <v>112</v>
      </c>
      <c r="C12" s="142" t="str">
        <f t="shared" si="22"/>
        <v>70바6032</v>
      </c>
      <c r="D12" s="116" t="str">
        <f t="shared" si="23"/>
        <v>대형</v>
      </c>
      <c r="E12" s="112" t="str">
        <f t="shared" si="16"/>
        <v>B</v>
      </c>
      <c r="F12" s="162">
        <f t="shared" si="17"/>
        <v>0.94666666666666666</v>
      </c>
      <c r="G12" s="163">
        <f t="shared" si="18"/>
        <v>1.988</v>
      </c>
      <c r="H12" s="164">
        <f t="shared" si="19"/>
        <v>2.1</v>
      </c>
      <c r="I12" s="165">
        <f t="shared" si="24"/>
        <v>5951.4669999999996</v>
      </c>
      <c r="J12" s="166">
        <f t="shared" si="25"/>
        <v>2.0387385962924751E-2</v>
      </c>
      <c r="K12" s="166">
        <f t="shared" si="26"/>
        <v>0.35709863928038599</v>
      </c>
      <c r="L12" s="166">
        <f t="shared" si="27"/>
        <v>0.27640243993623759</v>
      </c>
      <c r="M12" s="167">
        <f t="shared" si="28"/>
        <v>14.163</v>
      </c>
      <c r="N12" s="168">
        <f t="shared" si="29"/>
        <v>0.26900000000000002</v>
      </c>
      <c r="O12" s="168">
        <f t="shared" si="30"/>
        <v>22.515000000000001</v>
      </c>
      <c r="P12" s="169">
        <f t="shared" si="31"/>
        <v>4.2983333333333329</v>
      </c>
      <c r="Q12" s="170">
        <f t="shared" si="32"/>
        <v>90</v>
      </c>
      <c r="R12" s="171">
        <f t="shared" si="33"/>
        <v>26.46385834193152</v>
      </c>
      <c r="S12" s="143">
        <f t="shared" si="34"/>
        <v>16</v>
      </c>
      <c r="T12" s="143">
        <f t="shared" si="35"/>
        <v>1340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207</v>
      </c>
      <c r="Z12" t="s">
        <v>193</v>
      </c>
      <c r="AA12" t="s">
        <v>48</v>
      </c>
      <c r="AB12">
        <v>531</v>
      </c>
      <c r="AC12" s="1">
        <v>5951.4669999999996</v>
      </c>
      <c r="AD12" s="1">
        <v>2993.1329999999998</v>
      </c>
      <c r="AE12" s="28">
        <v>1.988</v>
      </c>
      <c r="AF12">
        <v>2.1</v>
      </c>
      <c r="AG12">
        <v>14.163</v>
      </c>
      <c r="AH12">
        <v>361.26156700000001</v>
      </c>
      <c r="AI12">
        <v>7.3651790000000004</v>
      </c>
      <c r="AJ12">
        <v>129.00601399999999</v>
      </c>
      <c r="AK12">
        <v>1645</v>
      </c>
      <c r="AL12">
        <v>16</v>
      </c>
      <c r="AM12">
        <v>1340</v>
      </c>
      <c r="AN12">
        <v>90</v>
      </c>
      <c r="AO12">
        <v>16.474121</v>
      </c>
      <c r="AP12">
        <v>4792.8999999999996</v>
      </c>
      <c r="AQ12">
        <v>257.89999999999998</v>
      </c>
      <c r="AR12">
        <v>8</v>
      </c>
      <c r="AS12">
        <v>1664</v>
      </c>
      <c r="AT12">
        <v>0.26900000000000002</v>
      </c>
      <c r="AU12">
        <v>22.515000000000001</v>
      </c>
      <c r="AV12">
        <v>51584</v>
      </c>
      <c r="AW12">
        <v>0</v>
      </c>
      <c r="AX12" s="29">
        <v>0.53</v>
      </c>
      <c r="AY12" s="2">
        <v>0.94666666666666666</v>
      </c>
      <c r="AZ12" s="2" t="s">
        <v>68</v>
      </c>
      <c r="BA12" s="2" t="s">
        <v>199</v>
      </c>
      <c r="BB12" s="2">
        <v>3</v>
      </c>
      <c r="BC12" s="2" t="s">
        <v>481</v>
      </c>
      <c r="BD12" s="2">
        <v>10</v>
      </c>
      <c r="BE12" s="2">
        <v>99945.578999999983</v>
      </c>
      <c r="BF12" s="2">
        <v>5.9547076114292163E-2</v>
      </c>
      <c r="BG12" s="2">
        <v>5.6371232054863246E-2</v>
      </c>
      <c r="BH12" s="2">
        <v>413119.45399999997</v>
      </c>
      <c r="BI12" s="2">
        <v>1.4406164953926378E-2</v>
      </c>
      <c r="BJ12" s="2">
        <v>1.3637836156383637E-2</v>
      </c>
      <c r="BK12" s="2">
        <v>1</v>
      </c>
      <c r="BL12" s="2" t="s">
        <v>69</v>
      </c>
      <c r="BM12" s="2">
        <v>1</v>
      </c>
      <c r="BN12" s="2" t="s">
        <v>479</v>
      </c>
    </row>
    <row r="13" spans="1:66">
      <c r="A13" s="144" t="str">
        <f t="shared" si="20"/>
        <v>청라교통</v>
      </c>
      <c r="B13" s="144" t="str">
        <f t="shared" si="21"/>
        <v>112</v>
      </c>
      <c r="C13" s="145" t="str">
        <f t="shared" si="22"/>
        <v>70바6056</v>
      </c>
      <c r="D13" s="133" t="str">
        <f t="shared" si="23"/>
        <v>대형</v>
      </c>
      <c r="E13" s="129" t="str">
        <f t="shared" si="16"/>
        <v>D</v>
      </c>
      <c r="F13" s="152">
        <f t="shared" si="17"/>
        <v>0.80954545454545446</v>
      </c>
      <c r="G13" s="153">
        <f t="shared" si="18"/>
        <v>1.7809999999999999</v>
      </c>
      <c r="H13" s="154">
        <f t="shared" si="19"/>
        <v>2.2000000000000002</v>
      </c>
      <c r="I13" s="155">
        <f t="shared" si="24"/>
        <v>4472.0929999999998</v>
      </c>
      <c r="J13" s="156">
        <f t="shared" si="25"/>
        <v>2.533485058039011E-2</v>
      </c>
      <c r="K13" s="156">
        <f t="shared" si="26"/>
        <v>0.41207858411153897</v>
      </c>
      <c r="L13" s="156">
        <f t="shared" si="27"/>
        <v>0.22741029759443734</v>
      </c>
      <c r="M13" s="157">
        <f t="shared" si="28"/>
        <v>16.419</v>
      </c>
      <c r="N13" s="158">
        <f t="shared" si="29"/>
        <v>0.38</v>
      </c>
      <c r="O13" s="158">
        <f t="shared" si="30"/>
        <v>51.988999999999997</v>
      </c>
      <c r="P13" s="159">
        <f t="shared" si="31"/>
        <v>0</v>
      </c>
      <c r="Q13" s="160">
        <f t="shared" si="32"/>
        <v>82</v>
      </c>
      <c r="R13" s="161">
        <f t="shared" si="33"/>
        <v>27.814492413764288</v>
      </c>
      <c r="S13" s="146">
        <f t="shared" si="34"/>
        <v>17</v>
      </c>
      <c r="T13" s="146">
        <f t="shared" si="35"/>
        <v>2325</v>
      </c>
      <c r="U13" t="s">
        <v>118</v>
      </c>
      <c r="V13" t="s">
        <v>119</v>
      </c>
      <c r="W13" s="4" t="s">
        <v>118</v>
      </c>
      <c r="X13" s="4" t="s">
        <v>119</v>
      </c>
      <c r="Y13" s="4" t="s">
        <v>485</v>
      </c>
      <c r="Z13" s="4" t="s">
        <v>193</v>
      </c>
      <c r="AA13" s="4" t="s">
        <v>48</v>
      </c>
      <c r="AB13" s="4">
        <v>531</v>
      </c>
      <c r="AC13" s="4">
        <v>4472.0929999999998</v>
      </c>
      <c r="AD13" s="4">
        <v>2510.5500000000002</v>
      </c>
      <c r="AE13" s="4">
        <v>1.7809999999999999</v>
      </c>
      <c r="AF13" s="4">
        <v>2.2000000000000002</v>
      </c>
      <c r="AG13" s="4">
        <v>16.419</v>
      </c>
      <c r="AH13" s="4">
        <v>285.79217299999999</v>
      </c>
      <c r="AI13" s="4">
        <v>7.2405020000000002</v>
      </c>
      <c r="AJ13" s="4">
        <v>117.768834</v>
      </c>
      <c r="AK13" s="4">
        <v>1017</v>
      </c>
      <c r="AL13" s="4">
        <v>17</v>
      </c>
      <c r="AM13" s="4">
        <v>2325</v>
      </c>
      <c r="AN13" s="4">
        <v>82</v>
      </c>
      <c r="AO13" s="4">
        <v>15.648059</v>
      </c>
      <c r="AP13" s="4">
        <v>7087.2</v>
      </c>
      <c r="AQ13" s="4">
        <v>0</v>
      </c>
      <c r="AR13" s="4">
        <v>57</v>
      </c>
      <c r="AS13" s="4">
        <v>64820</v>
      </c>
      <c r="AT13" s="4">
        <v>0.38</v>
      </c>
      <c r="AU13" s="4">
        <v>51.988999999999997</v>
      </c>
      <c r="AV13" s="4">
        <v>40867</v>
      </c>
      <c r="AW13" s="4">
        <v>0</v>
      </c>
      <c r="AX13" s="30">
        <v>0.5</v>
      </c>
      <c r="AY13">
        <v>0.80954545454545446</v>
      </c>
      <c r="AZ13" t="s">
        <v>67</v>
      </c>
      <c r="BA13" t="s">
        <v>199</v>
      </c>
      <c r="BB13">
        <v>1</v>
      </c>
      <c r="BC13" t="s">
        <v>214</v>
      </c>
      <c r="BD13">
        <v>12</v>
      </c>
      <c r="BE13">
        <v>99945.578999999983</v>
      </c>
      <c r="BF13">
        <v>4.4745280829280108E-2</v>
      </c>
      <c r="BG13">
        <v>3.6223338707703577E-2</v>
      </c>
      <c r="BH13">
        <v>413119.45399999997</v>
      </c>
      <c r="BI13">
        <v>1.082518132878826E-2</v>
      </c>
      <c r="BJ13">
        <v>8.7634763393508591E-3</v>
      </c>
      <c r="BK13">
        <v>1</v>
      </c>
      <c r="BL13" t="s">
        <v>67</v>
      </c>
      <c r="BM13">
        <v>0</v>
      </c>
      <c r="BN13" t="s">
        <v>478</v>
      </c>
    </row>
    <row r="14" spans="1:66">
      <c r="A14" s="141" t="str">
        <f t="shared" si="20"/>
        <v>청라교통</v>
      </c>
      <c r="B14" s="141" t="str">
        <f t="shared" si="21"/>
        <v>112</v>
      </c>
      <c r="C14" s="142" t="str">
        <f t="shared" si="22"/>
        <v>70바6062</v>
      </c>
      <c r="D14" s="116" t="str">
        <f t="shared" si="23"/>
        <v>대형</v>
      </c>
      <c r="E14" s="112" t="str">
        <f t="shared" si="16"/>
        <v>B</v>
      </c>
      <c r="F14" s="162">
        <f t="shared" si="17"/>
        <v>0.94750000000000001</v>
      </c>
      <c r="G14" s="163">
        <f t="shared" si="18"/>
        <v>1.895</v>
      </c>
      <c r="H14" s="164">
        <f t="shared" si="19"/>
        <v>2</v>
      </c>
      <c r="I14" s="165">
        <f t="shared" si="24"/>
        <v>5297.5709999999999</v>
      </c>
      <c r="J14" s="166">
        <f t="shared" si="25"/>
        <v>3.4649020627869821E-2</v>
      </c>
      <c r="K14" s="166">
        <f t="shared" si="26"/>
        <v>0.37184141242331553</v>
      </c>
      <c r="L14" s="166">
        <f t="shared" si="27"/>
        <v>0.21745815204741947</v>
      </c>
      <c r="M14" s="167">
        <f t="shared" si="28"/>
        <v>17.515000000000001</v>
      </c>
      <c r="N14" s="168">
        <f t="shared" si="29"/>
        <v>0.26400000000000001</v>
      </c>
      <c r="O14" s="168">
        <f t="shared" si="30"/>
        <v>58.856999999999999</v>
      </c>
      <c r="P14" s="169">
        <f t="shared" si="31"/>
        <v>0</v>
      </c>
      <c r="Q14" s="170">
        <f t="shared" si="32"/>
        <v>83</v>
      </c>
      <c r="R14" s="171">
        <f t="shared" si="33"/>
        <v>27.652114369512208</v>
      </c>
      <c r="S14" s="143">
        <f t="shared" si="34"/>
        <v>14</v>
      </c>
      <c r="T14" s="143">
        <f t="shared" si="35"/>
        <v>3118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209</v>
      </c>
      <c r="Z14" t="s">
        <v>193</v>
      </c>
      <c r="AA14" t="s">
        <v>48</v>
      </c>
      <c r="AB14">
        <v>531</v>
      </c>
      <c r="AC14" s="1">
        <v>5297.5709999999999</v>
      </c>
      <c r="AD14" s="1">
        <v>2795.3180000000002</v>
      </c>
      <c r="AE14" s="28">
        <v>1.895</v>
      </c>
      <c r="AF14">
        <v>2</v>
      </c>
      <c r="AG14">
        <v>17.515000000000001</v>
      </c>
      <c r="AH14">
        <v>322.79048</v>
      </c>
      <c r="AI14">
        <v>11.184374</v>
      </c>
      <c r="AJ14">
        <v>120.02686799999999</v>
      </c>
      <c r="AK14">
        <v>1152</v>
      </c>
      <c r="AL14">
        <v>14</v>
      </c>
      <c r="AM14">
        <v>3118</v>
      </c>
      <c r="AN14">
        <v>83</v>
      </c>
      <c r="AO14">
        <v>16.411794</v>
      </c>
      <c r="AP14">
        <v>5927.1</v>
      </c>
      <c r="AQ14">
        <v>0</v>
      </c>
      <c r="AR14">
        <v>27</v>
      </c>
      <c r="AS14">
        <v>22469</v>
      </c>
      <c r="AT14">
        <v>0.26400000000000001</v>
      </c>
      <c r="AU14">
        <v>58.856999999999999</v>
      </c>
      <c r="AV14">
        <v>48877</v>
      </c>
      <c r="AW14">
        <v>0</v>
      </c>
      <c r="AX14" s="29">
        <v>0.56000000000000005</v>
      </c>
      <c r="AY14">
        <v>0.94750000000000001</v>
      </c>
      <c r="AZ14" t="s">
        <v>68</v>
      </c>
      <c r="BA14" t="s">
        <v>199</v>
      </c>
      <c r="BB14">
        <v>2</v>
      </c>
      <c r="BC14" t="s">
        <v>487</v>
      </c>
      <c r="BD14">
        <v>11</v>
      </c>
      <c r="BE14">
        <v>99945.578999999983</v>
      </c>
      <c r="BF14">
        <v>5.3004555609208096E-2</v>
      </c>
      <c r="BG14">
        <v>5.0221816439724669E-2</v>
      </c>
      <c r="BH14">
        <v>413119.45399999997</v>
      </c>
      <c r="BI14">
        <v>1.2823339469266438E-2</v>
      </c>
      <c r="BJ14">
        <v>1.2150114147129951E-2</v>
      </c>
      <c r="BK14">
        <v>1</v>
      </c>
      <c r="BL14" t="s">
        <v>68</v>
      </c>
      <c r="BM14">
        <v>0</v>
      </c>
      <c r="BN14" t="s">
        <v>478</v>
      </c>
    </row>
    <row r="15" spans="1:66">
      <c r="A15" s="144" t="str">
        <f t="shared" si="20"/>
        <v>청라교통</v>
      </c>
      <c r="B15" s="144" t="str">
        <f t="shared" si="21"/>
        <v>112</v>
      </c>
      <c r="C15" s="145" t="str">
        <f t="shared" si="22"/>
        <v>70바6063</v>
      </c>
      <c r="D15" s="133" t="str">
        <f t="shared" si="23"/>
        <v>대형</v>
      </c>
      <c r="E15" s="129" t="str">
        <f t="shared" si="16"/>
        <v>C</v>
      </c>
      <c r="F15" s="152">
        <f t="shared" si="17"/>
        <v>0.85950000000000004</v>
      </c>
      <c r="G15" s="153">
        <f t="shared" si="18"/>
        <v>1.7190000000000001</v>
      </c>
      <c r="H15" s="154">
        <f t="shared" si="19"/>
        <v>2</v>
      </c>
      <c r="I15" s="155">
        <f t="shared" si="24"/>
        <v>3310.9279999999999</v>
      </c>
      <c r="J15" s="156">
        <f t="shared" si="25"/>
        <v>1.8891365145265154E-2</v>
      </c>
      <c r="K15" s="156">
        <f t="shared" si="26"/>
        <v>0.46169030687307283</v>
      </c>
      <c r="L15" s="156">
        <f t="shared" si="27"/>
        <v>0.19873582270589998</v>
      </c>
      <c r="M15" s="157">
        <f t="shared" si="28"/>
        <v>19.494</v>
      </c>
      <c r="N15" s="158" t="str">
        <f t="shared" si="29"/>
        <v>속도계이상</v>
      </c>
      <c r="O15" s="158" t="str">
        <f t="shared" si="30"/>
        <v>속도계이상</v>
      </c>
      <c r="P15" s="159">
        <f t="shared" si="31"/>
        <v>32.184999999999995</v>
      </c>
      <c r="Q15" s="160">
        <f t="shared" si="32"/>
        <v>94</v>
      </c>
      <c r="R15" s="161">
        <f t="shared" si="33"/>
        <v>29.188809047595619</v>
      </c>
      <c r="S15" s="146" t="str">
        <f t="shared" si="34"/>
        <v>속도계이상</v>
      </c>
      <c r="T15" s="146" t="str">
        <f t="shared" si="35"/>
        <v>속도계이상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210</v>
      </c>
      <c r="Z15" t="s">
        <v>193</v>
      </c>
      <c r="AA15" t="s">
        <v>48</v>
      </c>
      <c r="AB15">
        <v>531</v>
      </c>
      <c r="AC15" s="1">
        <v>3310.9279999999999</v>
      </c>
      <c r="AD15" s="1">
        <v>1926.335</v>
      </c>
      <c r="AE15" s="28">
        <v>1.7190000000000001</v>
      </c>
      <c r="AF15">
        <v>2</v>
      </c>
      <c r="AG15">
        <v>19.494</v>
      </c>
      <c r="AH15">
        <v>218.38162399999999</v>
      </c>
      <c r="AI15">
        <v>4.1255269999999999</v>
      </c>
      <c r="AJ15">
        <v>100.824679</v>
      </c>
      <c r="AK15">
        <v>658</v>
      </c>
      <c r="AL15">
        <v>45</v>
      </c>
      <c r="AM15">
        <v>2936</v>
      </c>
      <c r="AN15">
        <v>94</v>
      </c>
      <c r="AO15">
        <v>15.161201999999999</v>
      </c>
      <c r="AP15">
        <v>10113.299999999999</v>
      </c>
      <c r="AQ15">
        <v>1931.1</v>
      </c>
      <c r="AR15">
        <v>75</v>
      </c>
      <c r="AS15">
        <v>93324</v>
      </c>
      <c r="AT15">
        <v>1.359</v>
      </c>
      <c r="AU15">
        <v>88.676000000000002</v>
      </c>
      <c r="AV15">
        <v>24128</v>
      </c>
      <c r="AW15">
        <v>17</v>
      </c>
      <c r="AX15" s="29">
        <v>0.52</v>
      </c>
      <c r="AY15">
        <v>0.85950000000000004</v>
      </c>
      <c r="AZ15" t="s">
        <v>69</v>
      </c>
      <c r="BA15" t="s">
        <v>199</v>
      </c>
      <c r="BB15">
        <v>6</v>
      </c>
      <c r="BC15" t="s">
        <v>520</v>
      </c>
      <c r="BD15">
        <v>9</v>
      </c>
      <c r="BE15">
        <v>99945.578999999983</v>
      </c>
      <c r="BF15">
        <v>3.3127308212402277E-2</v>
      </c>
      <c r="BG15">
        <v>2.8472921408559757E-2</v>
      </c>
      <c r="BH15">
        <v>413119.45399999997</v>
      </c>
      <c r="BI15">
        <v>8.0144567580688175E-3</v>
      </c>
      <c r="BJ15">
        <v>6.8884255835601491E-3</v>
      </c>
      <c r="BK15">
        <v>1</v>
      </c>
      <c r="BL15" t="s">
        <v>69</v>
      </c>
      <c r="BM15">
        <v>0</v>
      </c>
      <c r="BN15" t="s">
        <v>478</v>
      </c>
    </row>
    <row r="16" spans="1:66">
      <c r="A16" s="141" t="str">
        <f t="shared" si="20"/>
        <v>청라교통</v>
      </c>
      <c r="B16" s="141" t="str">
        <f t="shared" si="21"/>
        <v>112</v>
      </c>
      <c r="C16" s="142" t="str">
        <f t="shared" si="22"/>
        <v>70바6064</v>
      </c>
      <c r="D16" s="116" t="str">
        <f t="shared" si="23"/>
        <v>대형</v>
      </c>
      <c r="E16" s="112" t="str">
        <f t="shared" si="16"/>
        <v>B</v>
      </c>
      <c r="F16" s="162">
        <f t="shared" si="17"/>
        <v>0.90049999999999997</v>
      </c>
      <c r="G16" s="163">
        <f t="shared" si="18"/>
        <v>1.8009999999999999</v>
      </c>
      <c r="H16" s="164">
        <f t="shared" si="19"/>
        <v>2</v>
      </c>
      <c r="I16" s="165">
        <f t="shared" si="24"/>
        <v>2049.4560000000001</v>
      </c>
      <c r="J16" s="166">
        <f t="shared" si="25"/>
        <v>2.1855857939461532E-2</v>
      </c>
      <c r="K16" s="166">
        <f t="shared" si="26"/>
        <v>0.36590242783043331</v>
      </c>
      <c r="L16" s="166">
        <f t="shared" si="27"/>
        <v>0.14052509543996064</v>
      </c>
      <c r="M16" s="167">
        <f t="shared" si="28"/>
        <v>21.111999999999998</v>
      </c>
      <c r="N16" s="168">
        <f t="shared" si="29"/>
        <v>0.14599999999999999</v>
      </c>
      <c r="O16" s="168">
        <f t="shared" si="30"/>
        <v>58.698999999999998</v>
      </c>
      <c r="P16" s="169">
        <f t="shared" si="31"/>
        <v>0.14499999999999999</v>
      </c>
      <c r="Q16" s="170">
        <f t="shared" si="32"/>
        <v>82</v>
      </c>
      <c r="R16" s="171">
        <f t="shared" si="33"/>
        <v>29.603924355618727</v>
      </c>
      <c r="S16" s="143">
        <f t="shared" si="34"/>
        <v>3</v>
      </c>
      <c r="T16" s="143">
        <f t="shared" si="35"/>
        <v>1203</v>
      </c>
      <c r="U16" t="s">
        <v>118</v>
      </c>
      <c r="V16" t="s">
        <v>119</v>
      </c>
      <c r="W16" s="4" t="s">
        <v>118</v>
      </c>
      <c r="X16" s="4" t="s">
        <v>119</v>
      </c>
      <c r="Y16" s="4" t="s">
        <v>211</v>
      </c>
      <c r="Z16" s="4" t="s">
        <v>193</v>
      </c>
      <c r="AA16" s="4" t="s">
        <v>48</v>
      </c>
      <c r="AB16" s="4">
        <v>531</v>
      </c>
      <c r="AC16" s="4">
        <v>2049.4560000000001</v>
      </c>
      <c r="AD16" s="4">
        <v>1138.1579999999999</v>
      </c>
      <c r="AE16" s="4">
        <v>1.8009999999999999</v>
      </c>
      <c r="AF16" s="4">
        <v>2</v>
      </c>
      <c r="AG16" s="4">
        <v>21.111999999999998</v>
      </c>
      <c r="AH16" s="4">
        <v>113.07494800000001</v>
      </c>
      <c r="AI16" s="4">
        <v>2.4713500000000002</v>
      </c>
      <c r="AJ16" s="4">
        <v>41.374397999999999</v>
      </c>
      <c r="AK16" s="4">
        <v>288</v>
      </c>
      <c r="AL16" s="4">
        <v>3</v>
      </c>
      <c r="AM16" s="4">
        <v>1203</v>
      </c>
      <c r="AN16" s="4">
        <v>82</v>
      </c>
      <c r="AO16" s="4">
        <v>18.124756999999999</v>
      </c>
      <c r="AP16" s="4">
        <v>3397.3</v>
      </c>
      <c r="AQ16" s="4">
        <v>8.6999999999999993</v>
      </c>
      <c r="AR16" s="4">
        <v>10</v>
      </c>
      <c r="AS16" s="4">
        <v>7530</v>
      </c>
      <c r="AT16" s="4">
        <v>0.14599999999999999</v>
      </c>
      <c r="AU16" s="4">
        <v>58.698999999999998</v>
      </c>
      <c r="AV16" s="4">
        <v>18492</v>
      </c>
      <c r="AW16" s="4">
        <v>0</v>
      </c>
      <c r="AX16" s="30">
        <v>0.56999999999999995</v>
      </c>
      <c r="AY16">
        <v>0.90049999999999997</v>
      </c>
      <c r="AZ16" t="s">
        <v>68</v>
      </c>
      <c r="BA16" t="s">
        <v>199</v>
      </c>
      <c r="BB16">
        <v>8</v>
      </c>
      <c r="BC16" t="s">
        <v>573</v>
      </c>
      <c r="BD16">
        <v>6</v>
      </c>
      <c r="BE16">
        <v>99945.578999999983</v>
      </c>
      <c r="BF16">
        <v>2.0505719417564239E-2</v>
      </c>
      <c r="BG16">
        <v>1.8465400335516597E-2</v>
      </c>
      <c r="BH16">
        <v>413119.45399999997</v>
      </c>
      <c r="BI16">
        <v>4.9609283226831535E-3</v>
      </c>
      <c r="BJ16">
        <v>4.4673159545761797E-3</v>
      </c>
      <c r="BK16">
        <v>1</v>
      </c>
      <c r="BL16" t="s">
        <v>68</v>
      </c>
      <c r="BM16">
        <v>0</v>
      </c>
      <c r="BN16" t="s">
        <v>478</v>
      </c>
    </row>
    <row r="17" spans="1:66">
      <c r="A17" s="144" t="str">
        <f t="shared" si="20"/>
        <v>청라교통</v>
      </c>
      <c r="B17" s="144" t="str">
        <f t="shared" si="21"/>
        <v>112</v>
      </c>
      <c r="C17" s="145" t="str">
        <f t="shared" si="22"/>
        <v>70바6065</v>
      </c>
      <c r="D17" s="133" t="str">
        <f t="shared" si="23"/>
        <v>대형</v>
      </c>
      <c r="E17" s="129" t="str">
        <f t="shared" si="16"/>
        <v>C</v>
      </c>
      <c r="F17" s="152">
        <f t="shared" si="17"/>
        <v>0.87333333333333329</v>
      </c>
      <c r="G17" s="153">
        <f t="shared" si="18"/>
        <v>1.8340000000000001</v>
      </c>
      <c r="H17" s="154">
        <f t="shared" si="19"/>
        <v>2.1</v>
      </c>
      <c r="I17" s="155">
        <f t="shared" si="24"/>
        <v>4524.3789999999999</v>
      </c>
      <c r="J17" s="156">
        <f t="shared" si="25"/>
        <v>1.9442484483850678E-2</v>
      </c>
      <c r="K17" s="156">
        <f t="shared" si="26"/>
        <v>0.41445853301471464</v>
      </c>
      <c r="L17" s="156">
        <f t="shared" si="27"/>
        <v>0.23472834614429958</v>
      </c>
      <c r="M17" s="157">
        <f t="shared" si="28"/>
        <v>17.259</v>
      </c>
      <c r="N17" s="158">
        <f t="shared" si="29"/>
        <v>0.28699999999999998</v>
      </c>
      <c r="O17" s="158">
        <f t="shared" si="30"/>
        <v>43.365000000000002</v>
      </c>
      <c r="P17" s="159">
        <f t="shared" si="31"/>
        <v>0</v>
      </c>
      <c r="Q17" s="160">
        <f t="shared" si="32"/>
        <v>80</v>
      </c>
      <c r="R17" s="161">
        <f t="shared" si="33"/>
        <v>26.961757170539833</v>
      </c>
      <c r="S17" s="146">
        <f t="shared" si="34"/>
        <v>13</v>
      </c>
      <c r="T17" s="146">
        <f t="shared" si="35"/>
        <v>1962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212</v>
      </c>
      <c r="Z17" t="s">
        <v>193</v>
      </c>
      <c r="AA17" t="s">
        <v>48</v>
      </c>
      <c r="AB17">
        <v>531</v>
      </c>
      <c r="AC17" s="1">
        <v>4524.3789999999999</v>
      </c>
      <c r="AD17" s="1">
        <v>2466.71</v>
      </c>
      <c r="AE17" s="28">
        <v>1.8340000000000001</v>
      </c>
      <c r="AF17">
        <v>2.1</v>
      </c>
      <c r="AG17">
        <v>17.259</v>
      </c>
      <c r="AH17">
        <v>296.42744499999998</v>
      </c>
      <c r="AI17">
        <v>5.7632859999999999</v>
      </c>
      <c r="AJ17">
        <v>122.85688399999999</v>
      </c>
      <c r="AK17">
        <v>1062</v>
      </c>
      <c r="AL17">
        <v>13</v>
      </c>
      <c r="AM17">
        <v>1962</v>
      </c>
      <c r="AN17">
        <v>80</v>
      </c>
      <c r="AO17">
        <v>15.263023</v>
      </c>
      <c r="AP17">
        <v>6435.2</v>
      </c>
      <c r="AQ17">
        <v>0</v>
      </c>
      <c r="AR17">
        <v>62</v>
      </c>
      <c r="AS17">
        <v>47727</v>
      </c>
      <c r="AT17">
        <v>0.28699999999999998</v>
      </c>
      <c r="AU17">
        <v>43.365000000000002</v>
      </c>
      <c r="AV17">
        <v>39927</v>
      </c>
      <c r="AW17">
        <v>0</v>
      </c>
      <c r="AX17" s="29">
        <v>0.55000000000000004</v>
      </c>
      <c r="AY17">
        <v>0.87333333333333329</v>
      </c>
      <c r="AZ17" t="s">
        <v>69</v>
      </c>
      <c r="BA17" t="s">
        <v>199</v>
      </c>
      <c r="BB17">
        <v>4</v>
      </c>
      <c r="BC17" t="s">
        <v>484</v>
      </c>
      <c r="BD17">
        <v>4</v>
      </c>
      <c r="BE17">
        <v>99945.578999999983</v>
      </c>
      <c r="BF17">
        <v>4.526842552985761E-2</v>
      </c>
      <c r="BG17">
        <v>3.9534424962742308E-2</v>
      </c>
      <c r="BH17">
        <v>413119.45399999997</v>
      </c>
      <c r="BI17">
        <v>1.0951745206363484E-2</v>
      </c>
      <c r="BJ17">
        <v>9.5645241468907752E-3</v>
      </c>
      <c r="BK17">
        <v>1</v>
      </c>
      <c r="BL17" t="s">
        <v>67</v>
      </c>
      <c r="BM17">
        <v>1</v>
      </c>
      <c r="BN17" t="s">
        <v>479</v>
      </c>
    </row>
    <row r="18" spans="1:66">
      <c r="A18" s="141" t="str">
        <f t="shared" si="20"/>
        <v>청라교통</v>
      </c>
      <c r="B18" s="141" t="str">
        <f t="shared" si="21"/>
        <v>112</v>
      </c>
      <c r="C18" s="142" t="str">
        <f t="shared" si="22"/>
        <v>70바6066</v>
      </c>
      <c r="D18" s="116" t="str">
        <f t="shared" si="23"/>
        <v>대형</v>
      </c>
      <c r="E18" s="112" t="str">
        <f t="shared" si="16"/>
        <v>B</v>
      </c>
      <c r="F18" s="162">
        <f t="shared" si="17"/>
        <v>0.90454545454545443</v>
      </c>
      <c r="G18" s="163">
        <f t="shared" si="18"/>
        <v>1.99</v>
      </c>
      <c r="H18" s="164">
        <f t="shared" si="19"/>
        <v>2.2000000000000002</v>
      </c>
      <c r="I18" s="165">
        <f t="shared" si="24"/>
        <v>5005.0569999999998</v>
      </c>
      <c r="J18" s="166">
        <f t="shared" si="25"/>
        <v>1.3319326093172471E-2</v>
      </c>
      <c r="K18" s="166">
        <f t="shared" si="26"/>
        <v>0.37160613637124507</v>
      </c>
      <c r="L18" s="166">
        <f t="shared" si="27"/>
        <v>0.27432255017275531</v>
      </c>
      <c r="M18" s="167">
        <f t="shared" si="28"/>
        <v>12.983000000000001</v>
      </c>
      <c r="N18" s="168">
        <f t="shared" si="29"/>
        <v>0.04</v>
      </c>
      <c r="O18" s="168">
        <f t="shared" si="30"/>
        <v>25.155000000000001</v>
      </c>
      <c r="P18" s="169">
        <f t="shared" si="31"/>
        <v>0.13</v>
      </c>
      <c r="Q18" s="170">
        <f t="shared" si="32"/>
        <v>83</v>
      </c>
      <c r="R18" s="171">
        <f t="shared" si="33"/>
        <v>27.047489175858608</v>
      </c>
      <c r="S18" s="143">
        <f t="shared" si="34"/>
        <v>2</v>
      </c>
      <c r="T18" s="143">
        <f t="shared" si="35"/>
        <v>1259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213</v>
      </c>
      <c r="Z18" t="s">
        <v>193</v>
      </c>
      <c r="AA18" t="s">
        <v>48</v>
      </c>
      <c r="AB18">
        <v>531</v>
      </c>
      <c r="AC18" s="1">
        <v>5005.0569999999998</v>
      </c>
      <c r="AD18" s="1">
        <v>2515.5230000000001</v>
      </c>
      <c r="AE18" s="28">
        <v>1.99</v>
      </c>
      <c r="AF18">
        <v>2.2000000000000002</v>
      </c>
      <c r="AG18">
        <v>12.983000000000001</v>
      </c>
      <c r="AH18">
        <v>300.85298399999999</v>
      </c>
      <c r="AI18">
        <v>4.0071589999999997</v>
      </c>
      <c r="AJ18">
        <v>111.798815</v>
      </c>
      <c r="AK18">
        <v>1373</v>
      </c>
      <c r="AL18">
        <v>2</v>
      </c>
      <c r="AM18">
        <v>1259</v>
      </c>
      <c r="AN18">
        <v>83</v>
      </c>
      <c r="AO18">
        <v>16.636220999999999</v>
      </c>
      <c r="AP18">
        <v>5207</v>
      </c>
      <c r="AQ18">
        <v>7.8</v>
      </c>
      <c r="AR18">
        <v>7</v>
      </c>
      <c r="AS18">
        <v>7500</v>
      </c>
      <c r="AT18">
        <v>0.04</v>
      </c>
      <c r="AU18">
        <v>25.155000000000001</v>
      </c>
      <c r="AV18">
        <v>42804</v>
      </c>
      <c r="AW18">
        <v>0</v>
      </c>
      <c r="AX18" s="29">
        <v>0.49</v>
      </c>
      <c r="AY18">
        <v>0.90454545454545443</v>
      </c>
      <c r="AZ18" t="s">
        <v>68</v>
      </c>
      <c r="BA18" t="s">
        <v>199</v>
      </c>
      <c r="BB18">
        <v>7</v>
      </c>
      <c r="BC18" t="s">
        <v>574</v>
      </c>
      <c r="BD18">
        <v>4</v>
      </c>
      <c r="BE18">
        <v>99945.578999999983</v>
      </c>
      <c r="BF18">
        <v>5.0077822851974277E-2</v>
      </c>
      <c r="BG18">
        <v>4.5297667034285817E-2</v>
      </c>
      <c r="BH18">
        <v>413119.45399999997</v>
      </c>
      <c r="BI18">
        <v>1.2115277921528236E-2</v>
      </c>
      <c r="BJ18">
        <v>1.0958819574473267E-2</v>
      </c>
      <c r="BK18">
        <v>1</v>
      </c>
      <c r="BL18" t="s">
        <v>67</v>
      </c>
      <c r="BM18">
        <v>2</v>
      </c>
      <c r="BN18" t="s">
        <v>479</v>
      </c>
    </row>
    <row r="19" spans="1:66">
      <c r="A19" s="144" t="str">
        <f t="shared" si="20"/>
        <v>청라교통</v>
      </c>
      <c r="B19" s="144" t="str">
        <f t="shared" si="21"/>
        <v>112</v>
      </c>
      <c r="C19" s="145" t="str">
        <f t="shared" si="22"/>
        <v>70바6091</v>
      </c>
      <c r="D19" s="133" t="str">
        <f t="shared" si="23"/>
        <v>대형</v>
      </c>
      <c r="E19" s="129" t="str">
        <f t="shared" si="16"/>
        <v>B</v>
      </c>
      <c r="F19" s="152">
        <f t="shared" si="17"/>
        <v>0.94761904761904758</v>
      </c>
      <c r="G19" s="153">
        <f t="shared" si="18"/>
        <v>1.99</v>
      </c>
      <c r="H19" s="154">
        <f t="shared" si="19"/>
        <v>2.1</v>
      </c>
      <c r="I19" s="155">
        <f t="shared" si="24"/>
        <v>5237.45</v>
      </c>
      <c r="J19" s="156">
        <f t="shared" si="25"/>
        <v>8.0082049800668728E-3</v>
      </c>
      <c r="K19" s="156">
        <f t="shared" si="26"/>
        <v>0.36792210068454068</v>
      </c>
      <c r="L19" s="156">
        <f t="shared" si="27"/>
        <v>0.17584893411870281</v>
      </c>
      <c r="M19" s="157">
        <f t="shared" si="28"/>
        <v>15.327</v>
      </c>
      <c r="N19" s="158">
        <f t="shared" si="29"/>
        <v>0.17199999999999999</v>
      </c>
      <c r="O19" s="158">
        <f t="shared" si="30"/>
        <v>58.234000000000002</v>
      </c>
      <c r="P19" s="159">
        <f t="shared" si="31"/>
        <v>0</v>
      </c>
      <c r="Q19" s="160">
        <f t="shared" si="32"/>
        <v>81</v>
      </c>
      <c r="R19" s="161">
        <f t="shared" si="33"/>
        <v>26.932020001515927</v>
      </c>
      <c r="S19" s="146">
        <f t="shared" si="34"/>
        <v>9</v>
      </c>
      <c r="T19" s="146">
        <f t="shared" si="35"/>
        <v>3050</v>
      </c>
      <c r="U19" t="s">
        <v>118</v>
      </c>
      <c r="V19" t="s">
        <v>119</v>
      </c>
      <c r="W19" s="4" t="s">
        <v>118</v>
      </c>
      <c r="X19" s="4" t="s">
        <v>119</v>
      </c>
      <c r="Y19" s="4" t="s">
        <v>215</v>
      </c>
      <c r="Z19" s="4" t="s">
        <v>193</v>
      </c>
      <c r="AA19" s="4" t="s">
        <v>48</v>
      </c>
      <c r="AB19" s="4">
        <v>531</v>
      </c>
      <c r="AC19" s="4">
        <v>5237.45</v>
      </c>
      <c r="AD19" s="4">
        <v>2631.3249999999998</v>
      </c>
      <c r="AE19" s="4">
        <v>1.99</v>
      </c>
      <c r="AF19" s="4">
        <v>2.1</v>
      </c>
      <c r="AG19" s="4">
        <v>15.327</v>
      </c>
      <c r="AH19" s="4">
        <v>311.61465099999998</v>
      </c>
      <c r="AI19" s="4">
        <v>2.4954740000000002</v>
      </c>
      <c r="AJ19" s="4">
        <v>114.649917</v>
      </c>
      <c r="AK19" s="4">
        <v>921</v>
      </c>
      <c r="AL19" s="4">
        <v>9</v>
      </c>
      <c r="AM19" s="4">
        <v>3050</v>
      </c>
      <c r="AN19" s="4">
        <v>81</v>
      </c>
      <c r="AO19" s="4">
        <v>16.807456999999999</v>
      </c>
      <c r="AP19" s="4">
        <v>3842.2</v>
      </c>
      <c r="AQ19" s="4">
        <v>0</v>
      </c>
      <c r="AR19" s="4">
        <v>4</v>
      </c>
      <c r="AS19" s="4">
        <v>1695</v>
      </c>
      <c r="AT19" s="4">
        <v>0.17199999999999999</v>
      </c>
      <c r="AU19" s="4">
        <v>58.234000000000002</v>
      </c>
      <c r="AV19" s="4">
        <v>46918</v>
      </c>
      <c r="AW19" s="4">
        <v>0</v>
      </c>
      <c r="AX19" s="30">
        <v>0.55000000000000004</v>
      </c>
      <c r="AY19">
        <v>0.94761904761904758</v>
      </c>
      <c r="AZ19" t="s">
        <v>68</v>
      </c>
      <c r="BA19" t="s">
        <v>199</v>
      </c>
      <c r="BB19">
        <v>1</v>
      </c>
      <c r="BC19" t="s">
        <v>486</v>
      </c>
      <c r="BD19">
        <v>5</v>
      </c>
      <c r="BE19">
        <v>99945.578999999983</v>
      </c>
      <c r="BF19">
        <v>5.2403018246559969E-2</v>
      </c>
      <c r="BG19">
        <v>4.9658098243168733E-2</v>
      </c>
      <c r="BH19">
        <v>413119.45399999997</v>
      </c>
      <c r="BI19">
        <v>1.2677810132853245E-2</v>
      </c>
      <c r="BJ19">
        <v>1.2013734363989503E-2</v>
      </c>
      <c r="BK19">
        <v>1</v>
      </c>
      <c r="BL19" t="s">
        <v>68</v>
      </c>
      <c r="BM19">
        <v>0</v>
      </c>
      <c r="BN19" t="s">
        <v>478</v>
      </c>
    </row>
    <row r="20" spans="1:66">
      <c r="A20" s="141" t="str">
        <f t="shared" si="20"/>
        <v>청라교통</v>
      </c>
      <c r="B20" s="141" t="str">
        <f t="shared" si="21"/>
        <v>112</v>
      </c>
      <c r="C20" s="142" t="str">
        <f t="shared" si="22"/>
        <v>72바1572</v>
      </c>
      <c r="D20" s="116" t="str">
        <f t="shared" si="23"/>
        <v>대형</v>
      </c>
      <c r="E20" s="112" t="str">
        <f t="shared" si="16"/>
        <v>B</v>
      </c>
      <c r="F20" s="162">
        <f t="shared" si="17"/>
        <v>0.93</v>
      </c>
      <c r="G20" s="163">
        <f t="shared" si="18"/>
        <v>1.9530000000000001</v>
      </c>
      <c r="H20" s="164">
        <f t="shared" si="19"/>
        <v>2.1</v>
      </c>
      <c r="I20" s="165">
        <f t="shared" si="24"/>
        <v>5889.9229999999998</v>
      </c>
      <c r="J20" s="166">
        <f t="shared" si="25"/>
        <v>1.5057986946177123E-2</v>
      </c>
      <c r="K20" s="166">
        <f t="shared" si="26"/>
        <v>0.37517770693695679</v>
      </c>
      <c r="L20" s="166">
        <f t="shared" si="27"/>
        <v>0.26791521722779738</v>
      </c>
      <c r="M20" s="167">
        <f t="shared" si="28"/>
        <v>18.54</v>
      </c>
      <c r="N20" s="168">
        <f t="shared" si="29"/>
        <v>0.13600000000000001</v>
      </c>
      <c r="O20" s="168">
        <f t="shared" si="30"/>
        <v>58.540999999999997</v>
      </c>
      <c r="P20" s="169">
        <f t="shared" si="31"/>
        <v>0.125</v>
      </c>
      <c r="Q20" s="170">
        <f t="shared" si="32"/>
        <v>82</v>
      </c>
      <c r="R20" s="171">
        <f t="shared" si="33"/>
        <v>27.249681580532179</v>
      </c>
      <c r="S20" s="143">
        <f t="shared" si="34"/>
        <v>8</v>
      </c>
      <c r="T20" s="143">
        <f t="shared" si="35"/>
        <v>3448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193</v>
      </c>
      <c r="AA20" t="s">
        <v>48</v>
      </c>
      <c r="AB20">
        <v>531</v>
      </c>
      <c r="AC20" s="1">
        <v>5889.9229999999998</v>
      </c>
      <c r="AD20" s="1">
        <v>3016.248</v>
      </c>
      <c r="AE20" s="28">
        <v>1.9530000000000001</v>
      </c>
      <c r="AF20">
        <v>2.1</v>
      </c>
      <c r="AG20">
        <v>18.54</v>
      </c>
      <c r="AH20">
        <v>354.47546999999997</v>
      </c>
      <c r="AI20">
        <v>5.3376869999999998</v>
      </c>
      <c r="AJ20">
        <v>132.99129400000001</v>
      </c>
      <c r="AK20">
        <v>1578</v>
      </c>
      <c r="AL20">
        <v>8</v>
      </c>
      <c r="AM20">
        <v>3448</v>
      </c>
      <c r="AN20">
        <v>82</v>
      </c>
      <c r="AO20">
        <v>16.615883</v>
      </c>
      <c r="AP20">
        <v>5766.1</v>
      </c>
      <c r="AQ20">
        <v>7.5</v>
      </c>
      <c r="AR20">
        <v>26</v>
      </c>
      <c r="AS20">
        <v>4833</v>
      </c>
      <c r="AT20">
        <v>0.13600000000000001</v>
      </c>
      <c r="AU20">
        <v>58.540999999999997</v>
      </c>
      <c r="AV20">
        <v>52516</v>
      </c>
      <c r="AW20">
        <v>0</v>
      </c>
      <c r="AX20" s="29">
        <v>0.61</v>
      </c>
      <c r="AY20">
        <v>0.93</v>
      </c>
      <c r="AZ20" t="s">
        <v>68</v>
      </c>
      <c r="BA20" t="s">
        <v>199</v>
      </c>
      <c r="BB20">
        <v>4</v>
      </c>
      <c r="BC20" t="s">
        <v>519</v>
      </c>
      <c r="BD20">
        <v>8</v>
      </c>
      <c r="BE20">
        <v>99945.578999999983</v>
      </c>
      <c r="BF20">
        <v>5.8931301003319024E-2</v>
      </c>
      <c r="BG20">
        <v>5.4806109933086697E-2</v>
      </c>
      <c r="BH20">
        <v>413119.45399999997</v>
      </c>
      <c r="BI20">
        <v>1.4257191093208601E-2</v>
      </c>
      <c r="BJ20">
        <v>1.3259187716683999E-2</v>
      </c>
      <c r="BK20">
        <v>1</v>
      </c>
      <c r="BL20" t="s">
        <v>69</v>
      </c>
      <c r="BM20">
        <v>1</v>
      </c>
      <c r="BN20" t="s">
        <v>479</v>
      </c>
    </row>
    <row r="21" spans="1:66">
      <c r="A21" s="144" t="str">
        <f t="shared" si="20"/>
        <v>청라교통</v>
      </c>
      <c r="B21" s="144" t="str">
        <f t="shared" si="21"/>
        <v>112</v>
      </c>
      <c r="C21" s="145" t="str">
        <f t="shared" si="22"/>
        <v>72바1573</v>
      </c>
      <c r="D21" s="133" t="str">
        <f t="shared" si="23"/>
        <v>대형</v>
      </c>
      <c r="E21" s="129" t="str">
        <f t="shared" si="16"/>
        <v>A</v>
      </c>
      <c r="F21" s="152">
        <f t="shared" si="17"/>
        <v>0.96947368421052638</v>
      </c>
      <c r="G21" s="153">
        <f t="shared" si="18"/>
        <v>1.8420000000000001</v>
      </c>
      <c r="H21" s="154">
        <f t="shared" si="19"/>
        <v>1.9</v>
      </c>
      <c r="I21" s="155">
        <f t="shared" si="24"/>
        <v>4077.14</v>
      </c>
      <c r="J21" s="156">
        <f t="shared" si="25"/>
        <v>3.4382481287907947E-2</v>
      </c>
      <c r="K21" s="156">
        <f t="shared" si="26"/>
        <v>0.37131266901068977</v>
      </c>
      <c r="L21" s="156">
        <f t="shared" si="27"/>
        <v>0.21779973216519424</v>
      </c>
      <c r="M21" s="157">
        <f t="shared" si="28"/>
        <v>18.635999999999999</v>
      </c>
      <c r="N21" s="158">
        <f t="shared" si="29"/>
        <v>7.3999999999999996E-2</v>
      </c>
      <c r="O21" s="158">
        <f t="shared" si="30"/>
        <v>51.555999999999997</v>
      </c>
      <c r="P21" s="159">
        <f t="shared" si="31"/>
        <v>0.12166666666666666</v>
      </c>
      <c r="Q21" s="160">
        <f t="shared" si="32"/>
        <v>82</v>
      </c>
      <c r="R21" s="161">
        <f t="shared" si="33"/>
        <v>27.615821210272035</v>
      </c>
      <c r="S21" s="146">
        <f t="shared" si="34"/>
        <v>3</v>
      </c>
      <c r="T21" s="146">
        <f t="shared" si="35"/>
        <v>2102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193</v>
      </c>
      <c r="AA21" t="s">
        <v>48</v>
      </c>
      <c r="AB21">
        <v>531</v>
      </c>
      <c r="AC21" s="1">
        <v>4077.14</v>
      </c>
      <c r="AD21" s="1">
        <v>2212.9780000000001</v>
      </c>
      <c r="AE21" s="28">
        <v>1.8420000000000001</v>
      </c>
      <c r="AF21">
        <v>1.9</v>
      </c>
      <c r="AG21">
        <v>18.635999999999999</v>
      </c>
      <c r="AH21">
        <v>248.42104699999999</v>
      </c>
      <c r="AI21">
        <v>8.5413320000000006</v>
      </c>
      <c r="AJ21">
        <v>92.241882000000004</v>
      </c>
      <c r="AK21">
        <v>888</v>
      </c>
      <c r="AL21">
        <v>3</v>
      </c>
      <c r="AM21">
        <v>2102</v>
      </c>
      <c r="AN21">
        <v>82</v>
      </c>
      <c r="AO21">
        <v>16.412216000000001</v>
      </c>
      <c r="AP21">
        <v>3607.8</v>
      </c>
      <c r="AQ21">
        <v>7.3</v>
      </c>
      <c r="AR21">
        <v>23</v>
      </c>
      <c r="AS21">
        <v>6175</v>
      </c>
      <c r="AT21">
        <v>7.3999999999999996E-2</v>
      </c>
      <c r="AU21">
        <v>51.555999999999997</v>
      </c>
      <c r="AV21">
        <v>35654</v>
      </c>
      <c r="AW21">
        <v>0</v>
      </c>
      <c r="AX21" s="29">
        <v>0.56999999999999995</v>
      </c>
      <c r="AY21">
        <v>0.96947368421052638</v>
      </c>
      <c r="AZ21" t="s">
        <v>66</v>
      </c>
      <c r="BA21" t="s">
        <v>199</v>
      </c>
      <c r="BB21">
        <v>1</v>
      </c>
      <c r="BC21" t="s">
        <v>489</v>
      </c>
      <c r="BD21">
        <v>5</v>
      </c>
      <c r="BE21">
        <v>99945.578999999983</v>
      </c>
      <c r="BF21">
        <v>4.0793600285211222E-2</v>
      </c>
      <c r="BG21">
        <v>3.9548321960715303E-2</v>
      </c>
      <c r="BH21">
        <v>413119.45399999997</v>
      </c>
      <c r="BI21">
        <v>9.8691551814454135E-3</v>
      </c>
      <c r="BJ21">
        <v>9.5678862338012902E-3</v>
      </c>
      <c r="BK21">
        <v>1</v>
      </c>
      <c r="BL21" t="s">
        <v>66</v>
      </c>
      <c r="BM21">
        <v>0</v>
      </c>
      <c r="BN21" t="s">
        <v>478</v>
      </c>
    </row>
    <row r="22" spans="1:66">
      <c r="A22" s="141" t="str">
        <f t="shared" si="20"/>
        <v>청라교통</v>
      </c>
      <c r="B22" s="141" t="str">
        <f t="shared" si="21"/>
        <v>112</v>
      </c>
      <c r="C22" s="142" t="str">
        <f t="shared" si="22"/>
        <v>72바1609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0.88090909090909086</v>
      </c>
      <c r="G22" s="163">
        <f t="shared" si="18"/>
        <v>1.9379999999999999</v>
      </c>
      <c r="H22" s="164">
        <f t="shared" si="19"/>
        <v>2.2000000000000002</v>
      </c>
      <c r="I22" s="165">
        <f t="shared" si="24"/>
        <v>6012.72</v>
      </c>
      <c r="J22" s="166">
        <f t="shared" si="25"/>
        <v>2.1732217008249656E-2</v>
      </c>
      <c r="K22" s="166">
        <f t="shared" si="26"/>
        <v>0.37491514458739572</v>
      </c>
      <c r="L22" s="166">
        <f t="shared" si="27"/>
        <v>0.29138226958847241</v>
      </c>
      <c r="M22" s="167">
        <f t="shared" si="28"/>
        <v>16.084</v>
      </c>
      <c r="N22" s="168">
        <f t="shared" si="29"/>
        <v>0.11600000000000001</v>
      </c>
      <c r="O22" s="168">
        <f t="shared" si="30"/>
        <v>18.228000000000002</v>
      </c>
      <c r="P22" s="169">
        <f t="shared" si="31"/>
        <v>0</v>
      </c>
      <c r="Q22" s="170">
        <f t="shared" si="32"/>
        <v>80</v>
      </c>
      <c r="R22" s="171">
        <f t="shared" si="33"/>
        <v>26.634474528199011</v>
      </c>
      <c r="S22" s="143">
        <f t="shared" si="34"/>
        <v>7</v>
      </c>
      <c r="T22" s="143">
        <f t="shared" si="35"/>
        <v>1096</v>
      </c>
      <c r="U22" t="s">
        <v>118</v>
      </c>
      <c r="V22" t="s">
        <v>119</v>
      </c>
      <c r="W22" s="4" t="s">
        <v>118</v>
      </c>
      <c r="X22" s="4" t="s">
        <v>119</v>
      </c>
      <c r="Y22" s="4" t="s">
        <v>219</v>
      </c>
      <c r="Z22" s="4" t="s">
        <v>193</v>
      </c>
      <c r="AA22" s="4" t="s">
        <v>48</v>
      </c>
      <c r="AB22" s="4">
        <v>531</v>
      </c>
      <c r="AC22" s="4">
        <v>6012.72</v>
      </c>
      <c r="AD22" s="4">
        <v>3101.835</v>
      </c>
      <c r="AE22" s="4">
        <v>1.9379999999999999</v>
      </c>
      <c r="AF22" s="4">
        <v>2.2000000000000002</v>
      </c>
      <c r="AG22" s="4">
        <v>16.084</v>
      </c>
      <c r="AH22" s="4">
        <v>374.15851300000003</v>
      </c>
      <c r="AI22" s="4">
        <v>8.1312940000000005</v>
      </c>
      <c r="AJ22" s="4">
        <v>140.277693</v>
      </c>
      <c r="AK22" s="4">
        <v>1752</v>
      </c>
      <c r="AL22" s="4">
        <v>7</v>
      </c>
      <c r="AM22" s="4">
        <v>1096</v>
      </c>
      <c r="AN22" s="4">
        <v>80</v>
      </c>
      <c r="AO22" s="4">
        <v>16.069980000000001</v>
      </c>
      <c r="AP22" s="4">
        <v>6748.3</v>
      </c>
      <c r="AQ22" s="4">
        <v>0</v>
      </c>
      <c r="AR22" s="4">
        <v>16</v>
      </c>
      <c r="AS22" s="4">
        <v>8040</v>
      </c>
      <c r="AT22" s="4">
        <v>0.11600000000000001</v>
      </c>
      <c r="AU22" s="4">
        <v>18.228000000000002</v>
      </c>
      <c r="AV22" s="4">
        <v>51807</v>
      </c>
      <c r="AW22" s="4">
        <v>0</v>
      </c>
      <c r="AX22" s="30">
        <v>0.56000000000000005</v>
      </c>
      <c r="AY22">
        <v>0.88090909090909086</v>
      </c>
      <c r="AZ22" t="s">
        <v>69</v>
      </c>
      <c r="BA22" t="s">
        <v>199</v>
      </c>
      <c r="BB22">
        <v>3</v>
      </c>
      <c r="BC22" t="s">
        <v>218</v>
      </c>
      <c r="BD22">
        <v>7</v>
      </c>
      <c r="BE22">
        <v>99945.578999999983</v>
      </c>
      <c r="BF22">
        <v>6.0159939640751905E-2</v>
      </c>
      <c r="BG22">
        <v>5.2995437738080541E-2</v>
      </c>
      <c r="BH22">
        <v>413119.45399999997</v>
      </c>
      <c r="BI22">
        <v>1.4554434417895994E-2</v>
      </c>
      <c r="BJ22">
        <v>1.2821133591764743E-2</v>
      </c>
      <c r="BK22">
        <v>1</v>
      </c>
      <c r="BL22" t="s">
        <v>67</v>
      </c>
      <c r="BM22">
        <v>1</v>
      </c>
      <c r="BN22" t="s">
        <v>479</v>
      </c>
    </row>
    <row r="23" spans="1:66">
      <c r="A23" s="144" t="str">
        <f t="shared" si="20"/>
        <v>청라교통</v>
      </c>
      <c r="B23" s="144" t="str">
        <f t="shared" si="21"/>
        <v>112</v>
      </c>
      <c r="C23" s="145" t="str">
        <f t="shared" si="22"/>
        <v>72바1611</v>
      </c>
      <c r="D23" s="133" t="str">
        <f t="shared" si="23"/>
        <v>대형</v>
      </c>
      <c r="E23" s="129" t="str">
        <f t="shared" si="16"/>
        <v>C</v>
      </c>
      <c r="F23" s="152">
        <f t="shared" si="17"/>
        <v>0.87318181818181817</v>
      </c>
      <c r="G23" s="153">
        <f t="shared" si="18"/>
        <v>1.921</v>
      </c>
      <c r="H23" s="154">
        <f t="shared" si="19"/>
        <v>2.2000000000000002</v>
      </c>
      <c r="I23" s="155">
        <f t="shared" si="24"/>
        <v>5784.9520000000002</v>
      </c>
      <c r="J23" s="156">
        <f t="shared" si="25"/>
        <v>2.1780401004615296E-2</v>
      </c>
      <c r="K23" s="156">
        <f t="shared" si="26"/>
        <v>0.36826328357356941</v>
      </c>
      <c r="L23" s="156">
        <f t="shared" si="27"/>
        <v>0.2371670499599651</v>
      </c>
      <c r="M23" s="157">
        <f t="shared" si="28"/>
        <v>15.523999999999999</v>
      </c>
      <c r="N23" s="158">
        <f t="shared" si="29"/>
        <v>0.27700000000000002</v>
      </c>
      <c r="O23" s="158">
        <f t="shared" si="30"/>
        <v>23.613</v>
      </c>
      <c r="P23" s="159">
        <f t="shared" si="31"/>
        <v>18.3</v>
      </c>
      <c r="Q23" s="160">
        <f t="shared" si="32"/>
        <v>104</v>
      </c>
      <c r="R23" s="161">
        <f t="shared" si="33"/>
        <v>25.751741298451144</v>
      </c>
      <c r="S23" s="146">
        <f t="shared" si="34"/>
        <v>16</v>
      </c>
      <c r="T23" s="146">
        <f t="shared" si="35"/>
        <v>1366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220</v>
      </c>
      <c r="Z23" t="s">
        <v>193</v>
      </c>
      <c r="AA23" t="s">
        <v>48</v>
      </c>
      <c r="AB23">
        <v>531</v>
      </c>
      <c r="AC23" s="1">
        <v>5784.9520000000002</v>
      </c>
      <c r="AD23" s="1">
        <v>3011.5659999999998</v>
      </c>
      <c r="AE23" s="28">
        <v>1.921</v>
      </c>
      <c r="AF23">
        <v>2.2000000000000002</v>
      </c>
      <c r="AG23">
        <v>15.523999999999999</v>
      </c>
      <c r="AH23">
        <v>368.29381599999999</v>
      </c>
      <c r="AI23">
        <v>8.0215870000000002</v>
      </c>
      <c r="AJ23">
        <v>135.62908999999999</v>
      </c>
      <c r="AK23">
        <v>1372</v>
      </c>
      <c r="AL23">
        <v>16</v>
      </c>
      <c r="AM23">
        <v>1366</v>
      </c>
      <c r="AN23">
        <v>104</v>
      </c>
      <c r="AO23">
        <v>15.707437000000001</v>
      </c>
      <c r="AP23">
        <v>8704.7000000000007</v>
      </c>
      <c r="AQ23">
        <v>1098</v>
      </c>
      <c r="AR23">
        <v>43</v>
      </c>
      <c r="AS23">
        <v>26627</v>
      </c>
      <c r="AT23">
        <v>0.27700000000000002</v>
      </c>
      <c r="AU23">
        <v>23.613</v>
      </c>
      <c r="AV23">
        <v>45531</v>
      </c>
      <c r="AW23">
        <v>0</v>
      </c>
      <c r="AX23" s="29">
        <v>0.56000000000000005</v>
      </c>
      <c r="AY23">
        <v>0.87318181818181817</v>
      </c>
      <c r="AZ23" t="s">
        <v>69</v>
      </c>
      <c r="BA23" t="s">
        <v>199</v>
      </c>
      <c r="BB23">
        <v>5</v>
      </c>
      <c r="BC23" t="s">
        <v>480</v>
      </c>
      <c r="BD23">
        <v>10</v>
      </c>
      <c r="BE23">
        <v>99945.578999999983</v>
      </c>
      <c r="BF23">
        <v>5.7881019429583784E-2</v>
      </c>
      <c r="BG23">
        <v>5.0540653783741112E-2</v>
      </c>
      <c r="BH23">
        <v>413119.45399999997</v>
      </c>
      <c r="BI23">
        <v>1.4003097515712734E-2</v>
      </c>
      <c r="BJ23">
        <v>1.2227250148947346E-2</v>
      </c>
      <c r="BK23">
        <v>1</v>
      </c>
      <c r="BL23" t="s">
        <v>67</v>
      </c>
      <c r="BM23">
        <v>1</v>
      </c>
      <c r="BN23" t="s">
        <v>479</v>
      </c>
    </row>
    <row r="24" spans="1:66">
      <c r="A24" s="141" t="str">
        <f t="shared" si="20"/>
        <v>청라교통</v>
      </c>
      <c r="B24" s="141" t="str">
        <f t="shared" si="21"/>
        <v>112</v>
      </c>
      <c r="C24" s="142" t="str">
        <f t="shared" si="22"/>
        <v>72바1612</v>
      </c>
      <c r="D24" s="116" t="str">
        <f t="shared" si="23"/>
        <v>대형</v>
      </c>
      <c r="E24" s="112" t="str">
        <f t="shared" si="16"/>
        <v>S</v>
      </c>
      <c r="F24" s="162">
        <f t="shared" si="17"/>
        <v>1.0009523809523808</v>
      </c>
      <c r="G24" s="163">
        <f t="shared" si="18"/>
        <v>2.1019999999999999</v>
      </c>
      <c r="H24" s="164">
        <f t="shared" si="19"/>
        <v>2.1</v>
      </c>
      <c r="I24" s="165">
        <f t="shared" si="24"/>
        <v>6168.3249999999998</v>
      </c>
      <c r="J24" s="166">
        <f t="shared" si="25"/>
        <v>1.7449731504151387E-2</v>
      </c>
      <c r="K24" s="166">
        <f t="shared" si="26"/>
        <v>0.4043094635180714</v>
      </c>
      <c r="L24" s="166">
        <f t="shared" si="27"/>
        <v>0.16714424094061192</v>
      </c>
      <c r="M24" s="167">
        <f t="shared" si="28"/>
        <v>17.581</v>
      </c>
      <c r="N24" s="168">
        <f t="shared" si="29"/>
        <v>0.38900000000000001</v>
      </c>
      <c r="O24" s="168">
        <f t="shared" si="30"/>
        <v>57.503</v>
      </c>
      <c r="P24" s="169">
        <f t="shared" si="31"/>
        <v>0</v>
      </c>
      <c r="Q24" s="170">
        <f t="shared" si="32"/>
        <v>84</v>
      </c>
      <c r="R24" s="171">
        <f t="shared" si="33"/>
        <v>26.90300889415111</v>
      </c>
      <c r="S24" s="143">
        <f t="shared" si="34"/>
        <v>24</v>
      </c>
      <c r="T24" s="143">
        <f t="shared" si="35"/>
        <v>3547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221</v>
      </c>
      <c r="Z24" t="s">
        <v>193</v>
      </c>
      <c r="AA24" t="s">
        <v>48</v>
      </c>
      <c r="AB24">
        <v>531</v>
      </c>
      <c r="AC24" s="1">
        <v>6168.3249999999998</v>
      </c>
      <c r="AD24" s="1">
        <v>2935.0549999999998</v>
      </c>
      <c r="AE24" s="28">
        <v>2.1019999999999999</v>
      </c>
      <c r="AF24">
        <v>2.1</v>
      </c>
      <c r="AG24">
        <v>17.581</v>
      </c>
      <c r="AH24">
        <v>396.51320700000002</v>
      </c>
      <c r="AI24">
        <v>6.9190490000000002</v>
      </c>
      <c r="AJ24">
        <v>160.314042</v>
      </c>
      <c r="AK24">
        <v>1031</v>
      </c>
      <c r="AL24">
        <v>24</v>
      </c>
      <c r="AM24">
        <v>3547</v>
      </c>
      <c r="AN24">
        <v>84</v>
      </c>
      <c r="AO24">
        <v>15.556417</v>
      </c>
      <c r="AP24">
        <v>10403</v>
      </c>
      <c r="AQ24">
        <v>0</v>
      </c>
      <c r="AR24">
        <v>56</v>
      </c>
      <c r="AS24">
        <v>53482</v>
      </c>
      <c r="AT24">
        <v>0.38900000000000001</v>
      </c>
      <c r="AU24">
        <v>57.503</v>
      </c>
      <c r="AV24">
        <v>49205</v>
      </c>
      <c r="AW24">
        <v>0</v>
      </c>
      <c r="AX24" s="29">
        <v>0.64</v>
      </c>
      <c r="AY24">
        <v>1.0009523809523808</v>
      </c>
      <c r="AZ24" t="s">
        <v>71</v>
      </c>
      <c r="BA24" t="s">
        <v>199</v>
      </c>
      <c r="BB24">
        <v>3</v>
      </c>
      <c r="BC24" t="s">
        <v>517</v>
      </c>
      <c r="BD24">
        <v>11</v>
      </c>
      <c r="BE24">
        <v>99945.578999999983</v>
      </c>
      <c r="BF24">
        <v>6.1716836919820141E-2</v>
      </c>
      <c r="BG24">
        <v>6.1775614859743769E-2</v>
      </c>
      <c r="BH24">
        <v>413119.45399999997</v>
      </c>
      <c r="BI24">
        <v>1.4931093029572023E-2</v>
      </c>
      <c r="BJ24">
        <v>1.4945313118171613E-2</v>
      </c>
      <c r="BK24">
        <v>1</v>
      </c>
      <c r="BL24" t="s">
        <v>68</v>
      </c>
      <c r="BM24">
        <v>2</v>
      </c>
      <c r="BN24" t="s">
        <v>479</v>
      </c>
    </row>
    <row r="25" spans="1:66">
      <c r="A25" s="144" t="str">
        <f t="shared" si="20"/>
        <v>청라교통</v>
      </c>
      <c r="B25" s="144" t="str">
        <f t="shared" si="21"/>
        <v>306</v>
      </c>
      <c r="C25" s="145" t="str">
        <f t="shared" si="22"/>
        <v>70바5921</v>
      </c>
      <c r="D25" s="133" t="str">
        <f t="shared" si="23"/>
        <v>대형</v>
      </c>
      <c r="E25" s="129" t="str">
        <f t="shared" si="16"/>
        <v>B</v>
      </c>
      <c r="F25" s="152">
        <f t="shared" si="17"/>
        <v>0.93624999999999992</v>
      </c>
      <c r="G25" s="153">
        <f t="shared" si="18"/>
        <v>2.996</v>
      </c>
      <c r="H25" s="154">
        <f t="shared" si="19"/>
        <v>3.2</v>
      </c>
      <c r="I25" s="155">
        <f t="shared" si="24"/>
        <v>9655.7199999999993</v>
      </c>
      <c r="J25" s="156">
        <f t="shared" si="25"/>
        <v>8.0145467464340144E-3</v>
      </c>
      <c r="K25" s="156">
        <f t="shared" si="26"/>
        <v>0.2179048429084354</v>
      </c>
      <c r="L25" s="156">
        <f t="shared" si="27"/>
        <v>0.11350784819775223</v>
      </c>
      <c r="M25" s="157">
        <f t="shared" si="28"/>
        <v>15.680999999999999</v>
      </c>
      <c r="N25" s="158">
        <f t="shared" si="29"/>
        <v>5.1999999999999998E-2</v>
      </c>
      <c r="O25" s="158">
        <f t="shared" si="30"/>
        <v>11.05</v>
      </c>
      <c r="P25" s="159">
        <f t="shared" si="31"/>
        <v>388.56833333333333</v>
      </c>
      <c r="Q25" s="160">
        <f t="shared" si="32"/>
        <v>92</v>
      </c>
      <c r="R25" s="161">
        <f t="shared" si="33"/>
        <v>42.739331349797858</v>
      </c>
      <c r="S25" s="146">
        <f t="shared" si="34"/>
        <v>5</v>
      </c>
      <c r="T25" s="146">
        <f t="shared" si="35"/>
        <v>1067</v>
      </c>
      <c r="U25" t="s">
        <v>118</v>
      </c>
      <c r="V25" t="s">
        <v>120</v>
      </c>
      <c r="W25" s="4" t="s">
        <v>118</v>
      </c>
      <c r="X25" s="4" t="s">
        <v>120</v>
      </c>
      <c r="Y25" s="4" t="s">
        <v>222</v>
      </c>
      <c r="Z25" s="4" t="s">
        <v>193</v>
      </c>
      <c r="AA25" s="4" t="s">
        <v>48</v>
      </c>
      <c r="AB25" s="4">
        <v>531</v>
      </c>
      <c r="AC25" s="4">
        <v>9655.7199999999993</v>
      </c>
      <c r="AD25" s="4">
        <v>3222.598</v>
      </c>
      <c r="AE25" s="4">
        <v>2.996</v>
      </c>
      <c r="AF25" s="4">
        <v>3.2</v>
      </c>
      <c r="AG25" s="4">
        <v>15.680999999999999</v>
      </c>
      <c r="AH25" s="4">
        <v>291.85742800000003</v>
      </c>
      <c r="AI25" s="4">
        <v>2.339105</v>
      </c>
      <c r="AJ25" s="4">
        <v>63.597147</v>
      </c>
      <c r="AK25" s="4">
        <v>1096</v>
      </c>
      <c r="AL25" s="4">
        <v>5</v>
      </c>
      <c r="AM25" s="4">
        <v>1067</v>
      </c>
      <c r="AN25" s="4">
        <v>92</v>
      </c>
      <c r="AO25" s="4">
        <v>33.083686999999998</v>
      </c>
      <c r="AP25" s="4">
        <v>59378.6</v>
      </c>
      <c r="AQ25" s="4">
        <v>23314.1</v>
      </c>
      <c r="AR25" s="4">
        <v>11</v>
      </c>
      <c r="AS25" s="4">
        <v>6086</v>
      </c>
      <c r="AT25" s="4">
        <v>5.1999999999999998E-2</v>
      </c>
      <c r="AU25" s="4">
        <v>11.05</v>
      </c>
      <c r="AV25" s="4">
        <v>91084</v>
      </c>
      <c r="AW25" s="4">
        <v>0</v>
      </c>
      <c r="AX25" s="30">
        <v>0.53</v>
      </c>
      <c r="AY25">
        <v>0.93624999999999992</v>
      </c>
      <c r="AZ25" t="s">
        <v>68</v>
      </c>
      <c r="BA25" t="s">
        <v>490</v>
      </c>
      <c r="BB25">
        <v>1</v>
      </c>
      <c r="BC25" t="s">
        <v>492</v>
      </c>
      <c r="BD25">
        <v>8</v>
      </c>
      <c r="BE25">
        <v>135639.40600000002</v>
      </c>
      <c r="BF25">
        <v>7.1186687443912849E-2</v>
      </c>
      <c r="BG25">
        <v>6.6648536119363402E-2</v>
      </c>
      <c r="BH25">
        <v>413119.45399999997</v>
      </c>
      <c r="BI25">
        <v>2.3372707110520145E-2</v>
      </c>
      <c r="BJ25">
        <v>2.1882697032224483E-2</v>
      </c>
      <c r="BK25">
        <v>1</v>
      </c>
      <c r="BL25" t="s">
        <v>69</v>
      </c>
      <c r="BM25">
        <v>1</v>
      </c>
      <c r="BN25" t="s">
        <v>479</v>
      </c>
    </row>
    <row r="26" spans="1:66">
      <c r="A26" s="141" t="str">
        <f t="shared" si="20"/>
        <v>청라교통</v>
      </c>
      <c r="B26" s="141" t="str">
        <f t="shared" si="21"/>
        <v>306</v>
      </c>
      <c r="C26" s="142" t="str">
        <f t="shared" si="22"/>
        <v>70바6049</v>
      </c>
      <c r="D26" s="116" t="str">
        <f t="shared" si="23"/>
        <v>대형</v>
      </c>
      <c r="E26" s="112" t="str">
        <f t="shared" si="16"/>
        <v>D</v>
      </c>
      <c r="F26" s="162">
        <f t="shared" si="17"/>
        <v>0.83676470588235297</v>
      </c>
      <c r="G26" s="163">
        <f t="shared" si="18"/>
        <v>2.8450000000000002</v>
      </c>
      <c r="H26" s="164">
        <f t="shared" si="19"/>
        <v>3.4</v>
      </c>
      <c r="I26" s="165">
        <f t="shared" si="24"/>
        <v>9940.473</v>
      </c>
      <c r="J26" s="166">
        <f t="shared" si="25"/>
        <v>1.5383167745541724E-2</v>
      </c>
      <c r="K26" s="166">
        <f t="shared" si="26"/>
        <v>0.23277253767623055</v>
      </c>
      <c r="L26" s="166">
        <f t="shared" si="27"/>
        <v>0.18329107679282464</v>
      </c>
      <c r="M26" s="167">
        <f t="shared" si="28"/>
        <v>17.965</v>
      </c>
      <c r="N26" s="168">
        <f t="shared" si="29"/>
        <v>0.01</v>
      </c>
      <c r="O26" s="168">
        <f t="shared" si="30"/>
        <v>14.476000000000001</v>
      </c>
      <c r="P26" s="169">
        <f t="shared" si="31"/>
        <v>539.18333333333328</v>
      </c>
      <c r="Q26" s="170">
        <f t="shared" si="32"/>
        <v>94</v>
      </c>
      <c r="R26" s="171">
        <f t="shared" si="33"/>
        <v>42.280130929635398</v>
      </c>
      <c r="S26" s="143">
        <f t="shared" si="34"/>
        <v>1</v>
      </c>
      <c r="T26" s="143">
        <f t="shared" si="35"/>
        <v>1439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223</v>
      </c>
      <c r="Z26" t="s">
        <v>193</v>
      </c>
      <c r="AA26" t="s">
        <v>48</v>
      </c>
      <c r="AB26">
        <v>531</v>
      </c>
      <c r="AC26" s="1">
        <v>9940.473</v>
      </c>
      <c r="AD26" s="1">
        <v>3493.9070000000002</v>
      </c>
      <c r="AE26" s="28">
        <v>2.8450000000000002</v>
      </c>
      <c r="AF26">
        <v>3.4</v>
      </c>
      <c r="AG26">
        <v>17.965</v>
      </c>
      <c r="AH26">
        <v>312.71075500000001</v>
      </c>
      <c r="AI26">
        <v>4.8104820000000004</v>
      </c>
      <c r="AJ26">
        <v>72.790475999999998</v>
      </c>
      <c r="AK26">
        <v>1822</v>
      </c>
      <c r="AL26">
        <v>1</v>
      </c>
      <c r="AM26">
        <v>1439</v>
      </c>
      <c r="AN26">
        <v>94</v>
      </c>
      <c r="AO26">
        <v>31.788074999999999</v>
      </c>
      <c r="AP26">
        <v>66206.2</v>
      </c>
      <c r="AQ26">
        <v>32351</v>
      </c>
      <c r="AR26">
        <v>16</v>
      </c>
      <c r="AS26">
        <v>8069</v>
      </c>
      <c r="AT26">
        <v>0.01</v>
      </c>
      <c r="AU26">
        <v>14.476000000000001</v>
      </c>
      <c r="AV26">
        <v>95580</v>
      </c>
      <c r="AW26">
        <v>0</v>
      </c>
      <c r="AX26" s="29">
        <v>0.56000000000000005</v>
      </c>
      <c r="AY26">
        <v>0.83676470588235297</v>
      </c>
      <c r="AZ26" t="s">
        <v>67</v>
      </c>
      <c r="BA26" t="s">
        <v>490</v>
      </c>
      <c r="BB26">
        <v>3</v>
      </c>
      <c r="BC26" t="s">
        <v>494</v>
      </c>
      <c r="BD26">
        <v>11</v>
      </c>
      <c r="BE26">
        <v>135639.40600000002</v>
      </c>
      <c r="BF26">
        <v>7.3286025743875632E-2</v>
      </c>
      <c r="BG26">
        <v>6.132315977686064E-2</v>
      </c>
      <c r="BH26">
        <v>413119.45399999997</v>
      </c>
      <c r="BI26">
        <v>2.4061982324366647E-2</v>
      </c>
      <c r="BJ26">
        <v>2.0134217562595032E-2</v>
      </c>
      <c r="BK26">
        <v>1</v>
      </c>
      <c r="BL26" t="s">
        <v>67</v>
      </c>
      <c r="BM26">
        <v>0</v>
      </c>
      <c r="BN26" t="s">
        <v>478</v>
      </c>
    </row>
    <row r="27" spans="1:66">
      <c r="A27" s="144" t="str">
        <f t="shared" si="20"/>
        <v>청라교통</v>
      </c>
      <c r="B27" s="144" t="str">
        <f t="shared" si="21"/>
        <v>306</v>
      </c>
      <c r="C27" s="145" t="str">
        <f t="shared" si="22"/>
        <v>70바6050</v>
      </c>
      <c r="D27" s="133" t="str">
        <f t="shared" si="23"/>
        <v>대형</v>
      </c>
      <c r="E27" s="129" t="str">
        <f t="shared" si="16"/>
        <v>A</v>
      </c>
      <c r="F27" s="152">
        <f t="shared" si="17"/>
        <v>0.95281249999999995</v>
      </c>
      <c r="G27" s="153">
        <f t="shared" si="18"/>
        <v>3.0489999999999999</v>
      </c>
      <c r="H27" s="154">
        <f t="shared" si="19"/>
        <v>3.2</v>
      </c>
      <c r="I27" s="155">
        <f t="shared" si="24"/>
        <v>9949.3690000000006</v>
      </c>
      <c r="J27" s="156">
        <f t="shared" si="25"/>
        <v>1.8112288903818184E-2</v>
      </c>
      <c r="K27" s="156">
        <f t="shared" si="26"/>
        <v>0.23764712249445416</v>
      </c>
      <c r="L27" s="156">
        <f t="shared" si="27"/>
        <v>0.14031040561466762</v>
      </c>
      <c r="M27" s="157">
        <f t="shared" si="28"/>
        <v>16.73</v>
      </c>
      <c r="N27" s="158">
        <f t="shared" si="29"/>
        <v>0.02</v>
      </c>
      <c r="O27" s="158">
        <f t="shared" si="30"/>
        <v>10.332000000000001</v>
      </c>
      <c r="P27" s="159">
        <f t="shared" si="31"/>
        <v>509.99166666666667</v>
      </c>
      <c r="Q27" s="160">
        <f t="shared" si="32"/>
        <v>93</v>
      </c>
      <c r="R27" s="161">
        <f t="shared" si="33"/>
        <v>41.590378317282351</v>
      </c>
      <c r="S27" s="146">
        <f t="shared" si="34"/>
        <v>2</v>
      </c>
      <c r="T27" s="146">
        <f t="shared" si="35"/>
        <v>1028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224</v>
      </c>
      <c r="Z27" s="4" t="s">
        <v>193</v>
      </c>
      <c r="AA27" s="4" t="s">
        <v>48</v>
      </c>
      <c r="AB27" s="4">
        <v>531</v>
      </c>
      <c r="AC27" s="4">
        <v>9949.3690000000006</v>
      </c>
      <c r="AD27" s="4">
        <v>3262.7570000000001</v>
      </c>
      <c r="AE27" s="4">
        <v>3.0489999999999999</v>
      </c>
      <c r="AF27" s="4">
        <v>3.2</v>
      </c>
      <c r="AG27" s="4">
        <v>16.73</v>
      </c>
      <c r="AH27" s="4">
        <v>321.43215199999997</v>
      </c>
      <c r="AI27" s="4">
        <v>5.8218719999999999</v>
      </c>
      <c r="AJ27" s="4">
        <v>76.387426000000005</v>
      </c>
      <c r="AK27" s="4">
        <v>1396</v>
      </c>
      <c r="AL27" s="4">
        <v>2</v>
      </c>
      <c r="AM27" s="4">
        <v>1028</v>
      </c>
      <c r="AN27" s="4">
        <v>93</v>
      </c>
      <c r="AO27" s="4">
        <v>30.953247000000001</v>
      </c>
      <c r="AP27" s="4">
        <v>63522.5</v>
      </c>
      <c r="AQ27" s="4">
        <v>30599.5</v>
      </c>
      <c r="AR27" s="4">
        <v>24</v>
      </c>
      <c r="AS27" s="4">
        <v>15210</v>
      </c>
      <c r="AT27" s="4">
        <v>0.02</v>
      </c>
      <c r="AU27" s="4">
        <v>10.332000000000001</v>
      </c>
      <c r="AV27" s="4">
        <v>95726</v>
      </c>
      <c r="AW27" s="4">
        <v>0</v>
      </c>
      <c r="AX27" s="30">
        <v>0.57999999999999996</v>
      </c>
      <c r="AY27">
        <v>0.95281249999999995</v>
      </c>
      <c r="AZ27" t="s">
        <v>66</v>
      </c>
      <c r="BA27" t="s">
        <v>490</v>
      </c>
      <c r="BB27">
        <v>1</v>
      </c>
      <c r="BC27" t="s">
        <v>521</v>
      </c>
      <c r="BD27">
        <v>12</v>
      </c>
      <c r="BE27">
        <v>135639.40600000002</v>
      </c>
      <c r="BF27">
        <v>7.3351611404137221E-2</v>
      </c>
      <c r="BG27">
        <v>6.9890332241004494E-2</v>
      </c>
      <c r="BH27">
        <v>413119.45399999997</v>
      </c>
      <c r="BI27">
        <v>2.4083516047636918E-2</v>
      </c>
      <c r="BJ27">
        <v>2.2947075134139051E-2</v>
      </c>
      <c r="BK27">
        <v>1</v>
      </c>
      <c r="BL27" t="s">
        <v>68</v>
      </c>
      <c r="BM27">
        <v>1</v>
      </c>
      <c r="BN27" t="s">
        <v>479</v>
      </c>
    </row>
    <row r="28" spans="1:66">
      <c r="A28" s="141" t="str">
        <f t="shared" si="20"/>
        <v>청라교통</v>
      </c>
      <c r="B28" s="141" t="str">
        <f t="shared" si="21"/>
        <v>306</v>
      </c>
      <c r="C28" s="142" t="str">
        <f t="shared" si="22"/>
        <v>70바6051</v>
      </c>
      <c r="D28" s="116" t="str">
        <f t="shared" si="23"/>
        <v>대형</v>
      </c>
      <c r="E28" s="112" t="str">
        <f t="shared" si="16"/>
        <v>C</v>
      </c>
      <c r="F28" s="162">
        <f t="shared" si="17"/>
        <v>0.87029411764705888</v>
      </c>
      <c r="G28" s="163">
        <f t="shared" si="18"/>
        <v>2.9590000000000001</v>
      </c>
      <c r="H28" s="164">
        <f t="shared" si="19"/>
        <v>3.4</v>
      </c>
      <c r="I28" s="165">
        <f t="shared" si="24"/>
        <v>10686.429</v>
      </c>
      <c r="J28" s="166">
        <f t="shared" si="25"/>
        <v>7.9710569152076308E-3</v>
      </c>
      <c r="K28" s="166">
        <f t="shared" si="26"/>
        <v>0.23675702704708726</v>
      </c>
      <c r="L28" s="166">
        <f t="shared" si="27"/>
        <v>0.11528640671266333</v>
      </c>
      <c r="M28" s="167">
        <f t="shared" si="28"/>
        <v>17.364999999999998</v>
      </c>
      <c r="N28" s="168">
        <f t="shared" si="29"/>
        <v>1.9E-2</v>
      </c>
      <c r="O28" s="168">
        <f t="shared" si="30"/>
        <v>8.2530000000000001</v>
      </c>
      <c r="P28" s="169">
        <f t="shared" si="31"/>
        <v>357.04500000000002</v>
      </c>
      <c r="Q28" s="170">
        <f t="shared" si="32"/>
        <v>98</v>
      </c>
      <c r="R28" s="171">
        <f t="shared" si="33"/>
        <v>42.912056864264088</v>
      </c>
      <c r="S28" s="143">
        <f t="shared" si="34"/>
        <v>2</v>
      </c>
      <c r="T28" s="143">
        <f t="shared" si="35"/>
        <v>882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225</v>
      </c>
      <c r="Z28" s="4" t="s">
        <v>193</v>
      </c>
      <c r="AA28" s="4" t="s">
        <v>48</v>
      </c>
      <c r="AB28" s="4">
        <v>531</v>
      </c>
      <c r="AC28" s="4">
        <v>10686.429</v>
      </c>
      <c r="AD28" s="4">
        <v>3611.6149999999998</v>
      </c>
      <c r="AE28" s="4">
        <v>2.9590000000000001</v>
      </c>
      <c r="AF28" s="4">
        <v>3.4</v>
      </c>
      <c r="AG28" s="4">
        <v>17.364999999999998</v>
      </c>
      <c r="AH28" s="4">
        <v>329.72352699999999</v>
      </c>
      <c r="AI28" s="4">
        <v>2.6282450000000002</v>
      </c>
      <c r="AJ28" s="4">
        <v>78.064362000000003</v>
      </c>
      <c r="AK28" s="4">
        <v>1232</v>
      </c>
      <c r="AL28" s="4">
        <v>2</v>
      </c>
      <c r="AM28" s="4">
        <v>882</v>
      </c>
      <c r="AN28" s="4">
        <v>98</v>
      </c>
      <c r="AO28" s="4">
        <v>32.410271000000002</v>
      </c>
      <c r="AP28" s="4">
        <v>61773.3</v>
      </c>
      <c r="AQ28" s="4">
        <v>21422.7</v>
      </c>
      <c r="AR28" s="4">
        <v>23</v>
      </c>
      <c r="AS28" s="4">
        <v>13242</v>
      </c>
      <c r="AT28" s="4">
        <v>1.9E-2</v>
      </c>
      <c r="AU28" s="4">
        <v>8.2530000000000001</v>
      </c>
      <c r="AV28" s="4">
        <v>101579</v>
      </c>
      <c r="AW28" s="4">
        <v>0</v>
      </c>
      <c r="AX28" s="30">
        <v>0.56000000000000005</v>
      </c>
      <c r="AY28">
        <v>0.87029411764705888</v>
      </c>
      <c r="AZ28" t="s">
        <v>69</v>
      </c>
      <c r="BA28" t="s">
        <v>490</v>
      </c>
      <c r="BB28">
        <v>5</v>
      </c>
      <c r="BC28" t="s">
        <v>575</v>
      </c>
      <c r="BD28">
        <v>13</v>
      </c>
      <c r="BE28">
        <v>135639.40600000002</v>
      </c>
      <c r="BF28">
        <v>7.8785577990514041E-2</v>
      </c>
      <c r="BG28">
        <v>6.8566625080567961E-2</v>
      </c>
      <c r="BH28">
        <v>413119.45399999997</v>
      </c>
      <c r="BI28">
        <v>2.5867648924613462E-2</v>
      </c>
      <c r="BJ28">
        <v>2.2512462696450363E-2</v>
      </c>
      <c r="BK28">
        <v>1</v>
      </c>
      <c r="BL28" t="s">
        <v>69</v>
      </c>
      <c r="BM28">
        <v>0</v>
      </c>
      <c r="BN28" t="s">
        <v>478</v>
      </c>
    </row>
    <row r="29" spans="1:66">
      <c r="A29" s="144" t="str">
        <f t="shared" si="20"/>
        <v>청라교통</v>
      </c>
      <c r="B29" s="144" t="str">
        <f t="shared" si="21"/>
        <v>306</v>
      </c>
      <c r="C29" s="145" t="str">
        <f t="shared" si="22"/>
        <v>70바6085</v>
      </c>
      <c r="D29" s="133" t="str">
        <f t="shared" si="23"/>
        <v>대형</v>
      </c>
      <c r="E29" s="129" t="str">
        <f t="shared" si="16"/>
        <v>C</v>
      </c>
      <c r="F29" s="152">
        <f t="shared" si="17"/>
        <v>0.8739393939393939</v>
      </c>
      <c r="G29" s="153">
        <f t="shared" si="18"/>
        <v>2.8839999999999999</v>
      </c>
      <c r="H29" s="154">
        <f t="shared" si="19"/>
        <v>3.3</v>
      </c>
      <c r="I29" s="155">
        <f t="shared" si="24"/>
        <v>11348.4</v>
      </c>
      <c r="J29" s="156">
        <f t="shared" si="25"/>
        <v>1.8721363204449341E-2</v>
      </c>
      <c r="K29" s="156">
        <f t="shared" si="26"/>
        <v>0.24859744046366353</v>
      </c>
      <c r="L29" s="156">
        <f t="shared" si="27"/>
        <v>0.14724542666807655</v>
      </c>
      <c r="M29" s="157">
        <f t="shared" si="28"/>
        <v>19.361000000000001</v>
      </c>
      <c r="N29" s="158">
        <f t="shared" si="29"/>
        <v>7.0000000000000007E-2</v>
      </c>
      <c r="O29" s="158">
        <f t="shared" si="30"/>
        <v>21.88</v>
      </c>
      <c r="P29" s="159">
        <f t="shared" si="31"/>
        <v>460.45166666666665</v>
      </c>
      <c r="Q29" s="160">
        <f t="shared" si="32"/>
        <v>95</v>
      </c>
      <c r="R29" s="161">
        <f t="shared" si="33"/>
        <v>43.691229946160888</v>
      </c>
      <c r="S29" s="146">
        <f t="shared" si="34"/>
        <v>8</v>
      </c>
      <c r="T29" s="146">
        <f t="shared" si="35"/>
        <v>2483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226</v>
      </c>
      <c r="Z29" t="s">
        <v>193</v>
      </c>
      <c r="AA29" t="s">
        <v>48</v>
      </c>
      <c r="AB29">
        <v>531</v>
      </c>
      <c r="AC29" s="1">
        <v>11348.4</v>
      </c>
      <c r="AD29" s="1">
        <v>3935.2539999999999</v>
      </c>
      <c r="AE29" s="28">
        <v>2.8839999999999999</v>
      </c>
      <c r="AF29">
        <v>3.3</v>
      </c>
      <c r="AG29">
        <v>19.361000000000001</v>
      </c>
      <c r="AH29">
        <v>354.50741099999999</v>
      </c>
      <c r="AI29">
        <v>6.6368619999999998</v>
      </c>
      <c r="AJ29">
        <v>88.129634999999993</v>
      </c>
      <c r="AK29">
        <v>1671</v>
      </c>
      <c r="AL29">
        <v>8</v>
      </c>
      <c r="AM29">
        <v>2483</v>
      </c>
      <c r="AN29">
        <v>95</v>
      </c>
      <c r="AO29">
        <v>32.011741999999998</v>
      </c>
      <c r="AP29">
        <v>68609.899999999994</v>
      </c>
      <c r="AQ29">
        <v>27627.1</v>
      </c>
      <c r="AR29">
        <v>35</v>
      </c>
      <c r="AS29">
        <v>15666</v>
      </c>
      <c r="AT29">
        <v>7.0000000000000007E-2</v>
      </c>
      <c r="AU29">
        <v>21.88</v>
      </c>
      <c r="AV29">
        <v>107425</v>
      </c>
      <c r="AW29">
        <v>0</v>
      </c>
      <c r="AX29" s="29">
        <v>0.57999999999999996</v>
      </c>
      <c r="AY29">
        <v>0.8739393939393939</v>
      </c>
      <c r="AZ29" t="s">
        <v>69</v>
      </c>
      <c r="BA29" t="s">
        <v>490</v>
      </c>
      <c r="BB29">
        <v>3</v>
      </c>
      <c r="BC29" t="s">
        <v>522</v>
      </c>
      <c r="BD29">
        <v>14</v>
      </c>
      <c r="BE29">
        <v>135639.40600000002</v>
      </c>
      <c r="BF29">
        <v>8.3665951766258823E-2</v>
      </c>
      <c r="BG29">
        <v>7.3118971179966796E-2</v>
      </c>
      <c r="BH29">
        <v>413119.45399999997</v>
      </c>
      <c r="BI29">
        <v>2.7470020813883049E-2</v>
      </c>
      <c r="BJ29">
        <v>2.4007133341587487E-2</v>
      </c>
      <c r="BK29">
        <v>1</v>
      </c>
      <c r="BL29" t="s">
        <v>67</v>
      </c>
      <c r="BM29">
        <v>1</v>
      </c>
      <c r="BN29" t="s">
        <v>479</v>
      </c>
    </row>
    <row r="30" spans="1:66">
      <c r="A30" s="141" t="str">
        <f t="shared" si="20"/>
        <v>청라교통</v>
      </c>
      <c r="B30" s="141" t="str">
        <f t="shared" si="21"/>
        <v>306</v>
      </c>
      <c r="C30" s="142" t="str">
        <f t="shared" si="22"/>
        <v>70바6087</v>
      </c>
      <c r="D30" s="116" t="str">
        <f t="shared" si="23"/>
        <v>대형</v>
      </c>
      <c r="E30" s="112" t="str">
        <f t="shared" si="16"/>
        <v>C</v>
      </c>
      <c r="F30" s="162">
        <f t="shared" si="17"/>
        <v>0.87705882352941189</v>
      </c>
      <c r="G30" s="163">
        <f t="shared" si="18"/>
        <v>2.9820000000000002</v>
      </c>
      <c r="H30" s="164">
        <f t="shared" si="19"/>
        <v>3.4</v>
      </c>
      <c r="I30" s="165">
        <f t="shared" si="24"/>
        <v>10882.620999999999</v>
      </c>
      <c r="J30" s="166">
        <f t="shared" si="25"/>
        <v>2.8015973797462353E-2</v>
      </c>
      <c r="K30" s="166">
        <f t="shared" si="26"/>
        <v>0.29149352418051805</v>
      </c>
      <c r="L30" s="166">
        <f t="shared" si="27"/>
        <v>0.14858552916618159</v>
      </c>
      <c r="M30" s="167">
        <f t="shared" si="28"/>
        <v>18.457999999999998</v>
      </c>
      <c r="N30" s="168">
        <f t="shared" si="29"/>
        <v>8.9999999999999993E-3</v>
      </c>
      <c r="O30" s="168">
        <f t="shared" si="30"/>
        <v>10.180999999999999</v>
      </c>
      <c r="P30" s="169">
        <f t="shared" si="31"/>
        <v>757.16666666666663</v>
      </c>
      <c r="Q30" s="170">
        <f t="shared" si="32"/>
        <v>97</v>
      </c>
      <c r="R30" s="171">
        <f t="shared" si="33"/>
        <v>42.884021949676089</v>
      </c>
      <c r="S30" s="143">
        <f t="shared" si="34"/>
        <v>1</v>
      </c>
      <c r="T30" s="143">
        <f t="shared" si="35"/>
        <v>1108</v>
      </c>
      <c r="U30" t="s">
        <v>118</v>
      </c>
      <c r="V30" t="s">
        <v>120</v>
      </c>
      <c r="W30" t="s">
        <v>118</v>
      </c>
      <c r="X30" s="4" t="s">
        <v>120</v>
      </c>
      <c r="Y30" s="4" t="s">
        <v>227</v>
      </c>
      <c r="Z30" s="4" t="s">
        <v>193</v>
      </c>
      <c r="AA30" s="4" t="s">
        <v>48</v>
      </c>
      <c r="AB30" s="4">
        <v>531</v>
      </c>
      <c r="AC30" s="4">
        <v>10882.620999999999</v>
      </c>
      <c r="AD30" s="4">
        <v>3649.3220000000001</v>
      </c>
      <c r="AE30" s="4">
        <v>2.9820000000000002</v>
      </c>
      <c r="AF30" s="4">
        <v>3.4</v>
      </c>
      <c r="AG30" s="4">
        <v>18.457999999999998</v>
      </c>
      <c r="AH30" s="4">
        <v>372.92021599999998</v>
      </c>
      <c r="AI30" s="4">
        <v>10.447723</v>
      </c>
      <c r="AJ30" s="4">
        <v>108.703828</v>
      </c>
      <c r="AK30" s="4">
        <v>1617</v>
      </c>
      <c r="AL30" s="4">
        <v>1</v>
      </c>
      <c r="AM30" s="4">
        <v>1108</v>
      </c>
      <c r="AN30" s="4">
        <v>97</v>
      </c>
      <c r="AO30" s="4">
        <v>29.182168999999998</v>
      </c>
      <c r="AP30" s="4">
        <v>84674.3</v>
      </c>
      <c r="AQ30" s="4">
        <v>45430</v>
      </c>
      <c r="AR30" s="4">
        <v>120</v>
      </c>
      <c r="AS30" s="4">
        <v>85537</v>
      </c>
      <c r="AT30" s="4">
        <v>8.9999999999999993E-3</v>
      </c>
      <c r="AU30" s="4">
        <v>10.180999999999999</v>
      </c>
      <c r="AV30" s="4">
        <v>105457</v>
      </c>
      <c r="AW30" s="4">
        <v>0</v>
      </c>
      <c r="AX30" s="30">
        <v>0.59</v>
      </c>
      <c r="AY30">
        <v>0.87705882352941189</v>
      </c>
      <c r="AZ30" t="s">
        <v>69</v>
      </c>
      <c r="BA30" t="s">
        <v>490</v>
      </c>
      <c r="BB30">
        <v>2</v>
      </c>
      <c r="BC30" t="s">
        <v>523</v>
      </c>
      <c r="BD30">
        <v>12</v>
      </c>
      <c r="BE30">
        <v>135639.40600000002</v>
      </c>
      <c r="BF30">
        <v>8.0232001310887466E-2</v>
      </c>
      <c r="BG30">
        <v>7.0368184679137191E-2</v>
      </c>
      <c r="BH30">
        <v>413119.45399999997</v>
      </c>
      <c r="BI30">
        <v>2.6342552728102705E-2</v>
      </c>
      <c r="BJ30">
        <v>2.3103968304471256E-2</v>
      </c>
      <c r="BK30">
        <v>1</v>
      </c>
      <c r="BL30" t="s">
        <v>67</v>
      </c>
      <c r="BM30">
        <v>1</v>
      </c>
      <c r="BN30" t="s">
        <v>479</v>
      </c>
    </row>
    <row r="31" spans="1:66">
      <c r="A31" s="144" t="str">
        <f t="shared" si="20"/>
        <v>청라교통</v>
      </c>
      <c r="B31" s="144" t="str">
        <f t="shared" si="21"/>
        <v>306</v>
      </c>
      <c r="C31" s="145" t="str">
        <f t="shared" si="22"/>
        <v>70바6088</v>
      </c>
      <c r="D31" s="133" t="str">
        <f t="shared" si="23"/>
        <v>대형</v>
      </c>
      <c r="E31" s="129" t="str">
        <f t="shared" si="16"/>
        <v>D</v>
      </c>
      <c r="F31" s="152">
        <f t="shared" si="17"/>
        <v>0.84151515151515155</v>
      </c>
      <c r="G31" s="153">
        <f t="shared" si="18"/>
        <v>2.7770000000000001</v>
      </c>
      <c r="H31" s="154">
        <f t="shared" si="19"/>
        <v>3.3</v>
      </c>
      <c r="I31" s="155">
        <f t="shared" si="24"/>
        <v>2162.826</v>
      </c>
      <c r="J31" s="156">
        <f t="shared" si="25"/>
        <v>9.1220520737691976E-3</v>
      </c>
      <c r="K31" s="156">
        <f t="shared" si="26"/>
        <v>0.24973550252860532</v>
      </c>
      <c r="L31" s="156">
        <f t="shared" si="27"/>
        <v>0.14471806793519221</v>
      </c>
      <c r="M31" s="157">
        <f t="shared" si="28"/>
        <v>18.687999999999999</v>
      </c>
      <c r="N31" s="158">
        <f t="shared" si="29"/>
        <v>0.13900000000000001</v>
      </c>
      <c r="O31" s="158">
        <f t="shared" si="30"/>
        <v>13.223000000000001</v>
      </c>
      <c r="P31" s="159">
        <f t="shared" si="31"/>
        <v>152.60666666666665</v>
      </c>
      <c r="Q31" s="160">
        <f t="shared" si="32"/>
        <v>94</v>
      </c>
      <c r="R31" s="161">
        <f t="shared" si="33"/>
        <v>43.22721367821471</v>
      </c>
      <c r="S31" s="146">
        <f t="shared" si="34"/>
        <v>3</v>
      </c>
      <c r="T31" s="146">
        <f t="shared" si="35"/>
        <v>286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228</v>
      </c>
      <c r="Z31" s="4" t="s">
        <v>193</v>
      </c>
      <c r="AA31" s="4" t="s">
        <v>48</v>
      </c>
      <c r="AB31" s="4">
        <v>531</v>
      </c>
      <c r="AC31" s="4">
        <v>2162.826</v>
      </c>
      <c r="AD31" s="4">
        <v>778.97500000000002</v>
      </c>
      <c r="AE31" s="4">
        <v>2.7770000000000001</v>
      </c>
      <c r="AF31" s="4">
        <v>3.3</v>
      </c>
      <c r="AG31" s="4">
        <v>18.687999999999999</v>
      </c>
      <c r="AH31" s="4">
        <v>67.509152</v>
      </c>
      <c r="AI31" s="4">
        <v>0.61582199999999998</v>
      </c>
      <c r="AJ31" s="4">
        <v>16.859432000000002</v>
      </c>
      <c r="AK31" s="4">
        <v>313</v>
      </c>
      <c r="AL31" s="4">
        <v>3</v>
      </c>
      <c r="AM31" s="4">
        <v>286</v>
      </c>
      <c r="AN31" s="4">
        <v>94</v>
      </c>
      <c r="AO31" s="4">
        <v>32.037522000000003</v>
      </c>
      <c r="AP31" s="4">
        <v>16465.5</v>
      </c>
      <c r="AQ31" s="4">
        <v>9156.4</v>
      </c>
      <c r="AR31" s="4">
        <v>6</v>
      </c>
      <c r="AS31" s="4">
        <v>1728</v>
      </c>
      <c r="AT31" s="4">
        <v>0.13900000000000001</v>
      </c>
      <c r="AU31" s="4">
        <v>13.223000000000001</v>
      </c>
      <c r="AV31" s="4">
        <v>20412</v>
      </c>
      <c r="AW31" s="4">
        <v>0</v>
      </c>
      <c r="AX31" s="4">
        <v>0.55000000000000004</v>
      </c>
      <c r="AY31">
        <v>0.84151515151515155</v>
      </c>
      <c r="AZ31" t="s">
        <v>67</v>
      </c>
      <c r="BA31" t="s">
        <v>490</v>
      </c>
      <c r="BB31">
        <v>1</v>
      </c>
      <c r="BC31" t="s">
        <v>497</v>
      </c>
      <c r="BD31">
        <v>5</v>
      </c>
      <c r="BE31">
        <v>135639.40600000002</v>
      </c>
      <c r="BF31">
        <v>1.5945410436256257E-2</v>
      </c>
      <c r="BG31">
        <v>1.3418304479237463E-2</v>
      </c>
      <c r="BH31">
        <v>413119.45399999997</v>
      </c>
      <c r="BI31">
        <v>5.2353525815804361E-3</v>
      </c>
      <c r="BJ31">
        <v>4.4056285209239003E-3</v>
      </c>
      <c r="BK31">
        <v>1</v>
      </c>
      <c r="BL31" t="s">
        <v>67</v>
      </c>
      <c r="BM31">
        <v>0</v>
      </c>
      <c r="BN31" t="s">
        <v>478</v>
      </c>
    </row>
    <row r="32" spans="1:66">
      <c r="A32" s="141" t="str">
        <f t="shared" si="20"/>
        <v>청라교통</v>
      </c>
      <c r="B32" s="141" t="str">
        <f t="shared" si="21"/>
        <v>306</v>
      </c>
      <c r="C32" s="142" t="str">
        <f t="shared" si="22"/>
        <v>70바6089</v>
      </c>
      <c r="D32" s="116" t="str">
        <f t="shared" si="23"/>
        <v>대형</v>
      </c>
      <c r="E32" s="112" t="str">
        <f t="shared" si="16"/>
        <v>D</v>
      </c>
      <c r="F32" s="162">
        <f t="shared" si="17"/>
        <v>0.82874999999999999</v>
      </c>
      <c r="G32" s="163">
        <f t="shared" si="18"/>
        <v>2.6520000000000001</v>
      </c>
      <c r="H32" s="164">
        <f t="shared" si="19"/>
        <v>3.2</v>
      </c>
      <c r="I32" s="165">
        <f t="shared" si="24"/>
        <v>10101.799000000001</v>
      </c>
      <c r="J32" s="166">
        <f t="shared" si="25"/>
        <v>2.4897578446724827E-2</v>
      </c>
      <c r="K32" s="166">
        <f t="shared" si="26"/>
        <v>0.29515621840571538</v>
      </c>
      <c r="L32" s="166">
        <f t="shared" si="27"/>
        <v>0.20659686457827955</v>
      </c>
      <c r="M32" s="167">
        <f t="shared" si="28"/>
        <v>21.489000000000001</v>
      </c>
      <c r="N32" s="168">
        <f t="shared" si="29"/>
        <v>4.9000000000000002E-2</v>
      </c>
      <c r="O32" s="168">
        <f t="shared" si="30"/>
        <v>31.4</v>
      </c>
      <c r="P32" s="169">
        <f t="shared" si="31"/>
        <v>742.98833333333334</v>
      </c>
      <c r="Q32" s="170">
        <f t="shared" si="32"/>
        <v>95</v>
      </c>
      <c r="R32" s="171">
        <f t="shared" si="33"/>
        <v>43.415442642997704</v>
      </c>
      <c r="S32" s="143">
        <f t="shared" si="34"/>
        <v>5</v>
      </c>
      <c r="T32" s="143">
        <f t="shared" si="35"/>
        <v>3172</v>
      </c>
      <c r="U32" t="s">
        <v>118</v>
      </c>
      <c r="V32" s="5" t="s">
        <v>120</v>
      </c>
      <c r="W32" t="s">
        <v>118</v>
      </c>
      <c r="X32" s="5" t="s">
        <v>120</v>
      </c>
      <c r="Y32" t="s">
        <v>229</v>
      </c>
      <c r="Z32" t="s">
        <v>193</v>
      </c>
      <c r="AA32" t="s">
        <v>48</v>
      </c>
      <c r="AB32">
        <v>531</v>
      </c>
      <c r="AC32" s="1">
        <v>10101.799000000001</v>
      </c>
      <c r="AD32" s="1">
        <v>3809.47</v>
      </c>
      <c r="AE32" s="28">
        <v>2.6520000000000001</v>
      </c>
      <c r="AF32">
        <v>3.2</v>
      </c>
      <c r="AG32">
        <v>21.489000000000001</v>
      </c>
      <c r="AH32">
        <v>342.19994600000001</v>
      </c>
      <c r="AI32">
        <v>8.5199499999999997</v>
      </c>
      <c r="AJ32">
        <v>101.002442</v>
      </c>
      <c r="AK32">
        <v>2087</v>
      </c>
      <c r="AL32">
        <v>5</v>
      </c>
      <c r="AM32">
        <v>3172</v>
      </c>
      <c r="AN32">
        <v>95</v>
      </c>
      <c r="AO32">
        <v>29.520164999999999</v>
      </c>
      <c r="AP32">
        <v>87304.2</v>
      </c>
      <c r="AQ32">
        <v>44579.3</v>
      </c>
      <c r="AR32">
        <v>101</v>
      </c>
      <c r="AS32">
        <v>66412</v>
      </c>
      <c r="AT32">
        <v>4.9000000000000002E-2</v>
      </c>
      <c r="AU32">
        <v>31.4</v>
      </c>
      <c r="AV32">
        <v>95026</v>
      </c>
      <c r="AW32">
        <v>0</v>
      </c>
      <c r="AX32">
        <v>0.57999999999999996</v>
      </c>
      <c r="AY32">
        <v>0.82874999999999999</v>
      </c>
      <c r="AZ32" t="s">
        <v>67</v>
      </c>
      <c r="BA32" t="s">
        <v>490</v>
      </c>
      <c r="BB32">
        <v>4</v>
      </c>
      <c r="BC32" t="s">
        <v>495</v>
      </c>
      <c r="BD32">
        <v>11</v>
      </c>
      <c r="BE32">
        <v>135639.40600000002</v>
      </c>
      <c r="BF32">
        <v>7.4475399870152781E-2</v>
      </c>
      <c r="BG32">
        <v>6.172148764238912E-2</v>
      </c>
      <c r="BH32">
        <v>413119.45399999997</v>
      </c>
      <c r="BI32">
        <v>2.4452489230875101E-2</v>
      </c>
      <c r="BJ32">
        <v>2.026500045008774E-2</v>
      </c>
      <c r="BK32">
        <v>1</v>
      </c>
      <c r="BL32" t="s">
        <v>70</v>
      </c>
      <c r="BM32">
        <v>1</v>
      </c>
      <c r="BN32" t="s">
        <v>479</v>
      </c>
    </row>
    <row r="33" spans="1:66">
      <c r="A33" s="144" t="str">
        <f t="shared" si="20"/>
        <v>청라교통</v>
      </c>
      <c r="B33" s="144" t="str">
        <f t="shared" si="21"/>
        <v>306</v>
      </c>
      <c r="C33" s="145" t="str">
        <f t="shared" si="22"/>
        <v>70바6090</v>
      </c>
      <c r="D33" s="133" t="str">
        <f t="shared" si="23"/>
        <v>대형</v>
      </c>
      <c r="E33" s="129" t="str">
        <f t="shared" si="16"/>
        <v>D</v>
      </c>
      <c r="F33" s="152">
        <f t="shared" si="17"/>
        <v>0.837878787878788</v>
      </c>
      <c r="G33" s="153">
        <f t="shared" si="18"/>
        <v>2.7650000000000001</v>
      </c>
      <c r="H33" s="154">
        <f t="shared" si="19"/>
        <v>3.3</v>
      </c>
      <c r="I33" s="155">
        <f t="shared" si="24"/>
        <v>8989.9920000000002</v>
      </c>
      <c r="J33" s="156">
        <f t="shared" si="25"/>
        <v>1.0646453221950129E-2</v>
      </c>
      <c r="K33" s="156">
        <f t="shared" si="26"/>
        <v>0.29490917026488278</v>
      </c>
      <c r="L33" s="156">
        <f t="shared" si="27"/>
        <v>0.15850959600408987</v>
      </c>
      <c r="M33" s="157">
        <f t="shared" si="28"/>
        <v>18.73</v>
      </c>
      <c r="N33" s="158">
        <f t="shared" si="29"/>
        <v>1.0999999999999999E-2</v>
      </c>
      <c r="O33" s="158">
        <f t="shared" si="30"/>
        <v>18.654</v>
      </c>
      <c r="P33" s="159">
        <f t="shared" si="31"/>
        <v>549.72166666666669</v>
      </c>
      <c r="Q33" s="160">
        <f t="shared" si="32"/>
        <v>93</v>
      </c>
      <c r="R33" s="161">
        <f t="shared" si="33"/>
        <v>43.90953691520302</v>
      </c>
      <c r="S33" s="146">
        <f t="shared" si="34"/>
        <v>1</v>
      </c>
      <c r="T33" s="146">
        <f t="shared" si="35"/>
        <v>1677</v>
      </c>
      <c r="U33" t="s">
        <v>118</v>
      </c>
      <c r="V33" t="s">
        <v>120</v>
      </c>
      <c r="W33" t="s">
        <v>118</v>
      </c>
      <c r="X33" s="4" t="s">
        <v>120</v>
      </c>
      <c r="Y33" s="4" t="s">
        <v>230</v>
      </c>
      <c r="Z33" s="4" t="s">
        <v>193</v>
      </c>
      <c r="AA33" s="4" t="s">
        <v>48</v>
      </c>
      <c r="AB33" s="4">
        <v>531</v>
      </c>
      <c r="AC33" s="4">
        <v>8989.9920000000002</v>
      </c>
      <c r="AD33" s="4">
        <v>3251.7020000000002</v>
      </c>
      <c r="AE33" s="4">
        <v>2.7650000000000001</v>
      </c>
      <c r="AF33" s="4">
        <v>3.3</v>
      </c>
      <c r="AG33" s="4">
        <v>18.73</v>
      </c>
      <c r="AH33" s="4">
        <v>294.82410099999998</v>
      </c>
      <c r="AI33" s="4">
        <v>3.1388310000000001</v>
      </c>
      <c r="AJ33" s="4">
        <v>86.946331000000001</v>
      </c>
      <c r="AK33" s="4">
        <v>1425</v>
      </c>
      <c r="AL33" s="4">
        <v>1</v>
      </c>
      <c r="AM33" s="4">
        <v>1677</v>
      </c>
      <c r="AN33" s="4">
        <v>93</v>
      </c>
      <c r="AO33" s="4">
        <v>30.492730000000002</v>
      </c>
      <c r="AP33" s="4">
        <v>73187.100000000006</v>
      </c>
      <c r="AQ33" s="4">
        <v>32983.300000000003</v>
      </c>
      <c r="AR33" s="4">
        <v>63</v>
      </c>
      <c r="AS33" s="4">
        <v>64355</v>
      </c>
      <c r="AT33" s="4">
        <v>1.0999999999999999E-2</v>
      </c>
      <c r="AU33" s="4">
        <v>18.654</v>
      </c>
      <c r="AV33" s="4">
        <v>85422</v>
      </c>
      <c r="AW33" s="4">
        <v>0</v>
      </c>
      <c r="AX33" s="4">
        <v>0.54</v>
      </c>
      <c r="AY33">
        <v>0.837878787878788</v>
      </c>
      <c r="AZ33" t="s">
        <v>67</v>
      </c>
      <c r="BA33" t="s">
        <v>490</v>
      </c>
      <c r="BB33">
        <v>2</v>
      </c>
      <c r="BC33" t="s">
        <v>491</v>
      </c>
      <c r="BD33">
        <v>8</v>
      </c>
      <c r="BE33">
        <v>135639.40600000002</v>
      </c>
      <c r="BF33">
        <v>6.6278615227790064E-2</v>
      </c>
      <c r="BG33">
        <v>5.5533445789345319E-2</v>
      </c>
      <c r="BH33">
        <v>413119.45399999997</v>
      </c>
      <c r="BI33">
        <v>2.1761240999316388E-2</v>
      </c>
      <c r="BJ33">
        <v>1.8233282231245401E-2</v>
      </c>
      <c r="BK33">
        <v>1</v>
      </c>
      <c r="BL33" t="s">
        <v>70</v>
      </c>
      <c r="BM33">
        <v>1</v>
      </c>
      <c r="BN33" t="s">
        <v>479</v>
      </c>
    </row>
    <row r="34" spans="1:66">
      <c r="A34" s="141" t="str">
        <f t="shared" si="20"/>
        <v>청라교통</v>
      </c>
      <c r="B34" s="141" t="str">
        <f t="shared" si="21"/>
        <v>306</v>
      </c>
      <c r="C34" s="142" t="str">
        <f t="shared" si="22"/>
        <v>72바1305</v>
      </c>
      <c r="D34" s="116" t="str">
        <f t="shared" si="23"/>
        <v>대형</v>
      </c>
      <c r="E34" s="112" t="str">
        <f t="shared" si="16"/>
        <v>C</v>
      </c>
      <c r="F34" s="162">
        <f t="shared" si="17"/>
        <v>0.87999999999999989</v>
      </c>
      <c r="G34" s="163">
        <f t="shared" si="18"/>
        <v>2.8159999999999998</v>
      </c>
      <c r="H34" s="164">
        <f t="shared" si="19"/>
        <v>3.2</v>
      </c>
      <c r="I34" s="165">
        <f t="shared" si="24"/>
        <v>10649.555</v>
      </c>
      <c r="J34" s="166">
        <f t="shared" si="25"/>
        <v>1.4122514258436119E-2</v>
      </c>
      <c r="K34" s="166">
        <f t="shared" si="26"/>
        <v>0.24807000649072558</v>
      </c>
      <c r="L34" s="166">
        <f t="shared" si="27"/>
        <v>0.17596979404303748</v>
      </c>
      <c r="M34" s="167">
        <f t="shared" si="28"/>
        <v>19.390999999999998</v>
      </c>
      <c r="N34" s="168">
        <f t="shared" si="29"/>
        <v>0</v>
      </c>
      <c r="O34" s="168">
        <f t="shared" si="30"/>
        <v>18.16</v>
      </c>
      <c r="P34" s="169">
        <f t="shared" si="31"/>
        <v>678.42833333333328</v>
      </c>
      <c r="Q34" s="170">
        <f t="shared" si="32"/>
        <v>92</v>
      </c>
      <c r="R34" s="171">
        <f t="shared" si="33"/>
        <v>42.708110702155729</v>
      </c>
      <c r="S34" s="143">
        <f t="shared" si="34"/>
        <v>0</v>
      </c>
      <c r="T34" s="143">
        <f t="shared" si="35"/>
        <v>1934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231</v>
      </c>
      <c r="Z34" s="4" t="s">
        <v>193</v>
      </c>
      <c r="AA34" s="4" t="s">
        <v>48</v>
      </c>
      <c r="AB34" s="4">
        <v>531</v>
      </c>
      <c r="AC34" s="4">
        <v>10649.555</v>
      </c>
      <c r="AD34" s="4">
        <v>3782.134</v>
      </c>
      <c r="AE34" s="4">
        <v>2.8159999999999998</v>
      </c>
      <c r="AF34" s="4">
        <v>3.2</v>
      </c>
      <c r="AG34" s="4">
        <v>19.390999999999998</v>
      </c>
      <c r="AH34" s="4">
        <v>337.969919</v>
      </c>
      <c r="AI34" s="4">
        <v>4.7729850000000003</v>
      </c>
      <c r="AJ34" s="4">
        <v>83.840199999999996</v>
      </c>
      <c r="AK34" s="4">
        <v>1874</v>
      </c>
      <c r="AL34" s="4">
        <v>0</v>
      </c>
      <c r="AM34" s="4">
        <v>1934</v>
      </c>
      <c r="AN34" s="4">
        <v>92</v>
      </c>
      <c r="AO34" s="4">
        <v>31.510363000000002</v>
      </c>
      <c r="AP34" s="4">
        <v>81695.7</v>
      </c>
      <c r="AQ34" s="4">
        <v>40705.699999999997</v>
      </c>
      <c r="AR34" s="4">
        <v>48</v>
      </c>
      <c r="AS34" s="4">
        <v>17432</v>
      </c>
      <c r="AT34" s="4">
        <v>0</v>
      </c>
      <c r="AU34" s="4">
        <v>18.16</v>
      </c>
      <c r="AV34" s="4">
        <v>99851</v>
      </c>
      <c r="AW34" s="4">
        <v>0</v>
      </c>
      <c r="AX34" s="4">
        <v>0.57999999999999996</v>
      </c>
      <c r="AY34">
        <v>0.87999999999999989</v>
      </c>
      <c r="AZ34" t="s">
        <v>69</v>
      </c>
      <c r="BA34" t="s">
        <v>490</v>
      </c>
      <c r="BB34">
        <v>1</v>
      </c>
      <c r="BC34" t="s">
        <v>493</v>
      </c>
      <c r="BD34">
        <v>11</v>
      </c>
      <c r="BE34">
        <v>135639.40600000002</v>
      </c>
      <c r="BF34">
        <v>7.8513724838930654E-2</v>
      </c>
      <c r="BG34">
        <v>6.9092077858258966E-2</v>
      </c>
      <c r="BH34">
        <v>413119.45399999997</v>
      </c>
      <c r="BI34">
        <v>2.5778391448009613E-2</v>
      </c>
      <c r="BJ34">
        <v>2.2684984474248458E-2</v>
      </c>
      <c r="BK34">
        <v>1</v>
      </c>
      <c r="BL34" t="s">
        <v>67</v>
      </c>
      <c r="BM34">
        <v>1</v>
      </c>
      <c r="BN34" t="s">
        <v>479</v>
      </c>
    </row>
    <row r="35" spans="1:66">
      <c r="A35" s="144" t="str">
        <f t="shared" si="20"/>
        <v>청라교통</v>
      </c>
      <c r="B35" s="144" t="str">
        <f t="shared" si="21"/>
        <v>306</v>
      </c>
      <c r="C35" s="145" t="str">
        <f t="shared" si="22"/>
        <v>72바1306</v>
      </c>
      <c r="D35" s="133" t="str">
        <f t="shared" si="23"/>
        <v>대형</v>
      </c>
      <c r="E35" s="129" t="str">
        <f t="shared" si="16"/>
        <v>C</v>
      </c>
      <c r="F35" s="152">
        <f t="shared" si="17"/>
        <v>0.87031250000000004</v>
      </c>
      <c r="G35" s="153">
        <f t="shared" si="18"/>
        <v>2.7850000000000001</v>
      </c>
      <c r="H35" s="154">
        <f t="shared" si="19"/>
        <v>3.2</v>
      </c>
      <c r="I35" s="155">
        <f t="shared" si="24"/>
        <v>11174.968000000001</v>
      </c>
      <c r="J35" s="156">
        <f t="shared" si="25"/>
        <v>2.7137348263916356E-2</v>
      </c>
      <c r="K35" s="156">
        <f t="shared" si="26"/>
        <v>0.25336601898007033</v>
      </c>
      <c r="L35" s="156">
        <f t="shared" si="27"/>
        <v>0.1684121153635518</v>
      </c>
      <c r="M35" s="157">
        <f t="shared" si="28"/>
        <v>19.013000000000002</v>
      </c>
      <c r="N35" s="158">
        <f t="shared" si="29"/>
        <v>2.7E-2</v>
      </c>
      <c r="O35" s="158">
        <f t="shared" si="30"/>
        <v>13.145</v>
      </c>
      <c r="P35" s="159">
        <f t="shared" si="31"/>
        <v>715.06999999999994</v>
      </c>
      <c r="Q35" s="160">
        <f t="shared" si="32"/>
        <v>94</v>
      </c>
      <c r="R35" s="161">
        <f t="shared" si="33"/>
        <v>43.119253158968945</v>
      </c>
      <c r="S35" s="146">
        <f t="shared" si="34"/>
        <v>3</v>
      </c>
      <c r="T35" s="146">
        <f t="shared" si="35"/>
        <v>1469</v>
      </c>
      <c r="U35" t="s">
        <v>118</v>
      </c>
      <c r="V35" t="s">
        <v>120</v>
      </c>
      <c r="W35" t="s">
        <v>118</v>
      </c>
      <c r="X35" s="4" t="s">
        <v>120</v>
      </c>
      <c r="Y35" s="4" t="s">
        <v>232</v>
      </c>
      <c r="Z35" s="4" t="s">
        <v>193</v>
      </c>
      <c r="AA35" s="4" t="s">
        <v>48</v>
      </c>
      <c r="AB35" s="4">
        <v>531</v>
      </c>
      <c r="AC35" s="4">
        <v>11174.968000000001</v>
      </c>
      <c r="AD35" s="4">
        <v>4012.9960000000001</v>
      </c>
      <c r="AE35" s="4">
        <v>2.7850000000000001</v>
      </c>
      <c r="AF35" s="4">
        <v>3.2</v>
      </c>
      <c r="AG35" s="4">
        <v>19.013000000000002</v>
      </c>
      <c r="AH35" s="4">
        <v>360.20214299999998</v>
      </c>
      <c r="AI35" s="4">
        <v>9.7749310000000005</v>
      </c>
      <c r="AJ35" s="4">
        <v>91.262983000000006</v>
      </c>
      <c r="AK35" s="4">
        <v>1882</v>
      </c>
      <c r="AL35" s="4">
        <v>3</v>
      </c>
      <c r="AM35" s="4">
        <v>1469</v>
      </c>
      <c r="AN35" s="4">
        <v>94</v>
      </c>
      <c r="AO35" s="4">
        <v>31.024156999999999</v>
      </c>
      <c r="AP35" s="4">
        <v>82992.399999999994</v>
      </c>
      <c r="AQ35" s="4">
        <v>42904.2</v>
      </c>
      <c r="AR35" s="4">
        <v>73</v>
      </c>
      <c r="AS35" s="4">
        <v>32967</v>
      </c>
      <c r="AT35" s="4">
        <v>2.7E-2</v>
      </c>
      <c r="AU35" s="4">
        <v>13.145</v>
      </c>
      <c r="AV35" s="4">
        <v>100972</v>
      </c>
      <c r="AW35" s="4">
        <v>0</v>
      </c>
      <c r="AX35" s="4">
        <v>0.56000000000000005</v>
      </c>
      <c r="AY35">
        <v>0.87031250000000004</v>
      </c>
      <c r="AZ35" t="s">
        <v>69</v>
      </c>
      <c r="BA35" t="s">
        <v>490</v>
      </c>
      <c r="BB35">
        <v>4</v>
      </c>
      <c r="BC35" t="s">
        <v>576</v>
      </c>
      <c r="BD35">
        <v>11</v>
      </c>
      <c r="BE35">
        <v>135639.40600000002</v>
      </c>
      <c r="BF35">
        <v>8.2387326290709342E-2</v>
      </c>
      <c r="BG35">
        <v>7.1702719912382973E-2</v>
      </c>
      <c r="BH35">
        <v>413119.45399999997</v>
      </c>
      <c r="BI35">
        <v>2.7050210034408113E-2</v>
      </c>
      <c r="BJ35">
        <v>2.3542135920570813E-2</v>
      </c>
      <c r="BK35">
        <v>1</v>
      </c>
      <c r="BL35" t="s">
        <v>67</v>
      </c>
      <c r="BM35">
        <v>1</v>
      </c>
      <c r="BN35" t="s">
        <v>479</v>
      </c>
    </row>
    <row r="36" spans="1:66">
      <c r="A36" s="141" t="str">
        <f t="shared" si="20"/>
        <v>청라교통</v>
      </c>
      <c r="B36" s="141" t="str">
        <f t="shared" si="21"/>
        <v>306</v>
      </c>
      <c r="C36" s="142" t="str">
        <f t="shared" si="22"/>
        <v>72바1307</v>
      </c>
      <c r="D36" s="116" t="str">
        <f t="shared" si="23"/>
        <v>대형</v>
      </c>
      <c r="E36" s="112" t="str">
        <f t="shared" si="16"/>
        <v>C</v>
      </c>
      <c r="F36" s="162">
        <f t="shared" si="17"/>
        <v>0.86812499999999992</v>
      </c>
      <c r="G36" s="163">
        <f t="shared" si="18"/>
        <v>2.778</v>
      </c>
      <c r="H36" s="164">
        <f t="shared" si="19"/>
        <v>3.2</v>
      </c>
      <c r="I36" s="165">
        <f t="shared" si="24"/>
        <v>10555.159</v>
      </c>
      <c r="J36" s="166">
        <f t="shared" si="25"/>
        <v>2.3083922774772361E-2</v>
      </c>
      <c r="K36" s="166">
        <f t="shared" si="26"/>
        <v>0.23554166029177181</v>
      </c>
      <c r="L36" s="166">
        <f t="shared" si="27"/>
        <v>0.16854317400618979</v>
      </c>
      <c r="M36" s="167">
        <f t="shared" si="28"/>
        <v>20.616</v>
      </c>
      <c r="N36" s="168">
        <f t="shared" si="29"/>
        <v>2.8000000000000001E-2</v>
      </c>
      <c r="O36" s="168">
        <f t="shared" si="30"/>
        <v>21.98</v>
      </c>
      <c r="P36" s="169">
        <f t="shared" si="31"/>
        <v>577.60500000000002</v>
      </c>
      <c r="Q36" s="170">
        <f t="shared" si="32"/>
        <v>98</v>
      </c>
      <c r="R36" s="171">
        <f t="shared" si="33"/>
        <v>44.091830499638007</v>
      </c>
      <c r="S36" s="143">
        <f t="shared" si="34"/>
        <v>3</v>
      </c>
      <c r="T36" s="143">
        <f t="shared" si="35"/>
        <v>2320</v>
      </c>
      <c r="U36" t="s">
        <v>118</v>
      </c>
      <c r="V36" s="5" t="s">
        <v>120</v>
      </c>
      <c r="W36" t="s">
        <v>118</v>
      </c>
      <c r="X36" s="5" t="s">
        <v>120</v>
      </c>
      <c r="Y36" t="s">
        <v>233</v>
      </c>
      <c r="Z36" t="s">
        <v>193</v>
      </c>
      <c r="AA36" t="s">
        <v>48</v>
      </c>
      <c r="AB36">
        <v>531</v>
      </c>
      <c r="AC36" s="1">
        <v>10555.159</v>
      </c>
      <c r="AD36" s="1">
        <v>3799.4580000000001</v>
      </c>
      <c r="AE36" s="28">
        <v>2.778</v>
      </c>
      <c r="AF36">
        <v>3.2</v>
      </c>
      <c r="AG36">
        <v>20.616</v>
      </c>
      <c r="AH36">
        <v>322.90075100000001</v>
      </c>
      <c r="AI36">
        <v>7.4538159999999998</v>
      </c>
      <c r="AJ36">
        <v>76.056578999999999</v>
      </c>
      <c r="AK36">
        <v>1779</v>
      </c>
      <c r="AL36">
        <v>3</v>
      </c>
      <c r="AM36">
        <v>2320</v>
      </c>
      <c r="AN36">
        <v>98</v>
      </c>
      <c r="AO36">
        <v>32.688555000000001</v>
      </c>
      <c r="AP36">
        <v>65315.9</v>
      </c>
      <c r="AQ36">
        <v>34656.300000000003</v>
      </c>
      <c r="AR36">
        <v>26</v>
      </c>
      <c r="AS36">
        <v>9846</v>
      </c>
      <c r="AT36">
        <v>2.8000000000000001E-2</v>
      </c>
      <c r="AU36">
        <v>21.98</v>
      </c>
      <c r="AV36">
        <v>100055</v>
      </c>
      <c r="AW36">
        <v>0</v>
      </c>
      <c r="AX36">
        <v>0.57999999999999996</v>
      </c>
      <c r="AY36">
        <v>0.86812499999999992</v>
      </c>
      <c r="AZ36" t="s">
        <v>69</v>
      </c>
      <c r="BA36" t="s">
        <v>490</v>
      </c>
      <c r="BB36">
        <v>6</v>
      </c>
      <c r="BC36" t="s">
        <v>577</v>
      </c>
      <c r="BD36">
        <v>11</v>
      </c>
      <c r="BE36">
        <v>135639.40600000002</v>
      </c>
      <c r="BF36">
        <v>7.7817791387260998E-2</v>
      </c>
      <c r="BG36">
        <v>6.7555570148065944E-2</v>
      </c>
      <c r="BH36">
        <v>413119.45399999997</v>
      </c>
      <c r="BI36">
        <v>2.5549895793578387E-2</v>
      </c>
      <c r="BJ36">
        <v>2.2180503285800235E-2</v>
      </c>
      <c r="BK36">
        <v>1</v>
      </c>
      <c r="BL36" t="s">
        <v>67</v>
      </c>
      <c r="BM36">
        <v>1</v>
      </c>
      <c r="BN36" t="s">
        <v>479</v>
      </c>
    </row>
    <row r="37" spans="1:66">
      <c r="A37" s="144" t="str">
        <f t="shared" si="20"/>
        <v>청라교통</v>
      </c>
      <c r="B37" s="144" t="str">
        <f t="shared" si="21"/>
        <v>306</v>
      </c>
      <c r="C37" s="145" t="str">
        <f t="shared" si="22"/>
        <v>72바1381</v>
      </c>
      <c r="D37" s="133" t="str">
        <f t="shared" si="23"/>
        <v>대형</v>
      </c>
      <c r="E37" s="129" t="str">
        <f t="shared" si="16"/>
        <v>D</v>
      </c>
      <c r="F37" s="152">
        <f t="shared" si="17"/>
        <v>0.8009090909090909</v>
      </c>
      <c r="G37" s="153">
        <f t="shared" si="18"/>
        <v>2.6429999999999998</v>
      </c>
      <c r="H37" s="154">
        <f t="shared" si="19"/>
        <v>3.3</v>
      </c>
      <c r="I37" s="155">
        <f t="shared" si="24"/>
        <v>10732.91</v>
      </c>
      <c r="J37" s="156">
        <f t="shared" si="25"/>
        <v>3.7699395718036932E-2</v>
      </c>
      <c r="K37" s="156">
        <f t="shared" si="26"/>
        <v>0.27672732801891164</v>
      </c>
      <c r="L37" s="156">
        <f t="shared" si="27"/>
        <v>0.15867085440947515</v>
      </c>
      <c r="M37" s="157">
        <f t="shared" si="28"/>
        <v>20.888000000000002</v>
      </c>
      <c r="N37" s="158">
        <f t="shared" si="29"/>
        <v>3.6999999999999998E-2</v>
      </c>
      <c r="O37" s="158">
        <f t="shared" si="30"/>
        <v>14.255000000000001</v>
      </c>
      <c r="P37" s="159">
        <f t="shared" si="31"/>
        <v>850.41833333333329</v>
      </c>
      <c r="Q37" s="160">
        <f t="shared" si="32"/>
        <v>96</v>
      </c>
      <c r="R37" s="161">
        <f t="shared" si="33"/>
        <v>43.868417057207026</v>
      </c>
      <c r="S37" s="146">
        <f t="shared" si="34"/>
        <v>4</v>
      </c>
      <c r="T37" s="146">
        <f t="shared" si="35"/>
        <v>1530</v>
      </c>
      <c r="U37" t="s">
        <v>118</v>
      </c>
      <c r="V37" t="s">
        <v>120</v>
      </c>
      <c r="W37" s="4" t="s">
        <v>118</v>
      </c>
      <c r="X37" s="4" t="s">
        <v>120</v>
      </c>
      <c r="Y37" s="4" t="s">
        <v>234</v>
      </c>
      <c r="Z37" s="4" t="s">
        <v>193</v>
      </c>
      <c r="AA37" s="4" t="s">
        <v>48</v>
      </c>
      <c r="AB37" s="4">
        <v>531</v>
      </c>
      <c r="AC37" s="4">
        <v>10732.91</v>
      </c>
      <c r="AD37" s="4">
        <v>4061.355</v>
      </c>
      <c r="AE37" s="4">
        <v>2.6429999999999998</v>
      </c>
      <c r="AF37" s="4">
        <v>3.3</v>
      </c>
      <c r="AG37" s="4">
        <v>20.888000000000002</v>
      </c>
      <c r="AH37" s="4">
        <v>356.87131699999998</v>
      </c>
      <c r="AI37" s="4">
        <v>13.453832999999999</v>
      </c>
      <c r="AJ37" s="4">
        <v>98.756045999999998</v>
      </c>
      <c r="AK37" s="4">
        <v>1703</v>
      </c>
      <c r="AL37" s="4">
        <v>4</v>
      </c>
      <c r="AM37" s="4">
        <v>1530</v>
      </c>
      <c r="AN37" s="4">
        <v>96</v>
      </c>
      <c r="AO37" s="4">
        <v>30.075013999999999</v>
      </c>
      <c r="AP37" s="4">
        <v>93343.9</v>
      </c>
      <c r="AQ37" s="4">
        <v>51025.1</v>
      </c>
      <c r="AR37" s="4">
        <v>73</v>
      </c>
      <c r="AS37" s="4">
        <v>56857</v>
      </c>
      <c r="AT37" s="4">
        <v>3.6999999999999998E-2</v>
      </c>
      <c r="AU37" s="4">
        <v>14.255000000000001</v>
      </c>
      <c r="AV37" s="4">
        <v>103768</v>
      </c>
      <c r="AW37" s="4">
        <v>0</v>
      </c>
      <c r="AX37" s="4">
        <v>0.56000000000000005</v>
      </c>
      <c r="AY37">
        <v>0.8009090909090909</v>
      </c>
      <c r="AZ37" t="s">
        <v>67</v>
      </c>
      <c r="BA37" t="s">
        <v>490</v>
      </c>
      <c r="BB37">
        <v>5</v>
      </c>
      <c r="BC37" t="s">
        <v>496</v>
      </c>
      <c r="BD37">
        <v>9</v>
      </c>
      <c r="BE37">
        <v>135639.40600000002</v>
      </c>
      <c r="BF37">
        <v>7.9128258641887578E-2</v>
      </c>
      <c r="BG37">
        <v>6.3374541694093595E-2</v>
      </c>
      <c r="BH37">
        <v>413119.45399999997</v>
      </c>
      <c r="BI37">
        <v>2.598016117633618E-2</v>
      </c>
      <c r="BJ37">
        <v>2.0807747269411068E-2</v>
      </c>
      <c r="BK37">
        <v>1</v>
      </c>
      <c r="BL37" t="s">
        <v>70</v>
      </c>
      <c r="BM37">
        <v>1</v>
      </c>
      <c r="BN37" t="s">
        <v>479</v>
      </c>
    </row>
    <row r="38" spans="1:66">
      <c r="A38" s="141" t="str">
        <f t="shared" si="20"/>
        <v>청라교통</v>
      </c>
      <c r="B38" s="141" t="str">
        <f t="shared" si="21"/>
        <v>306</v>
      </c>
      <c r="C38" s="142" t="str">
        <f t="shared" si="22"/>
        <v>72바1499</v>
      </c>
      <c r="D38" s="116" t="str">
        <f t="shared" si="23"/>
        <v>대형</v>
      </c>
      <c r="E38" s="112" t="str">
        <f t="shared" si="16"/>
        <v>C</v>
      </c>
      <c r="F38" s="162">
        <f t="shared" si="17"/>
        <v>0.85939393939393938</v>
      </c>
      <c r="G38" s="163">
        <f t="shared" si="18"/>
        <v>2.8359999999999999</v>
      </c>
      <c r="H38" s="164">
        <f t="shared" si="19"/>
        <v>3.3</v>
      </c>
      <c r="I38" s="165">
        <f t="shared" si="24"/>
        <v>8809.1849999999995</v>
      </c>
      <c r="J38" s="166">
        <f t="shared" si="25"/>
        <v>2.8008403229924858E-2</v>
      </c>
      <c r="K38" s="166">
        <f t="shared" si="26"/>
        <v>0.25925967154081053</v>
      </c>
      <c r="L38" s="166">
        <f t="shared" si="27"/>
        <v>0.19718055643058921</v>
      </c>
      <c r="M38" s="167">
        <f t="shared" si="28"/>
        <v>16.687000000000001</v>
      </c>
      <c r="N38" s="168">
        <f t="shared" si="29"/>
        <v>2.3E-2</v>
      </c>
      <c r="O38" s="168">
        <f t="shared" si="30"/>
        <v>10.648</v>
      </c>
      <c r="P38" s="169">
        <f t="shared" si="31"/>
        <v>800.77499999999998</v>
      </c>
      <c r="Q38" s="170">
        <f t="shared" si="32"/>
        <v>96</v>
      </c>
      <c r="R38" s="171">
        <f t="shared" si="33"/>
        <v>43.900371124518095</v>
      </c>
      <c r="S38" s="143">
        <f t="shared" si="34"/>
        <v>2</v>
      </c>
      <c r="T38" s="143">
        <f t="shared" si="35"/>
        <v>938</v>
      </c>
      <c r="U38" t="s">
        <v>118</v>
      </c>
      <c r="V38" t="s">
        <v>120</v>
      </c>
      <c r="W38" t="s">
        <v>118</v>
      </c>
      <c r="X38" s="4" t="s">
        <v>120</v>
      </c>
      <c r="Y38" s="4" t="s">
        <v>235</v>
      </c>
      <c r="Z38" s="4" t="s">
        <v>193</v>
      </c>
      <c r="AA38" s="4" t="s">
        <v>48</v>
      </c>
      <c r="AB38" s="4">
        <v>531</v>
      </c>
      <c r="AC38" s="4">
        <v>8809.1849999999995</v>
      </c>
      <c r="AD38" s="4">
        <v>3106.5819999999999</v>
      </c>
      <c r="AE38" s="4">
        <v>2.8359999999999999</v>
      </c>
      <c r="AF38" s="4">
        <v>3.3</v>
      </c>
      <c r="AG38" s="4">
        <v>16.687000000000001</v>
      </c>
      <c r="AH38" s="4">
        <v>281.54079100000001</v>
      </c>
      <c r="AI38" s="4">
        <v>7.8855079999999997</v>
      </c>
      <c r="AJ38" s="4">
        <v>72.992172999999994</v>
      </c>
      <c r="AK38" s="4">
        <v>1737</v>
      </c>
      <c r="AL38" s="4">
        <v>2</v>
      </c>
      <c r="AM38" s="4">
        <v>938</v>
      </c>
      <c r="AN38" s="4">
        <v>96</v>
      </c>
      <c r="AO38" s="4">
        <v>31.289196</v>
      </c>
      <c r="AP38" s="4">
        <v>87312.9</v>
      </c>
      <c r="AQ38" s="4">
        <v>48046.5</v>
      </c>
      <c r="AR38" s="4">
        <v>58</v>
      </c>
      <c r="AS38" s="4">
        <v>41164</v>
      </c>
      <c r="AT38" s="4">
        <v>2.3E-2</v>
      </c>
      <c r="AU38" s="4">
        <v>10.648</v>
      </c>
      <c r="AV38" s="4">
        <v>48093</v>
      </c>
      <c r="AW38" s="4">
        <v>0</v>
      </c>
      <c r="AX38" s="4">
        <v>0.51</v>
      </c>
      <c r="AY38">
        <v>0.85939393939393938</v>
      </c>
      <c r="AZ38" t="s">
        <v>69</v>
      </c>
      <c r="BA38" t="s">
        <v>490</v>
      </c>
      <c r="BB38">
        <v>7</v>
      </c>
      <c r="BC38" t="s">
        <v>578</v>
      </c>
      <c r="BD38">
        <v>7</v>
      </c>
      <c r="BE38">
        <v>135639.40600000002</v>
      </c>
      <c r="BF38">
        <v>6.4945617647426138E-2</v>
      </c>
      <c r="BG38">
        <v>5.5813870196394097E-2</v>
      </c>
      <c r="BH38">
        <v>413119.45399999997</v>
      </c>
      <c r="BI38">
        <v>2.1323578240399203E-2</v>
      </c>
      <c r="BJ38">
        <v>1.8325353905991559E-2</v>
      </c>
      <c r="BK38">
        <v>1</v>
      </c>
      <c r="BL38" t="s">
        <v>70</v>
      </c>
      <c r="BM38">
        <v>2</v>
      </c>
      <c r="BN38" t="s">
        <v>479</v>
      </c>
    </row>
    <row r="39" spans="1:66">
      <c r="A39" s="144" t="str">
        <f t="shared" si="20"/>
        <v>청라교통</v>
      </c>
      <c r="B39" s="144" t="str">
        <f t="shared" si="21"/>
        <v>307</v>
      </c>
      <c r="C39" s="145" t="str">
        <f t="shared" si="22"/>
        <v>70바5968</v>
      </c>
      <c r="D39" s="133" t="str">
        <f t="shared" si="23"/>
        <v>대형</v>
      </c>
      <c r="E39" s="129" t="str">
        <f t="shared" si="16"/>
        <v>C</v>
      </c>
      <c r="F39" s="152">
        <f t="shared" si="17"/>
        <v>0.87321428571428572</v>
      </c>
      <c r="G39" s="153">
        <f t="shared" si="18"/>
        <v>2.4449999999999998</v>
      </c>
      <c r="H39" s="154">
        <f t="shared" si="19"/>
        <v>2.8</v>
      </c>
      <c r="I39" s="155">
        <f t="shared" si="24"/>
        <v>10175.919</v>
      </c>
      <c r="J39" s="156">
        <f t="shared" si="25"/>
        <v>1.9895324191605449E-2</v>
      </c>
      <c r="K39" s="156">
        <f t="shared" si="26"/>
        <v>0.31559352693251647</v>
      </c>
      <c r="L39" s="156">
        <f t="shared" si="27"/>
        <v>0.2271047951541281</v>
      </c>
      <c r="M39" s="157">
        <f t="shared" si="28"/>
        <v>20.695</v>
      </c>
      <c r="N39" s="158">
        <f t="shared" si="29"/>
        <v>0.60899999999999999</v>
      </c>
      <c r="O39" s="158">
        <f t="shared" si="30"/>
        <v>57.941000000000003</v>
      </c>
      <c r="P39" s="159">
        <f t="shared" si="31"/>
        <v>596.3266666666666</v>
      </c>
      <c r="Q39" s="160">
        <f t="shared" si="32"/>
        <v>96</v>
      </c>
      <c r="R39" s="161">
        <f t="shared" si="33"/>
        <v>39.597146106367155</v>
      </c>
      <c r="S39" s="146">
        <f t="shared" si="34"/>
        <v>62</v>
      </c>
      <c r="T39" s="146">
        <f t="shared" si="35"/>
        <v>5896</v>
      </c>
      <c r="U39" t="s">
        <v>118</v>
      </c>
      <c r="V39" s="5" t="s">
        <v>121</v>
      </c>
      <c r="W39" t="s">
        <v>118</v>
      </c>
      <c r="X39" s="5" t="s">
        <v>121</v>
      </c>
      <c r="Y39" t="s">
        <v>236</v>
      </c>
      <c r="Z39" t="s">
        <v>193</v>
      </c>
      <c r="AA39" t="s">
        <v>48</v>
      </c>
      <c r="AB39">
        <v>531</v>
      </c>
      <c r="AC39" s="1">
        <v>10175.919</v>
      </c>
      <c r="AD39" s="1">
        <v>4161.9229999999998</v>
      </c>
      <c r="AE39" s="28">
        <v>2.4449999999999998</v>
      </c>
      <c r="AF39">
        <v>2.8</v>
      </c>
      <c r="AG39">
        <v>20.695</v>
      </c>
      <c r="AH39">
        <v>386.72966200000002</v>
      </c>
      <c r="AI39">
        <v>7.6941119999999996</v>
      </c>
      <c r="AJ39">
        <v>122.049378</v>
      </c>
      <c r="AK39">
        <v>2311</v>
      </c>
      <c r="AL39">
        <v>62</v>
      </c>
      <c r="AM39">
        <v>5896</v>
      </c>
      <c r="AN39">
        <v>96</v>
      </c>
      <c r="AO39">
        <v>26.312745</v>
      </c>
      <c r="AP39">
        <v>86172.6</v>
      </c>
      <c r="AQ39">
        <v>35779.599999999999</v>
      </c>
      <c r="AR39">
        <v>55</v>
      </c>
      <c r="AS39">
        <v>45123</v>
      </c>
      <c r="AT39">
        <v>0.60899999999999999</v>
      </c>
      <c r="AU39">
        <v>57.941000000000003</v>
      </c>
      <c r="AV39">
        <v>94036</v>
      </c>
      <c r="AW39">
        <v>0</v>
      </c>
      <c r="AX39">
        <v>0.56999999999999995</v>
      </c>
      <c r="AY39">
        <v>0.87321428571428572</v>
      </c>
      <c r="AZ39" t="s">
        <v>69</v>
      </c>
      <c r="BA39" t="s">
        <v>498</v>
      </c>
      <c r="BB39">
        <v>1</v>
      </c>
      <c r="BC39" t="s">
        <v>525</v>
      </c>
      <c r="BD39">
        <v>9</v>
      </c>
      <c r="BE39">
        <v>88153.385999999999</v>
      </c>
      <c r="BF39">
        <v>0.11543423868029301</v>
      </c>
      <c r="BG39">
        <v>0.10079882627618443</v>
      </c>
      <c r="BH39">
        <v>413119.45399999997</v>
      </c>
      <c r="BI39">
        <v>2.4631904650028902E-2</v>
      </c>
      <c r="BJ39">
        <v>2.1508931024757382E-2</v>
      </c>
      <c r="BK39">
        <v>1</v>
      </c>
      <c r="BL39" t="s">
        <v>67</v>
      </c>
      <c r="BM39">
        <v>1</v>
      </c>
      <c r="BN39" t="s">
        <v>479</v>
      </c>
    </row>
    <row r="40" spans="1:66">
      <c r="A40" s="141" t="str">
        <f t="shared" si="20"/>
        <v>청라교통</v>
      </c>
      <c r="B40" s="141" t="str">
        <f t="shared" si="21"/>
        <v>307</v>
      </c>
      <c r="C40" s="142" t="str">
        <f t="shared" si="22"/>
        <v>70바5991</v>
      </c>
      <c r="D40" s="116" t="str">
        <f t="shared" si="23"/>
        <v>대형</v>
      </c>
      <c r="E40" s="112" t="str">
        <f t="shared" si="16"/>
        <v>F</v>
      </c>
      <c r="F40" s="162">
        <f t="shared" si="17"/>
        <v>0.77392857142857141</v>
      </c>
      <c r="G40" s="163">
        <f t="shared" si="18"/>
        <v>2.1669999999999998</v>
      </c>
      <c r="H40" s="164">
        <f t="shared" si="19"/>
        <v>2.8</v>
      </c>
      <c r="I40" s="165">
        <f t="shared" si="24"/>
        <v>9021.8580000000002</v>
      </c>
      <c r="J40" s="166">
        <f t="shared" si="25"/>
        <v>2.012559048976811E-2</v>
      </c>
      <c r="K40" s="166">
        <f t="shared" si="26"/>
        <v>0.34454958601817559</v>
      </c>
      <c r="L40" s="166">
        <f t="shared" si="27"/>
        <v>0.22511992540782619</v>
      </c>
      <c r="M40" s="167">
        <f t="shared" si="28"/>
        <v>21.814</v>
      </c>
      <c r="N40" s="168">
        <f t="shared" si="29"/>
        <v>0.54300000000000004</v>
      </c>
      <c r="O40" s="168">
        <f t="shared" si="30"/>
        <v>41.133000000000003</v>
      </c>
      <c r="P40" s="169">
        <f t="shared" si="31"/>
        <v>752.41166666666663</v>
      </c>
      <c r="Q40" s="170">
        <f t="shared" si="32"/>
        <v>94</v>
      </c>
      <c r="R40" s="171">
        <f t="shared" si="33"/>
        <v>40.019223546798145</v>
      </c>
      <c r="S40" s="143">
        <f t="shared" si="34"/>
        <v>49</v>
      </c>
      <c r="T40" s="143">
        <f t="shared" si="35"/>
        <v>3711</v>
      </c>
      <c r="U40" t="s">
        <v>118</v>
      </c>
      <c r="V40" t="s">
        <v>121</v>
      </c>
      <c r="W40" s="4" t="s">
        <v>118</v>
      </c>
      <c r="X40" s="4" t="s">
        <v>121</v>
      </c>
      <c r="Y40" s="4" t="s">
        <v>237</v>
      </c>
      <c r="Z40" s="4" t="s">
        <v>193</v>
      </c>
      <c r="AA40" s="4" t="s">
        <v>48</v>
      </c>
      <c r="AB40" s="4">
        <v>531</v>
      </c>
      <c r="AC40" s="4">
        <v>9021.8580000000002</v>
      </c>
      <c r="AD40" s="4">
        <v>4164.0110000000004</v>
      </c>
      <c r="AE40" s="4">
        <v>2.1669999999999998</v>
      </c>
      <c r="AF40" s="4">
        <v>2.8</v>
      </c>
      <c r="AG40" s="4">
        <v>21.814</v>
      </c>
      <c r="AH40" s="4">
        <v>354.83912900000001</v>
      </c>
      <c r="AI40" s="4">
        <v>7.1413469999999997</v>
      </c>
      <c r="AJ40" s="4">
        <v>122.259675</v>
      </c>
      <c r="AK40" s="4">
        <v>2031</v>
      </c>
      <c r="AL40" s="4">
        <v>49</v>
      </c>
      <c r="AM40" s="4">
        <v>3711</v>
      </c>
      <c r="AN40" s="4">
        <v>94</v>
      </c>
      <c r="AO40" s="4">
        <v>25.425205999999999</v>
      </c>
      <c r="AP40" s="4">
        <v>99462.3</v>
      </c>
      <c r="AQ40" s="4">
        <v>45144.7</v>
      </c>
      <c r="AR40" s="4">
        <v>99</v>
      </c>
      <c r="AS40" s="4">
        <v>76798</v>
      </c>
      <c r="AT40" s="4">
        <v>0.54300000000000004</v>
      </c>
      <c r="AU40" s="4">
        <v>41.133000000000003</v>
      </c>
      <c r="AV40" s="4">
        <v>80847</v>
      </c>
      <c r="AW40" s="4">
        <v>0</v>
      </c>
      <c r="AX40" s="4">
        <v>0.52</v>
      </c>
      <c r="AY40">
        <v>0.77392857142857141</v>
      </c>
      <c r="AZ40" t="s">
        <v>70</v>
      </c>
      <c r="BA40" t="s">
        <v>498</v>
      </c>
      <c r="BB40">
        <v>1</v>
      </c>
      <c r="BC40" t="s">
        <v>501</v>
      </c>
      <c r="BD40">
        <v>10</v>
      </c>
      <c r="BE40">
        <v>88153.385999999999</v>
      </c>
      <c r="BF40">
        <v>0.1023427279356008</v>
      </c>
      <c r="BG40">
        <v>7.9205961227302474E-2</v>
      </c>
      <c r="BH40">
        <v>413119.45399999997</v>
      </c>
      <c r="BI40">
        <v>2.1838376074151185E-2</v>
      </c>
      <c r="BJ40">
        <v>1.690134319738772E-2</v>
      </c>
      <c r="BK40">
        <v>1</v>
      </c>
      <c r="BL40" t="s">
        <v>70</v>
      </c>
      <c r="BM40">
        <v>0</v>
      </c>
      <c r="BN40" t="s">
        <v>478</v>
      </c>
    </row>
    <row r="41" spans="1:66">
      <c r="A41" s="144" t="str">
        <f t="shared" si="20"/>
        <v>청라교통</v>
      </c>
      <c r="B41" s="144" t="str">
        <f t="shared" si="21"/>
        <v>307</v>
      </c>
      <c r="C41" s="145" t="str">
        <f t="shared" si="22"/>
        <v>70바6052</v>
      </c>
      <c r="D41" s="133" t="str">
        <f t="shared" si="23"/>
        <v>대형</v>
      </c>
      <c r="E41" s="129" t="str">
        <f t="shared" si="16"/>
        <v>C</v>
      </c>
      <c r="F41" s="152">
        <f t="shared" si="17"/>
        <v>0.87035714285714283</v>
      </c>
      <c r="G41" s="153">
        <f t="shared" si="18"/>
        <v>2.4369999999999998</v>
      </c>
      <c r="H41" s="154">
        <f t="shared" si="19"/>
        <v>2.8</v>
      </c>
      <c r="I41" s="155">
        <f t="shared" si="24"/>
        <v>9192.7729999999992</v>
      </c>
      <c r="J41" s="156">
        <f t="shared" si="25"/>
        <v>2.4107273809842764E-2</v>
      </c>
      <c r="K41" s="156">
        <f t="shared" si="26"/>
        <v>0.30431679857164695</v>
      </c>
      <c r="L41" s="156">
        <f t="shared" si="27"/>
        <v>0.19732892349239997</v>
      </c>
      <c r="M41" s="157">
        <f t="shared" si="28"/>
        <v>20.997</v>
      </c>
      <c r="N41" s="158">
        <f t="shared" si="29"/>
        <v>0.16300000000000001</v>
      </c>
      <c r="O41" s="158">
        <f t="shared" si="30"/>
        <v>50.627000000000002</v>
      </c>
      <c r="P41" s="159">
        <f t="shared" si="31"/>
        <v>461.98499999999996</v>
      </c>
      <c r="Q41" s="160">
        <f t="shared" si="32"/>
        <v>95</v>
      </c>
      <c r="R41" s="161">
        <f t="shared" si="33"/>
        <v>39.21077731051691</v>
      </c>
      <c r="S41" s="146">
        <f t="shared" si="34"/>
        <v>15</v>
      </c>
      <c r="T41" s="146">
        <f t="shared" si="35"/>
        <v>4654</v>
      </c>
      <c r="U41" t="s">
        <v>118</v>
      </c>
      <c r="V41" t="s">
        <v>121</v>
      </c>
      <c r="W41" t="s">
        <v>118</v>
      </c>
      <c r="X41" s="4" t="s">
        <v>121</v>
      </c>
      <c r="Y41" s="4" t="s">
        <v>238</v>
      </c>
      <c r="Z41" s="4" t="s">
        <v>193</v>
      </c>
      <c r="AA41" s="4" t="s">
        <v>48</v>
      </c>
      <c r="AB41" s="4">
        <v>531</v>
      </c>
      <c r="AC41" s="4">
        <v>9192.7729999999992</v>
      </c>
      <c r="AD41" s="4">
        <v>3772.0459999999998</v>
      </c>
      <c r="AE41" s="4">
        <v>2.4369999999999998</v>
      </c>
      <c r="AF41" s="4">
        <v>2.8</v>
      </c>
      <c r="AG41" s="4">
        <v>20.997</v>
      </c>
      <c r="AH41" s="4">
        <v>349.09687700000001</v>
      </c>
      <c r="AI41" s="4">
        <v>8.4157740000000008</v>
      </c>
      <c r="AJ41" s="4">
        <v>106.23604400000001</v>
      </c>
      <c r="AK41" s="4">
        <v>1814</v>
      </c>
      <c r="AL41" s="4">
        <v>15</v>
      </c>
      <c r="AM41" s="4">
        <v>4654</v>
      </c>
      <c r="AN41" s="4">
        <v>95</v>
      </c>
      <c r="AO41" s="4">
        <v>26.333013999999999</v>
      </c>
      <c r="AP41" s="4">
        <v>75638.100000000006</v>
      </c>
      <c r="AQ41" s="4">
        <v>27719.1</v>
      </c>
      <c r="AR41" s="4">
        <v>32</v>
      </c>
      <c r="AS41" s="4">
        <v>17876</v>
      </c>
      <c r="AT41" s="4">
        <v>0.16300000000000001</v>
      </c>
      <c r="AU41" s="4">
        <v>50.627000000000002</v>
      </c>
      <c r="AV41" s="4">
        <v>84567</v>
      </c>
      <c r="AW41" s="4">
        <v>0</v>
      </c>
      <c r="AX41" s="4">
        <v>0.57999999999999996</v>
      </c>
      <c r="AY41">
        <v>0.87035714285714283</v>
      </c>
      <c r="AZ41" t="s">
        <v>69</v>
      </c>
      <c r="BA41" t="s">
        <v>498</v>
      </c>
      <c r="BB41">
        <v>3</v>
      </c>
      <c r="BC41" t="s">
        <v>526</v>
      </c>
      <c r="BD41">
        <v>9</v>
      </c>
      <c r="BE41">
        <v>88153.385999999999</v>
      </c>
      <c r="BF41">
        <v>0.1042815644086547</v>
      </c>
      <c r="BG41">
        <v>9.0762204451389814E-2</v>
      </c>
      <c r="BH41">
        <v>413119.45399999997</v>
      </c>
      <c r="BI41">
        <v>2.2252094184845625E-2</v>
      </c>
      <c r="BJ41">
        <v>1.9367269117310282E-2</v>
      </c>
      <c r="BK41">
        <v>1</v>
      </c>
      <c r="BL41" t="s">
        <v>67</v>
      </c>
      <c r="BM41">
        <v>1</v>
      </c>
      <c r="BN41" t="s">
        <v>479</v>
      </c>
    </row>
    <row r="42" spans="1:66">
      <c r="A42" s="141" t="str">
        <f t="shared" si="20"/>
        <v>청라교통</v>
      </c>
      <c r="B42" s="141" t="str">
        <f t="shared" si="21"/>
        <v>307</v>
      </c>
      <c r="C42" s="142" t="str">
        <f t="shared" si="22"/>
        <v>72바1699</v>
      </c>
      <c r="D42" s="116" t="str">
        <f t="shared" si="23"/>
        <v>대형</v>
      </c>
      <c r="E42" s="112" t="str">
        <f t="shared" si="16"/>
        <v>D</v>
      </c>
      <c r="F42" s="162">
        <f t="shared" si="17"/>
        <v>0.81607142857142867</v>
      </c>
      <c r="G42" s="163">
        <f t="shared" si="18"/>
        <v>2.2850000000000001</v>
      </c>
      <c r="H42" s="164">
        <f t="shared" si="19"/>
        <v>2.8</v>
      </c>
      <c r="I42" s="165">
        <f t="shared" si="24"/>
        <v>10388.169</v>
      </c>
      <c r="J42" s="166">
        <f t="shared" si="25"/>
        <v>1.8232074321380451E-2</v>
      </c>
      <c r="K42" s="166">
        <f t="shared" si="26"/>
        <v>0.29776795761831371</v>
      </c>
      <c r="L42" s="166">
        <f t="shared" si="27"/>
        <v>0.18213026761501475</v>
      </c>
      <c r="M42" s="167">
        <f t="shared" si="28"/>
        <v>20.881</v>
      </c>
      <c r="N42" s="168">
        <f t="shared" si="29"/>
        <v>0.25</v>
      </c>
      <c r="O42" s="168">
        <f t="shared" si="30"/>
        <v>29.571999999999999</v>
      </c>
      <c r="P42" s="169">
        <f t="shared" si="31"/>
        <v>544.15166666666664</v>
      </c>
      <c r="Q42" s="170">
        <f t="shared" si="32"/>
        <v>96</v>
      </c>
      <c r="R42" s="171">
        <f t="shared" si="33"/>
        <v>38.60875086997892</v>
      </c>
      <c r="S42" s="143">
        <f t="shared" si="34"/>
        <v>26</v>
      </c>
      <c r="T42" s="143">
        <f t="shared" si="35"/>
        <v>3072</v>
      </c>
      <c r="U42" t="s">
        <v>118</v>
      </c>
      <c r="V42" t="s">
        <v>121</v>
      </c>
      <c r="W42" t="s">
        <v>118</v>
      </c>
      <c r="X42" s="4" t="s">
        <v>121</v>
      </c>
      <c r="Y42" s="4" t="s">
        <v>239</v>
      </c>
      <c r="Z42" s="4" t="s">
        <v>193</v>
      </c>
      <c r="AA42" s="4" t="s">
        <v>48</v>
      </c>
      <c r="AB42" s="4">
        <v>531</v>
      </c>
      <c r="AC42" s="4">
        <v>10388.169</v>
      </c>
      <c r="AD42" s="4">
        <v>4545.7079999999996</v>
      </c>
      <c r="AE42" s="4">
        <v>2.2850000000000001</v>
      </c>
      <c r="AF42" s="4">
        <v>2.8</v>
      </c>
      <c r="AG42" s="4">
        <v>20.881</v>
      </c>
      <c r="AH42" s="4">
        <v>393.36632100000003</v>
      </c>
      <c r="AI42" s="4">
        <v>7.1718840000000004</v>
      </c>
      <c r="AJ42" s="4">
        <v>117.13188599999999</v>
      </c>
      <c r="AK42" s="4">
        <v>1892</v>
      </c>
      <c r="AL42" s="4">
        <v>26</v>
      </c>
      <c r="AM42" s="4">
        <v>3072</v>
      </c>
      <c r="AN42" s="4">
        <v>96</v>
      </c>
      <c r="AO42" s="4">
        <v>26.408384000000002</v>
      </c>
      <c r="AP42" s="4">
        <v>89629.1</v>
      </c>
      <c r="AQ42" s="4">
        <v>32649.1</v>
      </c>
      <c r="AR42" s="4">
        <v>28</v>
      </c>
      <c r="AS42" s="4">
        <v>8835</v>
      </c>
      <c r="AT42" s="4">
        <v>0.25</v>
      </c>
      <c r="AU42" s="4">
        <v>29.571999999999999</v>
      </c>
      <c r="AV42" s="4">
        <v>96659</v>
      </c>
      <c r="AW42" s="4">
        <v>0</v>
      </c>
      <c r="AX42" s="4">
        <v>0.55000000000000004</v>
      </c>
      <c r="AY42">
        <v>0.81607142857142867</v>
      </c>
      <c r="AZ42" t="s">
        <v>67</v>
      </c>
      <c r="BA42" t="s">
        <v>498</v>
      </c>
      <c r="BB42">
        <v>3</v>
      </c>
      <c r="BC42" t="s">
        <v>503</v>
      </c>
      <c r="BD42">
        <v>12</v>
      </c>
      <c r="BE42">
        <v>88153.385999999999</v>
      </c>
      <c r="BF42">
        <v>0.11784197376150701</v>
      </c>
      <c r="BG42">
        <v>9.6167467873229842E-2</v>
      </c>
      <c r="BH42">
        <v>413119.45399999997</v>
      </c>
      <c r="BI42">
        <v>2.5145678566858294E-2</v>
      </c>
      <c r="BJ42">
        <v>2.0520669830454003E-2</v>
      </c>
      <c r="BK42">
        <v>1</v>
      </c>
      <c r="BL42" t="s">
        <v>67</v>
      </c>
      <c r="BM42">
        <v>0</v>
      </c>
      <c r="BN42" t="s">
        <v>478</v>
      </c>
    </row>
    <row r="43" spans="1:66">
      <c r="A43" s="144" t="str">
        <f t="shared" si="20"/>
        <v>청라교통</v>
      </c>
      <c r="B43" s="144" t="str">
        <f t="shared" si="21"/>
        <v>307</v>
      </c>
      <c r="C43" s="145" t="str">
        <f t="shared" si="22"/>
        <v>72바1700</v>
      </c>
      <c r="D43" s="133" t="str">
        <f t="shared" si="23"/>
        <v>대형</v>
      </c>
      <c r="E43" s="129" t="str">
        <f t="shared" si="16"/>
        <v>D</v>
      </c>
      <c r="F43" s="152">
        <f t="shared" si="17"/>
        <v>0.8332142857142858</v>
      </c>
      <c r="G43" s="153">
        <f t="shared" si="18"/>
        <v>2.3330000000000002</v>
      </c>
      <c r="H43" s="154">
        <f t="shared" si="19"/>
        <v>2.8</v>
      </c>
      <c r="I43" s="155">
        <f t="shared" si="24"/>
        <v>8955.5740000000005</v>
      </c>
      <c r="J43" s="156">
        <f t="shared" si="25"/>
        <v>2.9245478068711663E-2</v>
      </c>
      <c r="K43" s="156">
        <f t="shared" si="26"/>
        <v>0.32320440744474133</v>
      </c>
      <c r="L43" s="156">
        <f t="shared" si="27"/>
        <v>0.17553313723944439</v>
      </c>
      <c r="M43" s="157">
        <f t="shared" si="28"/>
        <v>21.626999999999999</v>
      </c>
      <c r="N43" s="158">
        <f t="shared" si="29"/>
        <v>0.313</v>
      </c>
      <c r="O43" s="158">
        <f t="shared" si="30"/>
        <v>52.593000000000004</v>
      </c>
      <c r="P43" s="159">
        <f t="shared" si="31"/>
        <v>429.97833333333335</v>
      </c>
      <c r="Q43" s="160">
        <f t="shared" si="32"/>
        <v>93</v>
      </c>
      <c r="R43" s="161">
        <f t="shared" si="33"/>
        <v>39.062002214933095</v>
      </c>
      <c r="S43" s="146">
        <f t="shared" si="34"/>
        <v>28</v>
      </c>
      <c r="T43" s="146">
        <f t="shared" si="35"/>
        <v>4710</v>
      </c>
      <c r="U43" t="s">
        <v>118</v>
      </c>
      <c r="V43" t="s">
        <v>121</v>
      </c>
      <c r="W43" s="4" t="s">
        <v>118</v>
      </c>
      <c r="X43" s="4" t="s">
        <v>121</v>
      </c>
      <c r="Y43" s="4" t="s">
        <v>240</v>
      </c>
      <c r="Z43" s="4" t="s">
        <v>193</v>
      </c>
      <c r="AA43" s="4" t="s">
        <v>48</v>
      </c>
      <c r="AB43" s="4">
        <v>531</v>
      </c>
      <c r="AC43" s="4">
        <v>8955.5740000000005</v>
      </c>
      <c r="AD43" s="4">
        <v>3837.8510000000001</v>
      </c>
      <c r="AE43" s="4">
        <v>2.3330000000000002</v>
      </c>
      <c r="AF43" s="4">
        <v>2.8</v>
      </c>
      <c r="AG43" s="4">
        <v>21.626999999999999</v>
      </c>
      <c r="AH43" s="4">
        <v>354.050769</v>
      </c>
      <c r="AI43" s="4">
        <v>10.354384</v>
      </c>
      <c r="AJ43" s="4">
        <v>114.430769</v>
      </c>
      <c r="AK43" s="4">
        <v>1572</v>
      </c>
      <c r="AL43" s="4">
        <v>28</v>
      </c>
      <c r="AM43" s="4">
        <v>4710</v>
      </c>
      <c r="AN43" s="4">
        <v>93</v>
      </c>
      <c r="AO43" s="4">
        <v>25.294604</v>
      </c>
      <c r="AP43" s="4">
        <v>72218.7</v>
      </c>
      <c r="AQ43" s="4">
        <v>25798.7</v>
      </c>
      <c r="AR43" s="4">
        <v>53</v>
      </c>
      <c r="AS43" s="4">
        <v>34135</v>
      </c>
      <c r="AT43" s="4">
        <v>0.313</v>
      </c>
      <c r="AU43" s="4">
        <v>52.593000000000004</v>
      </c>
      <c r="AV43" s="4">
        <v>81706</v>
      </c>
      <c r="AW43" s="4">
        <v>0</v>
      </c>
      <c r="AX43" s="4">
        <v>0.56999999999999995</v>
      </c>
      <c r="AY43">
        <v>0.8332142857142858</v>
      </c>
      <c r="AZ43" t="s">
        <v>67</v>
      </c>
      <c r="BA43" t="s">
        <v>498</v>
      </c>
      <c r="BB43">
        <v>1</v>
      </c>
      <c r="BC43" t="s">
        <v>500</v>
      </c>
      <c r="BD43">
        <v>11</v>
      </c>
      <c r="BE43">
        <v>88153.385999999999</v>
      </c>
      <c r="BF43">
        <v>0.10159081127070944</v>
      </c>
      <c r="BG43">
        <v>8.4646915248058979E-2</v>
      </c>
      <c r="BH43">
        <v>413119.45399999997</v>
      </c>
      <c r="BI43">
        <v>2.1677928534442732E-2</v>
      </c>
      <c r="BJ43">
        <v>1.8062359739591034E-2</v>
      </c>
      <c r="BK43">
        <v>1</v>
      </c>
      <c r="BL43" t="s">
        <v>70</v>
      </c>
      <c r="BM43">
        <v>1</v>
      </c>
      <c r="BN43" t="s">
        <v>479</v>
      </c>
    </row>
    <row r="44" spans="1:66">
      <c r="A44" s="141" t="str">
        <f t="shared" si="20"/>
        <v>청라교통</v>
      </c>
      <c r="B44" s="141" t="str">
        <f t="shared" si="21"/>
        <v>307</v>
      </c>
      <c r="C44" s="142" t="str">
        <f t="shared" si="22"/>
        <v>72바1701</v>
      </c>
      <c r="D44" s="116" t="str">
        <f t="shared" si="23"/>
        <v>대형</v>
      </c>
      <c r="E44" s="112" t="str">
        <f t="shared" si="16"/>
        <v>C</v>
      </c>
      <c r="F44" s="162">
        <f t="shared" si="17"/>
        <v>0.86749999999999994</v>
      </c>
      <c r="G44" s="163">
        <f t="shared" si="18"/>
        <v>2.4289999999999998</v>
      </c>
      <c r="H44" s="164">
        <f t="shared" si="19"/>
        <v>2.8</v>
      </c>
      <c r="I44" s="165">
        <f t="shared" si="24"/>
        <v>9937.9660000000003</v>
      </c>
      <c r="J44" s="166">
        <f t="shared" si="25"/>
        <v>1.6810911709357664E-2</v>
      </c>
      <c r="K44" s="166">
        <f t="shared" si="26"/>
        <v>0.32013211397532315</v>
      </c>
      <c r="L44" s="166">
        <f t="shared" si="27"/>
        <v>0.21040522779007292</v>
      </c>
      <c r="M44" s="167">
        <f t="shared" si="28"/>
        <v>21.571999999999999</v>
      </c>
      <c r="N44" s="168">
        <f t="shared" si="29"/>
        <v>0.39200000000000002</v>
      </c>
      <c r="O44" s="168">
        <f t="shared" si="30"/>
        <v>45.421999999999997</v>
      </c>
      <c r="P44" s="169">
        <f t="shared" si="31"/>
        <v>677.69666666666672</v>
      </c>
      <c r="Q44" s="170">
        <f t="shared" si="32"/>
        <v>96</v>
      </c>
      <c r="R44" s="171">
        <f t="shared" si="33"/>
        <v>39.199534406706348</v>
      </c>
      <c r="S44" s="143">
        <f t="shared" si="34"/>
        <v>39</v>
      </c>
      <c r="T44" s="143">
        <f t="shared" si="35"/>
        <v>4514</v>
      </c>
      <c r="U44" t="s">
        <v>118</v>
      </c>
      <c r="V44" t="s">
        <v>121</v>
      </c>
      <c r="W44" t="s">
        <v>118</v>
      </c>
      <c r="X44" s="4" t="s">
        <v>121</v>
      </c>
      <c r="Y44" s="4" t="s">
        <v>241</v>
      </c>
      <c r="Z44" s="4" t="s">
        <v>193</v>
      </c>
      <c r="AA44" s="4" t="s">
        <v>48</v>
      </c>
      <c r="AB44" s="4">
        <v>531</v>
      </c>
      <c r="AC44" s="4">
        <v>9937.9660000000003</v>
      </c>
      <c r="AD44" s="4">
        <v>4091.9749999999999</v>
      </c>
      <c r="AE44" s="4">
        <v>2.4289999999999998</v>
      </c>
      <c r="AF44" s="4">
        <v>2.8</v>
      </c>
      <c r="AG44" s="4">
        <v>21.571999999999999</v>
      </c>
      <c r="AH44" s="4">
        <v>382.35409900000002</v>
      </c>
      <c r="AI44" s="4">
        <v>6.427721</v>
      </c>
      <c r="AJ44" s="4">
        <v>122.403826</v>
      </c>
      <c r="AK44" s="4">
        <v>2091</v>
      </c>
      <c r="AL44" s="4">
        <v>39</v>
      </c>
      <c r="AM44" s="4">
        <v>4514</v>
      </c>
      <c r="AN44" s="4">
        <v>96</v>
      </c>
      <c r="AO44" s="4">
        <v>25.991523999999998</v>
      </c>
      <c r="AP44" s="4">
        <v>105744.9</v>
      </c>
      <c r="AQ44" s="4">
        <v>40661.800000000003</v>
      </c>
      <c r="AR44" s="4">
        <v>55</v>
      </c>
      <c r="AS44" s="4">
        <v>41060</v>
      </c>
      <c r="AT44" s="4">
        <v>0.39200000000000002</v>
      </c>
      <c r="AU44" s="4">
        <v>45.421999999999997</v>
      </c>
      <c r="AV44" s="4">
        <v>94178</v>
      </c>
      <c r="AW44" s="4">
        <v>0</v>
      </c>
      <c r="AX44" s="4">
        <v>0.59</v>
      </c>
      <c r="AY44">
        <v>0.86749999999999994</v>
      </c>
      <c r="AZ44" t="s">
        <v>69</v>
      </c>
      <c r="BA44" t="s">
        <v>498</v>
      </c>
      <c r="BB44">
        <v>4</v>
      </c>
      <c r="BC44" t="s">
        <v>527</v>
      </c>
      <c r="BD44">
        <v>11</v>
      </c>
      <c r="BE44">
        <v>88153.385999999999</v>
      </c>
      <c r="BF44">
        <v>0.11273493226907927</v>
      </c>
      <c r="BG44">
        <v>9.779755374342626E-2</v>
      </c>
      <c r="BH44">
        <v>413119.45399999997</v>
      </c>
      <c r="BI44">
        <v>2.4055913861659978E-2</v>
      </c>
      <c r="BJ44">
        <v>2.086850527499003E-2</v>
      </c>
      <c r="BK44">
        <v>1</v>
      </c>
      <c r="BL44" t="s">
        <v>69</v>
      </c>
      <c r="BM44">
        <v>0</v>
      </c>
      <c r="BN44" t="s">
        <v>478</v>
      </c>
    </row>
    <row r="45" spans="1:66">
      <c r="A45" s="144" t="str">
        <f t="shared" si="20"/>
        <v>청라교통</v>
      </c>
      <c r="B45" s="144" t="str">
        <f t="shared" si="21"/>
        <v>307</v>
      </c>
      <c r="C45" s="145" t="str">
        <f t="shared" si="22"/>
        <v>72바1702</v>
      </c>
      <c r="D45" s="133" t="str">
        <f t="shared" si="23"/>
        <v>대형</v>
      </c>
      <c r="E45" s="129" t="str">
        <f t="shared" si="16"/>
        <v>D</v>
      </c>
      <c r="F45" s="152">
        <f t="shared" si="17"/>
        <v>0.8317241379310345</v>
      </c>
      <c r="G45" s="153">
        <f t="shared" si="18"/>
        <v>2.4119999999999999</v>
      </c>
      <c r="H45" s="154">
        <f t="shared" si="19"/>
        <v>2.9</v>
      </c>
      <c r="I45" s="155">
        <f t="shared" si="24"/>
        <v>10557.321</v>
      </c>
      <c r="J45" s="156">
        <f t="shared" si="25"/>
        <v>1.0161138922282126E-2</v>
      </c>
      <c r="K45" s="156">
        <f t="shared" si="26"/>
        <v>0.2848547430310851</v>
      </c>
      <c r="L45" s="156">
        <f t="shared" si="27"/>
        <v>0.19313611852855472</v>
      </c>
      <c r="M45" s="157">
        <f t="shared" si="28"/>
        <v>19.995999999999999</v>
      </c>
      <c r="N45" s="158">
        <f t="shared" si="29"/>
        <v>8.9999999999999993E-3</v>
      </c>
      <c r="O45" s="158">
        <f t="shared" si="30"/>
        <v>14.189</v>
      </c>
      <c r="P45" s="159">
        <f t="shared" si="31"/>
        <v>450.54500000000002</v>
      </c>
      <c r="Q45" s="160">
        <f t="shared" si="32"/>
        <v>98</v>
      </c>
      <c r="R45" s="161">
        <f t="shared" si="33"/>
        <v>38.079076934395893</v>
      </c>
      <c r="S45" s="146">
        <f t="shared" si="34"/>
        <v>1</v>
      </c>
      <c r="T45" s="146">
        <f t="shared" si="35"/>
        <v>1498</v>
      </c>
      <c r="U45" t="s">
        <v>118</v>
      </c>
      <c r="V45" t="s">
        <v>121</v>
      </c>
      <c r="W45" t="s">
        <v>118</v>
      </c>
      <c r="X45" s="4" t="s">
        <v>121</v>
      </c>
      <c r="Y45" s="4" t="s">
        <v>242</v>
      </c>
      <c r="Z45" s="4" t="s">
        <v>193</v>
      </c>
      <c r="AA45" s="4" t="s">
        <v>48</v>
      </c>
      <c r="AB45" s="4">
        <v>531</v>
      </c>
      <c r="AC45" s="4">
        <v>10557.321</v>
      </c>
      <c r="AD45" s="4">
        <v>4376.7020000000002</v>
      </c>
      <c r="AE45" s="4">
        <v>2.4119999999999999</v>
      </c>
      <c r="AF45" s="4">
        <v>2.9</v>
      </c>
      <c r="AG45" s="4">
        <v>19.995999999999999</v>
      </c>
      <c r="AH45" s="4">
        <v>393.26743099999999</v>
      </c>
      <c r="AI45" s="4">
        <v>3.9960450000000001</v>
      </c>
      <c r="AJ45" s="4">
        <v>112.02409299999999</v>
      </c>
      <c r="AK45" s="4">
        <v>2039</v>
      </c>
      <c r="AL45" s="4">
        <v>1</v>
      </c>
      <c r="AM45" s="4">
        <v>1498</v>
      </c>
      <c r="AN45" s="4">
        <v>98</v>
      </c>
      <c r="AO45" s="4">
        <v>26.845144000000001</v>
      </c>
      <c r="AP45" s="4">
        <v>74076.7</v>
      </c>
      <c r="AQ45" s="4">
        <v>27032.7</v>
      </c>
      <c r="AR45" s="4">
        <v>21</v>
      </c>
      <c r="AS45" s="4">
        <v>11227</v>
      </c>
      <c r="AT45" s="4">
        <v>8.9999999999999993E-3</v>
      </c>
      <c r="AU45" s="4">
        <v>14.189</v>
      </c>
      <c r="AV45" s="4">
        <v>98431</v>
      </c>
      <c r="AW45" s="4">
        <v>0</v>
      </c>
      <c r="AX45" s="4">
        <v>0.56999999999999995</v>
      </c>
      <c r="AY45">
        <v>0.8317241379310345</v>
      </c>
      <c r="AZ45" t="s">
        <v>67</v>
      </c>
      <c r="BA45" t="s">
        <v>498</v>
      </c>
      <c r="BB45">
        <v>2</v>
      </c>
      <c r="BC45" t="s">
        <v>499</v>
      </c>
      <c r="BD45">
        <v>8</v>
      </c>
      <c r="BE45">
        <v>88153.385999999999</v>
      </c>
      <c r="BF45">
        <v>0.11976081100276738</v>
      </c>
      <c r="BG45">
        <v>9.9607957289198246E-2</v>
      </c>
      <c r="BH45">
        <v>413119.45399999997</v>
      </c>
      <c r="BI45">
        <v>2.555512914673827E-2</v>
      </c>
      <c r="BJ45">
        <v>2.1254817759287142E-2</v>
      </c>
      <c r="BK45">
        <v>1</v>
      </c>
      <c r="BL45" t="s">
        <v>70</v>
      </c>
      <c r="BM45">
        <v>1</v>
      </c>
      <c r="BN45" t="s">
        <v>479</v>
      </c>
    </row>
    <row r="46" spans="1:66">
      <c r="A46" s="141" t="str">
        <f t="shared" ref="A46:A50" si="36">W46</f>
        <v>청라교통</v>
      </c>
      <c r="B46" s="141" t="str">
        <f t="shared" ref="B46:B50" si="37">V46</f>
        <v>307</v>
      </c>
      <c r="C46" s="142" t="str">
        <f t="shared" ref="C46:C50" si="38">Y46</f>
        <v>72바1703</v>
      </c>
      <c r="D46" s="116" t="str">
        <f t="shared" ref="D46:D50" si="39">Z46</f>
        <v>대형</v>
      </c>
      <c r="E46" s="112" t="str">
        <f t="shared" ref="E46:E50" si="40">AZ46</f>
        <v>C</v>
      </c>
      <c r="F46" s="162">
        <f t="shared" ref="F46:F50" si="41">G46/H46</f>
        <v>0.87275862068965526</v>
      </c>
      <c r="G46" s="163">
        <f t="shared" ref="G46:G50" si="42">AE46</f>
        <v>2.5310000000000001</v>
      </c>
      <c r="H46" s="164">
        <f t="shared" ref="H46:H50" si="43">AF46</f>
        <v>2.9</v>
      </c>
      <c r="I46" s="165">
        <f t="shared" ref="I46:I50" si="44">AC46</f>
        <v>9191.4809999999998</v>
      </c>
      <c r="J46" s="166">
        <f t="shared" ref="J46:J50" si="45">AI46/AH46</f>
        <v>1.3431367118634067E-2</v>
      </c>
      <c r="K46" s="166">
        <f t="shared" ref="K46:K50" si="46">AJ46/AH46</f>
        <v>0.32848313890013148</v>
      </c>
      <c r="L46" s="166">
        <f t="shared" ref="L46:L50" si="47">AK46/AC46</f>
        <v>0.14948624710207203</v>
      </c>
      <c r="M46" s="167">
        <f t="shared" ref="M46:M50" si="48">AG46</f>
        <v>20.414000000000001</v>
      </c>
      <c r="N46" s="168">
        <f t="shared" ref="N46:N50" si="49">IF(AW46=0,AT46,"속도계이상")</f>
        <v>0.17399999999999999</v>
      </c>
      <c r="O46" s="168">
        <f t="shared" ref="O46:O50" si="50">IF(AW46=0,AU46,"속도계이상")</f>
        <v>41.951999999999998</v>
      </c>
      <c r="P46" s="169">
        <f t="shared" ref="P46:P50" si="51">AQ46/60</f>
        <v>393.93666666666667</v>
      </c>
      <c r="Q46" s="170">
        <f t="shared" ref="Q46:Q50" si="52">AN46</f>
        <v>94</v>
      </c>
      <c r="R46" s="171">
        <f t="shared" ref="R46:R50" si="53">AC46/(AH46-AI46-AJ46)</f>
        <v>38.556255339275317</v>
      </c>
      <c r="S46" s="143">
        <f t="shared" ref="S46:S50" si="54">IF(AW46=0,AL46,"속도계이상")</f>
        <v>16</v>
      </c>
      <c r="T46" s="143">
        <f t="shared" ref="T46:T50" si="55">IF(AW46=0,AM46,"속도계이상")</f>
        <v>3856</v>
      </c>
      <c r="U46" t="s">
        <v>118</v>
      </c>
      <c r="V46" t="s">
        <v>121</v>
      </c>
      <c r="W46" t="s">
        <v>118</v>
      </c>
      <c r="X46" s="4" t="s">
        <v>121</v>
      </c>
      <c r="Y46" s="4" t="s">
        <v>243</v>
      </c>
      <c r="Z46" s="4" t="s">
        <v>193</v>
      </c>
      <c r="AA46" s="4" t="s">
        <v>48</v>
      </c>
      <c r="AB46" s="4">
        <v>531</v>
      </c>
      <c r="AC46" s="4">
        <v>9191.4809999999998</v>
      </c>
      <c r="AD46" s="4">
        <v>3630.9949999999999</v>
      </c>
      <c r="AE46" s="4">
        <v>2.5310000000000001</v>
      </c>
      <c r="AF46" s="4">
        <v>2.9</v>
      </c>
      <c r="AG46" s="4">
        <v>20.414000000000001</v>
      </c>
      <c r="AH46" s="4">
        <v>362.24994500000003</v>
      </c>
      <c r="AI46" s="4">
        <v>4.8655119999999998</v>
      </c>
      <c r="AJ46" s="4">
        <v>118.992999</v>
      </c>
      <c r="AK46" s="4">
        <v>1374</v>
      </c>
      <c r="AL46" s="4">
        <v>16</v>
      </c>
      <c r="AM46" s="4">
        <v>3856</v>
      </c>
      <c r="AN46" s="4">
        <v>94</v>
      </c>
      <c r="AO46" s="4">
        <v>25.373311999999999</v>
      </c>
      <c r="AP46" s="4">
        <v>80315.399999999994</v>
      </c>
      <c r="AQ46" s="4">
        <v>23636.2</v>
      </c>
      <c r="AR46" s="4">
        <v>66</v>
      </c>
      <c r="AS46" s="4">
        <v>38781</v>
      </c>
      <c r="AT46" s="4">
        <v>0.17399999999999999</v>
      </c>
      <c r="AU46" s="4">
        <v>41.951999999999998</v>
      </c>
      <c r="AV46" s="4">
        <v>85427</v>
      </c>
      <c r="AW46" s="4">
        <v>0</v>
      </c>
      <c r="AX46" s="4">
        <v>0.6</v>
      </c>
      <c r="AY46">
        <v>0.87275862068965526</v>
      </c>
      <c r="AZ46" t="s">
        <v>69</v>
      </c>
      <c r="BA46" t="s">
        <v>498</v>
      </c>
      <c r="BB46">
        <v>2</v>
      </c>
      <c r="BC46" t="s">
        <v>524</v>
      </c>
      <c r="BD46">
        <v>9</v>
      </c>
      <c r="BE46">
        <v>88153.385999999999</v>
      </c>
      <c r="BF46">
        <v>0.10426690813668803</v>
      </c>
      <c r="BG46">
        <v>9.099984292895083E-2</v>
      </c>
      <c r="BH46">
        <v>413119.45399999997</v>
      </c>
      <c r="BI46">
        <v>2.2248966760108083E-2</v>
      </c>
      <c r="BJ46">
        <v>1.9417977541321917E-2</v>
      </c>
      <c r="BK46">
        <v>1</v>
      </c>
      <c r="BL46" t="s">
        <v>67</v>
      </c>
      <c r="BM46">
        <v>1</v>
      </c>
      <c r="BN46" t="s">
        <v>479</v>
      </c>
    </row>
    <row r="47" spans="1:66">
      <c r="A47" s="144" t="str">
        <f t="shared" si="36"/>
        <v>청라교통</v>
      </c>
      <c r="B47" s="144" t="str">
        <f t="shared" si="37"/>
        <v>307</v>
      </c>
      <c r="C47" s="145" t="str">
        <f t="shared" si="38"/>
        <v>75아1145</v>
      </c>
      <c r="D47" s="133" t="str">
        <f t="shared" si="39"/>
        <v>대형</v>
      </c>
      <c r="E47" s="129" t="str">
        <f t="shared" si="40"/>
        <v>D</v>
      </c>
      <c r="F47" s="152">
        <f t="shared" si="41"/>
        <v>0.80689655172413788</v>
      </c>
      <c r="G47" s="153">
        <f t="shared" si="42"/>
        <v>2.34</v>
      </c>
      <c r="H47" s="154">
        <f t="shared" si="43"/>
        <v>2.9</v>
      </c>
      <c r="I47" s="155">
        <f t="shared" si="44"/>
        <v>5917.0219999999999</v>
      </c>
      <c r="J47" s="156">
        <f t="shared" si="45"/>
        <v>2.0058310946120966E-2</v>
      </c>
      <c r="K47" s="156">
        <f t="shared" si="46"/>
        <v>0.3034613114196168</v>
      </c>
      <c r="L47" s="156">
        <f t="shared" si="47"/>
        <v>0.2333944338892098</v>
      </c>
      <c r="M47" s="157">
        <f t="shared" si="48"/>
        <v>21.146999999999998</v>
      </c>
      <c r="N47" s="158">
        <f t="shared" si="49"/>
        <v>0.23699999999999999</v>
      </c>
      <c r="O47" s="158">
        <f t="shared" si="50"/>
        <v>27.547999999999998</v>
      </c>
      <c r="P47" s="159">
        <f t="shared" si="51"/>
        <v>359.54</v>
      </c>
      <c r="Q47" s="160">
        <f t="shared" si="52"/>
        <v>92</v>
      </c>
      <c r="R47" s="161">
        <f t="shared" si="53"/>
        <v>39.201143945681096</v>
      </c>
      <c r="S47" s="146">
        <f t="shared" si="54"/>
        <v>14</v>
      </c>
      <c r="T47" s="146">
        <f t="shared" si="55"/>
        <v>1630</v>
      </c>
      <c r="U47" t="s">
        <v>118</v>
      </c>
      <c r="V47" t="s">
        <v>121</v>
      </c>
      <c r="W47" t="s">
        <v>118</v>
      </c>
      <c r="X47" s="4" t="s">
        <v>121</v>
      </c>
      <c r="Y47" s="4" t="s">
        <v>244</v>
      </c>
      <c r="Z47" s="4" t="s">
        <v>193</v>
      </c>
      <c r="AA47" s="4" t="s">
        <v>48</v>
      </c>
      <c r="AB47" s="4">
        <v>531</v>
      </c>
      <c r="AC47" s="4">
        <v>5917.0219999999999</v>
      </c>
      <c r="AD47" s="4">
        <v>2528.663</v>
      </c>
      <c r="AE47" s="4">
        <v>2.34</v>
      </c>
      <c r="AF47" s="4">
        <v>2.9</v>
      </c>
      <c r="AG47" s="4">
        <v>21.146999999999998</v>
      </c>
      <c r="AH47" s="4">
        <v>223.125517</v>
      </c>
      <c r="AI47" s="4">
        <v>4.4755209999999996</v>
      </c>
      <c r="AJ47" s="4">
        <v>67.709962000000004</v>
      </c>
      <c r="AK47" s="4">
        <v>1381</v>
      </c>
      <c r="AL47" s="4">
        <v>14</v>
      </c>
      <c r="AM47" s="4">
        <v>1630</v>
      </c>
      <c r="AN47" s="4">
        <v>92</v>
      </c>
      <c r="AO47" s="4">
        <v>26.518803999999999</v>
      </c>
      <c r="AP47" s="4">
        <v>50040.800000000003</v>
      </c>
      <c r="AQ47" s="4">
        <v>21572.400000000001</v>
      </c>
      <c r="AR47" s="4">
        <v>26</v>
      </c>
      <c r="AS47" s="4">
        <v>10325</v>
      </c>
      <c r="AT47" s="4">
        <v>0.23699999999999999</v>
      </c>
      <c r="AU47" s="4">
        <v>27.547999999999998</v>
      </c>
      <c r="AV47" s="4">
        <v>5805</v>
      </c>
      <c r="AW47" s="4">
        <v>0</v>
      </c>
      <c r="AX47" s="4">
        <v>0.56000000000000005</v>
      </c>
      <c r="AY47">
        <v>0.80689655172413788</v>
      </c>
      <c r="AZ47" t="s">
        <v>67</v>
      </c>
      <c r="BA47" t="s">
        <v>498</v>
      </c>
      <c r="BB47">
        <v>5</v>
      </c>
      <c r="BC47" t="s">
        <v>579</v>
      </c>
      <c r="BD47">
        <v>8</v>
      </c>
      <c r="BE47">
        <v>88153.385999999999</v>
      </c>
      <c r="BF47">
        <v>6.7121891381460949E-2</v>
      </c>
      <c r="BG47">
        <v>5.4160422700902967E-2</v>
      </c>
      <c r="BH47">
        <v>413119.45399999997</v>
      </c>
      <c r="BI47">
        <v>1.4322787132653406E-2</v>
      </c>
      <c r="BJ47">
        <v>1.1557007548416886E-2</v>
      </c>
      <c r="BK47">
        <v>1</v>
      </c>
      <c r="BL47" t="s">
        <v>70</v>
      </c>
      <c r="BM47">
        <v>1</v>
      </c>
      <c r="BN47" t="s">
        <v>479</v>
      </c>
    </row>
    <row r="48" spans="1:66">
      <c r="A48" s="141" t="str">
        <f t="shared" si="36"/>
        <v>청라교통</v>
      </c>
      <c r="B48" s="141" t="str">
        <f t="shared" si="37"/>
        <v>307</v>
      </c>
      <c r="C48" s="142" t="str">
        <f t="shared" si="38"/>
        <v>75아1146</v>
      </c>
      <c r="D48" s="116" t="str">
        <f t="shared" si="39"/>
        <v>대형</v>
      </c>
      <c r="E48" s="112" t="str">
        <f t="shared" si="40"/>
        <v>D</v>
      </c>
      <c r="F48" s="162">
        <f t="shared" si="41"/>
        <v>0.81413793103448284</v>
      </c>
      <c r="G48" s="163">
        <f t="shared" si="42"/>
        <v>2.3610000000000002</v>
      </c>
      <c r="H48" s="164">
        <f t="shared" si="43"/>
        <v>2.9</v>
      </c>
      <c r="I48" s="165">
        <f t="shared" si="44"/>
        <v>4815.3029999999999</v>
      </c>
      <c r="J48" s="166">
        <f t="shared" si="45"/>
        <v>1.5377903907406367E-2</v>
      </c>
      <c r="K48" s="166">
        <f t="shared" si="46"/>
        <v>0.28233137685693904</v>
      </c>
      <c r="L48" s="166">
        <f t="shared" si="47"/>
        <v>0.17174412492837937</v>
      </c>
      <c r="M48" s="167">
        <f t="shared" si="48"/>
        <v>17.998000000000001</v>
      </c>
      <c r="N48" s="168">
        <f t="shared" si="49"/>
        <v>0.14499999999999999</v>
      </c>
      <c r="O48" s="168">
        <f t="shared" si="50"/>
        <v>23.736999999999998</v>
      </c>
      <c r="P48" s="169">
        <f t="shared" si="51"/>
        <v>117.54166666666667</v>
      </c>
      <c r="Q48" s="170">
        <f t="shared" si="52"/>
        <v>93</v>
      </c>
      <c r="R48" s="171">
        <f t="shared" si="53"/>
        <v>37.833921390521191</v>
      </c>
      <c r="S48" s="143">
        <f t="shared" si="54"/>
        <v>7</v>
      </c>
      <c r="T48" s="143">
        <f t="shared" si="55"/>
        <v>1143</v>
      </c>
      <c r="U48" t="s">
        <v>118</v>
      </c>
      <c r="V48" t="s">
        <v>121</v>
      </c>
      <c r="W48" t="s">
        <v>118</v>
      </c>
      <c r="X48" s="4" t="s">
        <v>121</v>
      </c>
      <c r="Y48" s="4" t="s">
        <v>245</v>
      </c>
      <c r="Z48" s="4" t="s">
        <v>193</v>
      </c>
      <c r="AA48" s="4" t="s">
        <v>48</v>
      </c>
      <c r="AB48" s="4">
        <v>531</v>
      </c>
      <c r="AC48" s="4">
        <v>4815.3029999999999</v>
      </c>
      <c r="AD48" s="4">
        <v>2039.4829999999999</v>
      </c>
      <c r="AE48" s="4">
        <v>2.3610000000000002</v>
      </c>
      <c r="AF48" s="4">
        <v>2.9</v>
      </c>
      <c r="AG48" s="4">
        <v>17.998000000000001</v>
      </c>
      <c r="AH48" s="4">
        <v>181.228015</v>
      </c>
      <c r="AI48" s="4">
        <v>2.7869069999999998</v>
      </c>
      <c r="AJ48" s="4">
        <v>51.166355000000003</v>
      </c>
      <c r="AK48" s="4">
        <v>827</v>
      </c>
      <c r="AL48" s="4">
        <v>7</v>
      </c>
      <c r="AM48" s="4">
        <v>1143</v>
      </c>
      <c r="AN48" s="4">
        <v>93</v>
      </c>
      <c r="AO48" s="4">
        <v>26.570411</v>
      </c>
      <c r="AP48" s="4">
        <v>25436.7</v>
      </c>
      <c r="AQ48" s="4">
        <v>7052.5</v>
      </c>
      <c r="AR48" s="4">
        <v>11</v>
      </c>
      <c r="AS48" s="4">
        <v>5594</v>
      </c>
      <c r="AT48" s="4">
        <v>0.14499999999999999</v>
      </c>
      <c r="AU48" s="4">
        <v>23.736999999999998</v>
      </c>
      <c r="AV48" s="4">
        <v>45011</v>
      </c>
      <c r="AW48" s="4">
        <v>0</v>
      </c>
      <c r="AX48" s="4">
        <v>0.52</v>
      </c>
      <c r="AY48">
        <v>0.81413793103448284</v>
      </c>
      <c r="AZ48" t="s">
        <v>67</v>
      </c>
      <c r="BA48" t="s">
        <v>498</v>
      </c>
      <c r="BB48">
        <v>4</v>
      </c>
      <c r="BC48" t="s">
        <v>502</v>
      </c>
      <c r="BD48">
        <v>10</v>
      </c>
      <c r="BE48">
        <v>88153.385999999999</v>
      </c>
      <c r="BF48">
        <v>5.4624141153239422E-2</v>
      </c>
      <c r="BG48">
        <v>4.4471585263033894E-2</v>
      </c>
      <c r="BH48">
        <v>413119.45399999997</v>
      </c>
      <c r="BI48">
        <v>1.1655957988364305E-2</v>
      </c>
      <c r="BJ48">
        <v>9.4895575208717685E-3</v>
      </c>
      <c r="BK48">
        <v>1</v>
      </c>
      <c r="BL48" t="s">
        <v>67</v>
      </c>
      <c r="BM48">
        <v>0</v>
      </c>
      <c r="BN48" t="s">
        <v>478</v>
      </c>
    </row>
    <row r="49" spans="1:66">
      <c r="A49" s="144" t="str">
        <f t="shared" si="36"/>
        <v>청라교통</v>
      </c>
      <c r="B49" s="144" t="str">
        <f t="shared" si="37"/>
        <v>308</v>
      </c>
      <c r="C49" s="145" t="str">
        <f t="shared" si="38"/>
        <v>70바5066</v>
      </c>
      <c r="D49" s="133" t="str">
        <f t="shared" si="39"/>
        <v>대형</v>
      </c>
      <c r="E49" s="129" t="str">
        <f t="shared" si="40"/>
        <v>F</v>
      </c>
      <c r="F49" s="152">
        <f t="shared" si="41"/>
        <v>0.76333333333333331</v>
      </c>
      <c r="G49" s="153">
        <f t="shared" si="42"/>
        <v>2.29</v>
      </c>
      <c r="H49" s="154">
        <f t="shared" si="43"/>
        <v>3</v>
      </c>
      <c r="I49" s="155">
        <f t="shared" si="44"/>
        <v>12206.633</v>
      </c>
      <c r="J49" s="156">
        <f t="shared" si="45"/>
        <v>1.7584099100814564E-2</v>
      </c>
      <c r="K49" s="156">
        <f t="shared" si="46"/>
        <v>0.31962815918365123</v>
      </c>
      <c r="L49" s="156">
        <f t="shared" si="47"/>
        <v>0.15729153157959283</v>
      </c>
      <c r="M49" s="157">
        <f t="shared" si="48"/>
        <v>23.84</v>
      </c>
      <c r="N49" s="158">
        <f t="shared" si="49"/>
        <v>5.7000000000000002E-2</v>
      </c>
      <c r="O49" s="158">
        <f t="shared" si="50"/>
        <v>19.088000000000001</v>
      </c>
      <c r="P49" s="159">
        <f t="shared" si="51"/>
        <v>1095.7033333333334</v>
      </c>
      <c r="Q49" s="160">
        <f t="shared" si="52"/>
        <v>97</v>
      </c>
      <c r="R49" s="161">
        <f t="shared" si="53"/>
        <v>50.095317137166212</v>
      </c>
      <c r="S49" s="146">
        <f t="shared" si="54"/>
        <v>7</v>
      </c>
      <c r="T49" s="146">
        <f t="shared" si="55"/>
        <v>2330</v>
      </c>
      <c r="U49" t="s">
        <v>118</v>
      </c>
      <c r="V49" t="s">
        <v>122</v>
      </c>
      <c r="W49" t="s">
        <v>118</v>
      </c>
      <c r="X49" s="4" t="s">
        <v>122</v>
      </c>
      <c r="Y49" s="4" t="s">
        <v>246</v>
      </c>
      <c r="Z49" s="4" t="s">
        <v>193</v>
      </c>
      <c r="AA49" s="4" t="s">
        <v>48</v>
      </c>
      <c r="AB49" s="4">
        <v>531</v>
      </c>
      <c r="AC49" s="4">
        <v>12206.633</v>
      </c>
      <c r="AD49" s="4">
        <v>5330.085</v>
      </c>
      <c r="AE49" s="4">
        <v>2.29</v>
      </c>
      <c r="AF49" s="4">
        <v>3</v>
      </c>
      <c r="AG49" s="4">
        <v>23.84</v>
      </c>
      <c r="AH49" s="4">
        <v>367.64129700000001</v>
      </c>
      <c r="AI49" s="4">
        <v>6.4646410000000003</v>
      </c>
      <c r="AJ49" s="4">
        <v>117.508511</v>
      </c>
      <c r="AK49" s="4">
        <v>1920</v>
      </c>
      <c r="AL49" s="4">
        <v>7</v>
      </c>
      <c r="AM49" s="4">
        <v>2330</v>
      </c>
      <c r="AN49" s="4">
        <v>97</v>
      </c>
      <c r="AO49" s="4">
        <v>33.202562</v>
      </c>
      <c r="AP49" s="4">
        <v>135817.4</v>
      </c>
      <c r="AQ49" s="4">
        <v>65742.2</v>
      </c>
      <c r="AR49" s="4">
        <v>85</v>
      </c>
      <c r="AS49" s="4">
        <v>89866</v>
      </c>
      <c r="AT49" s="4">
        <v>5.7000000000000002E-2</v>
      </c>
      <c r="AU49" s="4">
        <v>19.088000000000001</v>
      </c>
      <c r="AV49" s="4">
        <v>115021</v>
      </c>
      <c r="AW49" s="4">
        <v>0</v>
      </c>
      <c r="AX49" s="4">
        <v>0.47</v>
      </c>
      <c r="AY49">
        <v>0.76333333333333331</v>
      </c>
      <c r="AZ49" t="s">
        <v>70</v>
      </c>
      <c r="BA49" t="s">
        <v>504</v>
      </c>
      <c r="BB49">
        <v>2</v>
      </c>
      <c r="BC49" t="s">
        <v>505</v>
      </c>
      <c r="BD49">
        <v>8</v>
      </c>
      <c r="BE49">
        <v>74594.89899999999</v>
      </c>
      <c r="BF49">
        <v>0.16363897751238998</v>
      </c>
      <c r="BG49">
        <v>0.12491108616779102</v>
      </c>
      <c r="BH49">
        <v>413119.45399999997</v>
      </c>
      <c r="BI49">
        <v>2.9547465949158618E-2</v>
      </c>
      <c r="BJ49">
        <v>2.2554565674524411E-2</v>
      </c>
      <c r="BK49">
        <v>1</v>
      </c>
      <c r="BL49" t="s">
        <v>70</v>
      </c>
      <c r="BM49">
        <v>0</v>
      </c>
      <c r="BN49" t="s">
        <v>478</v>
      </c>
    </row>
    <row r="50" spans="1:66">
      <c r="A50" s="141" t="str">
        <f t="shared" si="36"/>
        <v>청라교통</v>
      </c>
      <c r="B50" s="141" t="str">
        <f t="shared" si="37"/>
        <v>308</v>
      </c>
      <c r="C50" s="142" t="str">
        <f t="shared" si="38"/>
        <v>70바5088</v>
      </c>
      <c r="D50" s="116" t="str">
        <f t="shared" si="39"/>
        <v>대형</v>
      </c>
      <c r="E50" s="112" t="str">
        <f t="shared" si="40"/>
        <v>F</v>
      </c>
      <c r="F50" s="162">
        <f t="shared" si="41"/>
        <v>0.78249999999999997</v>
      </c>
      <c r="G50" s="163">
        <f t="shared" si="42"/>
        <v>2.504</v>
      </c>
      <c r="H50" s="164">
        <f t="shared" si="43"/>
        <v>3.2</v>
      </c>
      <c r="I50" s="165">
        <f t="shared" si="44"/>
        <v>13550.816000000001</v>
      </c>
      <c r="J50" s="166">
        <f t="shared" si="45"/>
        <v>1.7894430298490797E-2</v>
      </c>
      <c r="K50" s="166">
        <f t="shared" si="46"/>
        <v>0.27847729083540063</v>
      </c>
      <c r="L50" s="166">
        <f t="shared" si="47"/>
        <v>0.15475082828960263</v>
      </c>
      <c r="M50" s="167">
        <f t="shared" si="48"/>
        <v>21.861000000000001</v>
      </c>
      <c r="N50" s="168">
        <f t="shared" si="49"/>
        <v>3.6999999999999998E-2</v>
      </c>
      <c r="O50" s="168">
        <f t="shared" si="50"/>
        <v>12.486000000000001</v>
      </c>
      <c r="P50" s="169">
        <f t="shared" si="51"/>
        <v>974.71833333333336</v>
      </c>
      <c r="Q50" s="170">
        <f t="shared" si="52"/>
        <v>99</v>
      </c>
      <c r="R50" s="171">
        <f t="shared" si="53"/>
        <v>49.154129590769585</v>
      </c>
      <c r="S50" s="143">
        <f t="shared" si="54"/>
        <v>5</v>
      </c>
      <c r="T50" s="143">
        <f t="shared" si="55"/>
        <v>1692</v>
      </c>
      <c r="U50" t="s">
        <v>118</v>
      </c>
      <c r="V50" t="s">
        <v>122</v>
      </c>
      <c r="W50" t="s">
        <v>118</v>
      </c>
      <c r="X50" s="4" t="s">
        <v>122</v>
      </c>
      <c r="Y50" s="4" t="s">
        <v>247</v>
      </c>
      <c r="Z50" s="4" t="s">
        <v>193</v>
      </c>
      <c r="AA50" s="4" t="s">
        <v>48</v>
      </c>
      <c r="AB50" s="4">
        <v>531</v>
      </c>
      <c r="AC50" s="4">
        <v>13550.816000000001</v>
      </c>
      <c r="AD50" s="4">
        <v>5412.1279999999997</v>
      </c>
      <c r="AE50" s="4">
        <v>2.504</v>
      </c>
      <c r="AF50" s="4">
        <v>3.2</v>
      </c>
      <c r="AG50" s="4">
        <v>21.861000000000001</v>
      </c>
      <c r="AH50" s="4">
        <v>391.79794399999997</v>
      </c>
      <c r="AI50" s="4">
        <v>7.0110010000000003</v>
      </c>
      <c r="AJ50" s="4">
        <v>109.10683</v>
      </c>
      <c r="AK50" s="4">
        <v>2097</v>
      </c>
      <c r="AL50" s="4">
        <v>5</v>
      </c>
      <c r="AM50" s="4">
        <v>1692</v>
      </c>
      <c r="AN50" s="4">
        <v>99</v>
      </c>
      <c r="AO50" s="4">
        <v>34.586235000000002</v>
      </c>
      <c r="AP50" s="4">
        <v>112769.2</v>
      </c>
      <c r="AQ50" s="4">
        <v>58483.1</v>
      </c>
      <c r="AR50" s="4">
        <v>55</v>
      </c>
      <c r="AS50" s="4">
        <v>20784</v>
      </c>
      <c r="AT50" s="4">
        <v>3.6999999999999998E-2</v>
      </c>
      <c r="AU50" s="4">
        <v>12.486000000000001</v>
      </c>
      <c r="AV50" s="4">
        <v>126032</v>
      </c>
      <c r="AW50" s="4">
        <v>0</v>
      </c>
      <c r="AX50" s="4">
        <v>0.49</v>
      </c>
      <c r="AY50">
        <v>0.78249999999999997</v>
      </c>
      <c r="AZ50" t="s">
        <v>70</v>
      </c>
      <c r="BA50" t="s">
        <v>504</v>
      </c>
      <c r="BB50">
        <v>1</v>
      </c>
      <c r="BC50" t="s">
        <v>506</v>
      </c>
      <c r="BD50">
        <v>6</v>
      </c>
      <c r="BE50">
        <v>74594.89899999999</v>
      </c>
      <c r="BF50">
        <v>0.18165874854257799</v>
      </c>
      <c r="BG50">
        <v>0.14214797073456728</v>
      </c>
      <c r="BH50">
        <v>413119.45399999997</v>
      </c>
      <c r="BI50">
        <v>3.2801205241716848E-2</v>
      </c>
      <c r="BJ50">
        <v>2.5666943101643431E-2</v>
      </c>
      <c r="BK50">
        <v>1</v>
      </c>
      <c r="BL50" t="s">
        <v>70</v>
      </c>
      <c r="BM50">
        <v>0</v>
      </c>
      <c r="BN50" t="s">
        <v>478</v>
      </c>
    </row>
    <row r="51" spans="1:66">
      <c r="A51" s="144" t="str">
        <f t="shared" ref="A51:A57" si="56">W51</f>
        <v>청라교통</v>
      </c>
      <c r="B51" s="144" t="str">
        <f t="shared" ref="B51:B57" si="57">V51</f>
        <v>308</v>
      </c>
      <c r="C51" s="145" t="str">
        <f t="shared" ref="C51:C57" si="58">Y51</f>
        <v>70바6034</v>
      </c>
      <c r="D51" s="133" t="str">
        <f t="shared" ref="D51:D57" si="59">Z51</f>
        <v>대형</v>
      </c>
      <c r="E51" s="129" t="str">
        <f t="shared" ref="E51:E57" si="60">AZ51</f>
        <v>D</v>
      </c>
      <c r="F51" s="152">
        <f t="shared" ref="F51:F57" si="61">G51/H51</f>
        <v>0.84599999999999997</v>
      </c>
      <c r="G51" s="153">
        <f t="shared" ref="G51:G57" si="62">AE51</f>
        <v>2.5379999999999998</v>
      </c>
      <c r="H51" s="154">
        <f t="shared" ref="H51:H57" si="63">AF51</f>
        <v>3</v>
      </c>
      <c r="I51" s="155">
        <f t="shared" ref="I51:I57" si="64">AC51</f>
        <v>12541.358</v>
      </c>
      <c r="J51" s="156">
        <f t="shared" ref="J51:J57" si="65">AI51/AH51</f>
        <v>1.9293138238577819E-2</v>
      </c>
      <c r="K51" s="156">
        <f t="shared" ref="K51:K57" si="66">AJ51/AH51</f>
        <v>0.29459554874345478</v>
      </c>
      <c r="L51" s="156">
        <f t="shared" ref="L51:L57" si="67">AK51/AC51</f>
        <v>0.13363784049542321</v>
      </c>
      <c r="M51" s="157">
        <f t="shared" ref="M51:M57" si="68">AG51</f>
        <v>21.550999999999998</v>
      </c>
      <c r="N51" s="158">
        <f t="shared" ref="N51:N57" si="69">IF(AW51=0,AT51,"속도계이상")</f>
        <v>0.12</v>
      </c>
      <c r="O51" s="158">
        <f t="shared" ref="O51:O57" si="70">IF(AW51=0,AU51,"속도계이상")</f>
        <v>15.452999999999999</v>
      </c>
      <c r="P51" s="159">
        <f t="shared" ref="P51:P57" si="71">AQ51/60</f>
        <v>934.91666666666663</v>
      </c>
      <c r="Q51" s="160">
        <f t="shared" ref="Q51:Q57" si="72">AN51</f>
        <v>96</v>
      </c>
      <c r="R51" s="161">
        <f t="shared" ref="R51:R57" si="73">AC51/(AH51-AI51-AJ51)</f>
        <v>49.286955693509945</v>
      </c>
      <c r="S51" s="146">
        <f t="shared" ref="S51:S57" si="74">IF(AW51=0,AL51,"속도계이상")</f>
        <v>15</v>
      </c>
      <c r="T51" s="146">
        <f t="shared" ref="T51:T57" si="75">IF(AW51=0,AM51,"속도계이상")</f>
        <v>1938</v>
      </c>
      <c r="U51" t="s">
        <v>118</v>
      </c>
      <c r="V51" t="s">
        <v>122</v>
      </c>
      <c r="W51" t="s">
        <v>118</v>
      </c>
      <c r="X51" s="4" t="s">
        <v>122</v>
      </c>
      <c r="Y51" s="4" t="s">
        <v>248</v>
      </c>
      <c r="Z51" s="4" t="s">
        <v>193</v>
      </c>
      <c r="AA51" s="4" t="s">
        <v>48</v>
      </c>
      <c r="AB51" s="4">
        <v>531</v>
      </c>
      <c r="AC51" s="4">
        <v>12541.358</v>
      </c>
      <c r="AD51" s="4">
        <v>4942.2449999999999</v>
      </c>
      <c r="AE51" s="4">
        <v>2.5379999999999998</v>
      </c>
      <c r="AF51" s="4">
        <v>3</v>
      </c>
      <c r="AG51" s="4">
        <v>21.550999999999998</v>
      </c>
      <c r="AH51" s="4">
        <v>370.866829</v>
      </c>
      <c r="AI51" s="4">
        <v>7.1551850000000004</v>
      </c>
      <c r="AJ51" s="4">
        <v>109.255717</v>
      </c>
      <c r="AK51" s="4">
        <v>1676</v>
      </c>
      <c r="AL51" s="4">
        <v>15</v>
      </c>
      <c r="AM51" s="4">
        <v>1938</v>
      </c>
      <c r="AN51" s="4">
        <v>96</v>
      </c>
      <c r="AO51" s="4">
        <v>33.816336999999997</v>
      </c>
      <c r="AP51" s="4">
        <v>107711.8</v>
      </c>
      <c r="AQ51" s="4">
        <v>56095</v>
      </c>
      <c r="AR51" s="4">
        <v>69</v>
      </c>
      <c r="AS51" s="4">
        <v>36466</v>
      </c>
      <c r="AT51" s="4">
        <v>0.12</v>
      </c>
      <c r="AU51" s="4">
        <v>15.452999999999999</v>
      </c>
      <c r="AV51" s="4">
        <v>118797</v>
      </c>
      <c r="AW51" s="4">
        <v>0</v>
      </c>
      <c r="AX51" s="4">
        <v>0.49</v>
      </c>
      <c r="AY51">
        <v>0.84599999999999997</v>
      </c>
      <c r="AZ51" t="s">
        <v>67</v>
      </c>
      <c r="BA51" t="s">
        <v>504</v>
      </c>
      <c r="BB51">
        <v>1</v>
      </c>
      <c r="BC51" t="s">
        <v>528</v>
      </c>
      <c r="BD51">
        <v>6</v>
      </c>
      <c r="BE51">
        <v>74594.89899999999</v>
      </c>
      <c r="BF51">
        <v>0.16812621463566835</v>
      </c>
      <c r="BG51">
        <v>0.14223477758177541</v>
      </c>
      <c r="BH51">
        <v>413119.45399999997</v>
      </c>
      <c r="BI51">
        <v>3.03577037550984E-2</v>
      </c>
      <c r="BJ51">
        <v>2.5682617376813245E-2</v>
      </c>
      <c r="BK51">
        <v>1</v>
      </c>
      <c r="BL51" t="s">
        <v>70</v>
      </c>
      <c r="BM51">
        <v>1</v>
      </c>
      <c r="BN51" t="s">
        <v>479</v>
      </c>
    </row>
    <row r="52" spans="1:66">
      <c r="A52" s="141" t="str">
        <f t="shared" si="56"/>
        <v>청라교통</v>
      </c>
      <c r="B52" s="141" t="str">
        <f t="shared" si="57"/>
        <v>308</v>
      </c>
      <c r="C52" s="142" t="str">
        <f t="shared" si="58"/>
        <v>70바6035</v>
      </c>
      <c r="D52" s="116" t="str">
        <f t="shared" si="59"/>
        <v>대형</v>
      </c>
      <c r="E52" s="112" t="str">
        <f t="shared" si="60"/>
        <v>B</v>
      </c>
      <c r="F52" s="162">
        <f t="shared" si="61"/>
        <v>0.94233333333333336</v>
      </c>
      <c r="G52" s="163">
        <f t="shared" si="62"/>
        <v>2.827</v>
      </c>
      <c r="H52" s="164">
        <f t="shared" si="63"/>
        <v>3</v>
      </c>
      <c r="I52" s="165">
        <f t="shared" si="64"/>
        <v>12790.95</v>
      </c>
      <c r="J52" s="166">
        <f t="shared" si="65"/>
        <v>2.2360836908886537E-2</v>
      </c>
      <c r="K52" s="166">
        <f t="shared" si="66"/>
        <v>0.24287719299991425</v>
      </c>
      <c r="L52" s="166">
        <f t="shared" si="67"/>
        <v>0.13986451358186841</v>
      </c>
      <c r="M52" s="167">
        <f t="shared" si="68"/>
        <v>17.745999999999999</v>
      </c>
      <c r="N52" s="168">
        <f t="shared" si="69"/>
        <v>0.36699999999999999</v>
      </c>
      <c r="O52" s="168">
        <f t="shared" si="70"/>
        <v>10.75</v>
      </c>
      <c r="P52" s="169">
        <f t="shared" si="71"/>
        <v>645.14833333333331</v>
      </c>
      <c r="Q52" s="170">
        <f t="shared" si="72"/>
        <v>97</v>
      </c>
      <c r="R52" s="171">
        <f t="shared" si="73"/>
        <v>47.591212928882378</v>
      </c>
      <c r="S52" s="143">
        <f t="shared" si="74"/>
        <v>47</v>
      </c>
      <c r="T52" s="143">
        <f t="shared" si="75"/>
        <v>1375</v>
      </c>
      <c r="U52" t="s">
        <v>118</v>
      </c>
      <c r="V52" t="s">
        <v>122</v>
      </c>
      <c r="W52" t="s">
        <v>118</v>
      </c>
      <c r="X52" s="4" t="s">
        <v>122</v>
      </c>
      <c r="Y52" s="4" t="s">
        <v>249</v>
      </c>
      <c r="Z52" s="4" t="s">
        <v>193</v>
      </c>
      <c r="AA52" s="4" t="s">
        <v>48</v>
      </c>
      <c r="AB52" s="4">
        <v>531</v>
      </c>
      <c r="AC52" s="4">
        <v>12790.95</v>
      </c>
      <c r="AD52" s="4">
        <v>4524.5659999999998</v>
      </c>
      <c r="AE52" s="4">
        <v>2.827</v>
      </c>
      <c r="AF52" s="4">
        <v>3</v>
      </c>
      <c r="AG52" s="4">
        <v>17.745999999999999</v>
      </c>
      <c r="AH52" s="4">
        <v>365.78791899999999</v>
      </c>
      <c r="AI52" s="4">
        <v>8.1793239999999994</v>
      </c>
      <c r="AJ52" s="4">
        <v>88.841543000000001</v>
      </c>
      <c r="AK52" s="4">
        <v>1789</v>
      </c>
      <c r="AL52" s="4">
        <v>47</v>
      </c>
      <c r="AM52" s="4">
        <v>1375</v>
      </c>
      <c r="AN52" s="4">
        <v>97</v>
      </c>
      <c r="AO52" s="4">
        <v>34.968212999999999</v>
      </c>
      <c r="AP52" s="4">
        <v>90781.2</v>
      </c>
      <c r="AQ52" s="4">
        <v>38708.9</v>
      </c>
      <c r="AR52" s="4">
        <v>2</v>
      </c>
      <c r="AS52" s="4">
        <v>29</v>
      </c>
      <c r="AT52" s="4">
        <v>0.36699999999999999</v>
      </c>
      <c r="AU52" s="4">
        <v>10.75</v>
      </c>
      <c r="AV52" s="4">
        <v>122332</v>
      </c>
      <c r="AW52" s="4">
        <v>0</v>
      </c>
      <c r="AX52" s="4">
        <v>0.49</v>
      </c>
      <c r="AY52">
        <v>0.94233333333333336</v>
      </c>
      <c r="AZ52" t="s">
        <v>68</v>
      </c>
      <c r="BA52" t="s">
        <v>504</v>
      </c>
      <c r="BB52">
        <v>1</v>
      </c>
      <c r="BC52" t="s">
        <v>580</v>
      </c>
      <c r="BD52">
        <v>6</v>
      </c>
      <c r="BE52">
        <v>74594.89899999999</v>
      </c>
      <c r="BF52">
        <v>0.17147218069160469</v>
      </c>
      <c r="BG52">
        <v>0.16158395160505548</v>
      </c>
      <c r="BH52">
        <v>413119.45399999997</v>
      </c>
      <c r="BI52">
        <v>3.096186799278642E-2</v>
      </c>
      <c r="BJ52">
        <v>2.9176400271869071E-2</v>
      </c>
      <c r="BK52">
        <v>1</v>
      </c>
      <c r="BL52" t="s">
        <v>69</v>
      </c>
      <c r="BM52">
        <v>1</v>
      </c>
      <c r="BN52" t="s">
        <v>479</v>
      </c>
    </row>
    <row r="53" spans="1:66">
      <c r="A53" s="144" t="str">
        <f t="shared" si="56"/>
        <v>청라교통</v>
      </c>
      <c r="B53" s="144" t="str">
        <f t="shared" si="57"/>
        <v>308</v>
      </c>
      <c r="C53" s="145" t="str">
        <f t="shared" si="58"/>
        <v>75아1292</v>
      </c>
      <c r="D53" s="133" t="str">
        <f t="shared" si="59"/>
        <v>대형</v>
      </c>
      <c r="E53" s="129" t="str">
        <f t="shared" si="60"/>
        <v>D</v>
      </c>
      <c r="F53" s="152">
        <f t="shared" si="61"/>
        <v>0.82900000000000007</v>
      </c>
      <c r="G53" s="153">
        <f t="shared" si="62"/>
        <v>2.4870000000000001</v>
      </c>
      <c r="H53" s="154">
        <f t="shared" si="63"/>
        <v>3</v>
      </c>
      <c r="I53" s="155">
        <f t="shared" si="64"/>
        <v>12853.071</v>
      </c>
      <c r="J53" s="156">
        <f t="shared" si="65"/>
        <v>2.2962186288774292E-2</v>
      </c>
      <c r="K53" s="156">
        <f t="shared" si="66"/>
        <v>0.30573685298165376</v>
      </c>
      <c r="L53" s="156">
        <f t="shared" si="67"/>
        <v>0.14673535997739373</v>
      </c>
      <c r="M53" s="157">
        <f t="shared" si="68"/>
        <v>21.111999999999998</v>
      </c>
      <c r="N53" s="158">
        <f t="shared" si="69"/>
        <v>0.16300000000000001</v>
      </c>
      <c r="O53" s="158">
        <f t="shared" si="70"/>
        <v>27.309000000000001</v>
      </c>
      <c r="P53" s="159">
        <f t="shared" si="71"/>
        <v>1047.7066666666667</v>
      </c>
      <c r="Q53" s="160">
        <f t="shared" si="72"/>
        <v>97</v>
      </c>
      <c r="R53" s="161">
        <f t="shared" si="73"/>
        <v>48.544323613822378</v>
      </c>
      <c r="S53" s="146">
        <f t="shared" si="74"/>
        <v>21</v>
      </c>
      <c r="T53" s="146">
        <f t="shared" si="75"/>
        <v>3510</v>
      </c>
      <c r="U53" t="s">
        <v>118</v>
      </c>
      <c r="V53" t="s">
        <v>122</v>
      </c>
      <c r="W53" t="s">
        <v>118</v>
      </c>
      <c r="X53" s="4" t="s">
        <v>122</v>
      </c>
      <c r="Y53" s="4" t="s">
        <v>250</v>
      </c>
      <c r="Z53" s="4" t="s">
        <v>193</v>
      </c>
      <c r="AA53" s="4" t="s">
        <v>48</v>
      </c>
      <c r="AB53" s="4">
        <v>531</v>
      </c>
      <c r="AC53" s="4">
        <v>12853.071</v>
      </c>
      <c r="AD53" s="4">
        <v>5168.7349999999997</v>
      </c>
      <c r="AE53" s="4">
        <v>2.4870000000000001</v>
      </c>
      <c r="AF53" s="4">
        <v>3</v>
      </c>
      <c r="AG53" s="4">
        <v>21.111999999999998</v>
      </c>
      <c r="AH53" s="4">
        <v>394.41296599999998</v>
      </c>
      <c r="AI53" s="4">
        <v>9.0565840000000009</v>
      </c>
      <c r="AJ53" s="4">
        <v>120.586579</v>
      </c>
      <c r="AK53" s="4">
        <v>1886</v>
      </c>
      <c r="AL53" s="4">
        <v>21</v>
      </c>
      <c r="AM53" s="4">
        <v>3510</v>
      </c>
      <c r="AN53" s="4">
        <v>97</v>
      </c>
      <c r="AO53" s="4">
        <v>32.587851000000001</v>
      </c>
      <c r="AP53" s="4">
        <v>160215.1</v>
      </c>
      <c r="AQ53" s="4">
        <v>62862.400000000001</v>
      </c>
      <c r="AR53" s="4">
        <v>107</v>
      </c>
      <c r="AS53" s="4">
        <v>66724</v>
      </c>
      <c r="AT53" s="4">
        <v>0.16300000000000001</v>
      </c>
      <c r="AU53" s="4">
        <v>27.309000000000001</v>
      </c>
      <c r="AV53" s="4">
        <v>120923</v>
      </c>
      <c r="AW53" s="4">
        <v>0</v>
      </c>
      <c r="AX53" s="4">
        <v>0.48</v>
      </c>
      <c r="AY53">
        <v>0.82900000000000007</v>
      </c>
      <c r="AZ53" t="s">
        <v>67</v>
      </c>
      <c r="BA53" t="s">
        <v>504</v>
      </c>
      <c r="BB53">
        <v>2</v>
      </c>
      <c r="BC53" t="s">
        <v>529</v>
      </c>
      <c r="BD53">
        <v>8</v>
      </c>
      <c r="BE53">
        <v>74594.89899999999</v>
      </c>
      <c r="BF53">
        <v>0.17230495881494526</v>
      </c>
      <c r="BG53">
        <v>0.14284081085758962</v>
      </c>
      <c r="BH53">
        <v>413119.45399999997</v>
      </c>
      <c r="BI53">
        <v>3.1112238543963607E-2</v>
      </c>
      <c r="BJ53">
        <v>2.5792045752945834E-2</v>
      </c>
      <c r="BK53">
        <v>1</v>
      </c>
      <c r="BL53" t="s">
        <v>70</v>
      </c>
      <c r="BM53">
        <v>1</v>
      </c>
      <c r="BN53" t="s">
        <v>479</v>
      </c>
    </row>
    <row r="54" spans="1:66">
      <c r="A54" s="141" t="str">
        <f t="shared" si="56"/>
        <v>청라교통</v>
      </c>
      <c r="B54" s="141" t="str">
        <f t="shared" si="57"/>
        <v>308</v>
      </c>
      <c r="C54" s="142" t="str">
        <f t="shared" si="58"/>
        <v>75아1293</v>
      </c>
      <c r="D54" s="116" t="str">
        <f t="shared" si="59"/>
        <v>대형</v>
      </c>
      <c r="E54" s="112" t="str">
        <f t="shared" si="60"/>
        <v>B</v>
      </c>
      <c r="F54" s="162">
        <f t="shared" si="61"/>
        <v>0.91066666666666674</v>
      </c>
      <c r="G54" s="163">
        <f t="shared" si="62"/>
        <v>2.7320000000000002</v>
      </c>
      <c r="H54" s="164">
        <f t="shared" si="63"/>
        <v>3</v>
      </c>
      <c r="I54" s="165">
        <f t="shared" si="64"/>
        <v>10652.071</v>
      </c>
      <c r="J54" s="166">
        <f t="shared" si="65"/>
        <v>2.087969268242067E-2</v>
      </c>
      <c r="K54" s="166">
        <f t="shared" si="66"/>
        <v>0.25372291686534804</v>
      </c>
      <c r="L54" s="166">
        <f t="shared" si="67"/>
        <v>0.11011943123548464</v>
      </c>
      <c r="M54" s="167">
        <f t="shared" si="68"/>
        <v>21.207000000000001</v>
      </c>
      <c r="N54" s="168">
        <f t="shared" si="69"/>
        <v>0.31</v>
      </c>
      <c r="O54" s="168">
        <f t="shared" si="70"/>
        <v>17.245000000000001</v>
      </c>
      <c r="P54" s="169">
        <f t="shared" si="71"/>
        <v>697.69166666666672</v>
      </c>
      <c r="Q54" s="170">
        <f t="shared" si="72"/>
        <v>99</v>
      </c>
      <c r="R54" s="171">
        <f t="shared" si="73"/>
        <v>49.393823305542099</v>
      </c>
      <c r="S54" s="143">
        <f t="shared" si="74"/>
        <v>33</v>
      </c>
      <c r="T54" s="143">
        <f t="shared" si="75"/>
        <v>1837</v>
      </c>
      <c r="U54" t="s">
        <v>118</v>
      </c>
      <c r="V54" t="s">
        <v>122</v>
      </c>
      <c r="W54" t="s">
        <v>118</v>
      </c>
      <c r="X54" s="4" t="s">
        <v>122</v>
      </c>
      <c r="Y54" s="4" t="s">
        <v>251</v>
      </c>
      <c r="Z54" s="4" t="s">
        <v>193</v>
      </c>
      <c r="AA54" s="4" t="s">
        <v>48</v>
      </c>
      <c r="AB54" s="4">
        <v>531</v>
      </c>
      <c r="AC54" s="4">
        <v>10652.071</v>
      </c>
      <c r="AD54" s="4">
        <v>3899.3339999999998</v>
      </c>
      <c r="AE54" s="4">
        <v>2.7320000000000002</v>
      </c>
      <c r="AF54" s="4">
        <v>3</v>
      </c>
      <c r="AG54" s="4">
        <v>21.207000000000001</v>
      </c>
      <c r="AH54" s="4">
        <v>297.29350399999998</v>
      </c>
      <c r="AI54" s="4">
        <v>6.2073970000000003</v>
      </c>
      <c r="AJ54" s="4">
        <v>75.430175000000006</v>
      </c>
      <c r="AK54" s="4">
        <v>1173</v>
      </c>
      <c r="AL54" s="4">
        <v>33</v>
      </c>
      <c r="AM54" s="4">
        <v>1837</v>
      </c>
      <c r="AN54" s="4">
        <v>99</v>
      </c>
      <c r="AO54" s="4">
        <v>35.830150000000003</v>
      </c>
      <c r="AP54" s="4">
        <v>83907.6</v>
      </c>
      <c r="AQ54" s="4">
        <v>41861.5</v>
      </c>
      <c r="AR54" s="4">
        <v>5</v>
      </c>
      <c r="AS54" s="4">
        <v>957</v>
      </c>
      <c r="AT54" s="4">
        <v>0.31</v>
      </c>
      <c r="AU54" s="4">
        <v>17.245000000000001</v>
      </c>
      <c r="AV54" s="4">
        <v>100538</v>
      </c>
      <c r="AW54" s="4">
        <v>0</v>
      </c>
      <c r="AX54" s="4">
        <v>0.52</v>
      </c>
      <c r="AY54">
        <v>0.91066666666666674</v>
      </c>
      <c r="AZ54" t="s">
        <v>68</v>
      </c>
      <c r="BA54" t="s">
        <v>504</v>
      </c>
      <c r="BB54">
        <v>2</v>
      </c>
      <c r="BC54" t="s">
        <v>581</v>
      </c>
      <c r="BD54">
        <v>6</v>
      </c>
      <c r="BE54">
        <v>74594.89899999999</v>
      </c>
      <c r="BF54">
        <v>0.14279891980281387</v>
      </c>
      <c r="BG54">
        <v>0.13004221630042917</v>
      </c>
      <c r="BH54">
        <v>413119.45399999997</v>
      </c>
      <c r="BI54">
        <v>2.5784481696182724E-2</v>
      </c>
      <c r="BJ54">
        <v>2.3481067997990403E-2</v>
      </c>
      <c r="BK54">
        <v>1</v>
      </c>
      <c r="BL54" t="s">
        <v>69</v>
      </c>
      <c r="BM54">
        <v>1</v>
      </c>
      <c r="BN54" t="s">
        <v>479</v>
      </c>
    </row>
    <row r="55" spans="1:66">
      <c r="A55" s="144" t="str">
        <f t="shared" si="56"/>
        <v>청라교통</v>
      </c>
      <c r="B55" s="144" t="str">
        <f t="shared" si="57"/>
        <v>예비</v>
      </c>
      <c r="C55" s="145" t="str">
        <f t="shared" si="58"/>
        <v>70바6011</v>
      </c>
      <c r="D55" s="133" t="str">
        <f t="shared" si="59"/>
        <v>대형</v>
      </c>
      <c r="E55" s="129" t="str">
        <f t="shared" si="60"/>
        <v>C</v>
      </c>
      <c r="F55" s="152">
        <f t="shared" si="61"/>
        <v>0.88681818181818173</v>
      </c>
      <c r="G55" s="153">
        <f t="shared" si="62"/>
        <v>1.9510000000000001</v>
      </c>
      <c r="H55" s="154">
        <f t="shared" si="63"/>
        <v>2.2000000000000002</v>
      </c>
      <c r="I55" s="155">
        <f t="shared" si="64"/>
        <v>2470.6959999999999</v>
      </c>
      <c r="J55" s="156">
        <f t="shared" si="65"/>
        <v>1.7505289444813787E-2</v>
      </c>
      <c r="K55" s="156">
        <f t="shared" si="66"/>
        <v>0.38055327123876814</v>
      </c>
      <c r="L55" s="156">
        <f t="shared" si="67"/>
        <v>0.21896663935992125</v>
      </c>
      <c r="M55" s="157">
        <f t="shared" si="68"/>
        <v>14.63</v>
      </c>
      <c r="N55" s="158">
        <f t="shared" si="69"/>
        <v>8.1000000000000003E-2</v>
      </c>
      <c r="O55" s="158">
        <f t="shared" si="70"/>
        <v>35.051000000000002</v>
      </c>
      <c r="P55" s="159">
        <f t="shared" si="71"/>
        <v>6.5616666666666665</v>
      </c>
      <c r="Q55" s="160">
        <f t="shared" si="72"/>
        <v>90</v>
      </c>
      <c r="R55" s="161">
        <f t="shared" si="73"/>
        <v>27.04877475541111</v>
      </c>
      <c r="S55" s="146">
        <f t="shared" si="74"/>
        <v>2</v>
      </c>
      <c r="T55" s="146">
        <f t="shared" si="75"/>
        <v>866</v>
      </c>
      <c r="U55" t="s">
        <v>118</v>
      </c>
      <c r="V55" t="s">
        <v>91</v>
      </c>
      <c r="W55" t="s">
        <v>118</v>
      </c>
      <c r="X55" s="4" t="s">
        <v>91</v>
      </c>
      <c r="Y55" s="4" t="s">
        <v>252</v>
      </c>
      <c r="Z55" s="4" t="s">
        <v>193</v>
      </c>
      <c r="AA55" s="4" t="s">
        <v>48</v>
      </c>
      <c r="AB55" s="4">
        <v>531</v>
      </c>
      <c r="AC55" s="4">
        <v>2470.6959999999999</v>
      </c>
      <c r="AD55" s="4">
        <v>1266.607</v>
      </c>
      <c r="AE55" s="4">
        <v>1.9510000000000001</v>
      </c>
      <c r="AF55" s="4">
        <v>2.2000000000000002</v>
      </c>
      <c r="AG55" s="4">
        <v>14.63</v>
      </c>
      <c r="AH55" s="4">
        <v>151.74607700000001</v>
      </c>
      <c r="AI55" s="4">
        <v>2.6563590000000001</v>
      </c>
      <c r="AJ55" s="4">
        <v>57.747466000000003</v>
      </c>
      <c r="AK55" s="4">
        <v>541</v>
      </c>
      <c r="AL55" s="4">
        <v>2</v>
      </c>
      <c r="AM55" s="4">
        <v>866</v>
      </c>
      <c r="AN55" s="4">
        <v>90</v>
      </c>
      <c r="AO55" s="4">
        <v>16.281777999999999</v>
      </c>
      <c r="AP55" s="4">
        <v>2879.4</v>
      </c>
      <c r="AQ55" s="4">
        <v>393.7</v>
      </c>
      <c r="AR55" s="4">
        <v>9</v>
      </c>
      <c r="AS55" s="4">
        <v>8408</v>
      </c>
      <c r="AT55" s="4">
        <v>8.1000000000000003E-2</v>
      </c>
      <c r="AU55" s="4">
        <v>35.051000000000002</v>
      </c>
      <c r="AV55" s="4">
        <v>22499</v>
      </c>
      <c r="AW55" s="4">
        <v>0</v>
      </c>
      <c r="AX55" s="4">
        <v>0.52</v>
      </c>
      <c r="AY55">
        <v>0.88681818181818173</v>
      </c>
      <c r="AZ55" t="s">
        <v>69</v>
      </c>
      <c r="BA55" t="s">
        <v>507</v>
      </c>
      <c r="BB55">
        <v>2</v>
      </c>
      <c r="BC55" t="s">
        <v>582</v>
      </c>
      <c r="BD55">
        <v>10</v>
      </c>
      <c r="BE55">
        <v>14786.184000000001</v>
      </c>
      <c r="BF55">
        <v>0.16709490427009427</v>
      </c>
      <c r="BG55">
        <v>0.14818279919588814</v>
      </c>
      <c r="BH55">
        <v>413119.45399999997</v>
      </c>
      <c r="BI55">
        <v>5.98058497627662E-3</v>
      </c>
      <c r="BJ55">
        <v>5.303691494870766E-3</v>
      </c>
      <c r="BK55">
        <v>1</v>
      </c>
      <c r="BL55" t="s">
        <v>67</v>
      </c>
      <c r="BM55">
        <v>1</v>
      </c>
      <c r="BN55" t="s">
        <v>479</v>
      </c>
    </row>
    <row r="56" spans="1:66">
      <c r="A56" s="141" t="str">
        <f t="shared" si="56"/>
        <v>청라교통</v>
      </c>
      <c r="B56" s="141" t="str">
        <f t="shared" si="57"/>
        <v>예비</v>
      </c>
      <c r="C56" s="142" t="str">
        <f t="shared" si="58"/>
        <v>70바6012</v>
      </c>
      <c r="D56" s="116" t="str">
        <f t="shared" si="59"/>
        <v>대형</v>
      </c>
      <c r="E56" s="112" t="str">
        <f t="shared" si="60"/>
        <v>F</v>
      </c>
      <c r="F56" s="162">
        <f t="shared" si="61"/>
        <v>0.7023076923076923</v>
      </c>
      <c r="G56" s="163">
        <f t="shared" si="62"/>
        <v>1.8260000000000001</v>
      </c>
      <c r="H56" s="164">
        <f t="shared" si="63"/>
        <v>2.6</v>
      </c>
      <c r="I56" s="165">
        <f t="shared" si="64"/>
        <v>1226.71</v>
      </c>
      <c r="J56" s="166">
        <f t="shared" si="65"/>
        <v>1.5385592223912043E-2</v>
      </c>
      <c r="K56" s="166">
        <f t="shared" si="66"/>
        <v>0.37169986201574889</v>
      </c>
      <c r="L56" s="166">
        <f t="shared" si="67"/>
        <v>0.19890601690701143</v>
      </c>
      <c r="M56" s="167">
        <f t="shared" si="68"/>
        <v>14.566000000000001</v>
      </c>
      <c r="N56" s="168">
        <f t="shared" si="69"/>
        <v>0.16300000000000001</v>
      </c>
      <c r="O56" s="168">
        <f t="shared" si="70"/>
        <v>23.07</v>
      </c>
      <c r="P56" s="169">
        <f t="shared" si="71"/>
        <v>0</v>
      </c>
      <c r="Q56" s="170">
        <f t="shared" si="72"/>
        <v>83</v>
      </c>
      <c r="R56" s="171">
        <f t="shared" si="73"/>
        <v>26.250850197910147</v>
      </c>
      <c r="S56" s="143">
        <f t="shared" si="74"/>
        <v>2</v>
      </c>
      <c r="T56" s="143">
        <f t="shared" si="75"/>
        <v>283</v>
      </c>
      <c r="U56" t="s">
        <v>118</v>
      </c>
      <c r="V56" t="s">
        <v>91</v>
      </c>
      <c r="W56" t="s">
        <v>118</v>
      </c>
      <c r="X56" s="4" t="s">
        <v>91</v>
      </c>
      <c r="Y56" s="4" t="s">
        <v>530</v>
      </c>
      <c r="Z56" s="4" t="s">
        <v>193</v>
      </c>
      <c r="AA56" s="4" t="s">
        <v>48</v>
      </c>
      <c r="AB56" s="4">
        <v>531</v>
      </c>
      <c r="AC56" s="4">
        <v>1226.71</v>
      </c>
      <c r="AD56" s="4">
        <v>671.75099999999998</v>
      </c>
      <c r="AE56" s="4">
        <v>1.8260000000000001</v>
      </c>
      <c r="AF56" s="4">
        <v>2.6</v>
      </c>
      <c r="AG56" s="4">
        <v>14.566000000000001</v>
      </c>
      <c r="AH56" s="4">
        <v>76.242759000000007</v>
      </c>
      <c r="AI56" s="4">
        <v>1.1730400000000001</v>
      </c>
      <c r="AJ56" s="4">
        <v>28.339423</v>
      </c>
      <c r="AK56" s="4">
        <v>244</v>
      </c>
      <c r="AL56" s="4">
        <v>2</v>
      </c>
      <c r="AM56" s="4">
        <v>283</v>
      </c>
      <c r="AN56" s="4">
        <v>83</v>
      </c>
      <c r="AO56" s="4">
        <v>16.089527</v>
      </c>
      <c r="AP56" s="4">
        <v>769.6</v>
      </c>
      <c r="AQ56" s="4">
        <v>0</v>
      </c>
      <c r="AR56" s="4">
        <v>3</v>
      </c>
      <c r="AS56" s="4">
        <v>1926</v>
      </c>
      <c r="AT56" s="4">
        <v>0.16300000000000001</v>
      </c>
      <c r="AU56" s="4">
        <v>23.07</v>
      </c>
      <c r="AV56" s="4">
        <v>10352</v>
      </c>
      <c r="AW56" s="4">
        <v>0</v>
      </c>
      <c r="AX56" s="4">
        <v>0.5</v>
      </c>
      <c r="AY56">
        <v>0.7023076923076923</v>
      </c>
      <c r="AZ56" t="s">
        <v>70</v>
      </c>
      <c r="BA56" t="s">
        <v>507</v>
      </c>
      <c r="BB56">
        <v>12</v>
      </c>
      <c r="BC56" t="s">
        <v>583</v>
      </c>
      <c r="BD56">
        <v>6</v>
      </c>
      <c r="BE56">
        <v>14786.184000000001</v>
      </c>
      <c r="BF56">
        <v>8.2963258133403453E-2</v>
      </c>
      <c r="BG56">
        <v>5.8265734365997961E-2</v>
      </c>
      <c r="BH56">
        <v>413119.45399999997</v>
      </c>
      <c r="BI56">
        <v>2.9693832815725985E-3</v>
      </c>
      <c r="BJ56">
        <v>2.085420720058294E-3</v>
      </c>
      <c r="BK56">
        <v>1</v>
      </c>
      <c r="BL56" t="s">
        <v>70</v>
      </c>
      <c r="BM56">
        <v>0</v>
      </c>
      <c r="BN56" t="s">
        <v>478</v>
      </c>
    </row>
    <row r="57" spans="1:66">
      <c r="A57" s="144" t="str">
        <f t="shared" si="56"/>
        <v>청라교통</v>
      </c>
      <c r="B57" s="144" t="str">
        <f t="shared" si="57"/>
        <v>예비</v>
      </c>
      <c r="C57" s="145" t="str">
        <f t="shared" si="58"/>
        <v>70바6040</v>
      </c>
      <c r="D57" s="133" t="str">
        <f t="shared" si="59"/>
        <v>대형</v>
      </c>
      <c r="E57" s="129" t="str">
        <f t="shared" si="60"/>
        <v>A</v>
      </c>
      <c r="F57" s="152">
        <f t="shared" si="61"/>
        <v>0.95839999999999992</v>
      </c>
      <c r="G57" s="153">
        <f t="shared" si="62"/>
        <v>2.3959999999999999</v>
      </c>
      <c r="H57" s="154">
        <f t="shared" si="63"/>
        <v>2.5</v>
      </c>
      <c r="I57" s="155">
        <f t="shared" si="64"/>
        <v>3393.8789999999999</v>
      </c>
      <c r="J57" s="156">
        <f t="shared" si="65"/>
        <v>2.4980136285553168E-2</v>
      </c>
      <c r="K57" s="156">
        <f t="shared" si="66"/>
        <v>0.26888980742846952</v>
      </c>
      <c r="L57" s="156">
        <f t="shared" si="67"/>
        <v>0.19770887530168282</v>
      </c>
      <c r="M57" s="157">
        <f t="shared" si="68"/>
        <v>17.375</v>
      </c>
      <c r="N57" s="158">
        <f t="shared" si="69"/>
        <v>5.8999999999999997E-2</v>
      </c>
      <c r="O57" s="158">
        <f t="shared" si="70"/>
        <v>15.086</v>
      </c>
      <c r="P57" s="159">
        <f t="shared" si="71"/>
        <v>249.56</v>
      </c>
      <c r="Q57" s="160">
        <f t="shared" si="72"/>
        <v>93</v>
      </c>
      <c r="R57" s="161">
        <f t="shared" si="73"/>
        <v>42.329557682383317</v>
      </c>
      <c r="S57" s="146">
        <f t="shared" si="74"/>
        <v>2</v>
      </c>
      <c r="T57" s="146">
        <f t="shared" si="75"/>
        <v>512</v>
      </c>
      <c r="U57" t="s">
        <v>118</v>
      </c>
      <c r="V57" t="s">
        <v>91</v>
      </c>
      <c r="W57" t="s">
        <v>118</v>
      </c>
      <c r="X57" s="4" t="s">
        <v>91</v>
      </c>
      <c r="Y57" s="4" t="s">
        <v>531</v>
      </c>
      <c r="Z57" s="4" t="s">
        <v>193</v>
      </c>
      <c r="AA57" s="4" t="s">
        <v>48</v>
      </c>
      <c r="AB57" s="4">
        <v>531</v>
      </c>
      <c r="AC57" s="4">
        <v>3393.8789999999999</v>
      </c>
      <c r="AD57" s="4">
        <v>1416.337</v>
      </c>
      <c r="AE57" s="4">
        <v>2.3959999999999999</v>
      </c>
      <c r="AF57" s="4">
        <v>2.5</v>
      </c>
      <c r="AG57" s="4">
        <v>17.375</v>
      </c>
      <c r="AH57" s="4">
        <v>113.544977</v>
      </c>
      <c r="AI57" s="4">
        <v>2.8363689999999999</v>
      </c>
      <c r="AJ57" s="4">
        <v>30.531086999999999</v>
      </c>
      <c r="AK57" s="4">
        <v>671</v>
      </c>
      <c r="AL57" s="4">
        <v>2</v>
      </c>
      <c r="AM57" s="4">
        <v>512</v>
      </c>
      <c r="AN57" s="4">
        <v>93</v>
      </c>
      <c r="AO57" s="4">
        <v>29.890172</v>
      </c>
      <c r="AP57" s="4">
        <v>35028.5</v>
      </c>
      <c r="AQ57" s="4">
        <v>14973.6</v>
      </c>
      <c r="AR57" s="4">
        <v>16</v>
      </c>
      <c r="AS57" s="4">
        <v>10803</v>
      </c>
      <c r="AT57" s="4">
        <v>5.8999999999999997E-2</v>
      </c>
      <c r="AU57" s="4">
        <v>15.086</v>
      </c>
      <c r="AV57" s="4">
        <v>32037</v>
      </c>
      <c r="AW57" s="4">
        <v>0</v>
      </c>
      <c r="AX57" s="4">
        <v>0.46</v>
      </c>
      <c r="AY57">
        <v>0.95839999999999992</v>
      </c>
      <c r="AZ57" t="s">
        <v>66</v>
      </c>
      <c r="BA57" t="s">
        <v>507</v>
      </c>
      <c r="BB57">
        <v>2</v>
      </c>
      <c r="BC57" t="s">
        <v>584</v>
      </c>
      <c r="BD57">
        <v>13</v>
      </c>
      <c r="BE57">
        <v>14786.184000000001</v>
      </c>
      <c r="BF57">
        <v>0.22953041839598368</v>
      </c>
      <c r="BG57">
        <v>0.21998195299071074</v>
      </c>
      <c r="BH57">
        <v>413119.45399999997</v>
      </c>
      <c r="BI57">
        <v>8.2152485610130586E-3</v>
      </c>
      <c r="BJ57">
        <v>7.8734942208749138E-3</v>
      </c>
      <c r="BK57">
        <v>1</v>
      </c>
      <c r="BL57" t="s">
        <v>68</v>
      </c>
      <c r="BM57">
        <v>1</v>
      </c>
      <c r="BN57" t="s">
        <v>479</v>
      </c>
    </row>
    <row r="58" spans="1:66">
      <c r="A58" s="141" t="str">
        <f t="shared" ref="A58" si="76">W58</f>
        <v>청라교통</v>
      </c>
      <c r="B58" s="141" t="str">
        <f t="shared" ref="B58" si="77">V58</f>
        <v>예비</v>
      </c>
      <c r="C58" s="142" t="str">
        <f t="shared" ref="C58" si="78">Y58</f>
        <v>70바6042</v>
      </c>
      <c r="D58" s="116" t="str">
        <f t="shared" ref="D58" si="79">Z58</f>
        <v>대형</v>
      </c>
      <c r="E58" s="112" t="str">
        <f t="shared" ref="E58" si="80">AZ58</f>
        <v>D</v>
      </c>
      <c r="F58" s="162">
        <f t="shared" ref="F58" si="81">G58/H58</f>
        <v>0.82166666666666666</v>
      </c>
      <c r="G58" s="163">
        <f t="shared" ref="G58" si="82">AE58</f>
        <v>2.4649999999999999</v>
      </c>
      <c r="H58" s="164">
        <f t="shared" ref="H58" si="83">AF58</f>
        <v>3</v>
      </c>
      <c r="I58" s="165">
        <f t="shared" ref="I58" si="84">AC58</f>
        <v>7694.8990000000003</v>
      </c>
      <c r="J58" s="166">
        <f t="shared" ref="J58" si="85">AI58/AH58</f>
        <v>1.114970405980718E-2</v>
      </c>
      <c r="K58" s="166">
        <f t="shared" ref="K58" si="86">AJ58/AH58</f>
        <v>0.25296282470587889</v>
      </c>
      <c r="L58" s="166">
        <f t="shared" ref="L58" si="87">AK58/AC58</f>
        <v>0.14126241293095596</v>
      </c>
      <c r="M58" s="167">
        <f t="shared" ref="M58" si="88">AG58</f>
        <v>20.832999999999998</v>
      </c>
      <c r="N58" s="168">
        <f t="shared" ref="N58" si="89">IF(AW58=0,AT58,"속도계이상")</f>
        <v>0</v>
      </c>
      <c r="O58" s="168">
        <f t="shared" ref="O58" si="90">IF(AW58=0,AU58,"속도계이상")</f>
        <v>19.091000000000001</v>
      </c>
      <c r="P58" s="169">
        <f t="shared" ref="P58" si="91">AQ58/60</f>
        <v>487.21666666666664</v>
      </c>
      <c r="Q58" s="170">
        <f t="shared" ref="Q58" si="92">AN58</f>
        <v>93</v>
      </c>
      <c r="R58" s="171">
        <f t="shared" ref="R58" si="93">AC58/(AH58-AI58-AJ58)</f>
        <v>43.982428357699654</v>
      </c>
      <c r="S58" s="143">
        <f t="shared" ref="S58" si="94">IF(AW58=0,AL58,"속도계이상")</f>
        <v>0</v>
      </c>
      <c r="T58" s="143">
        <f t="shared" ref="T58" si="95">IF(AW58=0,AM58,"속도계이상")</f>
        <v>1469</v>
      </c>
      <c r="U58" t="s">
        <v>118</v>
      </c>
      <c r="V58" t="s">
        <v>91</v>
      </c>
      <c r="W58" t="s">
        <v>118</v>
      </c>
      <c r="X58" s="4" t="s">
        <v>91</v>
      </c>
      <c r="Y58" s="4" t="s">
        <v>253</v>
      </c>
      <c r="Z58" s="4" t="s">
        <v>193</v>
      </c>
      <c r="AA58" s="4" t="s">
        <v>48</v>
      </c>
      <c r="AB58" s="4">
        <v>531</v>
      </c>
      <c r="AC58" s="4">
        <v>7694.8990000000003</v>
      </c>
      <c r="AD58" s="4">
        <v>3121.5050000000001</v>
      </c>
      <c r="AE58" s="4">
        <v>2.4649999999999999</v>
      </c>
      <c r="AF58" s="4">
        <v>3</v>
      </c>
      <c r="AG58" s="4">
        <v>20.832999999999998</v>
      </c>
      <c r="AH58" s="4">
        <v>237.74550300000001</v>
      </c>
      <c r="AI58" s="4">
        <v>2.650792</v>
      </c>
      <c r="AJ58" s="4">
        <v>60.140774</v>
      </c>
      <c r="AK58" s="4">
        <v>1087</v>
      </c>
      <c r="AL58" s="4">
        <v>0</v>
      </c>
      <c r="AM58" s="4">
        <v>1469</v>
      </c>
      <c r="AN58" s="4">
        <v>93</v>
      </c>
      <c r="AO58" s="4">
        <v>32.366117000000003</v>
      </c>
      <c r="AP58" s="4">
        <v>52937.4</v>
      </c>
      <c r="AQ58" s="4">
        <v>29233</v>
      </c>
      <c r="AR58" s="4">
        <v>23</v>
      </c>
      <c r="AS58" s="4">
        <v>9880</v>
      </c>
      <c r="AT58" s="4">
        <v>0</v>
      </c>
      <c r="AU58" s="4">
        <v>19.091000000000001</v>
      </c>
      <c r="AV58" s="4">
        <v>72625</v>
      </c>
      <c r="AW58" s="4">
        <v>0</v>
      </c>
      <c r="AX58" s="4">
        <v>0.52</v>
      </c>
      <c r="AY58">
        <v>0.82166666666666666</v>
      </c>
      <c r="AZ58" t="s">
        <v>67</v>
      </c>
      <c r="BA58" t="s">
        <v>507</v>
      </c>
      <c r="BB58">
        <v>7</v>
      </c>
      <c r="BC58" t="s">
        <v>585</v>
      </c>
      <c r="BD58">
        <v>10</v>
      </c>
      <c r="BE58">
        <v>14786.184000000001</v>
      </c>
      <c r="BF58">
        <v>0.52041141920051848</v>
      </c>
      <c r="BG58">
        <v>0.42760471610975936</v>
      </c>
      <c r="BH58">
        <v>413119.45399999997</v>
      </c>
      <c r="BI58">
        <v>1.8626329323140518E-2</v>
      </c>
      <c r="BJ58">
        <v>1.5304633927180459E-2</v>
      </c>
      <c r="BK58">
        <v>1</v>
      </c>
      <c r="BL58" t="s">
        <v>70</v>
      </c>
      <c r="BM58">
        <v>1</v>
      </c>
      <c r="BN58" t="s">
        <v>479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36" priority="1" operator="containsText" text="F">
      <formula>NOT(ISERROR(SEARCH("F",E1)))</formula>
    </cfRule>
    <cfRule type="containsText" dxfId="35" priority="2" operator="containsText" text="D">
      <formula>NOT(ISERROR(SEARCH("D",E1)))</formula>
    </cfRule>
    <cfRule type="containsText" dxfId="34" priority="3" operator="containsText" text="C">
      <formula>NOT(ISERROR(SEARCH("C",E1)))</formula>
    </cfRule>
    <cfRule type="containsText" dxfId="33" priority="4" operator="containsText" text="B">
      <formula>NOT(ISERROR(SEARCH("B",E1)))</formula>
    </cfRule>
    <cfRule type="containsText" dxfId="32" priority="5" operator="containsText" text="A">
      <formula>NOT(ISERROR(SEARCH("A",E1)))</formula>
    </cfRule>
    <cfRule type="containsText" dxfId="31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8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156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140</v>
      </c>
      <c r="D4" s="124" t="s">
        <v>157</v>
      </c>
      <c r="E4" s="125" t="s">
        <v>146</v>
      </c>
      <c r="F4" s="123" t="s">
        <v>150</v>
      </c>
      <c r="G4" s="125" t="s">
        <v>148</v>
      </c>
      <c r="H4" s="125" t="s">
        <v>152</v>
      </c>
      <c r="I4" s="126" t="s">
        <v>154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181</v>
      </c>
      <c r="Q4" s="218" t="s">
        <v>43</v>
      </c>
      <c r="R4" s="218" t="s">
        <v>44</v>
      </c>
      <c r="S4" s="13"/>
      <c r="T4" s="13" t="s">
        <v>42</v>
      </c>
      <c r="U4" s="13" t="s">
        <v>159</v>
      </c>
      <c r="V4" s="13" t="s">
        <v>160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189</v>
      </c>
      <c r="AN4" s="13" t="s">
        <v>190</v>
      </c>
      <c r="AO4" t="s">
        <v>191</v>
      </c>
      <c r="AP4" t="s">
        <v>37</v>
      </c>
      <c r="AQ4" t="s">
        <v>31</v>
      </c>
      <c r="AR4" t="s">
        <v>0</v>
      </c>
      <c r="AS4" t="s">
        <v>9</v>
      </c>
      <c r="AT4" t="s">
        <v>142</v>
      </c>
      <c r="AU4" t="s">
        <v>30</v>
      </c>
      <c r="AV4" t="s">
        <v>143</v>
      </c>
      <c r="AW4" t="s">
        <v>151</v>
      </c>
      <c r="AX4" t="s">
        <v>161</v>
      </c>
      <c r="AY4" t="s">
        <v>162</v>
      </c>
      <c r="AZ4" t="s">
        <v>163</v>
      </c>
      <c r="BA4" t="s">
        <v>164</v>
      </c>
      <c r="BB4" t="s">
        <v>165</v>
      </c>
      <c r="BC4" t="s">
        <v>65</v>
      </c>
      <c r="BF4" t="s">
        <v>0</v>
      </c>
      <c r="BG4" t="s">
        <v>170</v>
      </c>
      <c r="BH4" t="s">
        <v>74</v>
      </c>
      <c r="BI4" t="s">
        <v>166</v>
      </c>
      <c r="BJ4" t="s">
        <v>167</v>
      </c>
      <c r="BK4" t="s">
        <v>171</v>
      </c>
      <c r="BL4" t="s">
        <v>172</v>
      </c>
      <c r="BM4" t="s">
        <v>168</v>
      </c>
      <c r="BN4" t="s">
        <v>65</v>
      </c>
      <c r="BO4" t="s">
        <v>169</v>
      </c>
      <c r="BP4" t="s">
        <v>173</v>
      </c>
    </row>
    <row r="5" spans="1:68" ht="16.5">
      <c r="A5" s="127" t="str">
        <f>BF5</f>
        <v>청라교통</v>
      </c>
      <c r="B5" s="128">
        <f>IF(BH5="null", E5, BH5)</f>
        <v>213</v>
      </c>
      <c r="C5" s="129" t="str">
        <f>BN5</f>
        <v>C</v>
      </c>
      <c r="D5" s="130">
        <f>BM5</f>
        <v>0.87173309070885407</v>
      </c>
      <c r="E5" s="131">
        <f>U5</f>
        <v>213</v>
      </c>
      <c r="F5" s="132" t="str">
        <f>BG5</f>
        <v>112</v>
      </c>
      <c r="G5" s="133" t="str">
        <f>BK5</f>
        <v>70바6013</v>
      </c>
      <c r="H5" s="134">
        <f>BJ5</f>
        <v>10</v>
      </c>
      <c r="I5" s="135">
        <f>BP5</f>
        <v>1789.9180000000001</v>
      </c>
      <c r="J5" s="136">
        <f>AB5/AA5</f>
        <v>3.735245099416909E-2</v>
      </c>
      <c r="K5" s="136">
        <f>AC5/AA5</f>
        <v>0.3709090085608549</v>
      </c>
      <c r="L5" s="136">
        <f>AD5/I5</f>
        <v>0.22850208780513967</v>
      </c>
      <c r="M5" s="137">
        <f>Z5</f>
        <v>17.062000000000001</v>
      </c>
      <c r="N5" s="138">
        <f>AE5*100/W5</f>
        <v>0.78215873576331429</v>
      </c>
      <c r="O5" s="138">
        <f>AF5*100/W5</f>
        <v>82.517746623029666</v>
      </c>
      <c r="P5" s="219">
        <f>AK5</f>
        <v>5</v>
      </c>
      <c r="Q5" s="220">
        <f>AE5</f>
        <v>14</v>
      </c>
      <c r="R5" s="220">
        <f>AF5</f>
        <v>1477</v>
      </c>
      <c r="T5">
        <v>531</v>
      </c>
      <c r="U5">
        <v>213</v>
      </c>
      <c r="V5" t="s">
        <v>508</v>
      </c>
      <c r="W5">
        <v>1789.9179999999999</v>
      </c>
      <c r="X5">
        <v>987.98599999999999</v>
      </c>
      <c r="Y5">
        <v>1.8120000000000001</v>
      </c>
      <c r="Z5">
        <v>17.062000000000001</v>
      </c>
      <c r="AA5">
        <v>112.471361</v>
      </c>
      <c r="AB5">
        <v>4.2010810000000003</v>
      </c>
      <c r="AC5">
        <v>41.716641000000003</v>
      </c>
      <c r="AD5" s="1">
        <v>409</v>
      </c>
      <c r="AE5">
        <v>14</v>
      </c>
      <c r="AF5">
        <v>1477</v>
      </c>
      <c r="AG5">
        <v>96</v>
      </c>
      <c r="AH5">
        <v>15.914433000000001</v>
      </c>
      <c r="AI5">
        <v>1286.7</v>
      </c>
      <c r="AJ5">
        <v>21.4</v>
      </c>
      <c r="AK5">
        <v>5</v>
      </c>
      <c r="AL5">
        <v>3511</v>
      </c>
      <c r="AM5" t="s">
        <v>586</v>
      </c>
      <c r="AN5" t="s">
        <v>587</v>
      </c>
      <c r="AO5">
        <v>395.22399999999999</v>
      </c>
      <c r="AR5" t="s">
        <v>118</v>
      </c>
      <c r="AS5" t="s">
        <v>119</v>
      </c>
      <c r="AT5" t="s">
        <v>203</v>
      </c>
      <c r="AU5" t="s">
        <v>508</v>
      </c>
      <c r="AV5" t="s">
        <v>48</v>
      </c>
      <c r="AW5">
        <v>10</v>
      </c>
      <c r="BB5">
        <v>0.87173309070885407</v>
      </c>
      <c r="BC5" t="s">
        <v>69</v>
      </c>
      <c r="BF5" t="s">
        <v>118</v>
      </c>
      <c r="BG5" t="s">
        <v>119</v>
      </c>
      <c r="BH5" t="s">
        <v>508</v>
      </c>
      <c r="BI5">
        <v>213</v>
      </c>
      <c r="BJ5">
        <v>10</v>
      </c>
      <c r="BK5" t="s">
        <v>203</v>
      </c>
      <c r="BL5" t="s">
        <v>210</v>
      </c>
      <c r="BM5">
        <v>0.87173309070885407</v>
      </c>
      <c r="BN5" t="s">
        <v>69</v>
      </c>
      <c r="BO5" t="s">
        <v>177</v>
      </c>
      <c r="BP5">
        <v>1789.9180000000001</v>
      </c>
    </row>
    <row r="6" spans="1:68" ht="16.5">
      <c r="A6" s="110" t="str">
        <f t="shared" ref="A6:A7" si="0">BF6</f>
        <v>청라교통</v>
      </c>
      <c r="B6" s="111" t="str">
        <f t="shared" ref="B6:B69" si="1">IF(BH6="null", E6, BH6)</f>
        <v>강동윤</v>
      </c>
      <c r="C6" s="112" t="str">
        <f t="shared" ref="C6:C7" si="2">BN6</f>
        <v>D</v>
      </c>
      <c r="D6" s="113">
        <f t="shared" ref="D6:D7" si="3">BM6</f>
        <v>0.80385646288240764</v>
      </c>
      <c r="E6" s="114">
        <f t="shared" ref="E6:E7" si="4">U6</f>
        <v>3423</v>
      </c>
      <c r="F6" s="115" t="str">
        <f t="shared" ref="F6:F7" si="5">BG6</f>
        <v>308</v>
      </c>
      <c r="G6" s="116" t="str">
        <f t="shared" ref="G6:G7" si="6">BK6</f>
        <v>70바6034</v>
      </c>
      <c r="H6" s="117">
        <f t="shared" ref="H6:H7" si="7">BJ6</f>
        <v>2</v>
      </c>
      <c r="I6" s="118">
        <f t="shared" ref="I6:I7" si="8">BP6</f>
        <v>4810.8230000000003</v>
      </c>
      <c r="J6" s="119">
        <f t="shared" ref="J6:J7" si="9">AB6/AA6</f>
        <v>8.0743225447072655E-3</v>
      </c>
      <c r="K6" s="119">
        <f t="shared" ref="K6:K7" si="10">AC6/AA6</f>
        <v>0.31836478768734866</v>
      </c>
      <c r="L6" s="119">
        <f t="shared" ref="L6:L7" si="11">AD6/I6</f>
        <v>0.15631421068702797</v>
      </c>
      <c r="M6" s="120">
        <f t="shared" ref="M6:M7" si="12">Z6</f>
        <v>23.536999999999999</v>
      </c>
      <c r="N6" s="121">
        <f t="shared" ref="N6:N7" si="13">AE6*100/W6</f>
        <v>0.2702240344323622</v>
      </c>
      <c r="O6" s="121">
        <f t="shared" ref="O6" si="14">AF6*100/W6</f>
        <v>22.615673035570005</v>
      </c>
      <c r="P6" s="221">
        <f t="shared" ref="P6:P7" si="15">AK6</f>
        <v>34</v>
      </c>
      <c r="Q6" s="222">
        <f t="shared" ref="Q6:Q7" si="16">AE6</f>
        <v>13</v>
      </c>
      <c r="R6" s="222">
        <f t="shared" ref="R6:R7" si="17">AF6</f>
        <v>1088</v>
      </c>
      <c r="T6">
        <v>531</v>
      </c>
      <c r="U6">
        <v>3423</v>
      </c>
      <c r="V6" t="s">
        <v>254</v>
      </c>
      <c r="W6">
        <v>4810.8230000000003</v>
      </c>
      <c r="X6">
        <v>1994.818</v>
      </c>
      <c r="Y6">
        <v>2.4119999999999999</v>
      </c>
      <c r="Z6">
        <v>23.536999999999999</v>
      </c>
      <c r="AA6">
        <v>143.04246499999999</v>
      </c>
      <c r="AB6">
        <v>1.154971</v>
      </c>
      <c r="AC6">
        <v>45.539684000000001</v>
      </c>
      <c r="AD6" s="1">
        <v>752</v>
      </c>
      <c r="AE6">
        <v>13</v>
      </c>
      <c r="AF6">
        <v>1088</v>
      </c>
      <c r="AG6">
        <v>93</v>
      </c>
      <c r="AH6">
        <v>33.632131000000001</v>
      </c>
      <c r="AI6">
        <v>41195.4</v>
      </c>
      <c r="AJ6">
        <v>25617.8</v>
      </c>
      <c r="AK6">
        <v>34</v>
      </c>
      <c r="AL6">
        <v>24210</v>
      </c>
      <c r="AM6" t="s">
        <v>255</v>
      </c>
      <c r="AN6" t="s">
        <v>588</v>
      </c>
      <c r="AO6">
        <v>4552.9470000000001</v>
      </c>
      <c r="AR6" t="s">
        <v>118</v>
      </c>
      <c r="AS6" t="s">
        <v>122</v>
      </c>
      <c r="AT6" t="s">
        <v>248</v>
      </c>
      <c r="AU6" t="s">
        <v>254</v>
      </c>
      <c r="AV6" t="s">
        <v>48</v>
      </c>
      <c r="AW6">
        <v>2</v>
      </c>
      <c r="BB6">
        <v>0.80385646288240764</v>
      </c>
      <c r="BC6" t="s">
        <v>67</v>
      </c>
      <c r="BF6" t="s">
        <v>118</v>
      </c>
      <c r="BG6" t="s">
        <v>122</v>
      </c>
      <c r="BH6" t="s">
        <v>254</v>
      </c>
      <c r="BI6">
        <v>3423</v>
      </c>
      <c r="BJ6">
        <v>2</v>
      </c>
      <c r="BK6" t="s">
        <v>248</v>
      </c>
      <c r="BL6" t="s">
        <v>253</v>
      </c>
      <c r="BM6">
        <v>0.80385646288240764</v>
      </c>
      <c r="BN6" t="s">
        <v>67</v>
      </c>
      <c r="BO6" t="s">
        <v>179</v>
      </c>
      <c r="BP6">
        <v>4810.8230000000003</v>
      </c>
    </row>
    <row r="7" spans="1:68" ht="16.5">
      <c r="A7" s="127" t="str">
        <f t="shared" si="0"/>
        <v>청라교통</v>
      </c>
      <c r="B7" s="128" t="str">
        <f t="shared" si="1"/>
        <v>강양민</v>
      </c>
      <c r="C7" s="129" t="str">
        <f t="shared" si="2"/>
        <v>C</v>
      </c>
      <c r="D7" s="130">
        <f t="shared" si="3"/>
        <v>0.88083349217615925</v>
      </c>
      <c r="E7" s="131">
        <f t="shared" si="4"/>
        <v>7804</v>
      </c>
      <c r="F7" s="132" t="str">
        <f t="shared" si="5"/>
        <v>112</v>
      </c>
      <c r="G7" s="133" t="str">
        <f t="shared" si="6"/>
        <v>70바6056</v>
      </c>
      <c r="H7" s="134">
        <f t="shared" si="7"/>
        <v>9</v>
      </c>
      <c r="I7" s="135">
        <f t="shared" si="8"/>
        <v>2272.973</v>
      </c>
      <c r="J7" s="136">
        <f t="shared" si="9"/>
        <v>2.4430324059951644E-2</v>
      </c>
      <c r="K7" s="136">
        <f t="shared" si="10"/>
        <v>0.37907108326373323</v>
      </c>
      <c r="L7" s="136">
        <f t="shared" si="11"/>
        <v>0.29784779669622119</v>
      </c>
      <c r="M7" s="137">
        <f t="shared" si="12"/>
        <v>18.236999999999998</v>
      </c>
      <c r="N7" s="138">
        <f t="shared" si="13"/>
        <v>0.72745727579231856</v>
      </c>
      <c r="O7" s="138">
        <v>70</v>
      </c>
      <c r="P7" s="219">
        <f t="shared" si="15"/>
        <v>5</v>
      </c>
      <c r="Q7" s="220">
        <f t="shared" si="16"/>
        <v>17</v>
      </c>
      <c r="R7" s="220">
        <f t="shared" si="17"/>
        <v>1602</v>
      </c>
      <c r="T7">
        <v>531</v>
      </c>
      <c r="U7">
        <v>7804</v>
      </c>
      <c r="V7" t="s">
        <v>256</v>
      </c>
      <c r="W7">
        <v>2336.9070000000002</v>
      </c>
      <c r="X7">
        <v>1238.3910000000001</v>
      </c>
      <c r="Y7">
        <v>1.887</v>
      </c>
      <c r="Z7">
        <v>18.236999999999998</v>
      </c>
      <c r="AA7">
        <v>136.81607299999999</v>
      </c>
      <c r="AB7">
        <v>3.3424610000000001</v>
      </c>
      <c r="AC7">
        <v>51.863016999999999</v>
      </c>
      <c r="AD7" s="1">
        <v>677</v>
      </c>
      <c r="AE7">
        <v>17</v>
      </c>
      <c r="AF7">
        <v>1602</v>
      </c>
      <c r="AG7">
        <v>90</v>
      </c>
      <c r="AH7">
        <v>17.080646000000002</v>
      </c>
      <c r="AI7">
        <v>2687.5</v>
      </c>
      <c r="AJ7">
        <v>65.599999999999994</v>
      </c>
      <c r="AK7">
        <v>5</v>
      </c>
      <c r="AL7">
        <v>577</v>
      </c>
      <c r="AM7" t="s">
        <v>257</v>
      </c>
      <c r="AN7" t="s">
        <v>589</v>
      </c>
      <c r="AO7">
        <v>418.26799999999997</v>
      </c>
      <c r="AR7" t="s">
        <v>118</v>
      </c>
      <c r="AS7" t="s">
        <v>119</v>
      </c>
      <c r="AT7" t="s">
        <v>485</v>
      </c>
      <c r="AU7" t="s">
        <v>256</v>
      </c>
      <c r="AV7" t="s">
        <v>48</v>
      </c>
      <c r="AW7">
        <v>9</v>
      </c>
      <c r="BB7">
        <v>0.88083349217615925</v>
      </c>
      <c r="BC7" t="s">
        <v>69</v>
      </c>
      <c r="BF7" t="s">
        <v>118</v>
      </c>
      <c r="BG7" t="s">
        <v>119</v>
      </c>
      <c r="BH7" t="s">
        <v>256</v>
      </c>
      <c r="BI7">
        <v>7804</v>
      </c>
      <c r="BJ7">
        <v>9</v>
      </c>
      <c r="BK7" t="s">
        <v>485</v>
      </c>
      <c r="BL7" t="s">
        <v>216</v>
      </c>
      <c r="BM7">
        <v>0.88083349217615925</v>
      </c>
      <c r="BN7" t="s">
        <v>69</v>
      </c>
      <c r="BO7" t="s">
        <v>177</v>
      </c>
      <c r="BP7">
        <v>2272.973</v>
      </c>
    </row>
    <row r="8" spans="1:68" ht="16.5">
      <c r="A8" s="110" t="str">
        <f t="shared" ref="A8:A71" si="18">BF8</f>
        <v>청라교통</v>
      </c>
      <c r="B8" s="111" t="str">
        <f t="shared" si="1"/>
        <v>강원호</v>
      </c>
      <c r="C8" s="112" t="str">
        <f t="shared" ref="C8:C71" si="19">BN8</f>
        <v>F</v>
      </c>
      <c r="D8" s="113">
        <f t="shared" ref="D8:D71" si="20">BM8</f>
        <v>0.78246479462519658</v>
      </c>
      <c r="E8" s="114">
        <f t="shared" ref="E8:E71" si="21">U8</f>
        <v>9832</v>
      </c>
      <c r="F8" s="115" t="str">
        <f t="shared" ref="F8:F71" si="22">BG8</f>
        <v>307</v>
      </c>
      <c r="G8" s="116" t="str">
        <f t="shared" ref="G8:G71" si="23">BK8</f>
        <v>72바1699</v>
      </c>
      <c r="H8" s="117">
        <f t="shared" ref="H8:H71" si="24">BJ8</f>
        <v>9</v>
      </c>
      <c r="I8" s="118">
        <f t="shared" ref="I8:I71" si="25">BP8</f>
        <v>4185.3600000000006</v>
      </c>
      <c r="J8" s="119">
        <f t="shared" ref="J8:J71" si="26">AB8/AA8</f>
        <v>4.207836477860482E-2</v>
      </c>
      <c r="K8" s="119">
        <f t="shared" ref="K8:K71" si="27">AC8/AA8</f>
        <v>0.30733092940482887</v>
      </c>
      <c r="L8" s="119">
        <f t="shared" ref="L8:L71" si="28">AD8/I8</f>
        <v>0.20332779020203756</v>
      </c>
      <c r="M8" s="120">
        <f t="shared" ref="M8:M71" si="29">Z8</f>
        <v>23.768999999999998</v>
      </c>
      <c r="N8" s="121">
        <f t="shared" ref="N8:N71" si="30">AE8*100/W8</f>
        <v>7.1678421927862848E-2</v>
      </c>
      <c r="O8" s="121">
        <f t="shared" ref="O8:O71" si="31">AF8*100/W8</f>
        <v>98.414473306955685</v>
      </c>
      <c r="P8" s="221">
        <f t="shared" ref="P8:P71" si="32">AK8</f>
        <v>7</v>
      </c>
      <c r="Q8" s="222">
        <f t="shared" ref="Q8:Q71" si="33">AE8</f>
        <v>3</v>
      </c>
      <c r="R8" s="222">
        <f t="shared" ref="R8:R71" si="34">AF8</f>
        <v>4119</v>
      </c>
      <c r="T8">
        <v>531</v>
      </c>
      <c r="U8">
        <v>9832</v>
      </c>
      <c r="V8" t="s">
        <v>258</v>
      </c>
      <c r="W8">
        <v>4185.3599999999997</v>
      </c>
      <c r="X8">
        <v>1895.3630000000001</v>
      </c>
      <c r="Y8">
        <v>2.2080000000000002</v>
      </c>
      <c r="Z8">
        <v>23.768999999999998</v>
      </c>
      <c r="AA8">
        <v>158.348026</v>
      </c>
      <c r="AB8">
        <v>6.6630260000000003</v>
      </c>
      <c r="AC8">
        <v>48.665246000000003</v>
      </c>
      <c r="AD8" s="1">
        <v>851</v>
      </c>
      <c r="AE8">
        <v>3</v>
      </c>
      <c r="AF8">
        <v>4119</v>
      </c>
      <c r="AG8">
        <v>93</v>
      </c>
      <c r="AH8">
        <v>26.431398999999999</v>
      </c>
      <c r="AI8">
        <v>32446.5</v>
      </c>
      <c r="AJ8">
        <v>14323.9</v>
      </c>
      <c r="AK8">
        <v>7</v>
      </c>
      <c r="AL8">
        <v>3973</v>
      </c>
      <c r="AM8" t="s">
        <v>259</v>
      </c>
      <c r="AN8" t="s">
        <v>590</v>
      </c>
      <c r="AO8">
        <v>702.64499999999998</v>
      </c>
      <c r="AR8" t="s">
        <v>118</v>
      </c>
      <c r="AS8" t="s">
        <v>121</v>
      </c>
      <c r="AT8" t="s">
        <v>239</v>
      </c>
      <c r="AU8" t="s">
        <v>258</v>
      </c>
      <c r="AV8" t="s">
        <v>48</v>
      </c>
      <c r="AW8">
        <v>9</v>
      </c>
      <c r="BB8">
        <v>0.78246479462519658</v>
      </c>
      <c r="BC8" t="s">
        <v>70</v>
      </c>
      <c r="BF8" t="s">
        <v>118</v>
      </c>
      <c r="BG8" t="s">
        <v>121</v>
      </c>
      <c r="BH8" t="s">
        <v>258</v>
      </c>
      <c r="BI8">
        <v>9832</v>
      </c>
      <c r="BJ8">
        <v>9</v>
      </c>
      <c r="BK8" t="s">
        <v>239</v>
      </c>
      <c r="BL8" t="s">
        <v>242</v>
      </c>
      <c r="BM8">
        <v>0.78246479462519658</v>
      </c>
      <c r="BN8" t="s">
        <v>70</v>
      </c>
      <c r="BO8" t="s">
        <v>188</v>
      </c>
      <c r="BP8">
        <v>4185.3600000000006</v>
      </c>
    </row>
    <row r="9" spans="1:68" ht="16.5">
      <c r="A9" s="127" t="str">
        <f t="shared" si="18"/>
        <v>청라교통</v>
      </c>
      <c r="B9" s="128" t="str">
        <f t="shared" si="1"/>
        <v>고성훈</v>
      </c>
      <c r="C9" s="129" t="str">
        <f t="shared" si="19"/>
        <v>B</v>
      </c>
      <c r="D9" s="130">
        <f t="shared" si="20"/>
        <v>0.91864468954452139</v>
      </c>
      <c r="E9" s="131">
        <f t="shared" si="21"/>
        <v>5077</v>
      </c>
      <c r="F9" s="132" t="str">
        <f t="shared" si="22"/>
        <v>112</v>
      </c>
      <c r="G9" s="133" t="str">
        <f t="shared" si="23"/>
        <v>72바1612</v>
      </c>
      <c r="H9" s="134">
        <f t="shared" si="24"/>
        <v>2</v>
      </c>
      <c r="I9" s="135">
        <f t="shared" si="25"/>
        <v>2425.8030000000003</v>
      </c>
      <c r="J9" s="136">
        <f t="shared" si="26"/>
        <v>1.971854217702898E-2</v>
      </c>
      <c r="K9" s="136">
        <f t="shared" si="27"/>
        <v>0.46292939605080385</v>
      </c>
      <c r="L9" s="136">
        <f t="shared" si="28"/>
        <v>0.20900295695899457</v>
      </c>
      <c r="M9" s="137">
        <f t="shared" si="29"/>
        <v>20.803999999999998</v>
      </c>
      <c r="N9" s="138">
        <f t="shared" si="30"/>
        <v>0.45345809202148735</v>
      </c>
      <c r="O9" s="138">
        <f t="shared" si="31"/>
        <v>103.30599805507703</v>
      </c>
      <c r="P9" s="219">
        <f t="shared" si="32"/>
        <v>51</v>
      </c>
      <c r="Q9" s="220">
        <f t="shared" si="33"/>
        <v>11</v>
      </c>
      <c r="R9" s="220">
        <f t="shared" si="34"/>
        <v>2506</v>
      </c>
      <c r="T9">
        <v>531</v>
      </c>
      <c r="U9">
        <v>5077</v>
      </c>
      <c r="V9" t="s">
        <v>260</v>
      </c>
      <c r="W9">
        <v>2425.8029999999999</v>
      </c>
      <c r="X9">
        <v>1255.712</v>
      </c>
      <c r="Y9">
        <v>1.9319999999999999</v>
      </c>
      <c r="Z9">
        <v>20.803999999999998</v>
      </c>
      <c r="AA9">
        <v>165.42414600000001</v>
      </c>
      <c r="AB9">
        <v>3.2619229999999999</v>
      </c>
      <c r="AC9">
        <v>76.579700000000003</v>
      </c>
      <c r="AD9" s="1">
        <v>507</v>
      </c>
      <c r="AE9">
        <v>11</v>
      </c>
      <c r="AF9">
        <v>2506</v>
      </c>
      <c r="AG9">
        <v>90</v>
      </c>
      <c r="AH9">
        <v>14.66414</v>
      </c>
      <c r="AI9">
        <v>7800.9</v>
      </c>
      <c r="AJ9">
        <v>30.3</v>
      </c>
      <c r="AK9">
        <v>51</v>
      </c>
      <c r="AL9">
        <v>58501</v>
      </c>
      <c r="AM9" t="s">
        <v>261</v>
      </c>
      <c r="AN9" t="s">
        <v>591</v>
      </c>
      <c r="AO9">
        <v>2275.1640000000002</v>
      </c>
      <c r="AR9" t="s">
        <v>118</v>
      </c>
      <c r="AS9" t="s">
        <v>119</v>
      </c>
      <c r="AT9" t="s">
        <v>221</v>
      </c>
      <c r="AU9" t="s">
        <v>260</v>
      </c>
      <c r="AV9" t="s">
        <v>48</v>
      </c>
      <c r="AW9">
        <v>2</v>
      </c>
      <c r="BB9">
        <v>0.91864468954452139</v>
      </c>
      <c r="BC9" t="s">
        <v>68</v>
      </c>
      <c r="BF9" t="s">
        <v>118</v>
      </c>
      <c r="BG9" t="s">
        <v>119</v>
      </c>
      <c r="BH9" t="s">
        <v>260</v>
      </c>
      <c r="BI9">
        <v>5077</v>
      </c>
      <c r="BJ9">
        <v>2</v>
      </c>
      <c r="BK9" t="s">
        <v>221</v>
      </c>
      <c r="BL9" t="s">
        <v>252</v>
      </c>
      <c r="BM9">
        <v>0.91864468954452139</v>
      </c>
      <c r="BN9" t="s">
        <v>68</v>
      </c>
      <c r="BO9" t="s">
        <v>175</v>
      </c>
      <c r="BP9">
        <v>2425.8030000000003</v>
      </c>
    </row>
    <row r="10" spans="1:68" ht="16.5">
      <c r="A10" s="110" t="str">
        <f t="shared" si="18"/>
        <v>청라교통</v>
      </c>
      <c r="B10" s="111" t="str">
        <f t="shared" si="1"/>
        <v>공경갑</v>
      </c>
      <c r="C10" s="112" t="str">
        <f t="shared" si="19"/>
        <v>C</v>
      </c>
      <c r="D10" s="113">
        <f t="shared" si="20"/>
        <v>0.86583718567685719</v>
      </c>
      <c r="E10" s="114">
        <f t="shared" si="21"/>
        <v>2165</v>
      </c>
      <c r="F10" s="115" t="str">
        <f t="shared" si="22"/>
        <v>112</v>
      </c>
      <c r="G10" s="116" t="str">
        <f t="shared" si="23"/>
        <v>70바6015</v>
      </c>
      <c r="H10" s="117">
        <f t="shared" si="24"/>
        <v>2</v>
      </c>
      <c r="I10" s="118">
        <f t="shared" si="25"/>
        <v>2359.4059999999999</v>
      </c>
      <c r="J10" s="119">
        <f t="shared" si="26"/>
        <v>1.8701373984861609E-2</v>
      </c>
      <c r="K10" s="119">
        <f t="shared" si="27"/>
        <v>0.38755370541101658</v>
      </c>
      <c r="L10" s="119">
        <f t="shared" si="28"/>
        <v>0.25091061055197794</v>
      </c>
      <c r="M10" s="120">
        <f t="shared" si="29"/>
        <v>16.527999999999999</v>
      </c>
      <c r="N10" s="121">
        <f t="shared" si="30"/>
        <v>0.296684843558082</v>
      </c>
      <c r="O10" s="121">
        <f t="shared" si="31"/>
        <v>87.564412398713912</v>
      </c>
      <c r="P10" s="221">
        <f t="shared" si="32"/>
        <v>7</v>
      </c>
      <c r="Q10" s="222">
        <f t="shared" si="33"/>
        <v>7</v>
      </c>
      <c r="R10" s="222">
        <f t="shared" si="34"/>
        <v>2066</v>
      </c>
      <c r="T10">
        <v>531</v>
      </c>
      <c r="U10">
        <v>2165</v>
      </c>
      <c r="V10" t="s">
        <v>262</v>
      </c>
      <c r="W10">
        <v>2359.4059999999999</v>
      </c>
      <c r="X10">
        <v>1239.3679999999999</v>
      </c>
      <c r="Y10">
        <v>1.9039999999999999</v>
      </c>
      <c r="Z10">
        <v>16.527999999999999</v>
      </c>
      <c r="AA10">
        <v>144.60996299999999</v>
      </c>
      <c r="AB10">
        <v>2.7044049999999999</v>
      </c>
      <c r="AC10">
        <v>56.044127000000003</v>
      </c>
      <c r="AD10" s="1">
        <v>592</v>
      </c>
      <c r="AE10">
        <v>7</v>
      </c>
      <c r="AF10">
        <v>2066</v>
      </c>
      <c r="AG10">
        <v>90</v>
      </c>
      <c r="AH10">
        <v>16.315653000000001</v>
      </c>
      <c r="AI10">
        <v>2606.4</v>
      </c>
      <c r="AJ10">
        <v>52.7</v>
      </c>
      <c r="AK10">
        <v>7</v>
      </c>
      <c r="AL10">
        <v>1748</v>
      </c>
      <c r="AM10" t="s">
        <v>263</v>
      </c>
      <c r="AN10" t="s">
        <v>592</v>
      </c>
      <c r="AO10">
        <v>1853.4839999999999</v>
      </c>
      <c r="AR10" t="s">
        <v>118</v>
      </c>
      <c r="AS10" t="s">
        <v>119</v>
      </c>
      <c r="AT10" t="s">
        <v>206</v>
      </c>
      <c r="AU10" t="s">
        <v>262</v>
      </c>
      <c r="AV10" t="s">
        <v>48</v>
      </c>
      <c r="AW10">
        <v>2</v>
      </c>
      <c r="BB10">
        <v>0.86583718567685719</v>
      </c>
      <c r="BC10" t="s">
        <v>69</v>
      </c>
      <c r="BF10" t="s">
        <v>118</v>
      </c>
      <c r="BG10" t="s">
        <v>119</v>
      </c>
      <c r="BH10" t="s">
        <v>262</v>
      </c>
      <c r="BI10">
        <v>2165</v>
      </c>
      <c r="BJ10">
        <v>2</v>
      </c>
      <c r="BK10" t="s">
        <v>206</v>
      </c>
      <c r="BL10" t="s">
        <v>252</v>
      </c>
      <c r="BM10">
        <v>0.86583718567685719</v>
      </c>
      <c r="BN10" t="s">
        <v>69</v>
      </c>
      <c r="BO10" t="s">
        <v>177</v>
      </c>
      <c r="BP10">
        <v>2359.4059999999999</v>
      </c>
    </row>
    <row r="11" spans="1:68" ht="16.5">
      <c r="A11" s="127" t="str">
        <f t="shared" si="18"/>
        <v>청라교통</v>
      </c>
      <c r="B11" s="128" t="str">
        <f t="shared" si="1"/>
        <v>구준회</v>
      </c>
      <c r="C11" s="129" t="str">
        <f t="shared" si="19"/>
        <v>B</v>
      </c>
      <c r="D11" s="130">
        <f t="shared" si="20"/>
        <v>0.91124375527046353</v>
      </c>
      <c r="E11" s="131">
        <f t="shared" si="21"/>
        <v>4887</v>
      </c>
      <c r="F11" s="132" t="str">
        <f t="shared" si="22"/>
        <v>112</v>
      </c>
      <c r="G11" s="133" t="str">
        <f t="shared" si="23"/>
        <v>70바6015</v>
      </c>
      <c r="H11" s="134">
        <f t="shared" si="24"/>
        <v>2</v>
      </c>
      <c r="I11" s="135">
        <f t="shared" si="25"/>
        <v>2391.5439999999999</v>
      </c>
      <c r="J11" s="136">
        <f t="shared" si="26"/>
        <v>1.9433862196154353E-2</v>
      </c>
      <c r="K11" s="136">
        <f t="shared" si="27"/>
        <v>0.35790332909430794</v>
      </c>
      <c r="L11" s="136">
        <f t="shared" si="28"/>
        <v>0.2266318328243177</v>
      </c>
      <c r="M11" s="137">
        <f t="shared" si="29"/>
        <v>14.4</v>
      </c>
      <c r="N11" s="138">
        <f t="shared" si="30"/>
        <v>0.1672559651839983</v>
      </c>
      <c r="O11" s="138">
        <f t="shared" si="31"/>
        <v>7.1920065029119264</v>
      </c>
      <c r="P11" s="219">
        <f t="shared" si="32"/>
        <v>2</v>
      </c>
      <c r="Q11" s="220">
        <f t="shared" si="33"/>
        <v>4</v>
      </c>
      <c r="R11" s="220">
        <f t="shared" si="34"/>
        <v>172</v>
      </c>
      <c r="T11">
        <v>531</v>
      </c>
      <c r="U11">
        <v>4887</v>
      </c>
      <c r="V11" t="s">
        <v>264</v>
      </c>
      <c r="W11">
        <v>2391.5439999999999</v>
      </c>
      <c r="X11">
        <v>1192.8630000000001</v>
      </c>
      <c r="Y11">
        <v>2.0049999999999999</v>
      </c>
      <c r="Z11">
        <v>14.4</v>
      </c>
      <c r="AA11">
        <v>146.549408</v>
      </c>
      <c r="AB11">
        <v>2.8480210000000001</v>
      </c>
      <c r="AC11">
        <v>52.450521000000002</v>
      </c>
      <c r="AD11" s="1">
        <v>542</v>
      </c>
      <c r="AE11">
        <v>4</v>
      </c>
      <c r="AF11">
        <v>172</v>
      </c>
      <c r="AG11">
        <v>80</v>
      </c>
      <c r="AH11">
        <v>16.319027999999999</v>
      </c>
      <c r="AI11">
        <v>2208.6</v>
      </c>
      <c r="AJ11">
        <v>0</v>
      </c>
      <c r="AK11">
        <v>2</v>
      </c>
      <c r="AL11">
        <v>222</v>
      </c>
      <c r="AM11" t="s">
        <v>265</v>
      </c>
      <c r="AN11" t="s">
        <v>593</v>
      </c>
      <c r="AO11">
        <v>2044.1130000000001</v>
      </c>
      <c r="AR11" t="s">
        <v>118</v>
      </c>
      <c r="AS11" t="s">
        <v>119</v>
      </c>
      <c r="AT11" t="s">
        <v>206</v>
      </c>
      <c r="AU11" t="s">
        <v>264</v>
      </c>
      <c r="AV11" t="s">
        <v>48</v>
      </c>
      <c r="AW11">
        <v>2</v>
      </c>
      <c r="BB11">
        <v>0.91124375527046353</v>
      </c>
      <c r="BC11" t="s">
        <v>68</v>
      </c>
      <c r="BF11" t="s">
        <v>118</v>
      </c>
      <c r="BG11" t="s">
        <v>119</v>
      </c>
      <c r="BH11" t="s">
        <v>264</v>
      </c>
      <c r="BI11">
        <v>4887</v>
      </c>
      <c r="BJ11">
        <v>2</v>
      </c>
      <c r="BK11" t="s">
        <v>206</v>
      </c>
      <c r="BL11" t="s">
        <v>252</v>
      </c>
      <c r="BM11">
        <v>0.91124375527046353</v>
      </c>
      <c r="BN11" t="s">
        <v>68</v>
      </c>
      <c r="BO11" t="s">
        <v>175</v>
      </c>
      <c r="BP11">
        <v>2391.5439999999999</v>
      </c>
    </row>
    <row r="12" spans="1:68" ht="16.5">
      <c r="A12" s="110" t="str">
        <f t="shared" si="18"/>
        <v>청라교통</v>
      </c>
      <c r="B12" s="111" t="str">
        <f t="shared" si="1"/>
        <v>김경수</v>
      </c>
      <c r="C12" s="112" t="str">
        <f t="shared" si="19"/>
        <v>A</v>
      </c>
      <c r="D12" s="113">
        <f t="shared" si="20"/>
        <v>0.95526073745298368</v>
      </c>
      <c r="E12" s="114">
        <f t="shared" si="21"/>
        <v>3552</v>
      </c>
      <c r="F12" s="115" t="str">
        <f t="shared" si="22"/>
        <v>307</v>
      </c>
      <c r="G12" s="116" t="str">
        <f t="shared" si="23"/>
        <v>72바1699</v>
      </c>
      <c r="H12" s="117">
        <f t="shared" si="24"/>
        <v>9</v>
      </c>
      <c r="I12" s="118">
        <f t="shared" si="25"/>
        <v>3659.6560000000004</v>
      </c>
      <c r="J12" s="119">
        <f t="shared" si="26"/>
        <v>1.1388408713107152E-2</v>
      </c>
      <c r="K12" s="119">
        <f t="shared" si="27"/>
        <v>0.29527383090191378</v>
      </c>
      <c r="L12" s="119">
        <f t="shared" si="28"/>
        <v>0.14045035926874</v>
      </c>
      <c r="M12" s="120">
        <f t="shared" si="29"/>
        <v>17.263000000000002</v>
      </c>
      <c r="N12" s="121">
        <f t="shared" si="30"/>
        <v>0</v>
      </c>
      <c r="O12" s="121">
        <f t="shared" si="31"/>
        <v>8.8532911290022884</v>
      </c>
      <c r="P12" s="221">
        <f t="shared" si="32"/>
        <v>1</v>
      </c>
      <c r="Q12" s="222">
        <f t="shared" si="33"/>
        <v>0</v>
      </c>
      <c r="R12" s="222">
        <f t="shared" si="34"/>
        <v>324</v>
      </c>
      <c r="T12">
        <v>531</v>
      </c>
      <c r="U12">
        <v>3552</v>
      </c>
      <c r="V12" t="s">
        <v>266</v>
      </c>
      <c r="W12">
        <v>3659.6559999999999</v>
      </c>
      <c r="X12">
        <v>1358.961</v>
      </c>
      <c r="Y12">
        <v>2.6930000000000001</v>
      </c>
      <c r="Z12">
        <v>17.263000000000002</v>
      </c>
      <c r="AA12">
        <v>135.97913800000001</v>
      </c>
      <c r="AB12">
        <v>1.548586</v>
      </c>
      <c r="AC12">
        <v>40.151080999999998</v>
      </c>
      <c r="AD12" s="1">
        <v>514</v>
      </c>
      <c r="AE12">
        <v>0</v>
      </c>
      <c r="AF12">
        <v>324</v>
      </c>
      <c r="AG12">
        <v>93</v>
      </c>
      <c r="AH12">
        <v>26.913363</v>
      </c>
      <c r="AI12">
        <v>25416.9</v>
      </c>
      <c r="AJ12">
        <v>7538.3</v>
      </c>
      <c r="AK12">
        <v>1</v>
      </c>
      <c r="AL12">
        <v>301</v>
      </c>
      <c r="AM12" t="s">
        <v>267</v>
      </c>
      <c r="AN12" t="s">
        <v>594</v>
      </c>
      <c r="AO12">
        <v>628.64800000000002</v>
      </c>
      <c r="AR12" t="s">
        <v>118</v>
      </c>
      <c r="AS12" t="s">
        <v>121</v>
      </c>
      <c r="AT12" t="s">
        <v>239</v>
      </c>
      <c r="AU12" t="s">
        <v>266</v>
      </c>
      <c r="AV12" t="s">
        <v>48</v>
      </c>
      <c r="AW12">
        <v>9</v>
      </c>
      <c r="BB12">
        <v>0.95526073745298368</v>
      </c>
      <c r="BC12" t="s">
        <v>66</v>
      </c>
      <c r="BF12" t="s">
        <v>118</v>
      </c>
      <c r="BG12" t="s">
        <v>121</v>
      </c>
      <c r="BH12" t="s">
        <v>266</v>
      </c>
      <c r="BI12">
        <v>3552</v>
      </c>
      <c r="BJ12">
        <v>9</v>
      </c>
      <c r="BK12" t="s">
        <v>239</v>
      </c>
      <c r="BL12" t="s">
        <v>237</v>
      </c>
      <c r="BM12">
        <v>0.95526073745298368</v>
      </c>
      <c r="BN12" t="s">
        <v>66</v>
      </c>
      <c r="BO12" t="s">
        <v>178</v>
      </c>
      <c r="BP12">
        <v>3659.6560000000004</v>
      </c>
    </row>
    <row r="13" spans="1:68" ht="16.5">
      <c r="A13" s="127" t="str">
        <f t="shared" si="18"/>
        <v>청라교통</v>
      </c>
      <c r="B13" s="128" t="str">
        <f t="shared" si="1"/>
        <v>김광민</v>
      </c>
      <c r="C13" s="129" t="str">
        <f t="shared" si="19"/>
        <v>B</v>
      </c>
      <c r="D13" s="130">
        <f t="shared" si="20"/>
        <v>0.92883437679986047</v>
      </c>
      <c r="E13" s="131">
        <f t="shared" si="21"/>
        <v>2591</v>
      </c>
      <c r="F13" s="132" t="str">
        <f t="shared" si="22"/>
        <v>112</v>
      </c>
      <c r="G13" s="133" t="str">
        <f t="shared" si="23"/>
        <v>72바1609</v>
      </c>
      <c r="H13" s="134">
        <f t="shared" si="24"/>
        <v>2</v>
      </c>
      <c r="I13" s="135">
        <f t="shared" si="25"/>
        <v>2451.2510000000002</v>
      </c>
      <c r="J13" s="136">
        <f t="shared" si="26"/>
        <v>1.3755199907726471E-2</v>
      </c>
      <c r="K13" s="136">
        <f t="shared" si="27"/>
        <v>0.37513551339787177</v>
      </c>
      <c r="L13" s="136">
        <f t="shared" si="28"/>
        <v>0.28842415566582125</v>
      </c>
      <c r="M13" s="137">
        <f t="shared" si="29"/>
        <v>14.253</v>
      </c>
      <c r="N13" s="138">
        <f t="shared" si="30"/>
        <v>0.16318198340357637</v>
      </c>
      <c r="O13" s="138">
        <f t="shared" si="31"/>
        <v>6.4456883444412663</v>
      </c>
      <c r="P13" s="219">
        <f t="shared" si="32"/>
        <v>0</v>
      </c>
      <c r="Q13" s="220">
        <f t="shared" si="33"/>
        <v>4</v>
      </c>
      <c r="R13" s="220">
        <f t="shared" si="34"/>
        <v>158</v>
      </c>
      <c r="T13">
        <v>531</v>
      </c>
      <c r="U13">
        <v>2591</v>
      </c>
      <c r="V13" t="s">
        <v>268</v>
      </c>
      <c r="W13">
        <v>2451.2510000000002</v>
      </c>
      <c r="X13">
        <v>1193.22</v>
      </c>
      <c r="Y13">
        <v>2.0539999999999998</v>
      </c>
      <c r="Z13">
        <v>14.253</v>
      </c>
      <c r="AA13">
        <v>153.59551400000001</v>
      </c>
      <c r="AB13">
        <v>2.1127370000000001</v>
      </c>
      <c r="AC13">
        <v>57.619132</v>
      </c>
      <c r="AD13" s="1">
        <v>707</v>
      </c>
      <c r="AE13">
        <v>4</v>
      </c>
      <c r="AF13">
        <v>158</v>
      </c>
      <c r="AG13">
        <v>79</v>
      </c>
      <c r="AH13">
        <v>15.959130999999999</v>
      </c>
      <c r="AI13">
        <v>2009.3</v>
      </c>
      <c r="AJ13">
        <v>0</v>
      </c>
      <c r="AK13">
        <v>0</v>
      </c>
      <c r="AL13">
        <v>0</v>
      </c>
      <c r="AM13" t="s">
        <v>269</v>
      </c>
      <c r="AN13" t="s">
        <v>595</v>
      </c>
      <c r="AO13">
        <v>2351.6750000000002</v>
      </c>
      <c r="AR13" t="s">
        <v>118</v>
      </c>
      <c r="AS13" t="s">
        <v>119</v>
      </c>
      <c r="AT13" t="s">
        <v>219</v>
      </c>
      <c r="AU13" t="s">
        <v>268</v>
      </c>
      <c r="AV13" t="s">
        <v>48</v>
      </c>
      <c r="AW13">
        <v>2</v>
      </c>
      <c r="BB13">
        <v>0.92883437679986047</v>
      </c>
      <c r="BC13" t="s">
        <v>68</v>
      </c>
      <c r="BF13" t="s">
        <v>118</v>
      </c>
      <c r="BG13" t="s">
        <v>119</v>
      </c>
      <c r="BH13" t="s">
        <v>268</v>
      </c>
      <c r="BI13">
        <v>2591</v>
      </c>
      <c r="BJ13">
        <v>2</v>
      </c>
      <c r="BK13" t="s">
        <v>219</v>
      </c>
      <c r="BL13" t="s">
        <v>530</v>
      </c>
      <c r="BM13">
        <v>0.92883437679986047</v>
      </c>
      <c r="BN13" t="s">
        <v>68</v>
      </c>
      <c r="BO13" t="s">
        <v>175</v>
      </c>
      <c r="BP13">
        <v>2451.2510000000002</v>
      </c>
    </row>
    <row r="14" spans="1:68" ht="16.5">
      <c r="A14" s="110" t="str">
        <f t="shared" si="18"/>
        <v>청라교통</v>
      </c>
      <c r="B14" s="111" t="str">
        <f t="shared" si="1"/>
        <v>김광섭</v>
      </c>
      <c r="C14" s="112" t="str">
        <f t="shared" si="19"/>
        <v>F</v>
      </c>
      <c r="D14" s="113">
        <f t="shared" si="20"/>
        <v>0.73912417557972798</v>
      </c>
      <c r="E14" s="114">
        <f t="shared" si="21"/>
        <v>5231</v>
      </c>
      <c r="F14" s="115" t="str">
        <f t="shared" si="22"/>
        <v>307</v>
      </c>
      <c r="G14" s="116" t="str">
        <f t="shared" si="23"/>
        <v>70바5991</v>
      </c>
      <c r="H14" s="117">
        <f t="shared" si="24"/>
        <v>2</v>
      </c>
      <c r="I14" s="118">
        <f t="shared" si="25"/>
        <v>3722.2259999999997</v>
      </c>
      <c r="J14" s="119">
        <f t="shared" si="26"/>
        <v>3.072836204471454E-2</v>
      </c>
      <c r="K14" s="119">
        <f t="shared" si="27"/>
        <v>0.33498914722436257</v>
      </c>
      <c r="L14" s="119">
        <f t="shared" si="28"/>
        <v>0.23910423493898544</v>
      </c>
      <c r="M14" s="120">
        <f t="shared" si="29"/>
        <v>23.553000000000001</v>
      </c>
      <c r="N14" s="121">
        <f t="shared" si="30"/>
        <v>0.96716319750600843</v>
      </c>
      <c r="O14" s="121">
        <f t="shared" si="31"/>
        <v>38.471602745239004</v>
      </c>
      <c r="P14" s="221">
        <f t="shared" si="32"/>
        <v>53</v>
      </c>
      <c r="Q14" s="222">
        <f t="shared" si="33"/>
        <v>36</v>
      </c>
      <c r="R14" s="222">
        <f t="shared" si="34"/>
        <v>1432</v>
      </c>
      <c r="T14">
        <v>531</v>
      </c>
      <c r="U14">
        <v>5231</v>
      </c>
      <c r="V14" t="s">
        <v>270</v>
      </c>
      <c r="W14">
        <v>3722.2260000000001</v>
      </c>
      <c r="X14">
        <v>1799.039</v>
      </c>
      <c r="Y14">
        <v>2.069</v>
      </c>
      <c r="Z14">
        <v>23.553000000000001</v>
      </c>
      <c r="AA14">
        <v>146.055263</v>
      </c>
      <c r="AB14">
        <v>4.4880389999999997</v>
      </c>
      <c r="AC14">
        <v>48.926927999999997</v>
      </c>
      <c r="AD14" s="1">
        <v>890</v>
      </c>
      <c r="AE14">
        <v>36</v>
      </c>
      <c r="AF14">
        <v>1432</v>
      </c>
      <c r="AG14">
        <v>94</v>
      </c>
      <c r="AH14">
        <v>25.485052</v>
      </c>
      <c r="AI14">
        <v>41129.5</v>
      </c>
      <c r="AJ14">
        <v>19249.8</v>
      </c>
      <c r="AK14">
        <v>53</v>
      </c>
      <c r="AL14">
        <v>31276</v>
      </c>
      <c r="AM14" t="s">
        <v>271</v>
      </c>
      <c r="AN14" t="s">
        <v>596</v>
      </c>
      <c r="AO14">
        <v>3471.1219999999998</v>
      </c>
      <c r="AR14" t="s">
        <v>118</v>
      </c>
      <c r="AS14" t="s">
        <v>121</v>
      </c>
      <c r="AT14" t="s">
        <v>237</v>
      </c>
      <c r="AU14" t="s">
        <v>270</v>
      </c>
      <c r="AV14" t="s">
        <v>48</v>
      </c>
      <c r="AW14">
        <v>2</v>
      </c>
      <c r="BB14">
        <v>0.73912417557972798</v>
      </c>
      <c r="BC14" t="s">
        <v>70</v>
      </c>
      <c r="BF14" t="s">
        <v>118</v>
      </c>
      <c r="BG14" t="s">
        <v>121</v>
      </c>
      <c r="BH14" t="s">
        <v>270</v>
      </c>
      <c r="BI14">
        <v>5231</v>
      </c>
      <c r="BJ14">
        <v>2</v>
      </c>
      <c r="BK14" t="s">
        <v>237</v>
      </c>
      <c r="BL14" t="s">
        <v>241</v>
      </c>
      <c r="BM14">
        <v>0.73912417557972798</v>
      </c>
      <c r="BN14" t="s">
        <v>70</v>
      </c>
      <c r="BO14" t="s">
        <v>188</v>
      </c>
      <c r="BP14">
        <v>3722.2259999999997</v>
      </c>
    </row>
    <row r="15" spans="1:68" ht="16.5">
      <c r="A15" s="127" t="str">
        <f t="shared" si="18"/>
        <v>청라교통</v>
      </c>
      <c r="B15" s="128" t="str">
        <f t="shared" si="1"/>
        <v>김광준</v>
      </c>
      <c r="C15" s="129" t="str">
        <f t="shared" si="19"/>
        <v>D</v>
      </c>
      <c r="D15" s="130">
        <f t="shared" si="20"/>
        <v>0.8459911275328853</v>
      </c>
      <c r="E15" s="131">
        <f t="shared" si="21"/>
        <v>9455</v>
      </c>
      <c r="F15" s="132" t="str">
        <f t="shared" si="22"/>
        <v>112</v>
      </c>
      <c r="G15" s="133" t="str">
        <f t="shared" si="23"/>
        <v>70바5927</v>
      </c>
      <c r="H15" s="134">
        <f t="shared" si="24"/>
        <v>11</v>
      </c>
      <c r="I15" s="135">
        <f t="shared" si="25"/>
        <v>1648.893</v>
      </c>
      <c r="J15" s="136">
        <f t="shared" si="26"/>
        <v>2.1607840508450011E-2</v>
      </c>
      <c r="K15" s="136">
        <f t="shared" si="27"/>
        <v>0.38996520786716554</v>
      </c>
      <c r="L15" s="136">
        <f t="shared" si="28"/>
        <v>0.24683226867965355</v>
      </c>
      <c r="M15" s="137">
        <f t="shared" si="29"/>
        <v>19.643000000000001</v>
      </c>
      <c r="N15" s="138">
        <f t="shared" si="30"/>
        <v>0.47615589820263049</v>
      </c>
      <c r="O15" s="138">
        <f t="shared" si="31"/>
        <v>45.591927252901868</v>
      </c>
      <c r="P15" s="219">
        <f t="shared" si="32"/>
        <v>14</v>
      </c>
      <c r="Q15" s="220">
        <f t="shared" si="33"/>
        <v>8</v>
      </c>
      <c r="R15" s="220">
        <f t="shared" si="34"/>
        <v>766</v>
      </c>
      <c r="T15">
        <v>531</v>
      </c>
      <c r="U15">
        <v>9455</v>
      </c>
      <c r="V15" t="s">
        <v>272</v>
      </c>
      <c r="W15">
        <v>1680.1220000000001</v>
      </c>
      <c r="X15">
        <v>938.08299999999997</v>
      </c>
      <c r="Y15">
        <v>1.7909999999999999</v>
      </c>
      <c r="Z15">
        <v>19.643000000000001</v>
      </c>
      <c r="AA15">
        <v>102.096644</v>
      </c>
      <c r="AB15">
        <v>2.2060879999999998</v>
      </c>
      <c r="AC15">
        <v>39.814138999999997</v>
      </c>
      <c r="AD15" s="1">
        <v>407</v>
      </c>
      <c r="AE15">
        <v>8</v>
      </c>
      <c r="AF15">
        <v>766</v>
      </c>
      <c r="AG15">
        <v>96</v>
      </c>
      <c r="AH15">
        <v>16.456192000000001</v>
      </c>
      <c r="AI15">
        <v>2438.6999999999998</v>
      </c>
      <c r="AJ15">
        <v>240.2</v>
      </c>
      <c r="AK15">
        <v>14</v>
      </c>
      <c r="AL15">
        <v>7500</v>
      </c>
      <c r="AM15" t="s">
        <v>273</v>
      </c>
      <c r="AN15" t="s">
        <v>597</v>
      </c>
      <c r="AO15">
        <v>284.46600000000001</v>
      </c>
      <c r="AR15" t="s">
        <v>118</v>
      </c>
      <c r="AS15" t="s">
        <v>119</v>
      </c>
      <c r="AT15" t="s">
        <v>198</v>
      </c>
      <c r="AU15" t="s">
        <v>272</v>
      </c>
      <c r="AV15" t="s">
        <v>48</v>
      </c>
      <c r="AW15">
        <v>11</v>
      </c>
      <c r="BB15">
        <v>0.8459911275328853</v>
      </c>
      <c r="BC15" t="s">
        <v>67</v>
      </c>
      <c r="BF15" t="s">
        <v>118</v>
      </c>
      <c r="BG15" t="s">
        <v>119</v>
      </c>
      <c r="BH15" t="s">
        <v>272</v>
      </c>
      <c r="BI15">
        <v>9455</v>
      </c>
      <c r="BJ15">
        <v>11</v>
      </c>
      <c r="BK15" t="s">
        <v>198</v>
      </c>
      <c r="BL15" t="s">
        <v>202</v>
      </c>
      <c r="BM15">
        <v>0.8459911275328853</v>
      </c>
      <c r="BN15" t="s">
        <v>67</v>
      </c>
      <c r="BO15" t="s">
        <v>179</v>
      </c>
      <c r="BP15">
        <v>1648.893</v>
      </c>
    </row>
    <row r="16" spans="1:68" ht="16.5">
      <c r="A16" s="110" t="str">
        <f t="shared" si="18"/>
        <v>청라교통</v>
      </c>
      <c r="B16" s="111" t="str">
        <f t="shared" si="1"/>
        <v>김광철</v>
      </c>
      <c r="C16" s="112" t="str">
        <f t="shared" si="19"/>
        <v>B</v>
      </c>
      <c r="D16" s="113">
        <f t="shared" si="20"/>
        <v>0.91353134244374301</v>
      </c>
      <c r="E16" s="114">
        <f t="shared" si="21"/>
        <v>4666</v>
      </c>
      <c r="F16" s="115" t="str">
        <f t="shared" si="22"/>
        <v>307</v>
      </c>
      <c r="G16" s="116" t="str">
        <f t="shared" si="23"/>
        <v>72바1703</v>
      </c>
      <c r="H16" s="117">
        <f t="shared" si="24"/>
        <v>2</v>
      </c>
      <c r="I16" s="118">
        <f t="shared" si="25"/>
        <v>3171.68</v>
      </c>
      <c r="J16" s="119">
        <f t="shared" si="26"/>
        <v>4.4854570176058022E-3</v>
      </c>
      <c r="K16" s="119">
        <f t="shared" si="27"/>
        <v>0.2907683392685515</v>
      </c>
      <c r="L16" s="119">
        <f t="shared" si="28"/>
        <v>6.6841547697119516E-2</v>
      </c>
      <c r="M16" s="120">
        <f t="shared" si="29"/>
        <v>19.359000000000002</v>
      </c>
      <c r="N16" s="121">
        <f t="shared" si="30"/>
        <v>3.1529031932603542E-2</v>
      </c>
      <c r="O16" s="121">
        <f t="shared" si="31"/>
        <v>33.389244816627155</v>
      </c>
      <c r="P16" s="221">
        <f t="shared" si="32"/>
        <v>4</v>
      </c>
      <c r="Q16" s="222">
        <f t="shared" si="33"/>
        <v>1</v>
      </c>
      <c r="R16" s="222">
        <f t="shared" si="34"/>
        <v>1059</v>
      </c>
      <c r="T16">
        <v>531</v>
      </c>
      <c r="U16">
        <v>4666</v>
      </c>
      <c r="V16" t="s">
        <v>274</v>
      </c>
      <c r="W16">
        <v>3171.68</v>
      </c>
      <c r="X16">
        <v>1198.8820000000001</v>
      </c>
      <c r="Y16">
        <v>2.6459999999999999</v>
      </c>
      <c r="Z16">
        <v>19.359000000000002</v>
      </c>
      <c r="AA16">
        <v>115.925534</v>
      </c>
      <c r="AB16">
        <v>0.51997899999999997</v>
      </c>
      <c r="AC16">
        <v>33.707475000000002</v>
      </c>
      <c r="AD16" s="1">
        <v>212</v>
      </c>
      <c r="AE16">
        <v>1</v>
      </c>
      <c r="AF16">
        <v>1059</v>
      </c>
      <c r="AG16">
        <v>93</v>
      </c>
      <c r="AH16">
        <v>27.359632000000001</v>
      </c>
      <c r="AI16">
        <v>22966.799999999999</v>
      </c>
      <c r="AJ16">
        <v>6414.1</v>
      </c>
      <c r="AK16">
        <v>4</v>
      </c>
      <c r="AL16">
        <v>1983</v>
      </c>
      <c r="AM16" t="s">
        <v>275</v>
      </c>
      <c r="AN16" t="s">
        <v>598</v>
      </c>
      <c r="AO16">
        <v>3045.846</v>
      </c>
      <c r="AR16" t="s">
        <v>118</v>
      </c>
      <c r="AS16" t="s">
        <v>121</v>
      </c>
      <c r="AT16" t="s">
        <v>243</v>
      </c>
      <c r="AU16" t="s">
        <v>274</v>
      </c>
      <c r="AV16" t="s">
        <v>48</v>
      </c>
      <c r="AW16">
        <v>2</v>
      </c>
      <c r="BB16">
        <v>0.91353134244374301</v>
      </c>
      <c r="BC16" t="s">
        <v>68</v>
      </c>
      <c r="BF16" t="s">
        <v>118</v>
      </c>
      <c r="BG16" t="s">
        <v>121</v>
      </c>
      <c r="BH16" t="s">
        <v>274</v>
      </c>
      <c r="BI16">
        <v>4666</v>
      </c>
      <c r="BJ16">
        <v>2</v>
      </c>
      <c r="BK16" t="s">
        <v>243</v>
      </c>
      <c r="BL16" t="s">
        <v>240</v>
      </c>
      <c r="BM16">
        <v>0.91353134244374301</v>
      </c>
      <c r="BN16" t="s">
        <v>68</v>
      </c>
      <c r="BO16" t="s">
        <v>175</v>
      </c>
      <c r="BP16">
        <v>3171.68</v>
      </c>
    </row>
    <row r="17" spans="1:68" ht="16.5">
      <c r="A17" s="127" t="str">
        <f t="shared" si="18"/>
        <v>청라교통</v>
      </c>
      <c r="B17" s="128" t="str">
        <f t="shared" si="1"/>
        <v>김권태</v>
      </c>
      <c r="C17" s="129" t="str">
        <f t="shared" si="19"/>
        <v>D</v>
      </c>
      <c r="D17" s="130">
        <f t="shared" si="20"/>
        <v>0.8186363636363635</v>
      </c>
      <c r="E17" s="131">
        <f t="shared" si="21"/>
        <v>3311</v>
      </c>
      <c r="F17" s="132" t="str">
        <f t="shared" si="22"/>
        <v>112</v>
      </c>
      <c r="G17" s="133" t="str">
        <f t="shared" si="23"/>
        <v>70바6014</v>
      </c>
      <c r="H17" s="134">
        <f t="shared" si="24"/>
        <v>1</v>
      </c>
      <c r="I17" s="135">
        <f t="shared" si="25"/>
        <v>1940.7750000000001</v>
      </c>
      <c r="J17" s="136">
        <f t="shared" si="26"/>
        <v>1.2057063309655709E-2</v>
      </c>
      <c r="K17" s="136">
        <f t="shared" si="27"/>
        <v>0.36659747914987084</v>
      </c>
      <c r="L17" s="136">
        <f t="shared" si="28"/>
        <v>0.18909971531991085</v>
      </c>
      <c r="M17" s="137">
        <f t="shared" si="29"/>
        <v>14.044</v>
      </c>
      <c r="N17" s="138">
        <f t="shared" si="30"/>
        <v>0.20610323195630612</v>
      </c>
      <c r="O17" s="138">
        <f t="shared" si="31"/>
        <v>16.951990828406178</v>
      </c>
      <c r="P17" s="219">
        <f t="shared" si="32"/>
        <v>3</v>
      </c>
      <c r="Q17" s="220">
        <f t="shared" si="33"/>
        <v>4</v>
      </c>
      <c r="R17" s="220">
        <f t="shared" si="34"/>
        <v>329</v>
      </c>
      <c r="T17">
        <v>531</v>
      </c>
      <c r="U17">
        <v>3311</v>
      </c>
      <c r="V17" t="s">
        <v>276</v>
      </c>
      <c r="W17">
        <v>1940.7750000000001</v>
      </c>
      <c r="X17">
        <v>1077.693</v>
      </c>
      <c r="Y17">
        <v>1.8009999999999999</v>
      </c>
      <c r="Z17">
        <v>14.044</v>
      </c>
      <c r="AA17">
        <v>113.716082</v>
      </c>
      <c r="AB17">
        <v>1.3710819999999999</v>
      </c>
      <c r="AC17">
        <v>41.688029</v>
      </c>
      <c r="AD17" s="1">
        <v>367</v>
      </c>
      <c r="AE17">
        <v>4</v>
      </c>
      <c r="AF17">
        <v>329</v>
      </c>
      <c r="AG17">
        <v>81</v>
      </c>
      <c r="AH17">
        <v>17.066846999999999</v>
      </c>
      <c r="AI17">
        <v>1681.2</v>
      </c>
      <c r="AJ17">
        <v>0</v>
      </c>
      <c r="AK17">
        <v>3</v>
      </c>
      <c r="AL17">
        <v>210</v>
      </c>
      <c r="AM17" t="s">
        <v>277</v>
      </c>
      <c r="AN17" t="s">
        <v>599</v>
      </c>
      <c r="AO17">
        <v>1940.7750000000001</v>
      </c>
      <c r="AR17" t="s">
        <v>118</v>
      </c>
      <c r="AS17" t="s">
        <v>119</v>
      </c>
      <c r="AT17" t="s">
        <v>205</v>
      </c>
      <c r="AU17" t="s">
        <v>276</v>
      </c>
      <c r="AV17" t="s">
        <v>48</v>
      </c>
      <c r="AW17">
        <v>1</v>
      </c>
      <c r="BB17">
        <v>0.8186363636363635</v>
      </c>
      <c r="BC17" t="s">
        <v>67</v>
      </c>
      <c r="BF17" t="s">
        <v>118</v>
      </c>
      <c r="BG17" t="s">
        <v>119</v>
      </c>
      <c r="BH17" t="s">
        <v>276</v>
      </c>
      <c r="BI17">
        <v>3311</v>
      </c>
      <c r="BJ17">
        <v>1</v>
      </c>
      <c r="BK17" t="s">
        <v>205</v>
      </c>
      <c r="BL17" t="s">
        <v>174</v>
      </c>
      <c r="BM17">
        <v>0.8186363636363635</v>
      </c>
      <c r="BN17" t="s">
        <v>67</v>
      </c>
      <c r="BO17" t="s">
        <v>179</v>
      </c>
      <c r="BP17">
        <v>1940.7750000000001</v>
      </c>
    </row>
    <row r="18" spans="1:68" ht="16.5">
      <c r="A18" s="110" t="str">
        <f t="shared" si="18"/>
        <v>청라교통</v>
      </c>
      <c r="B18" s="111" t="str">
        <f t="shared" si="1"/>
        <v>김근식</v>
      </c>
      <c r="C18" s="112" t="str">
        <f t="shared" si="19"/>
        <v>A</v>
      </c>
      <c r="D18" s="113">
        <f t="shared" si="20"/>
        <v>0.95473988694437462</v>
      </c>
      <c r="E18" s="114">
        <f t="shared" si="21"/>
        <v>591</v>
      </c>
      <c r="F18" s="115" t="str">
        <f t="shared" si="22"/>
        <v>307</v>
      </c>
      <c r="G18" s="116" t="str">
        <f t="shared" si="23"/>
        <v>72바1700</v>
      </c>
      <c r="H18" s="117">
        <f t="shared" si="24"/>
        <v>12</v>
      </c>
      <c r="I18" s="118">
        <f t="shared" si="25"/>
        <v>3425.6610000000001</v>
      </c>
      <c r="J18" s="119">
        <f t="shared" si="26"/>
        <v>1.1660084654082465E-2</v>
      </c>
      <c r="K18" s="119">
        <f t="shared" si="27"/>
        <v>0.26254903933745005</v>
      </c>
      <c r="L18" s="119">
        <f t="shared" si="28"/>
        <v>0.20112906676988762</v>
      </c>
      <c r="M18" s="120">
        <f t="shared" si="29"/>
        <v>15.315</v>
      </c>
      <c r="N18" s="121">
        <f t="shared" si="30"/>
        <v>2.9191446555861773E-2</v>
      </c>
      <c r="O18" s="121">
        <f t="shared" si="31"/>
        <v>19.850183657986005</v>
      </c>
      <c r="P18" s="221">
        <f t="shared" si="32"/>
        <v>1</v>
      </c>
      <c r="Q18" s="222">
        <f t="shared" si="33"/>
        <v>1</v>
      </c>
      <c r="R18" s="222">
        <f t="shared" si="34"/>
        <v>680</v>
      </c>
      <c r="T18">
        <v>531</v>
      </c>
      <c r="U18">
        <v>591</v>
      </c>
      <c r="V18" t="s">
        <v>278</v>
      </c>
      <c r="W18">
        <v>3425.6610000000001</v>
      </c>
      <c r="X18">
        <v>1240.4449999999999</v>
      </c>
      <c r="Y18">
        <v>2.762</v>
      </c>
      <c r="Z18">
        <v>15.315</v>
      </c>
      <c r="AA18">
        <v>130.618863</v>
      </c>
      <c r="AB18">
        <v>1.5230269999999999</v>
      </c>
      <c r="AC18">
        <v>34.293857000000003</v>
      </c>
      <c r="AD18" s="1">
        <v>689</v>
      </c>
      <c r="AE18">
        <v>1</v>
      </c>
      <c r="AF18">
        <v>680</v>
      </c>
      <c r="AG18">
        <v>93</v>
      </c>
      <c r="AH18">
        <v>26.226388</v>
      </c>
      <c r="AI18">
        <v>19935.8</v>
      </c>
      <c r="AJ18">
        <v>6651.9</v>
      </c>
      <c r="AK18">
        <v>1</v>
      </c>
      <c r="AL18">
        <v>16</v>
      </c>
      <c r="AM18" t="s">
        <v>279</v>
      </c>
      <c r="AN18" t="s">
        <v>600</v>
      </c>
      <c r="AO18">
        <v>632.17600000000004</v>
      </c>
      <c r="AR18" t="s">
        <v>118</v>
      </c>
      <c r="AS18" t="s">
        <v>121</v>
      </c>
      <c r="AT18" t="s">
        <v>240</v>
      </c>
      <c r="AU18" t="s">
        <v>278</v>
      </c>
      <c r="AV18" t="s">
        <v>48</v>
      </c>
      <c r="AW18">
        <v>12</v>
      </c>
      <c r="BB18">
        <v>0.95473988694437462</v>
      </c>
      <c r="BC18" t="s">
        <v>66</v>
      </c>
      <c r="BF18" t="s">
        <v>118</v>
      </c>
      <c r="BG18" t="s">
        <v>121</v>
      </c>
      <c r="BH18" t="s">
        <v>278</v>
      </c>
      <c r="BI18">
        <v>591</v>
      </c>
      <c r="BJ18">
        <v>12</v>
      </c>
      <c r="BK18" t="s">
        <v>240</v>
      </c>
      <c r="BL18" t="s">
        <v>243</v>
      </c>
      <c r="BM18">
        <v>0.95473988694437462</v>
      </c>
      <c r="BN18" t="s">
        <v>66</v>
      </c>
      <c r="BO18" t="s">
        <v>178</v>
      </c>
      <c r="BP18">
        <v>3425.6610000000001</v>
      </c>
    </row>
    <row r="19" spans="1:68" ht="16.5">
      <c r="A19" s="127" t="str">
        <f t="shared" si="18"/>
        <v>청라교통</v>
      </c>
      <c r="B19" s="128" t="str">
        <f t="shared" si="1"/>
        <v>김기홍</v>
      </c>
      <c r="C19" s="129" t="str">
        <f t="shared" si="19"/>
        <v>B</v>
      </c>
      <c r="D19" s="130">
        <f t="shared" si="20"/>
        <v>0.93952380952380954</v>
      </c>
      <c r="E19" s="131">
        <f t="shared" si="21"/>
        <v>2319</v>
      </c>
      <c r="F19" s="132" t="str">
        <f t="shared" si="22"/>
        <v>112</v>
      </c>
      <c r="G19" s="133" t="str">
        <f t="shared" si="23"/>
        <v>70바6032</v>
      </c>
      <c r="H19" s="134">
        <f t="shared" si="24"/>
        <v>1</v>
      </c>
      <c r="I19" s="135">
        <f t="shared" si="25"/>
        <v>2264.2840000000001</v>
      </c>
      <c r="J19" s="136">
        <f t="shared" si="26"/>
        <v>1.9829305234808393E-2</v>
      </c>
      <c r="K19" s="136">
        <f t="shared" si="27"/>
        <v>0.33520787499651705</v>
      </c>
      <c r="L19" s="136">
        <f t="shared" si="28"/>
        <v>0.26365950560972035</v>
      </c>
      <c r="M19" s="137">
        <f t="shared" si="29"/>
        <v>13.411</v>
      </c>
      <c r="N19" s="138">
        <f t="shared" si="30"/>
        <v>0.17665628516564175</v>
      </c>
      <c r="O19" s="138">
        <f t="shared" si="31"/>
        <v>6.3154621946716931</v>
      </c>
      <c r="P19" s="219">
        <f t="shared" si="32"/>
        <v>2</v>
      </c>
      <c r="Q19" s="220">
        <f t="shared" si="33"/>
        <v>4</v>
      </c>
      <c r="R19" s="220">
        <f t="shared" si="34"/>
        <v>143</v>
      </c>
      <c r="T19">
        <v>531</v>
      </c>
      <c r="U19">
        <v>2319</v>
      </c>
      <c r="V19" t="s">
        <v>280</v>
      </c>
      <c r="W19">
        <v>2264.2840000000001</v>
      </c>
      <c r="X19">
        <v>1147.7629999999999</v>
      </c>
      <c r="Y19">
        <v>1.9730000000000001</v>
      </c>
      <c r="Z19">
        <v>13.411</v>
      </c>
      <c r="AA19">
        <v>138.63940099999999</v>
      </c>
      <c r="AB19">
        <v>2.749123</v>
      </c>
      <c r="AC19">
        <v>46.473019000000001</v>
      </c>
      <c r="AD19" s="1">
        <v>597</v>
      </c>
      <c r="AE19">
        <v>4</v>
      </c>
      <c r="AF19">
        <v>143</v>
      </c>
      <c r="AG19">
        <v>86</v>
      </c>
      <c r="AH19">
        <v>16.332182</v>
      </c>
      <c r="AI19">
        <v>1587.4</v>
      </c>
      <c r="AJ19">
        <v>1.6</v>
      </c>
      <c r="AK19">
        <v>2</v>
      </c>
      <c r="AL19">
        <v>52</v>
      </c>
      <c r="AM19" t="s">
        <v>281</v>
      </c>
      <c r="AN19" t="s">
        <v>601</v>
      </c>
      <c r="AO19">
        <v>2264.2840000000001</v>
      </c>
      <c r="AR19" t="s">
        <v>118</v>
      </c>
      <c r="AS19" t="s">
        <v>119</v>
      </c>
      <c r="AT19" t="s">
        <v>207</v>
      </c>
      <c r="AU19" t="s">
        <v>280</v>
      </c>
      <c r="AV19" t="s">
        <v>48</v>
      </c>
      <c r="AW19">
        <v>1</v>
      </c>
      <c r="BB19">
        <v>0.93952380952380954</v>
      </c>
      <c r="BC19" t="s">
        <v>68</v>
      </c>
      <c r="BF19" t="s">
        <v>118</v>
      </c>
      <c r="BG19" t="s">
        <v>119</v>
      </c>
      <c r="BH19" t="s">
        <v>280</v>
      </c>
      <c r="BI19">
        <v>2319</v>
      </c>
      <c r="BJ19">
        <v>1</v>
      </c>
      <c r="BK19" t="s">
        <v>207</v>
      </c>
      <c r="BL19" t="s">
        <v>174</v>
      </c>
      <c r="BM19">
        <v>0.93952380952380954</v>
      </c>
      <c r="BN19" t="s">
        <v>68</v>
      </c>
      <c r="BO19" t="s">
        <v>175</v>
      </c>
      <c r="BP19">
        <v>2264.2840000000001</v>
      </c>
    </row>
    <row r="20" spans="1:68" ht="16.5">
      <c r="A20" s="110" t="str">
        <f t="shared" si="18"/>
        <v>청라교통</v>
      </c>
      <c r="B20" s="111" t="str">
        <f t="shared" si="1"/>
        <v>김덕기</v>
      </c>
      <c r="C20" s="112" t="str">
        <f t="shared" si="19"/>
        <v>A</v>
      </c>
      <c r="D20" s="113">
        <f t="shared" si="20"/>
        <v>0.96424521812938391</v>
      </c>
      <c r="E20" s="114">
        <f t="shared" si="21"/>
        <v>7322</v>
      </c>
      <c r="F20" s="115" t="str">
        <f t="shared" si="22"/>
        <v>112</v>
      </c>
      <c r="G20" s="116" t="str">
        <f t="shared" si="23"/>
        <v>70바5927</v>
      </c>
      <c r="H20" s="117">
        <f t="shared" si="24"/>
        <v>16</v>
      </c>
      <c r="I20" s="118">
        <f t="shared" si="25"/>
        <v>3089.7950000000005</v>
      </c>
      <c r="J20" s="119">
        <f t="shared" si="26"/>
        <v>3.6281233375011768E-2</v>
      </c>
      <c r="K20" s="119">
        <f t="shared" si="27"/>
        <v>0.32730902337644585</v>
      </c>
      <c r="L20" s="119">
        <f t="shared" si="28"/>
        <v>0.23529069080634796</v>
      </c>
      <c r="M20" s="120">
        <f t="shared" si="29"/>
        <v>15.065</v>
      </c>
      <c r="N20" s="121">
        <f t="shared" si="30"/>
        <v>0</v>
      </c>
      <c r="O20" s="121">
        <f t="shared" si="31"/>
        <v>32.429335926817153</v>
      </c>
      <c r="P20" s="221">
        <f t="shared" si="32"/>
        <v>11</v>
      </c>
      <c r="Q20" s="222">
        <f t="shared" si="33"/>
        <v>0</v>
      </c>
      <c r="R20" s="222">
        <f t="shared" si="34"/>
        <v>1002</v>
      </c>
      <c r="T20">
        <v>531</v>
      </c>
      <c r="U20">
        <v>7322</v>
      </c>
      <c r="V20" t="s">
        <v>482</v>
      </c>
      <c r="W20">
        <v>3089.7950000000001</v>
      </c>
      <c r="X20">
        <v>1278.7329999999999</v>
      </c>
      <c r="Y20">
        <v>2.4159999999999999</v>
      </c>
      <c r="Z20">
        <v>15.065</v>
      </c>
      <c r="AA20">
        <v>154.60913199999999</v>
      </c>
      <c r="AB20">
        <v>5.6094099999999996</v>
      </c>
      <c r="AC20">
        <v>50.604964000000002</v>
      </c>
      <c r="AD20" s="1">
        <v>727</v>
      </c>
      <c r="AE20">
        <v>0</v>
      </c>
      <c r="AF20">
        <v>1002</v>
      </c>
      <c r="AG20">
        <v>91</v>
      </c>
      <c r="AH20">
        <v>19.984556000000001</v>
      </c>
      <c r="AI20">
        <v>12827.5</v>
      </c>
      <c r="AJ20">
        <v>6096.1</v>
      </c>
      <c r="AK20">
        <v>11</v>
      </c>
      <c r="AL20">
        <v>2877</v>
      </c>
      <c r="AM20" t="s">
        <v>483</v>
      </c>
      <c r="AN20" t="s">
        <v>602</v>
      </c>
      <c r="AO20">
        <v>457.56400000000002</v>
      </c>
      <c r="AR20" t="s">
        <v>118</v>
      </c>
      <c r="AS20" t="s">
        <v>119</v>
      </c>
      <c r="AT20" t="s">
        <v>198</v>
      </c>
      <c r="AU20" t="s">
        <v>482</v>
      </c>
      <c r="AV20" t="s">
        <v>48</v>
      </c>
      <c r="AW20">
        <v>16</v>
      </c>
      <c r="BB20">
        <v>0.96424521812938391</v>
      </c>
      <c r="BC20" t="s">
        <v>66</v>
      </c>
      <c r="BF20" t="s">
        <v>118</v>
      </c>
      <c r="BG20" t="s">
        <v>119</v>
      </c>
      <c r="BH20" t="s">
        <v>482</v>
      </c>
      <c r="BI20">
        <v>7322</v>
      </c>
      <c r="BJ20">
        <v>16</v>
      </c>
      <c r="BK20" t="s">
        <v>198</v>
      </c>
      <c r="BL20" t="s">
        <v>221</v>
      </c>
      <c r="BM20">
        <v>0.96424521812938391</v>
      </c>
      <c r="BN20" t="s">
        <v>66</v>
      </c>
      <c r="BO20" t="s">
        <v>178</v>
      </c>
      <c r="BP20">
        <v>3089.7950000000005</v>
      </c>
    </row>
    <row r="21" spans="1:68" ht="16.5">
      <c r="A21" s="127" t="str">
        <f t="shared" si="18"/>
        <v>청라교통</v>
      </c>
      <c r="B21" s="128" t="str">
        <f t="shared" si="1"/>
        <v>김봉신</v>
      </c>
      <c r="C21" s="129" t="str">
        <f t="shared" si="19"/>
        <v>B</v>
      </c>
      <c r="D21" s="130">
        <f t="shared" si="20"/>
        <v>0.92937500000000006</v>
      </c>
      <c r="E21" s="131">
        <f t="shared" si="21"/>
        <v>6049</v>
      </c>
      <c r="F21" s="132" t="str">
        <f t="shared" si="22"/>
        <v>306</v>
      </c>
      <c r="G21" s="133" t="str">
        <f t="shared" si="23"/>
        <v>72바1306</v>
      </c>
      <c r="H21" s="134">
        <f t="shared" si="24"/>
        <v>1</v>
      </c>
      <c r="I21" s="135">
        <f t="shared" si="25"/>
        <v>4048.8359999999998</v>
      </c>
      <c r="J21" s="136">
        <f t="shared" si="26"/>
        <v>4.5647364632015498E-3</v>
      </c>
      <c r="K21" s="136">
        <f t="shared" si="27"/>
        <v>0.20878792400009377</v>
      </c>
      <c r="L21" s="136">
        <f t="shared" si="28"/>
        <v>0.13337166533788972</v>
      </c>
      <c r="M21" s="137">
        <f t="shared" si="29"/>
        <v>17.164000000000001</v>
      </c>
      <c r="N21" s="138">
        <f t="shared" si="30"/>
        <v>2.469845654405365E-2</v>
      </c>
      <c r="O21" s="138">
        <f t="shared" si="31"/>
        <v>6.8414724627028614</v>
      </c>
      <c r="P21" s="219">
        <f t="shared" si="32"/>
        <v>0</v>
      </c>
      <c r="Q21" s="220">
        <f t="shared" si="33"/>
        <v>1</v>
      </c>
      <c r="R21" s="220">
        <f t="shared" si="34"/>
        <v>277</v>
      </c>
      <c r="T21">
        <v>531</v>
      </c>
      <c r="U21">
        <v>6049</v>
      </c>
      <c r="V21" t="s">
        <v>282</v>
      </c>
      <c r="W21">
        <v>4048.8359999999998</v>
      </c>
      <c r="X21">
        <v>1361.2560000000001</v>
      </c>
      <c r="Y21">
        <v>2.9740000000000002</v>
      </c>
      <c r="Z21">
        <v>17.164000000000001</v>
      </c>
      <c r="AA21">
        <v>120.30135900000001</v>
      </c>
      <c r="AB21">
        <v>0.54914399999999997</v>
      </c>
      <c r="AC21">
        <v>25.117470999999998</v>
      </c>
      <c r="AD21" s="1">
        <v>540</v>
      </c>
      <c r="AE21">
        <v>1</v>
      </c>
      <c r="AF21">
        <v>277</v>
      </c>
      <c r="AG21">
        <v>91</v>
      </c>
      <c r="AH21">
        <v>33.655779000000003</v>
      </c>
      <c r="AI21">
        <v>18575.8</v>
      </c>
      <c r="AJ21">
        <v>9103.1</v>
      </c>
      <c r="AK21">
        <v>0</v>
      </c>
      <c r="AL21">
        <v>0</v>
      </c>
      <c r="AM21" t="s">
        <v>283</v>
      </c>
      <c r="AN21" t="s">
        <v>603</v>
      </c>
      <c r="AO21">
        <v>4048.8359999999998</v>
      </c>
      <c r="AR21" t="s">
        <v>118</v>
      </c>
      <c r="AS21" t="s">
        <v>120</v>
      </c>
      <c r="AT21" t="s">
        <v>232</v>
      </c>
      <c r="AU21" t="s">
        <v>282</v>
      </c>
      <c r="AV21" t="s">
        <v>48</v>
      </c>
      <c r="AW21">
        <v>1</v>
      </c>
      <c r="BB21">
        <v>0.92937500000000006</v>
      </c>
      <c r="BC21" t="s">
        <v>68</v>
      </c>
      <c r="BF21" t="s">
        <v>118</v>
      </c>
      <c r="BG21" t="s">
        <v>120</v>
      </c>
      <c r="BH21" t="s">
        <v>282</v>
      </c>
      <c r="BI21">
        <v>6049</v>
      </c>
      <c r="BJ21">
        <v>1</v>
      </c>
      <c r="BK21" t="s">
        <v>232</v>
      </c>
      <c r="BL21" t="s">
        <v>174</v>
      </c>
      <c r="BM21">
        <v>0.92937500000000006</v>
      </c>
      <c r="BN21" t="s">
        <v>68</v>
      </c>
      <c r="BO21" t="s">
        <v>175</v>
      </c>
      <c r="BP21">
        <v>4048.8359999999998</v>
      </c>
    </row>
    <row r="22" spans="1:68" ht="16.5">
      <c r="A22" s="110" t="str">
        <f t="shared" si="18"/>
        <v>청라교통</v>
      </c>
      <c r="B22" s="111" t="str">
        <f t="shared" si="1"/>
        <v>김석윤</v>
      </c>
      <c r="C22" s="112" t="str">
        <f t="shared" si="19"/>
        <v>D</v>
      </c>
      <c r="D22" s="113">
        <f t="shared" si="20"/>
        <v>0.83079991952686727</v>
      </c>
      <c r="E22" s="114">
        <f t="shared" si="21"/>
        <v>4250</v>
      </c>
      <c r="F22" s="115" t="str">
        <f t="shared" si="22"/>
        <v>306</v>
      </c>
      <c r="G22" s="116" t="str">
        <f t="shared" si="23"/>
        <v>72바1499</v>
      </c>
      <c r="H22" s="117">
        <f t="shared" si="24"/>
        <v>11</v>
      </c>
      <c r="I22" s="118">
        <f t="shared" si="25"/>
        <v>4259.5459999999994</v>
      </c>
      <c r="J22" s="119">
        <f t="shared" si="26"/>
        <v>1.6935599592552086E-2</v>
      </c>
      <c r="K22" s="119">
        <f t="shared" si="27"/>
        <v>0.22785639535452015</v>
      </c>
      <c r="L22" s="119">
        <f t="shared" si="28"/>
        <v>0.39652113159477564</v>
      </c>
      <c r="M22" s="120">
        <f t="shared" si="29"/>
        <v>19.904</v>
      </c>
      <c r="N22" s="121">
        <f t="shared" si="30"/>
        <v>7.0430041135839352E-2</v>
      </c>
      <c r="O22" s="121">
        <f t="shared" si="31"/>
        <v>21.668975989459909</v>
      </c>
      <c r="P22" s="221">
        <f t="shared" si="32"/>
        <v>5</v>
      </c>
      <c r="Q22" s="222">
        <f t="shared" si="33"/>
        <v>3</v>
      </c>
      <c r="R22" s="222">
        <f t="shared" si="34"/>
        <v>923</v>
      </c>
      <c r="T22">
        <v>531</v>
      </c>
      <c r="U22">
        <v>4250</v>
      </c>
      <c r="V22" t="s">
        <v>284</v>
      </c>
      <c r="W22">
        <v>4259.5460000000003</v>
      </c>
      <c r="X22">
        <v>1601.58</v>
      </c>
      <c r="Y22">
        <v>2.66</v>
      </c>
      <c r="Z22">
        <v>19.904</v>
      </c>
      <c r="AA22">
        <v>130.541348</v>
      </c>
      <c r="AB22">
        <v>2.2107960000000002</v>
      </c>
      <c r="AC22">
        <v>29.744681</v>
      </c>
      <c r="AD22" s="1">
        <v>1689</v>
      </c>
      <c r="AE22">
        <v>3</v>
      </c>
      <c r="AF22">
        <v>923</v>
      </c>
      <c r="AG22">
        <v>95</v>
      </c>
      <c r="AH22">
        <v>32.629860000000001</v>
      </c>
      <c r="AI22">
        <v>24609.7</v>
      </c>
      <c r="AJ22">
        <v>8356.1</v>
      </c>
      <c r="AK22">
        <v>5</v>
      </c>
      <c r="AL22">
        <v>1415</v>
      </c>
      <c r="AM22" t="s">
        <v>285</v>
      </c>
      <c r="AN22" t="s">
        <v>604</v>
      </c>
      <c r="AO22">
        <v>737.84699999999998</v>
      </c>
      <c r="AR22" t="s">
        <v>118</v>
      </c>
      <c r="AS22" t="s">
        <v>120</v>
      </c>
      <c r="AT22" t="s">
        <v>235</v>
      </c>
      <c r="AU22" t="s">
        <v>284</v>
      </c>
      <c r="AV22" t="s">
        <v>48</v>
      </c>
      <c r="AW22">
        <v>11</v>
      </c>
      <c r="BB22">
        <v>0.83079991952686727</v>
      </c>
      <c r="BC22" t="s">
        <v>67</v>
      </c>
      <c r="BF22" t="s">
        <v>118</v>
      </c>
      <c r="BG22" t="s">
        <v>120</v>
      </c>
      <c r="BH22" t="s">
        <v>284</v>
      </c>
      <c r="BI22">
        <v>4250</v>
      </c>
      <c r="BJ22">
        <v>11</v>
      </c>
      <c r="BK22" t="s">
        <v>235</v>
      </c>
      <c r="BL22" t="s">
        <v>229</v>
      </c>
      <c r="BM22">
        <v>0.83079991952686727</v>
      </c>
      <c r="BN22" t="s">
        <v>67</v>
      </c>
      <c r="BO22" t="s">
        <v>179</v>
      </c>
      <c r="BP22">
        <v>4259.5459999999994</v>
      </c>
    </row>
    <row r="23" spans="1:68" ht="16.5">
      <c r="A23" s="127" t="str">
        <f t="shared" si="18"/>
        <v>청라교통</v>
      </c>
      <c r="B23" s="128" t="str">
        <f t="shared" si="1"/>
        <v>김선철</v>
      </c>
      <c r="C23" s="129" t="str">
        <f t="shared" si="19"/>
        <v>F</v>
      </c>
      <c r="D23" s="130">
        <f t="shared" si="20"/>
        <v>0.79787663777037721</v>
      </c>
      <c r="E23" s="131">
        <f t="shared" si="21"/>
        <v>2532</v>
      </c>
      <c r="F23" s="132" t="str">
        <f t="shared" si="22"/>
        <v>306</v>
      </c>
      <c r="G23" s="133" t="str">
        <f t="shared" si="23"/>
        <v>72바1381</v>
      </c>
      <c r="H23" s="134">
        <f t="shared" si="24"/>
        <v>3</v>
      </c>
      <c r="I23" s="135">
        <f t="shared" si="25"/>
        <v>4160.1100000000006</v>
      </c>
      <c r="J23" s="136">
        <f t="shared" si="26"/>
        <v>2.0420833391266865E-2</v>
      </c>
      <c r="K23" s="136">
        <f t="shared" si="27"/>
        <v>0.22619124249286748</v>
      </c>
      <c r="L23" s="136">
        <f t="shared" si="28"/>
        <v>0.16802440320087689</v>
      </c>
      <c r="M23" s="137">
        <f t="shared" si="29"/>
        <v>21.376999999999999</v>
      </c>
      <c r="N23" s="138">
        <f t="shared" si="30"/>
        <v>7.2113477768616707E-2</v>
      </c>
      <c r="O23" s="138">
        <f t="shared" si="31"/>
        <v>9.9276221061462326</v>
      </c>
      <c r="P23" s="219">
        <f t="shared" si="32"/>
        <v>3</v>
      </c>
      <c r="Q23" s="220">
        <f t="shared" si="33"/>
        <v>3</v>
      </c>
      <c r="R23" s="220">
        <f t="shared" si="34"/>
        <v>413</v>
      </c>
      <c r="T23">
        <v>531</v>
      </c>
      <c r="U23">
        <v>2532</v>
      </c>
      <c r="V23" t="s">
        <v>286</v>
      </c>
      <c r="W23">
        <v>4160.1099999999997</v>
      </c>
      <c r="X23">
        <v>1581.913</v>
      </c>
      <c r="Y23">
        <v>2.63</v>
      </c>
      <c r="Z23">
        <v>21.376999999999999</v>
      </c>
      <c r="AA23">
        <v>124.639967</v>
      </c>
      <c r="AB23">
        <v>2.5452520000000001</v>
      </c>
      <c r="AC23">
        <v>28.192468999999999</v>
      </c>
      <c r="AD23" s="1">
        <v>699</v>
      </c>
      <c r="AE23">
        <v>3</v>
      </c>
      <c r="AF23">
        <v>413</v>
      </c>
      <c r="AG23">
        <v>96</v>
      </c>
      <c r="AH23">
        <v>33.377014000000003</v>
      </c>
      <c r="AI23">
        <v>21109.7</v>
      </c>
      <c r="AJ23">
        <v>11609</v>
      </c>
      <c r="AK23">
        <v>3</v>
      </c>
      <c r="AL23">
        <v>1051</v>
      </c>
      <c r="AM23" t="s">
        <v>287</v>
      </c>
      <c r="AN23" t="s">
        <v>605</v>
      </c>
      <c r="AO23">
        <v>3832.1680000000001</v>
      </c>
      <c r="AR23" t="s">
        <v>118</v>
      </c>
      <c r="AS23" t="s">
        <v>120</v>
      </c>
      <c r="AT23" t="s">
        <v>234</v>
      </c>
      <c r="AU23" t="s">
        <v>286</v>
      </c>
      <c r="AV23" t="s">
        <v>48</v>
      </c>
      <c r="AW23">
        <v>3</v>
      </c>
      <c r="BB23">
        <v>0.79787663777037721</v>
      </c>
      <c r="BC23" t="s">
        <v>70</v>
      </c>
      <c r="BF23" t="s">
        <v>118</v>
      </c>
      <c r="BG23" t="s">
        <v>120</v>
      </c>
      <c r="BH23" t="s">
        <v>286</v>
      </c>
      <c r="BI23">
        <v>2532</v>
      </c>
      <c r="BJ23">
        <v>3</v>
      </c>
      <c r="BK23" t="s">
        <v>234</v>
      </c>
      <c r="BL23" t="s">
        <v>226</v>
      </c>
      <c r="BM23">
        <v>0.79787663777037721</v>
      </c>
      <c r="BN23" t="s">
        <v>70</v>
      </c>
      <c r="BO23" t="s">
        <v>188</v>
      </c>
      <c r="BP23">
        <v>4160.1100000000006</v>
      </c>
    </row>
    <row r="24" spans="1:68" ht="16.5">
      <c r="A24" s="110" t="str">
        <f t="shared" si="18"/>
        <v>청라교통</v>
      </c>
      <c r="B24" s="111" t="str">
        <f t="shared" si="1"/>
        <v>김선철b</v>
      </c>
      <c r="C24" s="112" t="str">
        <f t="shared" si="19"/>
        <v>F</v>
      </c>
      <c r="D24" s="113">
        <f t="shared" si="20"/>
        <v>0.72904920472275869</v>
      </c>
      <c r="E24" s="114">
        <f t="shared" si="21"/>
        <v>7476</v>
      </c>
      <c r="F24" s="115" t="str">
        <f t="shared" si="22"/>
        <v>307</v>
      </c>
      <c r="G24" s="116" t="str">
        <f t="shared" si="23"/>
        <v>72바1700</v>
      </c>
      <c r="H24" s="117">
        <f t="shared" si="24"/>
        <v>4</v>
      </c>
      <c r="I24" s="118">
        <f t="shared" si="25"/>
        <v>2804.1879999999996</v>
      </c>
      <c r="J24" s="119">
        <f t="shared" si="26"/>
        <v>2.1265551146281432E-2</v>
      </c>
      <c r="K24" s="119">
        <f t="shared" si="27"/>
        <v>0.35103241774590627</v>
      </c>
      <c r="L24" s="119">
        <f t="shared" si="28"/>
        <v>0.15904782418297206</v>
      </c>
      <c r="M24" s="120">
        <f t="shared" si="29"/>
        <v>27.268000000000001</v>
      </c>
      <c r="N24" s="121">
        <f t="shared" si="30"/>
        <v>0.78454083677699205</v>
      </c>
      <c r="O24" s="121">
        <f t="shared" si="31"/>
        <v>73.461551080027448</v>
      </c>
      <c r="P24" s="221">
        <f t="shared" si="32"/>
        <v>22</v>
      </c>
      <c r="Q24" s="222">
        <f t="shared" si="33"/>
        <v>22</v>
      </c>
      <c r="R24" s="222">
        <f t="shared" si="34"/>
        <v>2060</v>
      </c>
      <c r="T24">
        <v>531</v>
      </c>
      <c r="U24">
        <v>7476</v>
      </c>
      <c r="V24" t="s">
        <v>288</v>
      </c>
      <c r="W24">
        <v>2804.1880000000001</v>
      </c>
      <c r="X24">
        <v>1371.7529999999999</v>
      </c>
      <c r="Y24">
        <v>2.044</v>
      </c>
      <c r="Z24">
        <v>27.268000000000001</v>
      </c>
      <c r="AA24">
        <v>108.33831600000001</v>
      </c>
      <c r="AB24">
        <v>2.303874</v>
      </c>
      <c r="AC24">
        <v>38.030261000000003</v>
      </c>
      <c r="AD24" s="1">
        <v>446</v>
      </c>
      <c r="AE24">
        <v>22</v>
      </c>
      <c r="AF24">
        <v>2060</v>
      </c>
      <c r="AG24">
        <v>93</v>
      </c>
      <c r="AH24">
        <v>25.883621000000002</v>
      </c>
      <c r="AI24">
        <v>24493.599999999999</v>
      </c>
      <c r="AJ24">
        <v>9674.2999999999993</v>
      </c>
      <c r="AK24">
        <v>22</v>
      </c>
      <c r="AL24">
        <v>20226</v>
      </c>
      <c r="AM24" t="s">
        <v>289</v>
      </c>
      <c r="AN24" t="s">
        <v>606</v>
      </c>
      <c r="AO24">
        <v>2423.5639999999999</v>
      </c>
      <c r="AR24" t="s">
        <v>118</v>
      </c>
      <c r="AS24" t="s">
        <v>121</v>
      </c>
      <c r="AT24" t="s">
        <v>240</v>
      </c>
      <c r="AU24" t="s">
        <v>288</v>
      </c>
      <c r="AV24" t="s">
        <v>48</v>
      </c>
      <c r="AW24">
        <v>4</v>
      </c>
      <c r="BB24">
        <v>0.72904920472275869</v>
      </c>
      <c r="BC24" t="s">
        <v>70</v>
      </c>
      <c r="BF24" t="s">
        <v>118</v>
      </c>
      <c r="BG24" t="s">
        <v>121</v>
      </c>
      <c r="BH24" t="s">
        <v>288</v>
      </c>
      <c r="BI24">
        <v>7476</v>
      </c>
      <c r="BJ24">
        <v>4</v>
      </c>
      <c r="BK24" t="s">
        <v>240</v>
      </c>
      <c r="BL24" t="s">
        <v>237</v>
      </c>
      <c r="BM24">
        <v>0.72904920472275869</v>
      </c>
      <c r="BN24" t="s">
        <v>70</v>
      </c>
      <c r="BO24" t="s">
        <v>188</v>
      </c>
      <c r="BP24">
        <v>2804.1879999999996</v>
      </c>
    </row>
    <row r="25" spans="1:68" ht="16.5">
      <c r="A25" s="127" t="str">
        <f t="shared" si="18"/>
        <v>청라교통</v>
      </c>
      <c r="B25" s="128" t="str">
        <f t="shared" si="1"/>
        <v>김성기</v>
      </c>
      <c r="C25" s="129" t="str">
        <f t="shared" si="19"/>
        <v>B</v>
      </c>
      <c r="D25" s="130">
        <f t="shared" si="20"/>
        <v>0.91502954430821049</v>
      </c>
      <c r="E25" s="131">
        <f t="shared" si="21"/>
        <v>3861</v>
      </c>
      <c r="F25" s="132" t="str">
        <f t="shared" si="22"/>
        <v>112</v>
      </c>
      <c r="G25" s="133" t="str">
        <f t="shared" si="23"/>
        <v>70바5927</v>
      </c>
      <c r="H25" s="134">
        <f t="shared" si="24"/>
        <v>2</v>
      </c>
      <c r="I25" s="135">
        <f t="shared" si="25"/>
        <v>2361.0839999999998</v>
      </c>
      <c r="J25" s="136">
        <f t="shared" si="26"/>
        <v>9.6633132247776234E-3</v>
      </c>
      <c r="K25" s="136">
        <f t="shared" si="27"/>
        <v>0.35414111865279629</v>
      </c>
      <c r="L25" s="136">
        <f t="shared" si="28"/>
        <v>0.24141453671279803</v>
      </c>
      <c r="M25" s="137">
        <f t="shared" si="29"/>
        <v>15.161</v>
      </c>
      <c r="N25" s="138">
        <f t="shared" si="30"/>
        <v>0.42353427493473339</v>
      </c>
      <c r="O25" s="138">
        <f t="shared" si="31"/>
        <v>22.659083709008236</v>
      </c>
      <c r="P25" s="219">
        <f t="shared" si="32"/>
        <v>0</v>
      </c>
      <c r="Q25" s="220">
        <f t="shared" si="33"/>
        <v>10</v>
      </c>
      <c r="R25" s="220">
        <f t="shared" si="34"/>
        <v>535</v>
      </c>
      <c r="T25">
        <v>531</v>
      </c>
      <c r="U25">
        <v>3861</v>
      </c>
      <c r="V25" t="s">
        <v>290</v>
      </c>
      <c r="W25">
        <v>2361.0839999999998</v>
      </c>
      <c r="X25">
        <v>1218.431</v>
      </c>
      <c r="Y25">
        <v>1.9379999999999999</v>
      </c>
      <c r="Z25">
        <v>15.161</v>
      </c>
      <c r="AA25">
        <v>144.18439799999999</v>
      </c>
      <c r="AB25">
        <v>1.3932990000000001</v>
      </c>
      <c r="AC25">
        <v>51.061624000000002</v>
      </c>
      <c r="AD25" s="1">
        <v>570</v>
      </c>
      <c r="AE25">
        <v>10</v>
      </c>
      <c r="AF25">
        <v>535</v>
      </c>
      <c r="AG25">
        <v>90</v>
      </c>
      <c r="AH25">
        <v>16.375447000000001</v>
      </c>
      <c r="AI25">
        <v>1492.2</v>
      </c>
      <c r="AJ25">
        <v>65.7</v>
      </c>
      <c r="AK25">
        <v>0</v>
      </c>
      <c r="AL25">
        <v>0</v>
      </c>
      <c r="AM25" t="s">
        <v>291</v>
      </c>
      <c r="AN25" t="s">
        <v>607</v>
      </c>
      <c r="AO25">
        <v>2230.335</v>
      </c>
      <c r="AR25" t="s">
        <v>118</v>
      </c>
      <c r="AS25" t="s">
        <v>119</v>
      </c>
      <c r="AT25" t="s">
        <v>198</v>
      </c>
      <c r="AU25" t="s">
        <v>290</v>
      </c>
      <c r="AV25" t="s">
        <v>48</v>
      </c>
      <c r="AW25">
        <v>2</v>
      </c>
      <c r="BB25">
        <v>0.91502954430821049</v>
      </c>
      <c r="BC25" t="s">
        <v>68</v>
      </c>
      <c r="BF25" t="s">
        <v>118</v>
      </c>
      <c r="BG25" t="s">
        <v>119</v>
      </c>
      <c r="BH25" t="s">
        <v>290</v>
      </c>
      <c r="BI25">
        <v>3861</v>
      </c>
      <c r="BJ25">
        <v>2</v>
      </c>
      <c r="BK25" t="s">
        <v>198</v>
      </c>
      <c r="BL25" t="s">
        <v>530</v>
      </c>
      <c r="BM25">
        <v>0.91502954430821049</v>
      </c>
      <c r="BN25" t="s">
        <v>68</v>
      </c>
      <c r="BO25" t="s">
        <v>175</v>
      </c>
      <c r="BP25">
        <v>2361.0839999999998</v>
      </c>
    </row>
    <row r="26" spans="1:68" ht="16.5">
      <c r="A26" s="110" t="str">
        <f t="shared" si="18"/>
        <v>청라교통</v>
      </c>
      <c r="B26" s="111" t="str">
        <f t="shared" si="1"/>
        <v>김세운</v>
      </c>
      <c r="C26" s="112" t="str">
        <f t="shared" si="19"/>
        <v>B</v>
      </c>
      <c r="D26" s="113">
        <f t="shared" si="20"/>
        <v>0.9297417118059923</v>
      </c>
      <c r="E26" s="114">
        <f t="shared" si="21"/>
        <v>3724</v>
      </c>
      <c r="F26" s="115" t="str">
        <f t="shared" si="22"/>
        <v>307</v>
      </c>
      <c r="G26" s="116" t="str">
        <f t="shared" si="23"/>
        <v>70바6052</v>
      </c>
      <c r="H26" s="117">
        <f t="shared" si="24"/>
        <v>12</v>
      </c>
      <c r="I26" s="118">
        <f t="shared" si="25"/>
        <v>4024.5780000000004</v>
      </c>
      <c r="J26" s="119">
        <f t="shared" si="26"/>
        <v>2.42291705479728E-2</v>
      </c>
      <c r="K26" s="119">
        <f t="shared" si="27"/>
        <v>0.28737776601213749</v>
      </c>
      <c r="L26" s="119">
        <f t="shared" si="28"/>
        <v>0.19604539904556451</v>
      </c>
      <c r="M26" s="120">
        <f t="shared" si="29"/>
        <v>17.251000000000001</v>
      </c>
      <c r="N26" s="121">
        <f t="shared" si="30"/>
        <v>2.4847325607802857E-2</v>
      </c>
      <c r="O26" s="121">
        <f t="shared" si="31"/>
        <v>17.567059204716617</v>
      </c>
      <c r="P26" s="221">
        <f t="shared" si="32"/>
        <v>10</v>
      </c>
      <c r="Q26" s="222">
        <f t="shared" si="33"/>
        <v>1</v>
      </c>
      <c r="R26" s="222">
        <f t="shared" si="34"/>
        <v>707</v>
      </c>
      <c r="T26">
        <v>531</v>
      </c>
      <c r="U26">
        <v>3724</v>
      </c>
      <c r="V26" t="s">
        <v>292</v>
      </c>
      <c r="W26">
        <v>4024.578</v>
      </c>
      <c r="X26">
        <v>1496.0840000000001</v>
      </c>
      <c r="Y26">
        <v>2.69</v>
      </c>
      <c r="Z26">
        <v>17.251000000000001</v>
      </c>
      <c r="AA26">
        <v>152.134139</v>
      </c>
      <c r="AB26">
        <v>3.6860840000000001</v>
      </c>
      <c r="AC26">
        <v>43.719968999999999</v>
      </c>
      <c r="AD26" s="1">
        <v>789</v>
      </c>
      <c r="AE26">
        <v>1</v>
      </c>
      <c r="AF26">
        <v>707</v>
      </c>
      <c r="AG26">
        <v>90</v>
      </c>
      <c r="AH26">
        <v>26.454141</v>
      </c>
      <c r="AI26">
        <v>23629.1</v>
      </c>
      <c r="AJ26">
        <v>3658.3</v>
      </c>
      <c r="AK26">
        <v>10</v>
      </c>
      <c r="AL26">
        <v>5067</v>
      </c>
      <c r="AM26" t="s">
        <v>293</v>
      </c>
      <c r="AN26" t="s">
        <v>608</v>
      </c>
      <c r="AO26">
        <v>664.72699999999998</v>
      </c>
      <c r="AR26" t="s">
        <v>118</v>
      </c>
      <c r="AS26" t="s">
        <v>121</v>
      </c>
      <c r="AT26" t="s">
        <v>238</v>
      </c>
      <c r="AU26" t="s">
        <v>292</v>
      </c>
      <c r="AV26" t="s">
        <v>48</v>
      </c>
      <c r="AW26">
        <v>12</v>
      </c>
      <c r="BB26">
        <v>0.9297417118059923</v>
      </c>
      <c r="BC26" t="s">
        <v>68</v>
      </c>
      <c r="BF26" t="s">
        <v>118</v>
      </c>
      <c r="BG26" t="s">
        <v>121</v>
      </c>
      <c r="BH26" t="s">
        <v>292</v>
      </c>
      <c r="BI26">
        <v>3724</v>
      </c>
      <c r="BJ26">
        <v>12</v>
      </c>
      <c r="BK26" t="s">
        <v>238</v>
      </c>
      <c r="BL26" t="s">
        <v>242</v>
      </c>
      <c r="BM26">
        <v>0.9297417118059923</v>
      </c>
      <c r="BN26" t="s">
        <v>68</v>
      </c>
      <c r="BO26" t="s">
        <v>175</v>
      </c>
      <c r="BP26">
        <v>4024.5780000000004</v>
      </c>
    </row>
    <row r="27" spans="1:68" ht="16.5">
      <c r="A27" s="127" t="str">
        <f t="shared" si="18"/>
        <v>청라교통</v>
      </c>
      <c r="B27" s="128" t="str">
        <f t="shared" si="1"/>
        <v>김옥련</v>
      </c>
      <c r="C27" s="129" t="str">
        <f t="shared" si="19"/>
        <v>C</v>
      </c>
      <c r="D27" s="130">
        <f t="shared" si="20"/>
        <v>0.86338697901938088</v>
      </c>
      <c r="E27" s="131">
        <f t="shared" si="21"/>
        <v>1115</v>
      </c>
      <c r="F27" s="132" t="str">
        <f t="shared" si="22"/>
        <v>307</v>
      </c>
      <c r="G27" s="133" t="str">
        <f t="shared" si="23"/>
        <v>72바1701</v>
      </c>
      <c r="H27" s="134">
        <f t="shared" si="24"/>
        <v>6</v>
      </c>
      <c r="I27" s="135">
        <f t="shared" si="25"/>
        <v>4061.4679999999998</v>
      </c>
      <c r="J27" s="136">
        <f t="shared" si="26"/>
        <v>3.771643424707611E-3</v>
      </c>
      <c r="K27" s="136">
        <f t="shared" si="27"/>
        <v>0.28719412565732694</v>
      </c>
      <c r="L27" s="136">
        <f t="shared" si="28"/>
        <v>0.21814772392642268</v>
      </c>
      <c r="M27" s="137">
        <f t="shared" si="29"/>
        <v>21.134</v>
      </c>
      <c r="N27" s="138">
        <f t="shared" si="30"/>
        <v>0.24621639269347931</v>
      </c>
      <c r="O27" s="138">
        <f t="shared" si="31"/>
        <v>37.326405132331466</v>
      </c>
      <c r="P27" s="219">
        <f t="shared" si="32"/>
        <v>4</v>
      </c>
      <c r="Q27" s="220">
        <f t="shared" si="33"/>
        <v>10</v>
      </c>
      <c r="R27" s="220">
        <f t="shared" si="34"/>
        <v>1516</v>
      </c>
      <c r="T27">
        <v>531</v>
      </c>
      <c r="U27">
        <v>1115</v>
      </c>
      <c r="V27" t="s">
        <v>609</v>
      </c>
      <c r="W27">
        <v>4061.4679999999998</v>
      </c>
      <c r="X27">
        <v>1618.058</v>
      </c>
      <c r="Y27">
        <v>2.5099999999999998</v>
      </c>
      <c r="Z27">
        <v>21.134</v>
      </c>
      <c r="AA27">
        <v>142.429689</v>
      </c>
      <c r="AB27">
        <v>0.53719399999999995</v>
      </c>
      <c r="AC27">
        <v>40.904969999999999</v>
      </c>
      <c r="AD27" s="1">
        <v>886</v>
      </c>
      <c r="AE27">
        <v>10</v>
      </c>
      <c r="AF27">
        <v>1516</v>
      </c>
      <c r="AG27">
        <v>92</v>
      </c>
      <c r="AH27">
        <v>28.515599000000002</v>
      </c>
      <c r="AI27">
        <v>33529.699999999997</v>
      </c>
      <c r="AJ27">
        <v>12542</v>
      </c>
      <c r="AK27">
        <v>4</v>
      </c>
      <c r="AL27">
        <v>2396</v>
      </c>
      <c r="AM27" t="s">
        <v>610</v>
      </c>
      <c r="AN27" t="s">
        <v>611</v>
      </c>
      <c r="AO27">
        <v>2735.7539999999999</v>
      </c>
      <c r="AR27" t="s">
        <v>118</v>
      </c>
      <c r="AS27" t="s">
        <v>121</v>
      </c>
      <c r="AT27" t="s">
        <v>241</v>
      </c>
      <c r="AU27" t="s">
        <v>609</v>
      </c>
      <c r="AV27" t="s">
        <v>48</v>
      </c>
      <c r="AW27">
        <v>6</v>
      </c>
      <c r="BB27">
        <v>0.86338697901938088</v>
      </c>
      <c r="BC27" t="s">
        <v>69</v>
      </c>
      <c r="BF27" t="s">
        <v>118</v>
      </c>
      <c r="BG27" t="s">
        <v>121</v>
      </c>
      <c r="BH27" t="s">
        <v>609</v>
      </c>
      <c r="BI27">
        <v>1115</v>
      </c>
      <c r="BJ27">
        <v>6</v>
      </c>
      <c r="BK27" t="s">
        <v>241</v>
      </c>
      <c r="BL27" t="s">
        <v>224</v>
      </c>
      <c r="BM27">
        <v>0.86338697901938088</v>
      </c>
      <c r="BN27" t="s">
        <v>69</v>
      </c>
      <c r="BO27" t="s">
        <v>177</v>
      </c>
      <c r="BP27">
        <v>4061.4679999999998</v>
      </c>
    </row>
    <row r="28" spans="1:68" ht="16.5">
      <c r="A28" s="110" t="str">
        <f t="shared" si="18"/>
        <v>청라교통</v>
      </c>
      <c r="B28" s="111" t="str">
        <f t="shared" si="1"/>
        <v>김용근</v>
      </c>
      <c r="C28" s="112" t="str">
        <f t="shared" si="19"/>
        <v>D</v>
      </c>
      <c r="D28" s="113">
        <f t="shared" si="20"/>
        <v>0.8417241379310344</v>
      </c>
      <c r="E28" s="114">
        <f t="shared" si="21"/>
        <v>2392</v>
      </c>
      <c r="F28" s="115" t="str">
        <f t="shared" si="22"/>
        <v>307</v>
      </c>
      <c r="G28" s="116" t="str">
        <f t="shared" si="23"/>
        <v>75아1146</v>
      </c>
      <c r="H28" s="117">
        <f t="shared" si="24"/>
        <v>1</v>
      </c>
      <c r="I28" s="118">
        <f t="shared" si="25"/>
        <v>2756.8449999999998</v>
      </c>
      <c r="J28" s="119">
        <f t="shared" si="26"/>
        <v>3.7517508572894828E-3</v>
      </c>
      <c r="K28" s="119">
        <f t="shared" si="27"/>
        <v>0.27621764767613205</v>
      </c>
      <c r="L28" s="119">
        <f t="shared" si="28"/>
        <v>0.15561266592789946</v>
      </c>
      <c r="M28" s="120">
        <f t="shared" si="29"/>
        <v>16.806999999999999</v>
      </c>
      <c r="N28" s="121">
        <f t="shared" si="30"/>
        <v>7.2546697402284144E-2</v>
      </c>
      <c r="O28" s="121">
        <f t="shared" si="31"/>
        <v>13.67505246033056</v>
      </c>
      <c r="P28" s="221">
        <f t="shared" si="32"/>
        <v>3</v>
      </c>
      <c r="Q28" s="222">
        <f t="shared" si="33"/>
        <v>2</v>
      </c>
      <c r="R28" s="222">
        <f t="shared" si="34"/>
        <v>377</v>
      </c>
      <c r="T28">
        <v>531</v>
      </c>
      <c r="U28">
        <v>2392</v>
      </c>
      <c r="V28" t="s">
        <v>294</v>
      </c>
      <c r="W28">
        <v>2756.8449999999998</v>
      </c>
      <c r="X28">
        <v>1129.231</v>
      </c>
      <c r="Y28">
        <v>2.4409999999999998</v>
      </c>
      <c r="Z28">
        <v>16.806999999999999</v>
      </c>
      <c r="AA28">
        <v>102.761088</v>
      </c>
      <c r="AB28">
        <v>0.38553399999999999</v>
      </c>
      <c r="AC28">
        <v>28.384426000000001</v>
      </c>
      <c r="AD28" s="1">
        <v>429</v>
      </c>
      <c r="AE28">
        <v>2</v>
      </c>
      <c r="AF28">
        <v>377</v>
      </c>
      <c r="AG28">
        <v>92</v>
      </c>
      <c r="AH28">
        <v>26.827712999999999</v>
      </c>
      <c r="AI28">
        <v>13484.2</v>
      </c>
      <c r="AJ28">
        <v>2906.5</v>
      </c>
      <c r="AK28">
        <v>3</v>
      </c>
      <c r="AL28">
        <v>1897</v>
      </c>
      <c r="AM28" t="s">
        <v>295</v>
      </c>
      <c r="AN28" t="s">
        <v>612</v>
      </c>
      <c r="AO28">
        <v>2756.8449999999998</v>
      </c>
      <c r="AR28" t="s">
        <v>118</v>
      </c>
      <c r="AS28" t="s">
        <v>121</v>
      </c>
      <c r="AT28" t="s">
        <v>245</v>
      </c>
      <c r="AU28" t="s">
        <v>294</v>
      </c>
      <c r="AV28" t="s">
        <v>48</v>
      </c>
      <c r="AW28">
        <v>1</v>
      </c>
      <c r="BB28">
        <v>0.8417241379310344</v>
      </c>
      <c r="BC28" t="s">
        <v>67</v>
      </c>
      <c r="BF28" t="s">
        <v>118</v>
      </c>
      <c r="BG28" t="s">
        <v>121</v>
      </c>
      <c r="BH28" t="s">
        <v>294</v>
      </c>
      <c r="BI28">
        <v>2392</v>
      </c>
      <c r="BJ28">
        <v>1</v>
      </c>
      <c r="BK28" t="s">
        <v>245</v>
      </c>
      <c r="BL28" t="s">
        <v>174</v>
      </c>
      <c r="BM28">
        <v>0.8417241379310344</v>
      </c>
      <c r="BN28" t="s">
        <v>67</v>
      </c>
      <c r="BO28" t="s">
        <v>179</v>
      </c>
      <c r="BP28">
        <v>2756.8449999999998</v>
      </c>
    </row>
    <row r="29" spans="1:68" ht="16.5">
      <c r="A29" s="127" t="str">
        <f t="shared" si="18"/>
        <v>청라교통</v>
      </c>
      <c r="B29" s="128" t="str">
        <f t="shared" si="1"/>
        <v>김응수</v>
      </c>
      <c r="C29" s="129" t="str">
        <f t="shared" si="19"/>
        <v>D</v>
      </c>
      <c r="D29" s="130">
        <f t="shared" si="20"/>
        <v>0.84363636363636363</v>
      </c>
      <c r="E29" s="131">
        <f t="shared" si="21"/>
        <v>6473</v>
      </c>
      <c r="F29" s="132" t="str">
        <f t="shared" si="22"/>
        <v>112</v>
      </c>
      <c r="G29" s="133" t="str">
        <f t="shared" si="23"/>
        <v>72바1609</v>
      </c>
      <c r="H29" s="134">
        <f t="shared" si="24"/>
        <v>1</v>
      </c>
      <c r="I29" s="135">
        <f t="shared" si="25"/>
        <v>2318.556</v>
      </c>
      <c r="J29" s="136">
        <f t="shared" si="26"/>
        <v>2.7565854923389949E-2</v>
      </c>
      <c r="K29" s="136">
        <f t="shared" si="27"/>
        <v>0.37865197898754294</v>
      </c>
      <c r="L29" s="136">
        <f t="shared" si="28"/>
        <v>0.33469107496217471</v>
      </c>
      <c r="M29" s="137">
        <f t="shared" si="29"/>
        <v>17.335000000000001</v>
      </c>
      <c r="N29" s="138">
        <f t="shared" si="30"/>
        <v>8.588368514869256E-2</v>
      </c>
      <c r="O29" s="138">
        <f t="shared" si="31"/>
        <v>6.6989274415980198</v>
      </c>
      <c r="P29" s="219">
        <f t="shared" si="32"/>
        <v>15</v>
      </c>
      <c r="Q29" s="220">
        <f t="shared" si="33"/>
        <v>2</v>
      </c>
      <c r="R29" s="220">
        <f t="shared" si="34"/>
        <v>156</v>
      </c>
      <c r="T29">
        <v>531</v>
      </c>
      <c r="U29">
        <v>6473</v>
      </c>
      <c r="V29" t="s">
        <v>296</v>
      </c>
      <c r="W29">
        <v>2328.7310000000002</v>
      </c>
      <c r="X29">
        <v>1253.69</v>
      </c>
      <c r="Y29">
        <v>1.8580000000000001</v>
      </c>
      <c r="Z29">
        <v>17.335000000000001</v>
      </c>
      <c r="AA29">
        <v>145.71051800000001</v>
      </c>
      <c r="AB29">
        <v>4.016635</v>
      </c>
      <c r="AC29">
        <v>55.173575999999997</v>
      </c>
      <c r="AD29" s="1">
        <v>776</v>
      </c>
      <c r="AE29">
        <v>2</v>
      </c>
      <c r="AF29">
        <v>156</v>
      </c>
      <c r="AG29">
        <v>79</v>
      </c>
      <c r="AH29">
        <v>15.9819</v>
      </c>
      <c r="AI29">
        <v>2687.2</v>
      </c>
      <c r="AJ29">
        <v>0</v>
      </c>
      <c r="AK29">
        <v>15</v>
      </c>
      <c r="AL29">
        <v>5868</v>
      </c>
      <c r="AM29" t="s">
        <v>297</v>
      </c>
      <c r="AN29" t="s">
        <v>613</v>
      </c>
      <c r="AO29">
        <v>2318.556</v>
      </c>
      <c r="AR29" t="s">
        <v>118</v>
      </c>
      <c r="AS29" t="s">
        <v>119</v>
      </c>
      <c r="AT29" t="s">
        <v>219</v>
      </c>
      <c r="AU29" t="s">
        <v>296</v>
      </c>
      <c r="AV29" t="s">
        <v>48</v>
      </c>
      <c r="AW29">
        <v>1</v>
      </c>
      <c r="BB29">
        <v>0.84363636363636363</v>
      </c>
      <c r="BC29" t="s">
        <v>67</v>
      </c>
      <c r="BF29" t="s">
        <v>118</v>
      </c>
      <c r="BG29" t="s">
        <v>119</v>
      </c>
      <c r="BH29" t="s">
        <v>296</v>
      </c>
      <c r="BI29">
        <v>6473</v>
      </c>
      <c r="BJ29">
        <v>1</v>
      </c>
      <c r="BK29" t="s">
        <v>219</v>
      </c>
      <c r="BL29" t="s">
        <v>174</v>
      </c>
      <c r="BM29">
        <v>0.84363636363636363</v>
      </c>
      <c r="BN29" t="s">
        <v>67</v>
      </c>
      <c r="BO29" t="s">
        <v>179</v>
      </c>
      <c r="BP29">
        <v>2318.556</v>
      </c>
    </row>
    <row r="30" spans="1:68" ht="16.5">
      <c r="A30" s="110" t="str">
        <f t="shared" si="18"/>
        <v>청라교통</v>
      </c>
      <c r="B30" s="111" t="str">
        <f t="shared" si="1"/>
        <v>김인철</v>
      </c>
      <c r="C30" s="112" t="str">
        <f t="shared" si="19"/>
        <v>D</v>
      </c>
      <c r="D30" s="113">
        <f t="shared" si="20"/>
        <v>0.82264705882352951</v>
      </c>
      <c r="E30" s="114">
        <f t="shared" si="21"/>
        <v>8958</v>
      </c>
      <c r="F30" s="115" t="str">
        <f t="shared" si="22"/>
        <v>306</v>
      </c>
      <c r="G30" s="116" t="str">
        <f t="shared" si="23"/>
        <v>70바6051</v>
      </c>
      <c r="H30" s="117">
        <f t="shared" si="24"/>
        <v>1</v>
      </c>
      <c r="I30" s="118">
        <f t="shared" si="25"/>
        <v>4102.366</v>
      </c>
      <c r="J30" s="119">
        <f t="shared" si="26"/>
        <v>4.7810201421979136E-3</v>
      </c>
      <c r="K30" s="119">
        <f t="shared" si="27"/>
        <v>0.22994232811424023</v>
      </c>
      <c r="L30" s="119">
        <f t="shared" si="28"/>
        <v>0.11603060282773404</v>
      </c>
      <c r="M30" s="120">
        <f t="shared" si="29"/>
        <v>19.405000000000001</v>
      </c>
      <c r="N30" s="121">
        <f t="shared" si="30"/>
        <v>0</v>
      </c>
      <c r="O30" s="121">
        <f t="shared" si="31"/>
        <v>6.2646775056150528</v>
      </c>
      <c r="P30" s="221">
        <f t="shared" si="32"/>
        <v>3</v>
      </c>
      <c r="Q30" s="222">
        <f t="shared" si="33"/>
        <v>0</v>
      </c>
      <c r="R30" s="222">
        <f t="shared" si="34"/>
        <v>257</v>
      </c>
      <c r="T30">
        <v>531</v>
      </c>
      <c r="U30">
        <v>8958</v>
      </c>
      <c r="V30" t="s">
        <v>298</v>
      </c>
      <c r="W30">
        <v>4102.366</v>
      </c>
      <c r="X30">
        <v>1466.7380000000001</v>
      </c>
      <c r="Y30">
        <v>2.7970000000000002</v>
      </c>
      <c r="Z30">
        <v>19.405000000000001</v>
      </c>
      <c r="AA30">
        <v>121.944686</v>
      </c>
      <c r="AB30">
        <v>0.58301999999999998</v>
      </c>
      <c r="AC30">
        <v>28.040244999999999</v>
      </c>
      <c r="AD30" s="1">
        <v>476</v>
      </c>
      <c r="AE30">
        <v>0</v>
      </c>
      <c r="AF30">
        <v>257</v>
      </c>
      <c r="AG30">
        <v>98</v>
      </c>
      <c r="AH30">
        <v>33.641202999999997</v>
      </c>
      <c r="AI30">
        <v>22858.9</v>
      </c>
      <c r="AJ30">
        <v>9731.7999999999993</v>
      </c>
      <c r="AK30">
        <v>3</v>
      </c>
      <c r="AL30">
        <v>575</v>
      </c>
      <c r="AM30" t="s">
        <v>299</v>
      </c>
      <c r="AN30" t="s">
        <v>614</v>
      </c>
      <c r="AO30">
        <v>4102.366</v>
      </c>
      <c r="AR30" t="s">
        <v>118</v>
      </c>
      <c r="AS30" t="s">
        <v>120</v>
      </c>
      <c r="AT30" t="s">
        <v>225</v>
      </c>
      <c r="AU30" t="s">
        <v>298</v>
      </c>
      <c r="AV30" t="s">
        <v>48</v>
      </c>
      <c r="AW30">
        <v>1</v>
      </c>
      <c r="BB30">
        <v>0.82264705882352951</v>
      </c>
      <c r="BC30" t="s">
        <v>67</v>
      </c>
      <c r="BF30" t="s">
        <v>118</v>
      </c>
      <c r="BG30" t="s">
        <v>120</v>
      </c>
      <c r="BH30" t="s">
        <v>298</v>
      </c>
      <c r="BI30">
        <v>8958</v>
      </c>
      <c r="BJ30">
        <v>1</v>
      </c>
      <c r="BK30" t="s">
        <v>225</v>
      </c>
      <c r="BL30" t="s">
        <v>174</v>
      </c>
      <c r="BM30">
        <v>0.82264705882352951</v>
      </c>
      <c r="BN30" t="s">
        <v>67</v>
      </c>
      <c r="BO30" t="s">
        <v>179</v>
      </c>
      <c r="BP30">
        <v>4102.366</v>
      </c>
    </row>
    <row r="31" spans="1:68" ht="16.5">
      <c r="A31" s="127" t="str">
        <f t="shared" si="18"/>
        <v>청라교통</v>
      </c>
      <c r="B31" s="128" t="str">
        <f t="shared" si="1"/>
        <v>김장선</v>
      </c>
      <c r="C31" s="129" t="str">
        <f t="shared" si="19"/>
        <v>C</v>
      </c>
      <c r="D31" s="130">
        <f t="shared" si="20"/>
        <v>0.87093442901285167</v>
      </c>
      <c r="E31" s="131">
        <f t="shared" si="21"/>
        <v>7230</v>
      </c>
      <c r="F31" s="132" t="str">
        <f t="shared" si="22"/>
        <v>308</v>
      </c>
      <c r="G31" s="133" t="str">
        <f t="shared" si="23"/>
        <v>70바5088</v>
      </c>
      <c r="H31" s="134">
        <f t="shared" si="24"/>
        <v>6</v>
      </c>
      <c r="I31" s="135">
        <f t="shared" si="25"/>
        <v>5061.3339999999998</v>
      </c>
      <c r="J31" s="136">
        <f t="shared" si="26"/>
        <v>1.510556352713437E-2</v>
      </c>
      <c r="K31" s="136">
        <f t="shared" si="27"/>
        <v>0.26468140213231506</v>
      </c>
      <c r="L31" s="136">
        <f t="shared" si="28"/>
        <v>0.20587457772990284</v>
      </c>
      <c r="M31" s="137">
        <f t="shared" si="29"/>
        <v>20.271000000000001</v>
      </c>
      <c r="N31" s="138">
        <f t="shared" si="30"/>
        <v>1.975763701822484E-2</v>
      </c>
      <c r="O31" s="138">
        <f t="shared" si="31"/>
        <v>16.65568800636354</v>
      </c>
      <c r="P31" s="219">
        <f t="shared" si="32"/>
        <v>1</v>
      </c>
      <c r="Q31" s="220">
        <f t="shared" si="33"/>
        <v>1</v>
      </c>
      <c r="R31" s="220">
        <f t="shared" si="34"/>
        <v>843</v>
      </c>
      <c r="T31">
        <v>531</v>
      </c>
      <c r="U31">
        <v>7230</v>
      </c>
      <c r="V31" t="s">
        <v>300</v>
      </c>
      <c r="W31">
        <v>5061.3339999999998</v>
      </c>
      <c r="X31">
        <v>1910.2919999999999</v>
      </c>
      <c r="Y31">
        <v>2.65</v>
      </c>
      <c r="Z31">
        <v>20.271000000000001</v>
      </c>
      <c r="AA31">
        <v>143.22967800000001</v>
      </c>
      <c r="AB31">
        <v>2.1635650000000002</v>
      </c>
      <c r="AC31">
        <v>37.910232000000001</v>
      </c>
      <c r="AD31" s="1">
        <v>1042</v>
      </c>
      <c r="AE31">
        <v>1</v>
      </c>
      <c r="AF31">
        <v>843</v>
      </c>
      <c r="AG31">
        <v>91</v>
      </c>
      <c r="AH31">
        <v>35.337187</v>
      </c>
      <c r="AI31">
        <v>38526.800000000003</v>
      </c>
      <c r="AJ31">
        <v>21006.799999999999</v>
      </c>
      <c r="AK31">
        <v>1</v>
      </c>
      <c r="AL31">
        <v>24</v>
      </c>
      <c r="AM31" t="s">
        <v>301</v>
      </c>
      <c r="AN31" t="s">
        <v>615</v>
      </c>
      <c r="AO31">
        <v>1321.2619999999999</v>
      </c>
      <c r="AR31" t="s">
        <v>118</v>
      </c>
      <c r="AS31" t="s">
        <v>122</v>
      </c>
      <c r="AT31" t="s">
        <v>247</v>
      </c>
      <c r="AU31" t="s">
        <v>300</v>
      </c>
      <c r="AV31" t="s">
        <v>48</v>
      </c>
      <c r="AW31">
        <v>6</v>
      </c>
      <c r="BB31">
        <v>0.87093442901285167</v>
      </c>
      <c r="BC31" t="s">
        <v>69</v>
      </c>
      <c r="BF31" t="s">
        <v>118</v>
      </c>
      <c r="BG31" t="s">
        <v>122</v>
      </c>
      <c r="BH31" t="s">
        <v>300</v>
      </c>
      <c r="BI31">
        <v>7230</v>
      </c>
      <c r="BJ31">
        <v>6</v>
      </c>
      <c r="BK31" t="s">
        <v>247</v>
      </c>
      <c r="BL31" t="s">
        <v>251</v>
      </c>
      <c r="BM31">
        <v>0.87093442901285167</v>
      </c>
      <c r="BN31" t="s">
        <v>69</v>
      </c>
      <c r="BO31" t="s">
        <v>177</v>
      </c>
      <c r="BP31">
        <v>5061.3339999999998</v>
      </c>
    </row>
    <row r="32" spans="1:68" ht="16.5">
      <c r="A32" s="110" t="str">
        <f t="shared" si="18"/>
        <v>청라교통</v>
      </c>
      <c r="B32" s="111" t="str">
        <f t="shared" si="1"/>
        <v>김재연</v>
      </c>
      <c r="C32" s="112" t="str">
        <f t="shared" si="19"/>
        <v>C</v>
      </c>
      <c r="D32" s="113">
        <f t="shared" si="20"/>
        <v>0.86785714285714299</v>
      </c>
      <c r="E32" s="114">
        <f t="shared" si="21"/>
        <v>5245</v>
      </c>
      <c r="F32" s="115" t="str">
        <f t="shared" si="22"/>
        <v>307</v>
      </c>
      <c r="G32" s="116" t="str">
        <f t="shared" si="23"/>
        <v>72바1699</v>
      </c>
      <c r="H32" s="117">
        <f t="shared" si="24"/>
        <v>1</v>
      </c>
      <c r="I32" s="118">
        <f t="shared" si="25"/>
        <v>3791.1619999999998</v>
      </c>
      <c r="J32" s="119">
        <f t="shared" si="26"/>
        <v>1.2704247276597091E-2</v>
      </c>
      <c r="K32" s="119">
        <f t="shared" si="27"/>
        <v>0.28201292063189715</v>
      </c>
      <c r="L32" s="119">
        <f t="shared" si="28"/>
        <v>0.19650967170487571</v>
      </c>
      <c r="M32" s="120">
        <f t="shared" si="29"/>
        <v>19.817</v>
      </c>
      <c r="N32" s="121">
        <f t="shared" si="30"/>
        <v>0.26377137141594054</v>
      </c>
      <c r="O32" s="121">
        <f t="shared" si="31"/>
        <v>26.324382867310867</v>
      </c>
      <c r="P32" s="221">
        <f t="shared" si="32"/>
        <v>2</v>
      </c>
      <c r="Q32" s="222">
        <f t="shared" si="33"/>
        <v>10</v>
      </c>
      <c r="R32" s="222">
        <f t="shared" si="34"/>
        <v>998</v>
      </c>
      <c r="T32">
        <v>531</v>
      </c>
      <c r="U32">
        <v>5245</v>
      </c>
      <c r="V32" t="s">
        <v>302</v>
      </c>
      <c r="W32">
        <v>3791.1619999999998</v>
      </c>
      <c r="X32">
        <v>1560.1289999999999</v>
      </c>
      <c r="Y32">
        <v>2.4300000000000002</v>
      </c>
      <c r="Z32">
        <v>19.817</v>
      </c>
      <c r="AA32">
        <v>136.151081</v>
      </c>
      <c r="AB32">
        <v>1.729697</v>
      </c>
      <c r="AC32">
        <v>38.396363999999998</v>
      </c>
      <c r="AD32" s="1">
        <v>745</v>
      </c>
      <c r="AE32">
        <v>10</v>
      </c>
      <c r="AF32">
        <v>998</v>
      </c>
      <c r="AG32">
        <v>93</v>
      </c>
      <c r="AH32">
        <v>27.845258000000001</v>
      </c>
      <c r="AI32">
        <v>33041.699999999997</v>
      </c>
      <c r="AJ32">
        <v>13091.3</v>
      </c>
      <c r="AK32">
        <v>2</v>
      </c>
      <c r="AL32">
        <v>361</v>
      </c>
      <c r="AM32" t="s">
        <v>303</v>
      </c>
      <c r="AN32" t="s">
        <v>616</v>
      </c>
      <c r="AO32">
        <v>3791.1619999999998</v>
      </c>
      <c r="AR32" t="s">
        <v>118</v>
      </c>
      <c r="AS32" t="s">
        <v>121</v>
      </c>
      <c r="AT32" t="s">
        <v>239</v>
      </c>
      <c r="AU32" t="s">
        <v>302</v>
      </c>
      <c r="AV32" t="s">
        <v>48</v>
      </c>
      <c r="AW32">
        <v>1</v>
      </c>
      <c r="BB32">
        <v>0.86785714285714299</v>
      </c>
      <c r="BC32" t="s">
        <v>69</v>
      </c>
      <c r="BF32" t="s">
        <v>118</v>
      </c>
      <c r="BG32" t="s">
        <v>121</v>
      </c>
      <c r="BH32" t="s">
        <v>302</v>
      </c>
      <c r="BI32">
        <v>5245</v>
      </c>
      <c r="BJ32">
        <v>1</v>
      </c>
      <c r="BK32" t="s">
        <v>239</v>
      </c>
      <c r="BL32" t="s">
        <v>174</v>
      </c>
      <c r="BM32">
        <v>0.86785714285714299</v>
      </c>
      <c r="BN32" t="s">
        <v>69</v>
      </c>
      <c r="BO32" t="s">
        <v>177</v>
      </c>
      <c r="BP32">
        <v>3791.1619999999998</v>
      </c>
    </row>
    <row r="33" spans="1:68" ht="16.5">
      <c r="A33" s="127" t="str">
        <f t="shared" si="18"/>
        <v>청라교통</v>
      </c>
      <c r="B33" s="128" t="str">
        <f t="shared" si="1"/>
        <v>김창곤</v>
      </c>
      <c r="C33" s="129" t="str">
        <f t="shared" si="19"/>
        <v>F</v>
      </c>
      <c r="D33" s="130">
        <f t="shared" si="20"/>
        <v>0.79466666666666663</v>
      </c>
      <c r="E33" s="131">
        <f t="shared" si="21"/>
        <v>3028</v>
      </c>
      <c r="F33" s="132" t="str">
        <f t="shared" si="22"/>
        <v>308</v>
      </c>
      <c r="G33" s="133" t="str">
        <f t="shared" si="23"/>
        <v>75아1292</v>
      </c>
      <c r="H33" s="134">
        <f t="shared" si="24"/>
        <v>1</v>
      </c>
      <c r="I33" s="135">
        <f t="shared" si="25"/>
        <v>5105.134</v>
      </c>
      <c r="J33" s="136">
        <f t="shared" si="26"/>
        <v>1.5336891351641886E-2</v>
      </c>
      <c r="K33" s="136">
        <f t="shared" si="27"/>
        <v>0.27790699403501451</v>
      </c>
      <c r="L33" s="136">
        <f t="shared" si="28"/>
        <v>0.1768807635607606</v>
      </c>
      <c r="M33" s="137">
        <f t="shared" si="29"/>
        <v>23.515000000000001</v>
      </c>
      <c r="N33" s="138">
        <f t="shared" si="30"/>
        <v>0.3329981152306678</v>
      </c>
      <c r="O33" s="138">
        <f t="shared" si="31"/>
        <v>31.16470596070544</v>
      </c>
      <c r="P33" s="219">
        <f t="shared" si="32"/>
        <v>17</v>
      </c>
      <c r="Q33" s="220">
        <f t="shared" si="33"/>
        <v>17</v>
      </c>
      <c r="R33" s="220">
        <f t="shared" si="34"/>
        <v>1591</v>
      </c>
      <c r="T33">
        <v>531</v>
      </c>
      <c r="U33">
        <v>3028</v>
      </c>
      <c r="V33" t="s">
        <v>304</v>
      </c>
      <c r="W33">
        <v>5105.134</v>
      </c>
      <c r="X33">
        <v>2141.2280000000001</v>
      </c>
      <c r="Y33">
        <v>2.3839999999999999</v>
      </c>
      <c r="Z33">
        <v>23.515000000000001</v>
      </c>
      <c r="AA33">
        <v>142.97134600000001</v>
      </c>
      <c r="AB33">
        <v>2.192736</v>
      </c>
      <c r="AC33">
        <v>39.732737</v>
      </c>
      <c r="AD33" s="1">
        <v>903</v>
      </c>
      <c r="AE33">
        <v>17</v>
      </c>
      <c r="AF33">
        <v>1591</v>
      </c>
      <c r="AG33">
        <v>93</v>
      </c>
      <c r="AH33">
        <v>35.707391999999999</v>
      </c>
      <c r="AI33">
        <v>48407.4</v>
      </c>
      <c r="AJ33">
        <v>25782.7</v>
      </c>
      <c r="AK33">
        <v>17</v>
      </c>
      <c r="AL33">
        <v>6345</v>
      </c>
      <c r="AM33" t="s">
        <v>305</v>
      </c>
      <c r="AN33" t="s">
        <v>617</v>
      </c>
      <c r="AO33">
        <v>5105.134</v>
      </c>
      <c r="AR33" t="s">
        <v>118</v>
      </c>
      <c r="AS33" t="s">
        <v>122</v>
      </c>
      <c r="AT33" t="s">
        <v>250</v>
      </c>
      <c r="AU33" t="s">
        <v>304</v>
      </c>
      <c r="AV33" t="s">
        <v>48</v>
      </c>
      <c r="AW33">
        <v>1</v>
      </c>
      <c r="BB33">
        <v>0.79466666666666663</v>
      </c>
      <c r="BC33" t="s">
        <v>70</v>
      </c>
      <c r="BF33" t="s">
        <v>118</v>
      </c>
      <c r="BG33" t="s">
        <v>122</v>
      </c>
      <c r="BH33" t="s">
        <v>304</v>
      </c>
      <c r="BI33">
        <v>3028</v>
      </c>
      <c r="BJ33">
        <v>1</v>
      </c>
      <c r="BK33" t="s">
        <v>250</v>
      </c>
      <c r="BL33" t="s">
        <v>174</v>
      </c>
      <c r="BM33">
        <v>0.79466666666666663</v>
      </c>
      <c r="BN33" t="s">
        <v>70</v>
      </c>
      <c r="BO33" t="s">
        <v>188</v>
      </c>
      <c r="BP33">
        <v>5105.134</v>
      </c>
    </row>
    <row r="34" spans="1:68" ht="16.5">
      <c r="A34" s="110" t="str">
        <f t="shared" si="18"/>
        <v>청라교통</v>
      </c>
      <c r="B34" s="111" t="str">
        <f t="shared" si="1"/>
        <v>김천섭</v>
      </c>
      <c r="C34" s="112" t="str">
        <f t="shared" si="19"/>
        <v>A</v>
      </c>
      <c r="D34" s="113">
        <f t="shared" si="20"/>
        <v>0.99904761904761896</v>
      </c>
      <c r="E34" s="114">
        <f t="shared" si="21"/>
        <v>5300</v>
      </c>
      <c r="F34" s="115" t="str">
        <f t="shared" si="22"/>
        <v>112</v>
      </c>
      <c r="G34" s="116" t="str">
        <f t="shared" si="23"/>
        <v>72바1572</v>
      </c>
      <c r="H34" s="117">
        <f t="shared" si="24"/>
        <v>1</v>
      </c>
      <c r="I34" s="118">
        <f t="shared" si="25"/>
        <v>2513.6909999999998</v>
      </c>
      <c r="J34" s="119">
        <f t="shared" si="26"/>
        <v>6.8275482931364545E-3</v>
      </c>
      <c r="K34" s="119">
        <f t="shared" si="27"/>
        <v>0.36584621249100946</v>
      </c>
      <c r="L34" s="119">
        <f t="shared" si="28"/>
        <v>0.28364663755409875</v>
      </c>
      <c r="M34" s="120">
        <f t="shared" si="29"/>
        <v>15.843</v>
      </c>
      <c r="N34" s="121">
        <f t="shared" si="30"/>
        <v>7.9564274208723348E-2</v>
      </c>
      <c r="O34" s="121">
        <f t="shared" si="31"/>
        <v>55.018695615332199</v>
      </c>
      <c r="P34" s="221">
        <f t="shared" si="32"/>
        <v>2</v>
      </c>
      <c r="Q34" s="222">
        <f t="shared" si="33"/>
        <v>2</v>
      </c>
      <c r="R34" s="222">
        <f t="shared" si="34"/>
        <v>1383</v>
      </c>
      <c r="T34">
        <v>531</v>
      </c>
      <c r="U34">
        <v>5300</v>
      </c>
      <c r="V34" t="s">
        <v>306</v>
      </c>
      <c r="W34">
        <v>2513.6909999999998</v>
      </c>
      <c r="X34">
        <v>1198.01</v>
      </c>
      <c r="Y34">
        <v>2.0979999999999999</v>
      </c>
      <c r="Z34">
        <v>15.843</v>
      </c>
      <c r="AA34">
        <v>153.009683</v>
      </c>
      <c r="AB34">
        <v>1.044681</v>
      </c>
      <c r="AC34">
        <v>55.978012999999997</v>
      </c>
      <c r="AD34" s="1">
        <v>713</v>
      </c>
      <c r="AE34">
        <v>2</v>
      </c>
      <c r="AF34">
        <v>1383</v>
      </c>
      <c r="AG34">
        <v>80</v>
      </c>
      <c r="AH34">
        <v>16.428312999999999</v>
      </c>
      <c r="AI34">
        <v>1992.9</v>
      </c>
      <c r="AJ34">
        <v>0</v>
      </c>
      <c r="AK34">
        <v>2</v>
      </c>
      <c r="AL34">
        <v>430</v>
      </c>
      <c r="AM34" t="s">
        <v>307</v>
      </c>
      <c r="AN34" t="s">
        <v>618</v>
      </c>
      <c r="AO34">
        <v>2513.6909999999998</v>
      </c>
      <c r="AR34" t="s">
        <v>118</v>
      </c>
      <c r="AS34" t="s">
        <v>119</v>
      </c>
      <c r="AT34" t="s">
        <v>216</v>
      </c>
      <c r="AU34" t="s">
        <v>306</v>
      </c>
      <c r="AV34" t="s">
        <v>48</v>
      </c>
      <c r="AW34">
        <v>1</v>
      </c>
      <c r="BB34">
        <v>0.99904761904761896</v>
      </c>
      <c r="BC34" t="s">
        <v>66</v>
      </c>
      <c r="BF34" t="s">
        <v>118</v>
      </c>
      <c r="BG34" t="s">
        <v>119</v>
      </c>
      <c r="BH34" t="s">
        <v>306</v>
      </c>
      <c r="BI34">
        <v>5300</v>
      </c>
      <c r="BJ34">
        <v>1</v>
      </c>
      <c r="BK34" t="s">
        <v>216</v>
      </c>
      <c r="BL34" t="s">
        <v>174</v>
      </c>
      <c r="BM34">
        <v>0.99904761904761896</v>
      </c>
      <c r="BN34" t="s">
        <v>66</v>
      </c>
      <c r="BO34" t="s">
        <v>178</v>
      </c>
      <c r="BP34">
        <v>2513.6909999999998</v>
      </c>
    </row>
    <row r="35" spans="1:68" ht="16.5">
      <c r="A35" s="127" t="str">
        <f t="shared" si="18"/>
        <v>청라교통</v>
      </c>
      <c r="B35" s="128" t="str">
        <f t="shared" si="1"/>
        <v>김태영</v>
      </c>
      <c r="C35" s="129" t="str">
        <f t="shared" si="19"/>
        <v>D</v>
      </c>
      <c r="D35" s="130">
        <f t="shared" si="20"/>
        <v>0.84218749999999987</v>
      </c>
      <c r="E35" s="131">
        <f t="shared" si="21"/>
        <v>2210</v>
      </c>
      <c r="F35" s="132" t="str">
        <f t="shared" si="22"/>
        <v>306</v>
      </c>
      <c r="G35" s="133" t="str">
        <f t="shared" si="23"/>
        <v>72바1307</v>
      </c>
      <c r="H35" s="134">
        <f t="shared" si="24"/>
        <v>1</v>
      </c>
      <c r="I35" s="135">
        <f t="shared" si="25"/>
        <v>4056.8789999999999</v>
      </c>
      <c r="J35" s="136">
        <f t="shared" si="26"/>
        <v>2.1783283098113514E-2</v>
      </c>
      <c r="K35" s="136">
        <f t="shared" si="27"/>
        <v>0.22143865402805263</v>
      </c>
      <c r="L35" s="136">
        <f t="shared" si="28"/>
        <v>0.17870880546351026</v>
      </c>
      <c r="M35" s="137">
        <f t="shared" si="29"/>
        <v>21.745000000000001</v>
      </c>
      <c r="N35" s="138">
        <f t="shared" si="30"/>
        <v>7.3948471226280107E-2</v>
      </c>
      <c r="O35" s="138">
        <f t="shared" si="31"/>
        <v>35.938957015972129</v>
      </c>
      <c r="P35" s="219">
        <f t="shared" si="32"/>
        <v>5</v>
      </c>
      <c r="Q35" s="220">
        <f t="shared" si="33"/>
        <v>3</v>
      </c>
      <c r="R35" s="220">
        <f t="shared" si="34"/>
        <v>1458</v>
      </c>
      <c r="T35">
        <v>531</v>
      </c>
      <c r="U35">
        <v>2210</v>
      </c>
      <c r="V35" t="s">
        <v>308</v>
      </c>
      <c r="W35">
        <v>4056.8789999999999</v>
      </c>
      <c r="X35">
        <v>1505.2940000000001</v>
      </c>
      <c r="Y35">
        <v>2.6949999999999998</v>
      </c>
      <c r="Z35">
        <v>21.745000000000001</v>
      </c>
      <c r="AA35">
        <v>120.401915</v>
      </c>
      <c r="AB35">
        <v>2.6227490000000002</v>
      </c>
      <c r="AC35">
        <v>26.661638</v>
      </c>
      <c r="AD35" s="1">
        <v>725</v>
      </c>
      <c r="AE35">
        <v>3</v>
      </c>
      <c r="AF35">
        <v>1458</v>
      </c>
      <c r="AG35">
        <v>98</v>
      </c>
      <c r="AH35">
        <v>33.694471999999998</v>
      </c>
      <c r="AI35">
        <v>23280.9</v>
      </c>
      <c r="AJ35">
        <v>12602.1</v>
      </c>
      <c r="AK35">
        <v>5</v>
      </c>
      <c r="AL35">
        <v>286</v>
      </c>
      <c r="AM35" t="s">
        <v>309</v>
      </c>
      <c r="AN35" t="s">
        <v>619</v>
      </c>
      <c r="AO35">
        <v>4056.8789999999999</v>
      </c>
      <c r="AR35" t="s">
        <v>118</v>
      </c>
      <c r="AS35" t="s">
        <v>120</v>
      </c>
      <c r="AT35" t="s">
        <v>233</v>
      </c>
      <c r="AU35" t="s">
        <v>308</v>
      </c>
      <c r="AV35" t="s">
        <v>48</v>
      </c>
      <c r="AW35">
        <v>1</v>
      </c>
      <c r="BB35">
        <v>0.84218749999999987</v>
      </c>
      <c r="BC35" t="s">
        <v>67</v>
      </c>
      <c r="BF35" t="s">
        <v>118</v>
      </c>
      <c r="BG35" t="s">
        <v>120</v>
      </c>
      <c r="BH35" t="s">
        <v>308</v>
      </c>
      <c r="BI35">
        <v>2210</v>
      </c>
      <c r="BJ35">
        <v>1</v>
      </c>
      <c r="BK35" t="s">
        <v>233</v>
      </c>
      <c r="BL35" t="s">
        <v>174</v>
      </c>
      <c r="BM35">
        <v>0.84218749999999987</v>
      </c>
      <c r="BN35" t="s">
        <v>67</v>
      </c>
      <c r="BO35" t="s">
        <v>179</v>
      </c>
      <c r="BP35">
        <v>4056.8789999999999</v>
      </c>
    </row>
    <row r="36" spans="1:68" ht="16.5">
      <c r="A36" s="110" t="str">
        <f t="shared" si="18"/>
        <v>청라교통</v>
      </c>
      <c r="B36" s="111" t="str">
        <f t="shared" si="1"/>
        <v>김형만</v>
      </c>
      <c r="C36" s="112" t="str">
        <f t="shared" si="19"/>
        <v>F</v>
      </c>
      <c r="D36" s="113">
        <f t="shared" si="20"/>
        <v>0.73249999999999993</v>
      </c>
      <c r="E36" s="114">
        <f t="shared" si="21"/>
        <v>9499</v>
      </c>
      <c r="F36" s="115" t="str">
        <f t="shared" si="22"/>
        <v>306</v>
      </c>
      <c r="G36" s="116" t="str">
        <f t="shared" si="23"/>
        <v>70바6089</v>
      </c>
      <c r="H36" s="117">
        <f t="shared" si="24"/>
        <v>2</v>
      </c>
      <c r="I36" s="118">
        <f t="shared" si="25"/>
        <v>3724.7330000000002</v>
      </c>
      <c r="J36" s="119">
        <f t="shared" si="26"/>
        <v>4.0609203194809353E-2</v>
      </c>
      <c r="K36" s="119">
        <f t="shared" si="27"/>
        <v>0.33533979233787242</v>
      </c>
      <c r="L36" s="119">
        <f t="shared" si="28"/>
        <v>0.23411074028661918</v>
      </c>
      <c r="M36" s="120">
        <f t="shared" si="29"/>
        <v>26.364999999999998</v>
      </c>
      <c r="N36" s="121">
        <f t="shared" si="30"/>
        <v>0.1342378097973734</v>
      </c>
      <c r="O36" s="121">
        <f t="shared" si="31"/>
        <v>59.467349740236415</v>
      </c>
      <c r="P36" s="221">
        <f t="shared" si="32"/>
        <v>55</v>
      </c>
      <c r="Q36" s="222">
        <f t="shared" si="33"/>
        <v>5</v>
      </c>
      <c r="R36" s="222">
        <f t="shared" si="34"/>
        <v>2215</v>
      </c>
      <c r="T36">
        <v>531</v>
      </c>
      <c r="U36">
        <v>9499</v>
      </c>
      <c r="V36" t="s">
        <v>310</v>
      </c>
      <c r="W36">
        <v>3724.7330000000002</v>
      </c>
      <c r="X36">
        <v>1596.395</v>
      </c>
      <c r="Y36">
        <v>2.3330000000000002</v>
      </c>
      <c r="Z36">
        <v>26.364999999999998</v>
      </c>
      <c r="AA36">
        <v>133.08387200000001</v>
      </c>
      <c r="AB36">
        <v>5.4044299999999996</v>
      </c>
      <c r="AC36">
        <v>44.628318</v>
      </c>
      <c r="AD36" s="1">
        <v>872</v>
      </c>
      <c r="AE36">
        <v>5</v>
      </c>
      <c r="AF36">
        <v>2215</v>
      </c>
      <c r="AG36">
        <v>92</v>
      </c>
      <c r="AH36">
        <v>27.987860999999999</v>
      </c>
      <c r="AI36">
        <v>43123.8</v>
      </c>
      <c r="AJ36">
        <v>22373.5</v>
      </c>
      <c r="AK36">
        <v>55</v>
      </c>
      <c r="AL36">
        <v>40073</v>
      </c>
      <c r="AM36" t="s">
        <v>311</v>
      </c>
      <c r="AN36" t="s">
        <v>620</v>
      </c>
      <c r="AO36">
        <v>3480.9720000000002</v>
      </c>
      <c r="AR36" t="s">
        <v>118</v>
      </c>
      <c r="AS36" t="s">
        <v>120</v>
      </c>
      <c r="AT36" t="s">
        <v>229</v>
      </c>
      <c r="AU36" t="s">
        <v>310</v>
      </c>
      <c r="AV36" t="s">
        <v>48</v>
      </c>
      <c r="AW36">
        <v>2</v>
      </c>
      <c r="BB36">
        <v>0.73249999999999993</v>
      </c>
      <c r="BC36" t="s">
        <v>70</v>
      </c>
      <c r="BF36" t="s">
        <v>118</v>
      </c>
      <c r="BG36" t="s">
        <v>120</v>
      </c>
      <c r="BH36" t="s">
        <v>310</v>
      </c>
      <c r="BI36">
        <v>9499</v>
      </c>
      <c r="BJ36">
        <v>2</v>
      </c>
      <c r="BK36" t="s">
        <v>229</v>
      </c>
      <c r="BL36" t="s">
        <v>223</v>
      </c>
      <c r="BM36">
        <v>0.73249999999999993</v>
      </c>
      <c r="BN36" t="s">
        <v>70</v>
      </c>
      <c r="BO36" t="s">
        <v>188</v>
      </c>
      <c r="BP36">
        <v>3724.7330000000002</v>
      </c>
    </row>
    <row r="37" spans="1:68" ht="16.5">
      <c r="A37" s="127" t="str">
        <f t="shared" si="18"/>
        <v>청라교통</v>
      </c>
      <c r="B37" s="128" t="str">
        <f t="shared" si="1"/>
        <v>김형배</v>
      </c>
      <c r="C37" s="129" t="str">
        <f t="shared" si="19"/>
        <v>C</v>
      </c>
      <c r="D37" s="130">
        <f t="shared" si="20"/>
        <v>0.88254036561528926</v>
      </c>
      <c r="E37" s="131">
        <f t="shared" si="21"/>
        <v>8595</v>
      </c>
      <c r="F37" s="132" t="str">
        <f t="shared" si="22"/>
        <v>306</v>
      </c>
      <c r="G37" s="133" t="str">
        <f t="shared" si="23"/>
        <v>72바1381</v>
      </c>
      <c r="H37" s="134">
        <f t="shared" si="24"/>
        <v>10</v>
      </c>
      <c r="I37" s="135">
        <f t="shared" si="25"/>
        <v>4171.6439999999993</v>
      </c>
      <c r="J37" s="136">
        <f t="shared" si="26"/>
        <v>1.4044743036299335E-2</v>
      </c>
      <c r="K37" s="136">
        <f t="shared" si="27"/>
        <v>0.25633571081368828</v>
      </c>
      <c r="L37" s="136">
        <f t="shared" si="28"/>
        <v>0.13495878363542049</v>
      </c>
      <c r="M37" s="137">
        <f t="shared" si="29"/>
        <v>18.417000000000002</v>
      </c>
      <c r="N37" s="138">
        <f t="shared" si="30"/>
        <v>2.3971364766504522E-2</v>
      </c>
      <c r="O37" s="138">
        <f t="shared" si="31"/>
        <v>37.659014048178605</v>
      </c>
      <c r="P37" s="219">
        <f t="shared" si="32"/>
        <v>11</v>
      </c>
      <c r="Q37" s="220">
        <f t="shared" si="33"/>
        <v>1</v>
      </c>
      <c r="R37" s="220">
        <f t="shared" si="34"/>
        <v>1571</v>
      </c>
      <c r="T37">
        <v>531</v>
      </c>
      <c r="U37">
        <v>8595</v>
      </c>
      <c r="V37" t="s">
        <v>312</v>
      </c>
      <c r="W37">
        <v>4171.6440000000002</v>
      </c>
      <c r="X37">
        <v>1463.126</v>
      </c>
      <c r="Y37">
        <v>2.851</v>
      </c>
      <c r="Z37">
        <v>18.417000000000002</v>
      </c>
      <c r="AA37">
        <v>131.18524099999999</v>
      </c>
      <c r="AB37">
        <v>1.842463</v>
      </c>
      <c r="AC37">
        <v>33.627462000000001</v>
      </c>
      <c r="AD37" s="1">
        <v>563</v>
      </c>
      <c r="AE37">
        <v>1</v>
      </c>
      <c r="AF37">
        <v>1571</v>
      </c>
      <c r="AG37">
        <v>92</v>
      </c>
      <c r="AH37">
        <v>31.799644000000001</v>
      </c>
      <c r="AI37">
        <v>32700</v>
      </c>
      <c r="AJ37">
        <v>10151.700000000001</v>
      </c>
      <c r="AK37">
        <v>11</v>
      </c>
      <c r="AL37">
        <v>6363</v>
      </c>
      <c r="AM37" t="s">
        <v>313</v>
      </c>
      <c r="AN37" t="s">
        <v>621</v>
      </c>
      <c r="AO37">
        <v>855.38300000000004</v>
      </c>
      <c r="AR37" t="s">
        <v>118</v>
      </c>
      <c r="AS37" t="s">
        <v>120</v>
      </c>
      <c r="AT37" t="s">
        <v>234</v>
      </c>
      <c r="AU37" t="s">
        <v>312</v>
      </c>
      <c r="AV37" t="s">
        <v>48</v>
      </c>
      <c r="AW37">
        <v>10</v>
      </c>
      <c r="BB37">
        <v>0.88254036561528926</v>
      </c>
      <c r="BC37" t="s">
        <v>69</v>
      </c>
      <c r="BF37" t="s">
        <v>118</v>
      </c>
      <c r="BG37" t="s">
        <v>120</v>
      </c>
      <c r="BH37" t="s">
        <v>312</v>
      </c>
      <c r="BI37">
        <v>8595</v>
      </c>
      <c r="BJ37">
        <v>10</v>
      </c>
      <c r="BK37" t="s">
        <v>234</v>
      </c>
      <c r="BL37" t="s">
        <v>232</v>
      </c>
      <c r="BM37">
        <v>0.88254036561528926</v>
      </c>
      <c r="BN37" t="s">
        <v>69</v>
      </c>
      <c r="BO37" t="s">
        <v>177</v>
      </c>
      <c r="BP37">
        <v>4171.6439999999993</v>
      </c>
    </row>
    <row r="38" spans="1:68" ht="16.5">
      <c r="A38" s="110" t="str">
        <f t="shared" si="18"/>
        <v>청라교통</v>
      </c>
      <c r="B38" s="111" t="str">
        <f t="shared" si="1"/>
        <v>김형철</v>
      </c>
      <c r="C38" s="112" t="str">
        <f t="shared" si="19"/>
        <v>F</v>
      </c>
      <c r="D38" s="113">
        <f t="shared" si="20"/>
        <v>0.74031596824056256</v>
      </c>
      <c r="E38" s="114">
        <f t="shared" si="21"/>
        <v>4177</v>
      </c>
      <c r="F38" s="115" t="str">
        <f t="shared" si="22"/>
        <v>306</v>
      </c>
      <c r="G38" s="116" t="str">
        <f t="shared" si="23"/>
        <v>70바6090</v>
      </c>
      <c r="H38" s="117">
        <f t="shared" si="24"/>
        <v>5</v>
      </c>
      <c r="I38" s="118">
        <f t="shared" si="25"/>
        <v>3760.0029999999997</v>
      </c>
      <c r="J38" s="119">
        <f t="shared" si="26"/>
        <v>1.5291076486139362E-2</v>
      </c>
      <c r="K38" s="119">
        <f t="shared" si="27"/>
        <v>0.40219954205818081</v>
      </c>
      <c r="L38" s="119">
        <f t="shared" si="28"/>
        <v>0.16037221246897942</v>
      </c>
      <c r="M38" s="120">
        <f t="shared" si="29"/>
        <v>23.2</v>
      </c>
      <c r="N38" s="121">
        <f t="shared" si="30"/>
        <v>2.6595723460858939E-2</v>
      </c>
      <c r="O38" s="121">
        <f t="shared" si="31"/>
        <v>23.882959667851328</v>
      </c>
      <c r="P38" s="221">
        <f t="shared" si="32"/>
        <v>69</v>
      </c>
      <c r="Q38" s="222">
        <f t="shared" si="33"/>
        <v>1</v>
      </c>
      <c r="R38" s="222">
        <f t="shared" si="34"/>
        <v>898</v>
      </c>
      <c r="T38">
        <v>531</v>
      </c>
      <c r="U38">
        <v>4177</v>
      </c>
      <c r="V38" t="s">
        <v>314</v>
      </c>
      <c r="W38">
        <v>3760.0030000000002</v>
      </c>
      <c r="X38">
        <v>1539.9649999999999</v>
      </c>
      <c r="Y38">
        <v>2.4420000000000002</v>
      </c>
      <c r="Z38">
        <v>23.2</v>
      </c>
      <c r="AA38">
        <v>143.83748600000001</v>
      </c>
      <c r="AB38">
        <v>2.19943</v>
      </c>
      <c r="AC38">
        <v>57.851371</v>
      </c>
      <c r="AD38" s="1">
        <v>603</v>
      </c>
      <c r="AE38">
        <v>1</v>
      </c>
      <c r="AF38">
        <v>898</v>
      </c>
      <c r="AG38">
        <v>94</v>
      </c>
      <c r="AH38">
        <v>26.140633000000001</v>
      </c>
      <c r="AI38">
        <v>44631.6</v>
      </c>
      <c r="AJ38">
        <v>25080.7</v>
      </c>
      <c r="AK38">
        <v>69</v>
      </c>
      <c r="AL38">
        <v>84547</v>
      </c>
      <c r="AM38" t="s">
        <v>315</v>
      </c>
      <c r="AN38" t="s">
        <v>622</v>
      </c>
      <c r="AO38">
        <v>2821.7669999999998</v>
      </c>
      <c r="AR38" t="s">
        <v>118</v>
      </c>
      <c r="AS38" t="s">
        <v>120</v>
      </c>
      <c r="AT38" t="s">
        <v>230</v>
      </c>
      <c r="AU38" t="s">
        <v>314</v>
      </c>
      <c r="AV38" t="s">
        <v>48</v>
      </c>
      <c r="AW38">
        <v>5</v>
      </c>
      <c r="BB38">
        <v>0.74031596824056256</v>
      </c>
      <c r="BC38" t="s">
        <v>70</v>
      </c>
      <c r="BF38" t="s">
        <v>118</v>
      </c>
      <c r="BG38" t="s">
        <v>120</v>
      </c>
      <c r="BH38" t="s">
        <v>314</v>
      </c>
      <c r="BI38">
        <v>4177</v>
      </c>
      <c r="BJ38">
        <v>5</v>
      </c>
      <c r="BK38" t="s">
        <v>230</v>
      </c>
      <c r="BL38" t="s">
        <v>232</v>
      </c>
      <c r="BM38">
        <v>0.74031596824056256</v>
      </c>
      <c r="BN38" t="s">
        <v>70</v>
      </c>
      <c r="BO38" t="s">
        <v>188</v>
      </c>
      <c r="BP38">
        <v>3760.0029999999997</v>
      </c>
    </row>
    <row r="39" spans="1:68" ht="16.5">
      <c r="A39" s="127" t="str">
        <f t="shared" si="18"/>
        <v>청라교통</v>
      </c>
      <c r="B39" s="128" t="str">
        <f t="shared" si="1"/>
        <v>김훈구</v>
      </c>
      <c r="C39" s="129" t="str">
        <f t="shared" si="19"/>
        <v>B</v>
      </c>
      <c r="D39" s="130">
        <f t="shared" si="20"/>
        <v>0.89999999999999991</v>
      </c>
      <c r="E39" s="131">
        <f t="shared" si="21"/>
        <v>6807</v>
      </c>
      <c r="F39" s="132" t="str">
        <f t="shared" si="22"/>
        <v>112</v>
      </c>
      <c r="G39" s="133" t="str">
        <f t="shared" si="23"/>
        <v>70바6091</v>
      </c>
      <c r="H39" s="134">
        <f t="shared" si="24"/>
        <v>1</v>
      </c>
      <c r="I39" s="135">
        <f t="shared" si="25"/>
        <v>2457.5169999999998</v>
      </c>
      <c r="J39" s="136">
        <f t="shared" si="26"/>
        <v>6.5248114456867368E-3</v>
      </c>
      <c r="K39" s="136">
        <f t="shared" si="27"/>
        <v>0.37272470486936277</v>
      </c>
      <c r="L39" s="136">
        <f t="shared" si="28"/>
        <v>0.15584836239179628</v>
      </c>
      <c r="M39" s="137">
        <f t="shared" si="29"/>
        <v>16.617999999999999</v>
      </c>
      <c r="N39" s="138">
        <f t="shared" si="30"/>
        <v>0.32553182745022724</v>
      </c>
      <c r="O39" s="138">
        <f t="shared" si="31"/>
        <v>67.832694544941091</v>
      </c>
      <c r="P39" s="219">
        <f t="shared" si="32"/>
        <v>3</v>
      </c>
      <c r="Q39" s="220">
        <f t="shared" si="33"/>
        <v>8</v>
      </c>
      <c r="R39" s="220">
        <f t="shared" si="34"/>
        <v>1667</v>
      </c>
      <c r="T39">
        <v>531</v>
      </c>
      <c r="U39">
        <v>6807</v>
      </c>
      <c r="V39" t="s">
        <v>316</v>
      </c>
      <c r="W39">
        <v>2457.5169999999998</v>
      </c>
      <c r="X39">
        <v>1300.191</v>
      </c>
      <c r="Y39">
        <v>1.89</v>
      </c>
      <c r="Z39">
        <v>16.617999999999999</v>
      </c>
      <c r="AA39">
        <v>146.315799</v>
      </c>
      <c r="AB39">
        <v>0.95468299999999995</v>
      </c>
      <c r="AC39">
        <v>54.535513000000002</v>
      </c>
      <c r="AD39" s="1">
        <v>383</v>
      </c>
      <c r="AE39">
        <v>8</v>
      </c>
      <c r="AF39">
        <v>1667</v>
      </c>
      <c r="AG39">
        <v>81</v>
      </c>
      <c r="AH39">
        <v>16.795978000000002</v>
      </c>
      <c r="AI39">
        <v>1601</v>
      </c>
      <c r="AJ39">
        <v>0</v>
      </c>
      <c r="AK39">
        <v>3</v>
      </c>
      <c r="AL39">
        <v>665</v>
      </c>
      <c r="AM39" t="s">
        <v>317</v>
      </c>
      <c r="AN39" t="s">
        <v>623</v>
      </c>
      <c r="AO39">
        <v>2457.5169999999998</v>
      </c>
      <c r="AR39" t="s">
        <v>118</v>
      </c>
      <c r="AS39" t="s">
        <v>119</v>
      </c>
      <c r="AT39" t="s">
        <v>215</v>
      </c>
      <c r="AU39" t="s">
        <v>316</v>
      </c>
      <c r="AV39" t="s">
        <v>48</v>
      </c>
      <c r="AW39">
        <v>1</v>
      </c>
      <c r="BB39">
        <v>0.89999999999999991</v>
      </c>
      <c r="BC39" t="s">
        <v>68</v>
      </c>
      <c r="BF39" t="s">
        <v>118</v>
      </c>
      <c r="BG39" t="s">
        <v>119</v>
      </c>
      <c r="BH39" t="s">
        <v>316</v>
      </c>
      <c r="BI39">
        <v>6807</v>
      </c>
      <c r="BJ39">
        <v>1</v>
      </c>
      <c r="BK39" t="s">
        <v>215</v>
      </c>
      <c r="BL39" t="s">
        <v>174</v>
      </c>
      <c r="BM39">
        <v>0.89999999999999991</v>
      </c>
      <c r="BN39" t="s">
        <v>68</v>
      </c>
      <c r="BO39" t="s">
        <v>175</v>
      </c>
      <c r="BP39">
        <v>2457.5169999999998</v>
      </c>
    </row>
    <row r="40" spans="1:68" ht="16.5">
      <c r="A40" s="110" t="str">
        <f t="shared" si="18"/>
        <v>청라교통</v>
      </c>
      <c r="B40" s="111" t="str">
        <f t="shared" si="1"/>
        <v>나철근</v>
      </c>
      <c r="C40" s="112" t="str">
        <f t="shared" si="19"/>
        <v>A</v>
      </c>
      <c r="D40" s="113">
        <f t="shared" si="20"/>
        <v>0.98725944692554957</v>
      </c>
      <c r="E40" s="114">
        <f t="shared" si="21"/>
        <v>2391</v>
      </c>
      <c r="F40" s="115" t="str">
        <f t="shared" si="22"/>
        <v>112</v>
      </c>
      <c r="G40" s="116" t="str">
        <f t="shared" si="23"/>
        <v>70바5996</v>
      </c>
      <c r="H40" s="117">
        <f t="shared" si="24"/>
        <v>2</v>
      </c>
      <c r="I40" s="118">
        <f t="shared" si="25"/>
        <v>2332.9919999999997</v>
      </c>
      <c r="J40" s="119">
        <f t="shared" si="26"/>
        <v>1.1920980608861704E-2</v>
      </c>
      <c r="K40" s="119">
        <f t="shared" si="27"/>
        <v>0.36948313992007042</v>
      </c>
      <c r="L40" s="119">
        <f t="shared" si="28"/>
        <v>0.15259375085726828</v>
      </c>
      <c r="M40" s="120">
        <f t="shared" si="29"/>
        <v>11.878</v>
      </c>
      <c r="N40" s="121">
        <f t="shared" si="30"/>
        <v>0.128590239486462</v>
      </c>
      <c r="O40" s="121">
        <f t="shared" si="31"/>
        <v>4.7578388609990947</v>
      </c>
      <c r="P40" s="221">
        <f t="shared" si="32"/>
        <v>0</v>
      </c>
      <c r="Q40" s="222">
        <f t="shared" si="33"/>
        <v>3</v>
      </c>
      <c r="R40" s="222">
        <f t="shared" si="34"/>
        <v>111</v>
      </c>
      <c r="T40">
        <v>531</v>
      </c>
      <c r="U40">
        <v>2391</v>
      </c>
      <c r="V40" t="s">
        <v>318</v>
      </c>
      <c r="W40">
        <v>2332.9920000000002</v>
      </c>
      <c r="X40">
        <v>1115.9929999999999</v>
      </c>
      <c r="Y40">
        <v>2.0910000000000002</v>
      </c>
      <c r="Z40">
        <v>11.878</v>
      </c>
      <c r="AA40">
        <v>149.080521</v>
      </c>
      <c r="AB40">
        <v>1.7771859999999999</v>
      </c>
      <c r="AC40">
        <v>55.082738999999997</v>
      </c>
      <c r="AD40" s="1">
        <v>356</v>
      </c>
      <c r="AE40">
        <v>3</v>
      </c>
      <c r="AF40">
        <v>111</v>
      </c>
      <c r="AG40">
        <v>79</v>
      </c>
      <c r="AH40">
        <v>15.649207000000001</v>
      </c>
      <c r="AI40">
        <v>1316.7</v>
      </c>
      <c r="AJ40">
        <v>0</v>
      </c>
      <c r="AK40">
        <v>0</v>
      </c>
      <c r="AL40">
        <v>0</v>
      </c>
      <c r="AM40" t="s">
        <v>319</v>
      </c>
      <c r="AN40" t="s">
        <v>624</v>
      </c>
      <c r="AO40">
        <v>1908.6769999999999</v>
      </c>
      <c r="AR40" t="s">
        <v>118</v>
      </c>
      <c r="AS40" t="s">
        <v>119</v>
      </c>
      <c r="AT40" t="s">
        <v>201</v>
      </c>
      <c r="AU40" t="s">
        <v>318</v>
      </c>
      <c r="AV40" t="s">
        <v>48</v>
      </c>
      <c r="AW40">
        <v>2</v>
      </c>
      <c r="BB40">
        <v>0.98725944692554957</v>
      </c>
      <c r="BC40" t="s">
        <v>66</v>
      </c>
      <c r="BF40" t="s">
        <v>118</v>
      </c>
      <c r="BG40" t="s">
        <v>119</v>
      </c>
      <c r="BH40" t="s">
        <v>318</v>
      </c>
      <c r="BI40">
        <v>2391</v>
      </c>
      <c r="BJ40">
        <v>2</v>
      </c>
      <c r="BK40" t="s">
        <v>201</v>
      </c>
      <c r="BL40" t="s">
        <v>252</v>
      </c>
      <c r="BM40">
        <v>0.98725944692554957</v>
      </c>
      <c r="BN40" t="s">
        <v>66</v>
      </c>
      <c r="BO40" t="s">
        <v>178</v>
      </c>
      <c r="BP40">
        <v>2332.9919999999997</v>
      </c>
    </row>
    <row r="41" spans="1:68" ht="16.5">
      <c r="A41" s="127" t="str">
        <f t="shared" si="18"/>
        <v>청라교통</v>
      </c>
      <c r="B41" s="128" t="str">
        <f t="shared" si="1"/>
        <v>동용렬</v>
      </c>
      <c r="C41" s="129" t="str">
        <f t="shared" si="19"/>
        <v>B</v>
      </c>
      <c r="D41" s="130">
        <f t="shared" si="20"/>
        <v>0.90160597626929118</v>
      </c>
      <c r="E41" s="131">
        <f t="shared" si="21"/>
        <v>1005</v>
      </c>
      <c r="F41" s="132" t="str">
        <f t="shared" si="22"/>
        <v>112</v>
      </c>
      <c r="G41" s="133" t="str">
        <f t="shared" si="23"/>
        <v>70바6062</v>
      </c>
      <c r="H41" s="134">
        <f t="shared" si="24"/>
        <v>2</v>
      </c>
      <c r="I41" s="135">
        <f t="shared" si="25"/>
        <v>2558.1320000000001</v>
      </c>
      <c r="J41" s="136">
        <f t="shared" si="26"/>
        <v>4.7033203627242767E-2</v>
      </c>
      <c r="K41" s="136">
        <f t="shared" si="27"/>
        <v>0.37165525741679939</v>
      </c>
      <c r="L41" s="136">
        <f t="shared" si="28"/>
        <v>0.21343699230532279</v>
      </c>
      <c r="M41" s="137">
        <f t="shared" si="29"/>
        <v>18.863</v>
      </c>
      <c r="N41" s="138">
        <f t="shared" si="30"/>
        <v>0.15636409692697639</v>
      </c>
      <c r="O41" s="138">
        <f t="shared" si="31"/>
        <v>67.58838089668555</v>
      </c>
      <c r="P41" s="219">
        <f t="shared" si="32"/>
        <v>10</v>
      </c>
      <c r="Q41" s="220">
        <f t="shared" si="33"/>
        <v>4</v>
      </c>
      <c r="R41" s="220">
        <f t="shared" si="34"/>
        <v>1729</v>
      </c>
      <c r="T41">
        <v>531</v>
      </c>
      <c r="U41">
        <v>1005</v>
      </c>
      <c r="V41" t="s">
        <v>320</v>
      </c>
      <c r="W41">
        <v>2558.1320000000001</v>
      </c>
      <c r="X41">
        <v>1415.174</v>
      </c>
      <c r="Y41">
        <v>1.8080000000000001</v>
      </c>
      <c r="Z41">
        <v>18.863</v>
      </c>
      <c r="AA41">
        <v>159.25440800000001</v>
      </c>
      <c r="AB41">
        <v>7.4902449999999998</v>
      </c>
      <c r="AC41">
        <v>59.187738000000003</v>
      </c>
      <c r="AD41" s="1">
        <v>546</v>
      </c>
      <c r="AE41">
        <v>4</v>
      </c>
      <c r="AF41">
        <v>1729</v>
      </c>
      <c r="AG41">
        <v>83</v>
      </c>
      <c r="AH41">
        <v>16.063178000000001</v>
      </c>
      <c r="AI41">
        <v>2850.3</v>
      </c>
      <c r="AJ41">
        <v>0</v>
      </c>
      <c r="AK41">
        <v>10</v>
      </c>
      <c r="AL41">
        <v>9204</v>
      </c>
      <c r="AM41" t="s">
        <v>321</v>
      </c>
      <c r="AN41" t="s">
        <v>625</v>
      </c>
      <c r="AO41">
        <v>2427.395</v>
      </c>
      <c r="AR41" t="s">
        <v>118</v>
      </c>
      <c r="AS41" t="s">
        <v>119</v>
      </c>
      <c r="AT41" t="s">
        <v>209</v>
      </c>
      <c r="AU41" t="s">
        <v>320</v>
      </c>
      <c r="AV41" t="s">
        <v>48</v>
      </c>
      <c r="AW41">
        <v>2</v>
      </c>
      <c r="BB41">
        <v>0.90160597626929118</v>
      </c>
      <c r="BC41" t="s">
        <v>68</v>
      </c>
      <c r="BF41" t="s">
        <v>118</v>
      </c>
      <c r="BG41" t="s">
        <v>119</v>
      </c>
      <c r="BH41" t="s">
        <v>320</v>
      </c>
      <c r="BI41">
        <v>1005</v>
      </c>
      <c r="BJ41">
        <v>2</v>
      </c>
      <c r="BK41" t="s">
        <v>209</v>
      </c>
      <c r="BL41" t="s">
        <v>221</v>
      </c>
      <c r="BM41">
        <v>0.90160597626929118</v>
      </c>
      <c r="BN41" t="s">
        <v>68</v>
      </c>
      <c r="BO41" t="s">
        <v>175</v>
      </c>
      <c r="BP41">
        <v>2558.1320000000001</v>
      </c>
    </row>
    <row r="42" spans="1:68" ht="16.5">
      <c r="A42" s="110" t="str">
        <f t="shared" si="18"/>
        <v>청라교통</v>
      </c>
      <c r="B42" s="111" t="str">
        <f t="shared" si="1"/>
        <v>민지홍</v>
      </c>
      <c r="C42" s="112" t="str">
        <f t="shared" si="19"/>
        <v>C</v>
      </c>
      <c r="D42" s="113">
        <f t="shared" si="20"/>
        <v>0.85</v>
      </c>
      <c r="E42" s="114">
        <f t="shared" si="21"/>
        <v>6711</v>
      </c>
      <c r="F42" s="115" t="str">
        <f t="shared" si="22"/>
        <v>308</v>
      </c>
      <c r="G42" s="116" t="str">
        <f t="shared" si="23"/>
        <v>75아1292</v>
      </c>
      <c r="H42" s="117">
        <f t="shared" si="24"/>
        <v>1</v>
      </c>
      <c r="I42" s="118">
        <f t="shared" si="25"/>
        <v>4547.4930000000004</v>
      </c>
      <c r="J42" s="119">
        <f t="shared" si="26"/>
        <v>3.2456483376436501E-2</v>
      </c>
      <c r="K42" s="119">
        <f t="shared" si="27"/>
        <v>0.36179671625955273</v>
      </c>
      <c r="L42" s="119">
        <f t="shared" si="28"/>
        <v>0.10489295970329145</v>
      </c>
      <c r="M42" s="120">
        <f t="shared" si="29"/>
        <v>19.007000000000001</v>
      </c>
      <c r="N42" s="121">
        <f t="shared" si="30"/>
        <v>0</v>
      </c>
      <c r="O42" s="121">
        <f t="shared" si="31"/>
        <v>27.97145592087772</v>
      </c>
      <c r="P42" s="221">
        <f t="shared" si="32"/>
        <v>90</v>
      </c>
      <c r="Q42" s="222">
        <f t="shared" si="33"/>
        <v>0</v>
      </c>
      <c r="R42" s="222">
        <f t="shared" si="34"/>
        <v>1272</v>
      </c>
      <c r="T42">
        <v>531</v>
      </c>
      <c r="U42">
        <v>6711</v>
      </c>
      <c r="V42" t="s">
        <v>322</v>
      </c>
      <c r="W42">
        <v>4547.4930000000004</v>
      </c>
      <c r="X42">
        <v>1783.1869999999999</v>
      </c>
      <c r="Y42">
        <v>2.5499999999999998</v>
      </c>
      <c r="Z42">
        <v>19.007000000000001</v>
      </c>
      <c r="AA42">
        <v>163.01276200000001</v>
      </c>
      <c r="AB42">
        <v>5.2908210000000002</v>
      </c>
      <c r="AC42">
        <v>58.977482000000002</v>
      </c>
      <c r="AD42" s="1">
        <v>477</v>
      </c>
      <c r="AE42">
        <v>0</v>
      </c>
      <c r="AF42">
        <v>1272</v>
      </c>
      <c r="AG42">
        <v>93</v>
      </c>
      <c r="AH42">
        <v>27.896545</v>
      </c>
      <c r="AI42">
        <v>87918.7</v>
      </c>
      <c r="AJ42">
        <v>23345.8</v>
      </c>
      <c r="AK42">
        <v>90</v>
      </c>
      <c r="AL42">
        <v>60379</v>
      </c>
      <c r="AM42" t="s">
        <v>323</v>
      </c>
      <c r="AN42" t="s">
        <v>626</v>
      </c>
      <c r="AO42">
        <v>4547.4930000000004</v>
      </c>
      <c r="AR42" t="s">
        <v>118</v>
      </c>
      <c r="AS42" t="s">
        <v>122</v>
      </c>
      <c r="AT42" t="s">
        <v>250</v>
      </c>
      <c r="AU42" t="s">
        <v>322</v>
      </c>
      <c r="AV42" t="s">
        <v>48</v>
      </c>
      <c r="AW42">
        <v>1</v>
      </c>
      <c r="BB42">
        <v>0.85</v>
      </c>
      <c r="BC42" t="s">
        <v>69</v>
      </c>
      <c r="BF42" t="s">
        <v>118</v>
      </c>
      <c r="BG42" t="s">
        <v>122</v>
      </c>
      <c r="BH42" t="s">
        <v>322</v>
      </c>
      <c r="BI42">
        <v>6711</v>
      </c>
      <c r="BJ42">
        <v>1</v>
      </c>
      <c r="BK42" t="s">
        <v>250</v>
      </c>
      <c r="BL42" t="s">
        <v>174</v>
      </c>
      <c r="BM42">
        <v>0.85</v>
      </c>
      <c r="BN42" t="s">
        <v>69</v>
      </c>
      <c r="BO42" t="s">
        <v>177</v>
      </c>
      <c r="BP42">
        <v>4547.4930000000004</v>
      </c>
    </row>
    <row r="43" spans="1:68" ht="16.5">
      <c r="A43" s="127" t="str">
        <f t="shared" si="18"/>
        <v>청라교통</v>
      </c>
      <c r="B43" s="128" t="str">
        <f t="shared" si="1"/>
        <v>박경태</v>
      </c>
      <c r="C43" s="129" t="str">
        <f t="shared" si="19"/>
        <v>C</v>
      </c>
      <c r="D43" s="130">
        <f t="shared" si="20"/>
        <v>0.88947368421052631</v>
      </c>
      <c r="E43" s="131">
        <f t="shared" si="21"/>
        <v>1900</v>
      </c>
      <c r="F43" s="132" t="str">
        <f t="shared" si="22"/>
        <v>112</v>
      </c>
      <c r="G43" s="133" t="str">
        <f t="shared" si="23"/>
        <v>72바1573</v>
      </c>
      <c r="H43" s="134">
        <f t="shared" si="24"/>
        <v>1</v>
      </c>
      <c r="I43" s="135">
        <f t="shared" si="25"/>
        <v>837.11300000000006</v>
      </c>
      <c r="J43" s="136">
        <f t="shared" si="26"/>
        <v>4.3095380500672312E-2</v>
      </c>
      <c r="K43" s="136">
        <f t="shared" si="27"/>
        <v>0.38142703121058269</v>
      </c>
      <c r="L43" s="136">
        <f t="shared" si="28"/>
        <v>0.24369469832627136</v>
      </c>
      <c r="M43" s="137">
        <f t="shared" si="29"/>
        <v>23.42</v>
      </c>
      <c r="N43" s="138">
        <f t="shared" si="30"/>
        <v>0.11312549916626506</v>
      </c>
      <c r="O43" s="138">
        <f t="shared" si="31"/>
        <v>81.110982902212058</v>
      </c>
      <c r="P43" s="219">
        <f t="shared" si="32"/>
        <v>13</v>
      </c>
      <c r="Q43" s="220">
        <f t="shared" si="33"/>
        <v>1</v>
      </c>
      <c r="R43" s="220">
        <f t="shared" si="34"/>
        <v>717</v>
      </c>
      <c r="T43">
        <v>531</v>
      </c>
      <c r="U43">
        <v>1900</v>
      </c>
      <c r="V43" t="s">
        <v>532</v>
      </c>
      <c r="W43">
        <v>883.97400000000005</v>
      </c>
      <c r="X43">
        <v>525.01</v>
      </c>
      <c r="Y43">
        <v>1.6839999999999999</v>
      </c>
      <c r="Z43">
        <v>23.42</v>
      </c>
      <c r="AA43">
        <v>51.036375</v>
      </c>
      <c r="AB43">
        <v>2.1994319999999998</v>
      </c>
      <c r="AC43">
        <v>19.466653000000001</v>
      </c>
      <c r="AD43" s="1">
        <v>204</v>
      </c>
      <c r="AE43">
        <v>1</v>
      </c>
      <c r="AF43">
        <v>717</v>
      </c>
      <c r="AG43">
        <v>85</v>
      </c>
      <c r="AH43">
        <v>17.320468999999999</v>
      </c>
      <c r="AI43">
        <v>1114.4000000000001</v>
      </c>
      <c r="AJ43">
        <v>8.6999999999999993</v>
      </c>
      <c r="AK43">
        <v>13</v>
      </c>
      <c r="AL43">
        <v>4427</v>
      </c>
      <c r="AM43" t="s">
        <v>533</v>
      </c>
      <c r="AN43" t="s">
        <v>627</v>
      </c>
      <c r="AO43">
        <v>837.11300000000006</v>
      </c>
      <c r="AR43" t="s">
        <v>118</v>
      </c>
      <c r="AS43" t="s">
        <v>119</v>
      </c>
      <c r="AT43" t="s">
        <v>217</v>
      </c>
      <c r="AU43" t="s">
        <v>532</v>
      </c>
      <c r="AV43" t="s">
        <v>48</v>
      </c>
      <c r="AW43">
        <v>1</v>
      </c>
      <c r="BB43">
        <v>0.88947368421052631</v>
      </c>
      <c r="BC43" t="s">
        <v>69</v>
      </c>
      <c r="BF43" t="s">
        <v>118</v>
      </c>
      <c r="BG43" t="s">
        <v>119</v>
      </c>
      <c r="BH43" t="s">
        <v>532</v>
      </c>
      <c r="BI43">
        <v>1900</v>
      </c>
      <c r="BJ43">
        <v>1</v>
      </c>
      <c r="BK43" t="s">
        <v>217</v>
      </c>
      <c r="BL43" t="s">
        <v>174</v>
      </c>
      <c r="BM43">
        <v>0.88947368421052631</v>
      </c>
      <c r="BN43" t="s">
        <v>69</v>
      </c>
      <c r="BO43" t="s">
        <v>177</v>
      </c>
      <c r="BP43">
        <v>837.11300000000006</v>
      </c>
    </row>
    <row r="44" spans="1:68" ht="16.5">
      <c r="A44" s="110" t="str">
        <f t="shared" si="18"/>
        <v>청라교통</v>
      </c>
      <c r="B44" s="111" t="str">
        <f t="shared" si="1"/>
        <v>박동식</v>
      </c>
      <c r="C44" s="112" t="str">
        <f t="shared" si="19"/>
        <v>A</v>
      </c>
      <c r="D44" s="113">
        <f t="shared" si="20"/>
        <v>0.95823902624811508</v>
      </c>
      <c r="E44" s="114">
        <f t="shared" si="21"/>
        <v>3564</v>
      </c>
      <c r="F44" s="115" t="str">
        <f t="shared" si="22"/>
        <v>306</v>
      </c>
      <c r="G44" s="116" t="str">
        <f t="shared" si="23"/>
        <v>70바6051</v>
      </c>
      <c r="H44" s="117">
        <f t="shared" si="24"/>
        <v>2</v>
      </c>
      <c r="I44" s="118">
        <f t="shared" si="25"/>
        <v>4065.0650000000001</v>
      </c>
      <c r="J44" s="119">
        <f t="shared" si="26"/>
        <v>3.5437536412939938E-3</v>
      </c>
      <c r="K44" s="119">
        <f t="shared" si="27"/>
        <v>0.21463098571011874</v>
      </c>
      <c r="L44" s="119">
        <f t="shared" si="28"/>
        <v>8.2409506367056864E-2</v>
      </c>
      <c r="M44" s="120">
        <f t="shared" si="29"/>
        <v>14.778</v>
      </c>
      <c r="N44" s="121">
        <f t="shared" si="30"/>
        <v>4.9199705293765286E-2</v>
      </c>
      <c r="O44" s="121">
        <f t="shared" si="31"/>
        <v>4.3049742132044626</v>
      </c>
      <c r="P44" s="221">
        <f t="shared" si="32"/>
        <v>1</v>
      </c>
      <c r="Q44" s="222">
        <f t="shared" si="33"/>
        <v>2</v>
      </c>
      <c r="R44" s="222">
        <f t="shared" si="34"/>
        <v>175</v>
      </c>
      <c r="T44">
        <v>531</v>
      </c>
      <c r="U44">
        <v>3564</v>
      </c>
      <c r="V44" t="s">
        <v>324</v>
      </c>
      <c r="W44">
        <v>4065.0650000000001</v>
      </c>
      <c r="X44">
        <v>1260.422</v>
      </c>
      <c r="Y44">
        <v>3.2250000000000001</v>
      </c>
      <c r="Z44">
        <v>14.778</v>
      </c>
      <c r="AA44">
        <v>123.52579900000001</v>
      </c>
      <c r="AB44">
        <v>0.437745</v>
      </c>
      <c r="AC44">
        <v>26.512464000000001</v>
      </c>
      <c r="AD44" s="1">
        <v>335</v>
      </c>
      <c r="AE44">
        <v>2</v>
      </c>
      <c r="AF44">
        <v>175</v>
      </c>
      <c r="AG44">
        <v>96</v>
      </c>
      <c r="AH44">
        <v>32.908631</v>
      </c>
      <c r="AI44">
        <v>21143.4</v>
      </c>
      <c r="AJ44">
        <v>5142.5</v>
      </c>
      <c r="AK44">
        <v>1</v>
      </c>
      <c r="AL44">
        <v>6</v>
      </c>
      <c r="AM44" t="s">
        <v>325</v>
      </c>
      <c r="AN44" t="s">
        <v>628</v>
      </c>
      <c r="AO44">
        <v>3942.8850000000002</v>
      </c>
      <c r="AR44" t="s">
        <v>118</v>
      </c>
      <c r="AS44" t="s">
        <v>120</v>
      </c>
      <c r="AT44" t="s">
        <v>225</v>
      </c>
      <c r="AU44" t="s">
        <v>324</v>
      </c>
      <c r="AV44" t="s">
        <v>48</v>
      </c>
      <c r="AW44">
        <v>2</v>
      </c>
      <c r="BB44">
        <v>0.95823902624811508</v>
      </c>
      <c r="BC44" t="s">
        <v>66</v>
      </c>
      <c r="BF44" t="s">
        <v>118</v>
      </c>
      <c r="BG44" t="s">
        <v>120</v>
      </c>
      <c r="BH44" t="s">
        <v>324</v>
      </c>
      <c r="BI44">
        <v>3564</v>
      </c>
      <c r="BJ44">
        <v>2</v>
      </c>
      <c r="BK44" t="s">
        <v>225</v>
      </c>
      <c r="BL44" t="s">
        <v>531</v>
      </c>
      <c r="BM44">
        <v>0.95823902624811508</v>
      </c>
      <c r="BN44" t="s">
        <v>66</v>
      </c>
      <c r="BO44" t="s">
        <v>178</v>
      </c>
      <c r="BP44">
        <v>4065.0650000000001</v>
      </c>
    </row>
    <row r="45" spans="1:68" ht="16.5">
      <c r="A45" s="127" t="str">
        <f t="shared" si="18"/>
        <v>청라교통</v>
      </c>
      <c r="B45" s="128" t="str">
        <f t="shared" si="1"/>
        <v>박상신</v>
      </c>
      <c r="C45" s="129" t="str">
        <f t="shared" si="19"/>
        <v>A</v>
      </c>
      <c r="D45" s="130">
        <f t="shared" si="20"/>
        <v>0.95489740510864696</v>
      </c>
      <c r="E45" s="131">
        <f t="shared" si="21"/>
        <v>9673</v>
      </c>
      <c r="F45" s="132" t="str">
        <f t="shared" si="22"/>
        <v>306</v>
      </c>
      <c r="G45" s="133" t="str">
        <f t="shared" si="23"/>
        <v>70바5921</v>
      </c>
      <c r="H45" s="134">
        <f t="shared" si="24"/>
        <v>2</v>
      </c>
      <c r="I45" s="135">
        <f t="shared" si="25"/>
        <v>4014.1530000000002</v>
      </c>
      <c r="J45" s="136">
        <f t="shared" si="26"/>
        <v>4.2795571929414222E-3</v>
      </c>
      <c r="K45" s="136">
        <f t="shared" si="27"/>
        <v>0.21349536023294871</v>
      </c>
      <c r="L45" s="136">
        <f t="shared" si="28"/>
        <v>7.4984685436753407E-2</v>
      </c>
      <c r="M45" s="137">
        <f t="shared" si="29"/>
        <v>14.802</v>
      </c>
      <c r="N45" s="138">
        <f t="shared" si="30"/>
        <v>9.964742250731351E-2</v>
      </c>
      <c r="O45" s="138">
        <f t="shared" si="31"/>
        <v>10.238772662626463</v>
      </c>
      <c r="P45" s="219">
        <f t="shared" si="32"/>
        <v>1</v>
      </c>
      <c r="Q45" s="220">
        <f t="shared" si="33"/>
        <v>4</v>
      </c>
      <c r="R45" s="220">
        <f t="shared" si="34"/>
        <v>411</v>
      </c>
      <c r="T45">
        <v>531</v>
      </c>
      <c r="U45">
        <v>9673</v>
      </c>
      <c r="V45" t="s">
        <v>326</v>
      </c>
      <c r="W45">
        <v>4014.1529999999998</v>
      </c>
      <c r="X45">
        <v>1312.558</v>
      </c>
      <c r="Y45">
        <v>3.0579999999999998</v>
      </c>
      <c r="Z45">
        <v>14.802</v>
      </c>
      <c r="AA45">
        <v>122.994968</v>
      </c>
      <c r="AB45">
        <v>0.52636400000000005</v>
      </c>
      <c r="AC45">
        <v>26.258855000000001</v>
      </c>
      <c r="AD45" s="1">
        <v>301</v>
      </c>
      <c r="AE45">
        <v>4</v>
      </c>
      <c r="AF45">
        <v>411</v>
      </c>
      <c r="AG45">
        <v>91</v>
      </c>
      <c r="AH45">
        <v>32.636724999999998</v>
      </c>
      <c r="AI45">
        <v>24619.4</v>
      </c>
      <c r="AJ45">
        <v>5145.2</v>
      </c>
      <c r="AK45">
        <v>1</v>
      </c>
      <c r="AL45">
        <v>23</v>
      </c>
      <c r="AM45" t="s">
        <v>327</v>
      </c>
      <c r="AN45" t="s">
        <v>629</v>
      </c>
      <c r="AO45">
        <v>3769.4</v>
      </c>
      <c r="AR45" t="s">
        <v>118</v>
      </c>
      <c r="AS45" t="s">
        <v>120</v>
      </c>
      <c r="AT45" t="s">
        <v>222</v>
      </c>
      <c r="AU45" t="s">
        <v>326</v>
      </c>
      <c r="AV45" t="s">
        <v>48</v>
      </c>
      <c r="AW45">
        <v>2</v>
      </c>
      <c r="BB45">
        <v>0.95489740510864696</v>
      </c>
      <c r="BC45" t="s">
        <v>66</v>
      </c>
      <c r="BF45" t="s">
        <v>118</v>
      </c>
      <c r="BG45" t="s">
        <v>120</v>
      </c>
      <c r="BH45" t="s">
        <v>326</v>
      </c>
      <c r="BI45">
        <v>9673</v>
      </c>
      <c r="BJ45">
        <v>2</v>
      </c>
      <c r="BK45" t="s">
        <v>222</v>
      </c>
      <c r="BL45" t="s">
        <v>226</v>
      </c>
      <c r="BM45">
        <v>0.95489740510864696</v>
      </c>
      <c r="BN45" t="s">
        <v>66</v>
      </c>
      <c r="BO45" t="s">
        <v>178</v>
      </c>
      <c r="BP45">
        <v>4014.1530000000002</v>
      </c>
    </row>
    <row r="46" spans="1:68" ht="16.5">
      <c r="A46" s="110" t="str">
        <f t="shared" si="18"/>
        <v>청라교통</v>
      </c>
      <c r="B46" s="111" t="str">
        <f t="shared" si="1"/>
        <v>박상진</v>
      </c>
      <c r="C46" s="112" t="str">
        <f t="shared" si="19"/>
        <v>C</v>
      </c>
      <c r="D46" s="113">
        <f t="shared" si="20"/>
        <v>0.87489100176899903</v>
      </c>
      <c r="E46" s="114">
        <f t="shared" si="21"/>
        <v>8570</v>
      </c>
      <c r="F46" s="115" t="str">
        <f t="shared" si="22"/>
        <v>308</v>
      </c>
      <c r="G46" s="116" t="str">
        <f t="shared" si="23"/>
        <v>70바6034</v>
      </c>
      <c r="H46" s="117">
        <f t="shared" si="24"/>
        <v>6</v>
      </c>
      <c r="I46" s="118">
        <f t="shared" si="25"/>
        <v>4935.3710000000001</v>
      </c>
      <c r="J46" s="119">
        <f t="shared" si="26"/>
        <v>2.4875069962277528E-2</v>
      </c>
      <c r="K46" s="119">
        <f t="shared" si="27"/>
        <v>0.27164114362459518</v>
      </c>
      <c r="L46" s="119">
        <f t="shared" si="28"/>
        <v>7.4563796723691081E-2</v>
      </c>
      <c r="M46" s="120">
        <f t="shared" si="29"/>
        <v>20.297000000000001</v>
      </c>
      <c r="N46" s="121">
        <f t="shared" si="30"/>
        <v>0</v>
      </c>
      <c r="O46" s="121">
        <f t="shared" si="31"/>
        <v>27.900638067533322</v>
      </c>
      <c r="P46" s="221">
        <f t="shared" si="32"/>
        <v>2</v>
      </c>
      <c r="Q46" s="222">
        <f t="shared" si="33"/>
        <v>0</v>
      </c>
      <c r="R46" s="222">
        <f t="shared" si="34"/>
        <v>1377</v>
      </c>
      <c r="T46">
        <v>531</v>
      </c>
      <c r="U46">
        <v>8570</v>
      </c>
      <c r="V46" t="s">
        <v>328</v>
      </c>
      <c r="W46">
        <v>4935.3710000000001</v>
      </c>
      <c r="X46">
        <v>1866.7080000000001</v>
      </c>
      <c r="Y46">
        <v>2.6440000000000001</v>
      </c>
      <c r="Z46">
        <v>20.297000000000001</v>
      </c>
      <c r="AA46">
        <v>143.504119</v>
      </c>
      <c r="AB46">
        <v>3.5696750000000002</v>
      </c>
      <c r="AC46">
        <v>38.981622999999999</v>
      </c>
      <c r="AD46" s="1">
        <v>368</v>
      </c>
      <c r="AE46">
        <v>0</v>
      </c>
      <c r="AF46">
        <v>1377</v>
      </c>
      <c r="AG46">
        <v>92</v>
      </c>
      <c r="AH46">
        <v>34.391841999999997</v>
      </c>
      <c r="AI46">
        <v>44311.5</v>
      </c>
      <c r="AJ46">
        <v>20478.8</v>
      </c>
      <c r="AK46">
        <v>2</v>
      </c>
      <c r="AL46">
        <v>862</v>
      </c>
      <c r="AM46" t="s">
        <v>329</v>
      </c>
      <c r="AN46" t="s">
        <v>630</v>
      </c>
      <c r="AO46">
        <v>1417.6890000000001</v>
      </c>
      <c r="AR46" t="s">
        <v>118</v>
      </c>
      <c r="AS46" t="s">
        <v>122</v>
      </c>
      <c r="AT46" t="s">
        <v>248</v>
      </c>
      <c r="AU46" t="s">
        <v>328</v>
      </c>
      <c r="AV46" t="s">
        <v>48</v>
      </c>
      <c r="AW46">
        <v>6</v>
      </c>
      <c r="BB46">
        <v>0.87489100176899903</v>
      </c>
      <c r="BC46" t="s">
        <v>69</v>
      </c>
      <c r="BF46" t="s">
        <v>118</v>
      </c>
      <c r="BG46" t="s">
        <v>122</v>
      </c>
      <c r="BH46" t="s">
        <v>328</v>
      </c>
      <c r="BI46">
        <v>8570</v>
      </c>
      <c r="BJ46">
        <v>6</v>
      </c>
      <c r="BK46" t="s">
        <v>248</v>
      </c>
      <c r="BL46" t="s">
        <v>251</v>
      </c>
      <c r="BM46">
        <v>0.87489100176899903</v>
      </c>
      <c r="BN46" t="s">
        <v>69</v>
      </c>
      <c r="BO46" t="s">
        <v>177</v>
      </c>
      <c r="BP46">
        <v>4935.3710000000001</v>
      </c>
    </row>
    <row r="47" spans="1:68" ht="16.5">
      <c r="A47" s="127" t="str">
        <f t="shared" si="18"/>
        <v>청라교통</v>
      </c>
      <c r="B47" s="128" t="str">
        <f t="shared" si="1"/>
        <v>박승재</v>
      </c>
      <c r="C47" s="129" t="str">
        <f t="shared" si="19"/>
        <v>B</v>
      </c>
      <c r="D47" s="130">
        <f t="shared" si="20"/>
        <v>0.90999999999999981</v>
      </c>
      <c r="E47" s="131">
        <f t="shared" si="21"/>
        <v>4742</v>
      </c>
      <c r="F47" s="132" t="str">
        <f t="shared" si="22"/>
        <v>112</v>
      </c>
      <c r="G47" s="133" t="str">
        <f t="shared" si="23"/>
        <v>70바6066</v>
      </c>
      <c r="H47" s="134">
        <f t="shared" si="24"/>
        <v>1</v>
      </c>
      <c r="I47" s="135">
        <f t="shared" si="25"/>
        <v>2396.3339999999998</v>
      </c>
      <c r="J47" s="136">
        <f t="shared" si="26"/>
        <v>1.2215335896900194E-2</v>
      </c>
      <c r="K47" s="136">
        <f t="shared" si="27"/>
        <v>0.38029337799946966</v>
      </c>
      <c r="L47" s="136">
        <f t="shared" si="28"/>
        <v>0.33259136664588496</v>
      </c>
      <c r="M47" s="137">
        <f t="shared" si="29"/>
        <v>13.246</v>
      </c>
      <c r="N47" s="138">
        <f t="shared" si="30"/>
        <v>0</v>
      </c>
      <c r="O47" s="138">
        <f t="shared" si="31"/>
        <v>18.319649931937704</v>
      </c>
      <c r="P47" s="219">
        <f t="shared" si="32"/>
        <v>2</v>
      </c>
      <c r="Q47" s="220">
        <f t="shared" si="33"/>
        <v>0</v>
      </c>
      <c r="R47" s="220">
        <f t="shared" si="34"/>
        <v>439</v>
      </c>
      <c r="T47">
        <v>531</v>
      </c>
      <c r="U47">
        <v>4742</v>
      </c>
      <c r="V47" t="s">
        <v>330</v>
      </c>
      <c r="W47">
        <v>2396.3339999999998</v>
      </c>
      <c r="X47">
        <v>1196.691</v>
      </c>
      <c r="Y47">
        <v>2.0019999999999998</v>
      </c>
      <c r="Z47">
        <v>13.246</v>
      </c>
      <c r="AA47">
        <v>143.03274300000001</v>
      </c>
      <c r="AB47">
        <v>1.747193</v>
      </c>
      <c r="AC47">
        <v>54.394404999999999</v>
      </c>
      <c r="AD47" s="1">
        <v>797</v>
      </c>
      <c r="AE47">
        <v>0</v>
      </c>
      <c r="AF47">
        <v>439</v>
      </c>
      <c r="AG47">
        <v>78</v>
      </c>
      <c r="AH47">
        <v>16.753744000000001</v>
      </c>
      <c r="AI47">
        <v>1951.3</v>
      </c>
      <c r="AJ47">
        <v>0</v>
      </c>
      <c r="AK47">
        <v>2</v>
      </c>
      <c r="AL47">
        <v>3523</v>
      </c>
      <c r="AM47" t="s">
        <v>331</v>
      </c>
      <c r="AN47" t="s">
        <v>631</v>
      </c>
      <c r="AO47">
        <v>2396.3339999999998</v>
      </c>
      <c r="AR47" t="s">
        <v>118</v>
      </c>
      <c r="AS47" t="s">
        <v>119</v>
      </c>
      <c r="AT47" t="s">
        <v>213</v>
      </c>
      <c r="AU47" t="s">
        <v>330</v>
      </c>
      <c r="AV47" t="s">
        <v>48</v>
      </c>
      <c r="AW47">
        <v>1</v>
      </c>
      <c r="BB47">
        <v>0.90999999999999981</v>
      </c>
      <c r="BC47" t="s">
        <v>68</v>
      </c>
      <c r="BF47" t="s">
        <v>118</v>
      </c>
      <c r="BG47" t="s">
        <v>119</v>
      </c>
      <c r="BH47" t="s">
        <v>330</v>
      </c>
      <c r="BI47">
        <v>4742</v>
      </c>
      <c r="BJ47">
        <v>1</v>
      </c>
      <c r="BK47" t="s">
        <v>213</v>
      </c>
      <c r="BL47" t="s">
        <v>174</v>
      </c>
      <c r="BM47">
        <v>0.90999999999999981</v>
      </c>
      <c r="BN47" t="s">
        <v>68</v>
      </c>
      <c r="BO47" t="s">
        <v>175</v>
      </c>
      <c r="BP47">
        <v>2396.3339999999998</v>
      </c>
    </row>
    <row r="48" spans="1:68" ht="16.5">
      <c r="A48" s="110" t="str">
        <f t="shared" si="18"/>
        <v>청라교통</v>
      </c>
      <c r="B48" s="111" t="str">
        <f t="shared" si="1"/>
        <v>박시형</v>
      </c>
      <c r="C48" s="112" t="str">
        <f t="shared" si="19"/>
        <v>A</v>
      </c>
      <c r="D48" s="113">
        <f t="shared" si="20"/>
        <v>0.95158569701224915</v>
      </c>
      <c r="E48" s="114">
        <f t="shared" si="21"/>
        <v>1815</v>
      </c>
      <c r="F48" s="115" t="str">
        <f t="shared" si="22"/>
        <v>112</v>
      </c>
      <c r="G48" s="116" t="str">
        <f t="shared" si="23"/>
        <v>72바1573</v>
      </c>
      <c r="H48" s="117">
        <f t="shared" si="24"/>
        <v>11</v>
      </c>
      <c r="I48" s="118">
        <f t="shared" si="25"/>
        <v>2131.6040000000003</v>
      </c>
      <c r="J48" s="119">
        <f t="shared" si="26"/>
        <v>2.6853698974948631E-2</v>
      </c>
      <c r="K48" s="119">
        <f t="shared" si="27"/>
        <v>0.37208350957466452</v>
      </c>
      <c r="L48" s="119">
        <f t="shared" si="28"/>
        <v>0.23315775350393408</v>
      </c>
      <c r="M48" s="120">
        <f t="shared" si="29"/>
        <v>15.426</v>
      </c>
      <c r="N48" s="121">
        <f t="shared" si="30"/>
        <v>0.14073908662209306</v>
      </c>
      <c r="O48" s="121">
        <f t="shared" si="31"/>
        <v>57.421547341813962</v>
      </c>
      <c r="P48" s="221">
        <f t="shared" si="32"/>
        <v>6</v>
      </c>
      <c r="Q48" s="222">
        <f t="shared" si="33"/>
        <v>3</v>
      </c>
      <c r="R48" s="222">
        <f t="shared" si="34"/>
        <v>1224</v>
      </c>
      <c r="T48">
        <v>531</v>
      </c>
      <c r="U48">
        <v>1815</v>
      </c>
      <c r="V48" t="s">
        <v>332</v>
      </c>
      <c r="W48">
        <v>2131.6039999999998</v>
      </c>
      <c r="X48">
        <v>1079.873</v>
      </c>
      <c r="Y48">
        <v>1.974</v>
      </c>
      <c r="Z48">
        <v>15.426</v>
      </c>
      <c r="AA48">
        <v>133.39663200000001</v>
      </c>
      <c r="AB48">
        <v>3.5821930000000002</v>
      </c>
      <c r="AC48">
        <v>49.634687</v>
      </c>
      <c r="AD48" s="1">
        <v>497</v>
      </c>
      <c r="AE48">
        <v>3</v>
      </c>
      <c r="AF48">
        <v>1224</v>
      </c>
      <c r="AG48">
        <v>87</v>
      </c>
      <c r="AH48">
        <v>15.979443</v>
      </c>
      <c r="AI48">
        <v>2286.4</v>
      </c>
      <c r="AJ48">
        <v>22.5</v>
      </c>
      <c r="AK48">
        <v>6</v>
      </c>
      <c r="AL48">
        <v>924</v>
      </c>
      <c r="AM48" t="s">
        <v>333</v>
      </c>
      <c r="AN48" t="s">
        <v>632</v>
      </c>
      <c r="AO48">
        <v>369.96499999999997</v>
      </c>
      <c r="AR48" t="s">
        <v>118</v>
      </c>
      <c r="AS48" t="s">
        <v>119</v>
      </c>
      <c r="AT48" t="s">
        <v>217</v>
      </c>
      <c r="AU48" t="s">
        <v>332</v>
      </c>
      <c r="AV48" t="s">
        <v>48</v>
      </c>
      <c r="AW48">
        <v>11</v>
      </c>
      <c r="BB48">
        <v>0.95158569701224915</v>
      </c>
      <c r="BC48" t="s">
        <v>66</v>
      </c>
      <c r="BF48" t="s">
        <v>118</v>
      </c>
      <c r="BG48" t="s">
        <v>119</v>
      </c>
      <c r="BH48" t="s">
        <v>332</v>
      </c>
      <c r="BI48">
        <v>1815</v>
      </c>
      <c r="BJ48">
        <v>11</v>
      </c>
      <c r="BK48" t="s">
        <v>217</v>
      </c>
      <c r="BL48" t="s">
        <v>207</v>
      </c>
      <c r="BM48">
        <v>0.95158569701224915</v>
      </c>
      <c r="BN48" t="s">
        <v>66</v>
      </c>
      <c r="BO48" t="s">
        <v>178</v>
      </c>
      <c r="BP48">
        <v>2131.6040000000003</v>
      </c>
    </row>
    <row r="49" spans="1:68" ht="16.5">
      <c r="A49" s="127" t="str">
        <f t="shared" si="18"/>
        <v>청라교통</v>
      </c>
      <c r="B49" s="128" t="str">
        <f t="shared" si="1"/>
        <v>박양우</v>
      </c>
      <c r="C49" s="129" t="str">
        <f t="shared" si="19"/>
        <v>D</v>
      </c>
      <c r="D49" s="130">
        <f t="shared" si="20"/>
        <v>0.83142857142857141</v>
      </c>
      <c r="E49" s="131">
        <f t="shared" si="21"/>
        <v>7326</v>
      </c>
      <c r="F49" s="132" t="str">
        <f t="shared" si="22"/>
        <v>307</v>
      </c>
      <c r="G49" s="133" t="str">
        <f t="shared" si="23"/>
        <v>72바1701</v>
      </c>
      <c r="H49" s="134">
        <f t="shared" si="24"/>
        <v>1</v>
      </c>
      <c r="I49" s="135">
        <f t="shared" si="25"/>
        <v>3484.1669999999999</v>
      </c>
      <c r="J49" s="136">
        <f t="shared" si="26"/>
        <v>2.2837486770699102E-2</v>
      </c>
      <c r="K49" s="136">
        <f t="shared" si="27"/>
        <v>0.32291211068254244</v>
      </c>
      <c r="L49" s="136">
        <f t="shared" si="28"/>
        <v>0.19229847478608231</v>
      </c>
      <c r="M49" s="137">
        <f t="shared" si="29"/>
        <v>23.373000000000001</v>
      </c>
      <c r="N49" s="138">
        <f t="shared" si="30"/>
        <v>0.51662276808201213</v>
      </c>
      <c r="O49" s="138">
        <f t="shared" si="31"/>
        <v>55.450843774135969</v>
      </c>
      <c r="P49" s="219">
        <f t="shared" si="32"/>
        <v>26</v>
      </c>
      <c r="Q49" s="220">
        <f t="shared" si="33"/>
        <v>18</v>
      </c>
      <c r="R49" s="220">
        <f t="shared" si="34"/>
        <v>1932</v>
      </c>
      <c r="T49">
        <v>531</v>
      </c>
      <c r="U49">
        <v>7326</v>
      </c>
      <c r="V49" t="s">
        <v>334</v>
      </c>
      <c r="W49">
        <v>3484.1669999999999</v>
      </c>
      <c r="X49">
        <v>1496.5119999999999</v>
      </c>
      <c r="Y49">
        <v>2.3279999999999998</v>
      </c>
      <c r="Z49">
        <v>23.373000000000001</v>
      </c>
      <c r="AA49">
        <v>133.320537</v>
      </c>
      <c r="AB49">
        <v>3.0447060000000001</v>
      </c>
      <c r="AC49">
        <v>43.050815999999998</v>
      </c>
      <c r="AD49" s="1">
        <v>670</v>
      </c>
      <c r="AE49">
        <v>18</v>
      </c>
      <c r="AF49">
        <v>1932</v>
      </c>
      <c r="AG49">
        <v>94</v>
      </c>
      <c r="AH49">
        <v>26.133759999999999</v>
      </c>
      <c r="AI49">
        <v>43434.8</v>
      </c>
      <c r="AJ49">
        <v>19270</v>
      </c>
      <c r="AK49">
        <v>26</v>
      </c>
      <c r="AL49">
        <v>19981</v>
      </c>
      <c r="AM49" t="s">
        <v>335</v>
      </c>
      <c r="AN49" t="s">
        <v>633</v>
      </c>
      <c r="AO49">
        <v>3484.1669999999999</v>
      </c>
      <c r="AR49" t="s">
        <v>118</v>
      </c>
      <c r="AS49" t="s">
        <v>121</v>
      </c>
      <c r="AT49" t="s">
        <v>241</v>
      </c>
      <c r="AU49" t="s">
        <v>334</v>
      </c>
      <c r="AV49" t="s">
        <v>48</v>
      </c>
      <c r="AW49">
        <v>1</v>
      </c>
      <c r="BB49">
        <v>0.83142857142857141</v>
      </c>
      <c r="BC49" t="s">
        <v>67</v>
      </c>
      <c r="BF49" t="s">
        <v>118</v>
      </c>
      <c r="BG49" t="s">
        <v>121</v>
      </c>
      <c r="BH49" t="s">
        <v>334</v>
      </c>
      <c r="BI49">
        <v>7326</v>
      </c>
      <c r="BJ49">
        <v>1</v>
      </c>
      <c r="BK49" t="s">
        <v>241</v>
      </c>
      <c r="BL49" t="s">
        <v>174</v>
      </c>
      <c r="BM49">
        <v>0.83142857142857141</v>
      </c>
      <c r="BN49" t="s">
        <v>67</v>
      </c>
      <c r="BO49" t="s">
        <v>179</v>
      </c>
      <c r="BP49">
        <v>3484.1669999999999</v>
      </c>
    </row>
    <row r="50" spans="1:68" ht="16.5">
      <c r="A50" s="110" t="str">
        <f t="shared" si="18"/>
        <v>청라교통</v>
      </c>
      <c r="B50" s="111" t="str">
        <f t="shared" si="1"/>
        <v>박영수</v>
      </c>
      <c r="C50" s="112" t="str">
        <f t="shared" si="19"/>
        <v>F</v>
      </c>
      <c r="D50" s="113">
        <f t="shared" si="20"/>
        <v>0.79713369362381037</v>
      </c>
      <c r="E50" s="114">
        <f t="shared" si="21"/>
        <v>3458</v>
      </c>
      <c r="F50" s="115" t="str">
        <f t="shared" si="22"/>
        <v>307</v>
      </c>
      <c r="G50" s="116" t="str">
        <f t="shared" si="23"/>
        <v>72바1702</v>
      </c>
      <c r="H50" s="117">
        <f t="shared" si="24"/>
        <v>2</v>
      </c>
      <c r="I50" s="118">
        <f t="shared" si="25"/>
        <v>4091.1369999999997</v>
      </c>
      <c r="J50" s="119">
        <f t="shared" si="26"/>
        <v>6.8686807951581635E-3</v>
      </c>
      <c r="K50" s="119">
        <f t="shared" si="27"/>
        <v>0.27234668437904885</v>
      </c>
      <c r="L50" s="119">
        <f t="shared" si="28"/>
        <v>0.16059105329398651</v>
      </c>
      <c r="M50" s="120">
        <f t="shared" si="29"/>
        <v>21.395</v>
      </c>
      <c r="N50" s="121">
        <f t="shared" si="30"/>
        <v>2.4443082693148627E-2</v>
      </c>
      <c r="O50" s="121">
        <f t="shared" si="31"/>
        <v>5.939669094435116</v>
      </c>
      <c r="P50" s="221">
        <f t="shared" si="32"/>
        <v>1</v>
      </c>
      <c r="Q50" s="222">
        <f t="shared" si="33"/>
        <v>1</v>
      </c>
      <c r="R50" s="222">
        <f t="shared" si="34"/>
        <v>243</v>
      </c>
      <c r="T50">
        <v>531</v>
      </c>
      <c r="U50">
        <v>3458</v>
      </c>
      <c r="V50" t="s">
        <v>336</v>
      </c>
      <c r="W50">
        <v>4091.1370000000002</v>
      </c>
      <c r="X50">
        <v>1770.4010000000001</v>
      </c>
      <c r="Y50">
        <v>2.3109999999999999</v>
      </c>
      <c r="Z50">
        <v>21.395</v>
      </c>
      <c r="AA50">
        <v>147.48552599999999</v>
      </c>
      <c r="AB50">
        <v>1.013031</v>
      </c>
      <c r="AC50">
        <v>40.167194000000002</v>
      </c>
      <c r="AD50" s="1">
        <v>657</v>
      </c>
      <c r="AE50">
        <v>1</v>
      </c>
      <c r="AF50">
        <v>243</v>
      </c>
      <c r="AG50">
        <v>94</v>
      </c>
      <c r="AH50">
        <v>27.739243999999999</v>
      </c>
      <c r="AI50">
        <v>26253.7</v>
      </c>
      <c r="AJ50">
        <v>10085</v>
      </c>
      <c r="AK50">
        <v>1</v>
      </c>
      <c r="AL50">
        <v>1</v>
      </c>
      <c r="AM50" t="s">
        <v>337</v>
      </c>
      <c r="AN50" t="s">
        <v>634</v>
      </c>
      <c r="AO50">
        <v>3964.7179999999998</v>
      </c>
      <c r="AR50" t="s">
        <v>118</v>
      </c>
      <c r="AS50" t="s">
        <v>121</v>
      </c>
      <c r="AT50" t="s">
        <v>242</v>
      </c>
      <c r="AU50" t="s">
        <v>336</v>
      </c>
      <c r="AV50" t="s">
        <v>48</v>
      </c>
      <c r="AW50">
        <v>2</v>
      </c>
      <c r="BB50">
        <v>0.79713369362381037</v>
      </c>
      <c r="BC50" t="s">
        <v>70</v>
      </c>
      <c r="BF50" t="s">
        <v>118</v>
      </c>
      <c r="BG50" t="s">
        <v>121</v>
      </c>
      <c r="BH50" t="s">
        <v>336</v>
      </c>
      <c r="BI50">
        <v>3458</v>
      </c>
      <c r="BJ50">
        <v>2</v>
      </c>
      <c r="BK50" t="s">
        <v>242</v>
      </c>
      <c r="BL50" t="s">
        <v>245</v>
      </c>
      <c r="BM50">
        <v>0.79713369362381037</v>
      </c>
      <c r="BN50" t="s">
        <v>70</v>
      </c>
      <c r="BO50" t="s">
        <v>188</v>
      </c>
      <c r="BP50">
        <v>4091.1369999999997</v>
      </c>
    </row>
    <row r="51" spans="1:68" ht="16.5">
      <c r="A51" s="127" t="str">
        <f t="shared" si="18"/>
        <v>청라교통</v>
      </c>
      <c r="B51" s="128" t="str">
        <f t="shared" si="1"/>
        <v>박용호</v>
      </c>
      <c r="C51" s="129" t="str">
        <f t="shared" si="19"/>
        <v>S</v>
      </c>
      <c r="D51" s="130">
        <f t="shared" si="20"/>
        <v>1.0794999999999999</v>
      </c>
      <c r="E51" s="131">
        <f t="shared" si="21"/>
        <v>1680</v>
      </c>
      <c r="F51" s="132" t="str">
        <f t="shared" si="22"/>
        <v>112</v>
      </c>
      <c r="G51" s="133" t="str">
        <f t="shared" si="23"/>
        <v>70바6062</v>
      </c>
      <c r="H51" s="134">
        <f t="shared" si="24"/>
        <v>1</v>
      </c>
      <c r="I51" s="135">
        <f t="shared" si="25"/>
        <v>1464.848</v>
      </c>
      <c r="J51" s="136">
        <f t="shared" si="26"/>
        <v>1.4185813465524454E-2</v>
      </c>
      <c r="K51" s="136">
        <f t="shared" si="27"/>
        <v>0.37029704332930863</v>
      </c>
      <c r="L51" s="136">
        <f t="shared" si="28"/>
        <v>0.22459668170349414</v>
      </c>
      <c r="M51" s="137">
        <f t="shared" si="29"/>
        <v>14.752000000000001</v>
      </c>
      <c r="N51" s="138">
        <f t="shared" si="30"/>
        <v>0.2047994058086573</v>
      </c>
      <c r="O51" s="138">
        <f t="shared" si="31"/>
        <v>42.052144659377632</v>
      </c>
      <c r="P51" s="219">
        <f t="shared" si="32"/>
        <v>11</v>
      </c>
      <c r="Q51" s="220">
        <f t="shared" si="33"/>
        <v>3</v>
      </c>
      <c r="R51" s="220">
        <f t="shared" si="34"/>
        <v>616</v>
      </c>
      <c r="T51">
        <v>531</v>
      </c>
      <c r="U51">
        <v>1680</v>
      </c>
      <c r="V51" t="s">
        <v>338</v>
      </c>
      <c r="W51">
        <v>1464.848</v>
      </c>
      <c r="X51">
        <v>678.596</v>
      </c>
      <c r="Y51">
        <v>2.1589999999999998</v>
      </c>
      <c r="Z51">
        <v>14.752000000000001</v>
      </c>
      <c r="AA51">
        <v>85.158316999999997</v>
      </c>
      <c r="AB51">
        <v>1.20804</v>
      </c>
      <c r="AC51">
        <v>31.533873</v>
      </c>
      <c r="AD51" s="1">
        <v>329</v>
      </c>
      <c r="AE51">
        <v>3</v>
      </c>
      <c r="AF51">
        <v>616</v>
      </c>
      <c r="AG51">
        <v>81</v>
      </c>
      <c r="AH51">
        <v>17.201467000000001</v>
      </c>
      <c r="AI51">
        <v>2027.2</v>
      </c>
      <c r="AJ51">
        <v>0</v>
      </c>
      <c r="AK51">
        <v>11</v>
      </c>
      <c r="AL51">
        <v>11780</v>
      </c>
      <c r="AM51" t="s">
        <v>339</v>
      </c>
      <c r="AN51" t="s">
        <v>635</v>
      </c>
      <c r="AO51">
        <v>1464.848</v>
      </c>
      <c r="AR51" t="s">
        <v>118</v>
      </c>
      <c r="AS51" t="s">
        <v>119</v>
      </c>
      <c r="AT51" t="s">
        <v>209</v>
      </c>
      <c r="AU51" t="s">
        <v>338</v>
      </c>
      <c r="AV51" t="s">
        <v>48</v>
      </c>
      <c r="AW51">
        <v>1</v>
      </c>
      <c r="BB51">
        <v>1.0794999999999999</v>
      </c>
      <c r="BC51" t="s">
        <v>71</v>
      </c>
      <c r="BF51" t="s">
        <v>118</v>
      </c>
      <c r="BG51" t="s">
        <v>119</v>
      </c>
      <c r="BH51" t="s">
        <v>338</v>
      </c>
      <c r="BI51">
        <v>1680</v>
      </c>
      <c r="BJ51">
        <v>1</v>
      </c>
      <c r="BK51" t="s">
        <v>209</v>
      </c>
      <c r="BL51" t="s">
        <v>174</v>
      </c>
      <c r="BM51">
        <v>1.0794999999999999</v>
      </c>
      <c r="BN51" t="s">
        <v>71</v>
      </c>
      <c r="BO51" t="s">
        <v>176</v>
      </c>
      <c r="BP51">
        <v>1464.848</v>
      </c>
    </row>
    <row r="52" spans="1:68" ht="16.5">
      <c r="A52" s="110" t="str">
        <f t="shared" si="18"/>
        <v>청라교통</v>
      </c>
      <c r="B52" s="111" t="str">
        <f t="shared" si="1"/>
        <v>박용환</v>
      </c>
      <c r="C52" s="112" t="str">
        <f t="shared" si="19"/>
        <v>A</v>
      </c>
      <c r="D52" s="113">
        <f t="shared" si="20"/>
        <v>0.97278122157164315</v>
      </c>
      <c r="E52" s="114">
        <f t="shared" si="21"/>
        <v>4298</v>
      </c>
      <c r="F52" s="115" t="str">
        <f t="shared" si="22"/>
        <v>308</v>
      </c>
      <c r="G52" s="116" t="str">
        <f t="shared" si="23"/>
        <v>70바6035</v>
      </c>
      <c r="H52" s="117">
        <f t="shared" si="24"/>
        <v>2</v>
      </c>
      <c r="I52" s="118">
        <f t="shared" si="25"/>
        <v>4914.7669999999998</v>
      </c>
      <c r="J52" s="119">
        <f t="shared" si="26"/>
        <v>3.0092769677920371E-2</v>
      </c>
      <c r="K52" s="119">
        <f t="shared" si="27"/>
        <v>0.22844979273943969</v>
      </c>
      <c r="L52" s="119">
        <f t="shared" si="28"/>
        <v>0.10743133906449685</v>
      </c>
      <c r="M52" s="120">
        <f t="shared" si="29"/>
        <v>17.338000000000001</v>
      </c>
      <c r="N52" s="121">
        <f t="shared" si="30"/>
        <v>0.28485582327707498</v>
      </c>
      <c r="O52" s="121">
        <f t="shared" si="31"/>
        <v>4.8628958402300659</v>
      </c>
      <c r="P52" s="221">
        <f t="shared" si="32"/>
        <v>0</v>
      </c>
      <c r="Q52" s="222">
        <f t="shared" si="33"/>
        <v>14</v>
      </c>
      <c r="R52" s="222">
        <f t="shared" si="34"/>
        <v>239</v>
      </c>
      <c r="T52">
        <v>531</v>
      </c>
      <c r="U52">
        <v>4298</v>
      </c>
      <c r="V52" t="s">
        <v>340</v>
      </c>
      <c r="W52">
        <v>4914.7669999999998</v>
      </c>
      <c r="X52">
        <v>1701.259</v>
      </c>
      <c r="Y52">
        <v>2.8889999999999998</v>
      </c>
      <c r="Z52">
        <v>17.338000000000001</v>
      </c>
      <c r="AA52">
        <v>138.08994799999999</v>
      </c>
      <c r="AB52">
        <v>4.1555090000000003</v>
      </c>
      <c r="AC52">
        <v>31.546620000000001</v>
      </c>
      <c r="AD52" s="1">
        <v>528</v>
      </c>
      <c r="AE52">
        <v>14</v>
      </c>
      <c r="AF52">
        <v>239</v>
      </c>
      <c r="AG52">
        <v>91</v>
      </c>
      <c r="AH52">
        <v>35.591054999999997</v>
      </c>
      <c r="AI52">
        <v>33975.300000000003</v>
      </c>
      <c r="AJ52">
        <v>11958.4</v>
      </c>
      <c r="AK52">
        <v>0</v>
      </c>
      <c r="AL52">
        <v>0</v>
      </c>
      <c r="AM52" t="s">
        <v>341</v>
      </c>
      <c r="AN52" t="s">
        <v>636</v>
      </c>
      <c r="AO52">
        <v>4654.0940000000001</v>
      </c>
      <c r="AR52" t="s">
        <v>118</v>
      </c>
      <c r="AS52" t="s">
        <v>122</v>
      </c>
      <c r="AT52" t="s">
        <v>249</v>
      </c>
      <c r="AU52" t="s">
        <v>340</v>
      </c>
      <c r="AV52" t="s">
        <v>48</v>
      </c>
      <c r="AW52">
        <v>2</v>
      </c>
      <c r="BB52">
        <v>0.97278122157164315</v>
      </c>
      <c r="BC52" t="s">
        <v>66</v>
      </c>
      <c r="BF52" t="s">
        <v>118</v>
      </c>
      <c r="BG52" t="s">
        <v>122</v>
      </c>
      <c r="BH52" t="s">
        <v>340</v>
      </c>
      <c r="BI52">
        <v>4298</v>
      </c>
      <c r="BJ52">
        <v>2</v>
      </c>
      <c r="BK52" t="s">
        <v>249</v>
      </c>
      <c r="BL52" t="s">
        <v>531</v>
      </c>
      <c r="BM52">
        <v>0.97278122157164315</v>
      </c>
      <c r="BN52" t="s">
        <v>66</v>
      </c>
      <c r="BO52" t="s">
        <v>178</v>
      </c>
      <c r="BP52">
        <v>4914.7669999999998</v>
      </c>
    </row>
    <row r="53" spans="1:68" ht="16.5">
      <c r="A53" s="127" t="str">
        <f t="shared" si="18"/>
        <v>청라교통</v>
      </c>
      <c r="B53" s="128" t="str">
        <f t="shared" si="1"/>
        <v>박제군</v>
      </c>
      <c r="C53" s="129" t="str">
        <f t="shared" si="19"/>
        <v>S</v>
      </c>
      <c r="D53" s="130">
        <f t="shared" si="20"/>
        <v>1.160952380952381</v>
      </c>
      <c r="E53" s="131">
        <f t="shared" si="21"/>
        <v>5642</v>
      </c>
      <c r="F53" s="132" t="str">
        <f t="shared" si="22"/>
        <v>112</v>
      </c>
      <c r="G53" s="133" t="str">
        <f t="shared" si="23"/>
        <v>70바5997</v>
      </c>
      <c r="H53" s="134">
        <f t="shared" si="24"/>
        <v>1</v>
      </c>
      <c r="I53" s="135">
        <f t="shared" si="25"/>
        <v>2329.4899999999998</v>
      </c>
      <c r="J53" s="136">
        <f t="shared" si="26"/>
        <v>6.7781114939651143E-3</v>
      </c>
      <c r="K53" s="136">
        <f t="shared" si="27"/>
        <v>0.31263485849269612</v>
      </c>
      <c r="L53" s="136">
        <f t="shared" si="28"/>
        <v>0.16613078399134576</v>
      </c>
      <c r="M53" s="137">
        <f t="shared" si="29"/>
        <v>11.93</v>
      </c>
      <c r="N53" s="138">
        <f t="shared" si="30"/>
        <v>4.2927851160554462E-2</v>
      </c>
      <c r="O53" s="138">
        <f t="shared" si="31"/>
        <v>16.18379988752903</v>
      </c>
      <c r="P53" s="219">
        <f t="shared" si="32"/>
        <v>0</v>
      </c>
      <c r="Q53" s="220">
        <f t="shared" si="33"/>
        <v>1</v>
      </c>
      <c r="R53" s="220">
        <f t="shared" si="34"/>
        <v>377</v>
      </c>
      <c r="T53">
        <v>531</v>
      </c>
      <c r="U53">
        <v>5642</v>
      </c>
      <c r="V53" t="s">
        <v>342</v>
      </c>
      <c r="W53">
        <v>2329.4899999999998</v>
      </c>
      <c r="X53">
        <v>955.45299999999997</v>
      </c>
      <c r="Y53">
        <v>2.4380000000000002</v>
      </c>
      <c r="Z53">
        <v>11.93</v>
      </c>
      <c r="AA53">
        <v>137.938569</v>
      </c>
      <c r="AB53">
        <v>0.93496299999999999</v>
      </c>
      <c r="AC53">
        <v>43.124405000000003</v>
      </c>
      <c r="AD53" s="1">
        <v>387</v>
      </c>
      <c r="AE53">
        <v>1</v>
      </c>
      <c r="AF53">
        <v>377</v>
      </c>
      <c r="AG53">
        <v>81</v>
      </c>
      <c r="AH53">
        <v>16.887879000000002</v>
      </c>
      <c r="AI53">
        <v>699.5</v>
      </c>
      <c r="AJ53">
        <v>0</v>
      </c>
      <c r="AK53">
        <v>0</v>
      </c>
      <c r="AL53">
        <v>0</v>
      </c>
      <c r="AM53" t="s">
        <v>343</v>
      </c>
      <c r="AN53" t="s">
        <v>637</v>
      </c>
      <c r="AO53">
        <v>2329.4899999999998</v>
      </c>
      <c r="AR53" t="s">
        <v>118</v>
      </c>
      <c r="AS53" t="s">
        <v>119</v>
      </c>
      <c r="AT53" t="s">
        <v>202</v>
      </c>
      <c r="AU53" t="s">
        <v>342</v>
      </c>
      <c r="AV53" t="s">
        <v>48</v>
      </c>
      <c r="AW53">
        <v>1</v>
      </c>
      <c r="BB53">
        <v>1.160952380952381</v>
      </c>
      <c r="BC53" t="s">
        <v>71</v>
      </c>
      <c r="BF53" t="s">
        <v>118</v>
      </c>
      <c r="BG53" t="s">
        <v>119</v>
      </c>
      <c r="BH53" t="s">
        <v>342</v>
      </c>
      <c r="BI53">
        <v>5642</v>
      </c>
      <c r="BJ53">
        <v>1</v>
      </c>
      <c r="BK53" t="s">
        <v>202</v>
      </c>
      <c r="BL53" t="s">
        <v>174</v>
      </c>
      <c r="BM53">
        <v>1.160952380952381</v>
      </c>
      <c r="BN53" t="s">
        <v>71</v>
      </c>
      <c r="BO53" t="s">
        <v>176</v>
      </c>
      <c r="BP53">
        <v>2329.4899999999998</v>
      </c>
    </row>
    <row r="54" spans="1:68" ht="16.5">
      <c r="A54" s="110" t="str">
        <f t="shared" si="18"/>
        <v>청라교통</v>
      </c>
      <c r="B54" s="111" t="str">
        <f t="shared" si="1"/>
        <v>박주택</v>
      </c>
      <c r="C54" s="112" t="str">
        <f t="shared" si="19"/>
        <v>F</v>
      </c>
      <c r="D54" s="113">
        <f t="shared" si="20"/>
        <v>0.71633333333333338</v>
      </c>
      <c r="E54" s="114">
        <f t="shared" si="21"/>
        <v>5278</v>
      </c>
      <c r="F54" s="115" t="str">
        <f t="shared" si="22"/>
        <v>308</v>
      </c>
      <c r="G54" s="116" t="str">
        <f t="shared" si="23"/>
        <v>70바5066</v>
      </c>
      <c r="H54" s="117">
        <f t="shared" si="24"/>
        <v>1</v>
      </c>
      <c r="I54" s="118">
        <f t="shared" si="25"/>
        <v>4459.42</v>
      </c>
      <c r="J54" s="119">
        <f t="shared" si="26"/>
        <v>1.852843123133276E-2</v>
      </c>
      <c r="K54" s="119">
        <f t="shared" si="27"/>
        <v>0.40279768969767615</v>
      </c>
      <c r="L54" s="119">
        <f t="shared" si="28"/>
        <v>0.15607410829210974</v>
      </c>
      <c r="M54" s="120">
        <f t="shared" si="29"/>
        <v>25.861999999999998</v>
      </c>
      <c r="N54" s="121">
        <f t="shared" si="30"/>
        <v>0.11212220423283745</v>
      </c>
      <c r="O54" s="121">
        <f t="shared" si="31"/>
        <v>26.034775822864855</v>
      </c>
      <c r="P54" s="221">
        <f t="shared" si="32"/>
        <v>78</v>
      </c>
      <c r="Q54" s="222">
        <f t="shared" si="33"/>
        <v>5</v>
      </c>
      <c r="R54" s="222">
        <f t="shared" si="34"/>
        <v>1161</v>
      </c>
      <c r="T54">
        <v>531</v>
      </c>
      <c r="U54">
        <v>5278</v>
      </c>
      <c r="V54" t="s">
        <v>344</v>
      </c>
      <c r="W54">
        <v>4459.42</v>
      </c>
      <c r="X54">
        <v>2075.0140000000001</v>
      </c>
      <c r="Y54">
        <v>2.149</v>
      </c>
      <c r="Z54">
        <v>25.861999999999998</v>
      </c>
      <c r="AA54">
        <v>153.83164199999999</v>
      </c>
      <c r="AB54">
        <v>2.8502589999999999</v>
      </c>
      <c r="AC54">
        <v>61.963030000000003</v>
      </c>
      <c r="AD54" s="1">
        <v>696</v>
      </c>
      <c r="AE54">
        <v>5</v>
      </c>
      <c r="AF54">
        <v>1161</v>
      </c>
      <c r="AG54">
        <v>93</v>
      </c>
      <c r="AH54">
        <v>28.988963999999999</v>
      </c>
      <c r="AI54">
        <v>78669.5</v>
      </c>
      <c r="AJ54">
        <v>31887.3</v>
      </c>
      <c r="AK54">
        <v>78</v>
      </c>
      <c r="AL54">
        <v>85359</v>
      </c>
      <c r="AM54" t="s">
        <v>345</v>
      </c>
      <c r="AN54" t="s">
        <v>638</v>
      </c>
      <c r="AO54">
        <v>4459.42</v>
      </c>
      <c r="AR54" t="s">
        <v>118</v>
      </c>
      <c r="AS54" t="s">
        <v>122</v>
      </c>
      <c r="AT54" t="s">
        <v>246</v>
      </c>
      <c r="AU54" t="s">
        <v>344</v>
      </c>
      <c r="AV54" t="s">
        <v>48</v>
      </c>
      <c r="AW54">
        <v>1</v>
      </c>
      <c r="BB54">
        <v>0.71633333333333338</v>
      </c>
      <c r="BC54" t="s">
        <v>70</v>
      </c>
      <c r="BF54" t="s">
        <v>118</v>
      </c>
      <c r="BG54" t="s">
        <v>122</v>
      </c>
      <c r="BH54" t="s">
        <v>344</v>
      </c>
      <c r="BI54">
        <v>5278</v>
      </c>
      <c r="BJ54">
        <v>1</v>
      </c>
      <c r="BK54" t="s">
        <v>246</v>
      </c>
      <c r="BL54" t="s">
        <v>174</v>
      </c>
      <c r="BM54">
        <v>0.71633333333333338</v>
      </c>
      <c r="BN54" t="s">
        <v>70</v>
      </c>
      <c r="BO54" t="s">
        <v>188</v>
      </c>
      <c r="BP54">
        <v>4459.42</v>
      </c>
    </row>
    <row r="55" spans="1:68" ht="16.5">
      <c r="A55" s="127" t="str">
        <f t="shared" si="18"/>
        <v>청라교통</v>
      </c>
      <c r="B55" s="128" t="str">
        <f t="shared" si="1"/>
        <v>박학기</v>
      </c>
      <c r="C55" s="129" t="str">
        <f t="shared" si="19"/>
        <v>C</v>
      </c>
      <c r="D55" s="130">
        <f t="shared" si="20"/>
        <v>0.88862068965517238</v>
      </c>
      <c r="E55" s="131">
        <f t="shared" si="21"/>
        <v>913</v>
      </c>
      <c r="F55" s="132" t="str">
        <f t="shared" si="22"/>
        <v>307</v>
      </c>
      <c r="G55" s="133" t="str">
        <f t="shared" si="23"/>
        <v>72바1702</v>
      </c>
      <c r="H55" s="134">
        <f t="shared" si="24"/>
        <v>1</v>
      </c>
      <c r="I55" s="135">
        <f t="shared" si="25"/>
        <v>3738.1010000000001</v>
      </c>
      <c r="J55" s="136">
        <f t="shared" si="26"/>
        <v>8.862822388078449E-3</v>
      </c>
      <c r="K55" s="136">
        <f t="shared" si="27"/>
        <v>0.26960547944855506</v>
      </c>
      <c r="L55" s="136">
        <f t="shared" si="28"/>
        <v>0.21856017266521155</v>
      </c>
      <c r="M55" s="137">
        <f t="shared" si="29"/>
        <v>17.396999999999998</v>
      </c>
      <c r="N55" s="138">
        <f t="shared" si="30"/>
        <v>0</v>
      </c>
      <c r="O55" s="138">
        <f t="shared" si="31"/>
        <v>5.6980803889461518</v>
      </c>
      <c r="P55" s="219">
        <f t="shared" si="32"/>
        <v>4</v>
      </c>
      <c r="Q55" s="220">
        <f t="shared" si="33"/>
        <v>0</v>
      </c>
      <c r="R55" s="220">
        <f t="shared" si="34"/>
        <v>213</v>
      </c>
      <c r="T55">
        <v>531</v>
      </c>
      <c r="U55">
        <v>913</v>
      </c>
      <c r="V55" t="s">
        <v>346</v>
      </c>
      <c r="W55">
        <v>3738.1010000000001</v>
      </c>
      <c r="X55">
        <v>1450.548</v>
      </c>
      <c r="Y55">
        <v>2.577</v>
      </c>
      <c r="Z55">
        <v>17.396999999999998</v>
      </c>
      <c r="AA55">
        <v>140.91052999999999</v>
      </c>
      <c r="AB55">
        <v>1.2488649999999999</v>
      </c>
      <c r="AC55">
        <v>37.990251000000001</v>
      </c>
      <c r="AD55" s="1">
        <v>817</v>
      </c>
      <c r="AE55">
        <v>0</v>
      </c>
      <c r="AF55">
        <v>213</v>
      </c>
      <c r="AG55">
        <v>98</v>
      </c>
      <c r="AH55">
        <v>26.528186999999999</v>
      </c>
      <c r="AI55">
        <v>25354.400000000001</v>
      </c>
      <c r="AJ55">
        <v>9643.7999999999993</v>
      </c>
      <c r="AK55">
        <v>4</v>
      </c>
      <c r="AL55">
        <v>4089</v>
      </c>
      <c r="AM55" t="s">
        <v>347</v>
      </c>
      <c r="AN55" t="s">
        <v>639</v>
      </c>
      <c r="AO55">
        <v>3738.1010000000001</v>
      </c>
      <c r="AR55" t="s">
        <v>118</v>
      </c>
      <c r="AS55" t="s">
        <v>121</v>
      </c>
      <c r="AT55" t="s">
        <v>242</v>
      </c>
      <c r="AU55" t="s">
        <v>346</v>
      </c>
      <c r="AV55" t="s">
        <v>48</v>
      </c>
      <c r="AW55">
        <v>1</v>
      </c>
      <c r="BB55">
        <v>0.88862068965517238</v>
      </c>
      <c r="BC55" t="s">
        <v>69</v>
      </c>
      <c r="BF55" t="s">
        <v>118</v>
      </c>
      <c r="BG55" t="s">
        <v>121</v>
      </c>
      <c r="BH55" t="s">
        <v>346</v>
      </c>
      <c r="BI55">
        <v>913</v>
      </c>
      <c r="BJ55">
        <v>1</v>
      </c>
      <c r="BK55" t="s">
        <v>242</v>
      </c>
      <c r="BL55" t="s">
        <v>174</v>
      </c>
      <c r="BM55">
        <v>0.88862068965517238</v>
      </c>
      <c r="BN55" t="s">
        <v>69</v>
      </c>
      <c r="BO55" t="s">
        <v>177</v>
      </c>
      <c r="BP55">
        <v>3738.1010000000001</v>
      </c>
    </row>
    <row r="56" spans="1:68" ht="16.5">
      <c r="A56" s="110" t="str">
        <f t="shared" si="18"/>
        <v>청라교통</v>
      </c>
      <c r="B56" s="111" t="str">
        <f t="shared" si="1"/>
        <v>반광진</v>
      </c>
      <c r="C56" s="112" t="str">
        <f t="shared" si="19"/>
        <v>F</v>
      </c>
      <c r="D56" s="113">
        <f t="shared" si="20"/>
        <v>0.78227272727272723</v>
      </c>
      <c r="E56" s="114">
        <f t="shared" si="21"/>
        <v>6940</v>
      </c>
      <c r="F56" s="115" t="str">
        <f t="shared" si="22"/>
        <v>112</v>
      </c>
      <c r="G56" s="116" t="str">
        <f t="shared" si="23"/>
        <v>70바6014</v>
      </c>
      <c r="H56" s="117">
        <f t="shared" si="24"/>
        <v>1</v>
      </c>
      <c r="I56" s="118">
        <f t="shared" si="25"/>
        <v>817.10500000000002</v>
      </c>
      <c r="J56" s="119">
        <f t="shared" si="26"/>
        <v>3.4424772017171743E-2</v>
      </c>
      <c r="K56" s="119">
        <f t="shared" si="27"/>
        <v>0.33456531468902462</v>
      </c>
      <c r="L56" s="119">
        <f t="shared" si="28"/>
        <v>0.22151375894162928</v>
      </c>
      <c r="M56" s="120">
        <f t="shared" si="29"/>
        <v>16.341999999999999</v>
      </c>
      <c r="N56" s="121">
        <f t="shared" si="30"/>
        <v>0.12238329223294435</v>
      </c>
      <c r="O56" s="121">
        <f t="shared" si="31"/>
        <v>28.270540505810146</v>
      </c>
      <c r="P56" s="221">
        <f t="shared" si="32"/>
        <v>1</v>
      </c>
      <c r="Q56" s="222">
        <f t="shared" si="33"/>
        <v>1</v>
      </c>
      <c r="R56" s="222">
        <f t="shared" si="34"/>
        <v>231</v>
      </c>
      <c r="T56">
        <v>531</v>
      </c>
      <c r="U56">
        <v>6940</v>
      </c>
      <c r="V56" t="s">
        <v>534</v>
      </c>
      <c r="W56">
        <v>817.10500000000002</v>
      </c>
      <c r="X56">
        <v>474.68200000000002</v>
      </c>
      <c r="Y56">
        <v>1.7210000000000001</v>
      </c>
      <c r="Z56">
        <v>16.341999999999999</v>
      </c>
      <c r="AA56">
        <v>44.48471</v>
      </c>
      <c r="AB56">
        <v>1.5313760000000001</v>
      </c>
      <c r="AC56">
        <v>14.883041</v>
      </c>
      <c r="AD56" s="1">
        <v>181</v>
      </c>
      <c r="AE56">
        <v>1</v>
      </c>
      <c r="AF56">
        <v>231</v>
      </c>
      <c r="AG56">
        <v>80</v>
      </c>
      <c r="AH56">
        <v>18.368220999999998</v>
      </c>
      <c r="AI56">
        <v>1130.5999999999999</v>
      </c>
      <c r="AJ56">
        <v>0</v>
      </c>
      <c r="AK56">
        <v>1</v>
      </c>
      <c r="AL56">
        <v>217</v>
      </c>
      <c r="AM56" t="s">
        <v>535</v>
      </c>
      <c r="AN56" t="s">
        <v>640</v>
      </c>
      <c r="AO56">
        <v>817.10500000000002</v>
      </c>
      <c r="AR56" t="s">
        <v>118</v>
      </c>
      <c r="AS56" t="s">
        <v>119</v>
      </c>
      <c r="AT56" t="s">
        <v>205</v>
      </c>
      <c r="AU56" t="s">
        <v>534</v>
      </c>
      <c r="AV56" t="s">
        <v>48</v>
      </c>
      <c r="AW56">
        <v>1</v>
      </c>
      <c r="BB56">
        <v>0.78227272727272723</v>
      </c>
      <c r="BC56" t="s">
        <v>70</v>
      </c>
      <c r="BF56" t="s">
        <v>118</v>
      </c>
      <c r="BG56" t="s">
        <v>119</v>
      </c>
      <c r="BH56" t="s">
        <v>534</v>
      </c>
      <c r="BI56">
        <v>6940</v>
      </c>
      <c r="BJ56">
        <v>1</v>
      </c>
      <c r="BK56" t="s">
        <v>205</v>
      </c>
      <c r="BL56" t="s">
        <v>174</v>
      </c>
      <c r="BM56">
        <v>0.78227272727272723</v>
      </c>
      <c r="BN56" t="s">
        <v>70</v>
      </c>
      <c r="BO56" t="s">
        <v>188</v>
      </c>
      <c r="BP56">
        <v>817.10500000000002</v>
      </c>
    </row>
    <row r="57" spans="1:68" ht="16.5">
      <c r="A57" s="127" t="str">
        <f t="shared" si="18"/>
        <v>청라교통</v>
      </c>
      <c r="B57" s="128" t="str">
        <f t="shared" si="1"/>
        <v>방기조</v>
      </c>
      <c r="C57" s="129" t="str">
        <f t="shared" si="19"/>
        <v>F</v>
      </c>
      <c r="D57" s="130">
        <f t="shared" si="20"/>
        <v>0.7482991455611091</v>
      </c>
      <c r="E57" s="131">
        <f t="shared" si="21"/>
        <v>4717</v>
      </c>
      <c r="F57" s="132" t="str">
        <f t="shared" si="22"/>
        <v>308</v>
      </c>
      <c r="G57" s="133" t="str">
        <f t="shared" si="23"/>
        <v>70바5088</v>
      </c>
      <c r="H57" s="134">
        <f t="shared" si="24"/>
        <v>6</v>
      </c>
      <c r="I57" s="135">
        <f t="shared" si="25"/>
        <v>4777.7699999999995</v>
      </c>
      <c r="J57" s="136">
        <f t="shared" si="26"/>
        <v>9.6255981258829438E-3</v>
      </c>
      <c r="K57" s="136">
        <f t="shared" si="27"/>
        <v>0.23393612267011898</v>
      </c>
      <c r="L57" s="136">
        <f t="shared" si="28"/>
        <v>0.16513980371595954</v>
      </c>
      <c r="M57" s="137">
        <f t="shared" si="29"/>
        <v>26.18</v>
      </c>
      <c r="N57" s="138">
        <f t="shared" si="30"/>
        <v>0.81628039859599766</v>
      </c>
      <c r="O57" s="138">
        <f t="shared" si="31"/>
        <v>42.844255792974543</v>
      </c>
      <c r="P57" s="219">
        <f t="shared" si="32"/>
        <v>3</v>
      </c>
      <c r="Q57" s="220">
        <f t="shared" si="33"/>
        <v>39</v>
      </c>
      <c r="R57" s="220">
        <f t="shared" si="34"/>
        <v>2047</v>
      </c>
      <c r="T57">
        <v>531</v>
      </c>
      <c r="U57">
        <v>4717</v>
      </c>
      <c r="V57" t="s">
        <v>348</v>
      </c>
      <c r="W57">
        <v>4777.7700000000004</v>
      </c>
      <c r="X57">
        <v>2096.6660000000002</v>
      </c>
      <c r="Y57">
        <v>2.2789999999999999</v>
      </c>
      <c r="Z57">
        <v>26.18</v>
      </c>
      <c r="AA57">
        <v>122.931062</v>
      </c>
      <c r="AB57">
        <v>1.1832849999999999</v>
      </c>
      <c r="AC57">
        <v>28.758016000000001</v>
      </c>
      <c r="AD57" s="1">
        <v>789</v>
      </c>
      <c r="AE57">
        <v>39</v>
      </c>
      <c r="AF57">
        <v>2047</v>
      </c>
      <c r="AG57">
        <v>99</v>
      </c>
      <c r="AH57">
        <v>38.865440999999997</v>
      </c>
      <c r="AI57">
        <v>31453.7</v>
      </c>
      <c r="AJ57">
        <v>22404.7</v>
      </c>
      <c r="AK57">
        <v>3</v>
      </c>
      <c r="AL57">
        <v>304</v>
      </c>
      <c r="AM57" t="s">
        <v>349</v>
      </c>
      <c r="AN57" t="s">
        <v>641</v>
      </c>
      <c r="AO57">
        <v>1326.3869999999999</v>
      </c>
      <c r="AR57" t="s">
        <v>118</v>
      </c>
      <c r="AS57" t="s">
        <v>122</v>
      </c>
      <c r="AT57" t="s">
        <v>247</v>
      </c>
      <c r="AU57" t="s">
        <v>348</v>
      </c>
      <c r="AV57" t="s">
        <v>48</v>
      </c>
      <c r="AW57">
        <v>6</v>
      </c>
      <c r="BB57">
        <v>0.7482991455611091</v>
      </c>
      <c r="BC57" t="s">
        <v>70</v>
      </c>
      <c r="BF57" t="s">
        <v>118</v>
      </c>
      <c r="BG57" t="s">
        <v>122</v>
      </c>
      <c r="BH57" t="s">
        <v>348</v>
      </c>
      <c r="BI57">
        <v>4717</v>
      </c>
      <c r="BJ57">
        <v>6</v>
      </c>
      <c r="BK57" t="s">
        <v>247</v>
      </c>
      <c r="BL57" t="s">
        <v>249</v>
      </c>
      <c r="BM57">
        <v>0.7482991455611091</v>
      </c>
      <c r="BN57" t="s">
        <v>70</v>
      </c>
      <c r="BO57" t="s">
        <v>188</v>
      </c>
      <c r="BP57">
        <v>4777.7699999999995</v>
      </c>
    </row>
    <row r="58" spans="1:68" ht="16.5">
      <c r="A58" s="110" t="str">
        <f t="shared" si="18"/>
        <v>청라교통</v>
      </c>
      <c r="B58" s="111" t="str">
        <f t="shared" si="1"/>
        <v>방용길</v>
      </c>
      <c r="C58" s="112" t="str">
        <f t="shared" si="19"/>
        <v>D</v>
      </c>
      <c r="D58" s="113">
        <f t="shared" si="20"/>
        <v>0.82791214940277025</v>
      </c>
      <c r="E58" s="114">
        <f t="shared" si="21"/>
        <v>7799</v>
      </c>
      <c r="F58" s="115" t="str">
        <f t="shared" si="22"/>
        <v>307</v>
      </c>
      <c r="G58" s="116" t="str">
        <f t="shared" si="23"/>
        <v>72바1703</v>
      </c>
      <c r="H58" s="117">
        <f t="shared" si="24"/>
        <v>3</v>
      </c>
      <c r="I58" s="118">
        <f t="shared" si="25"/>
        <v>3586.913</v>
      </c>
      <c r="J58" s="119">
        <f t="shared" si="26"/>
        <v>1.8700408168759869E-2</v>
      </c>
      <c r="K58" s="119">
        <f t="shared" si="27"/>
        <v>0.37356213232426111</v>
      </c>
      <c r="L58" s="119">
        <f t="shared" si="28"/>
        <v>0.18177190246878025</v>
      </c>
      <c r="M58" s="120">
        <f t="shared" si="29"/>
        <v>22.317</v>
      </c>
      <c r="N58" s="121">
        <f t="shared" si="30"/>
        <v>0.3903077660372582</v>
      </c>
      <c r="O58" s="121">
        <f t="shared" si="31"/>
        <v>68.136584299647083</v>
      </c>
      <c r="P58" s="221">
        <f t="shared" si="32"/>
        <v>55</v>
      </c>
      <c r="Q58" s="222">
        <f t="shared" si="33"/>
        <v>14</v>
      </c>
      <c r="R58" s="222">
        <f t="shared" si="34"/>
        <v>2444</v>
      </c>
      <c r="T58">
        <v>531</v>
      </c>
      <c r="U58">
        <v>7799</v>
      </c>
      <c r="V58" t="s">
        <v>350</v>
      </c>
      <c r="W58">
        <v>3586.913</v>
      </c>
      <c r="X58">
        <v>1504.011</v>
      </c>
      <c r="Y58">
        <v>2.3849999999999998</v>
      </c>
      <c r="Z58">
        <v>22.317</v>
      </c>
      <c r="AA58">
        <v>150.35276099999999</v>
      </c>
      <c r="AB58">
        <v>2.811658</v>
      </c>
      <c r="AC58">
        <v>56.166097999999998</v>
      </c>
      <c r="AD58" s="1">
        <v>652</v>
      </c>
      <c r="AE58">
        <v>14</v>
      </c>
      <c r="AF58">
        <v>2444</v>
      </c>
      <c r="AG58">
        <v>94</v>
      </c>
      <c r="AH58">
        <v>23.856648</v>
      </c>
      <c r="AI58">
        <v>44433.5</v>
      </c>
      <c r="AJ58">
        <v>13951.4</v>
      </c>
      <c r="AK58">
        <v>55</v>
      </c>
      <c r="AL58">
        <v>29381</v>
      </c>
      <c r="AM58" t="s">
        <v>351</v>
      </c>
      <c r="AN58" t="s">
        <v>642</v>
      </c>
      <c r="AO58">
        <v>3235.7159999999999</v>
      </c>
      <c r="AR58" t="s">
        <v>118</v>
      </c>
      <c r="AS58" t="s">
        <v>121</v>
      </c>
      <c r="AT58" t="s">
        <v>243</v>
      </c>
      <c r="AU58" t="s">
        <v>350</v>
      </c>
      <c r="AV58" t="s">
        <v>48</v>
      </c>
      <c r="AW58">
        <v>3</v>
      </c>
      <c r="BB58">
        <v>0.82791214940277025</v>
      </c>
      <c r="BC58" t="s">
        <v>67</v>
      </c>
      <c r="BF58" t="s">
        <v>118</v>
      </c>
      <c r="BG58" t="s">
        <v>121</v>
      </c>
      <c r="BH58" t="s">
        <v>350</v>
      </c>
      <c r="BI58">
        <v>7799</v>
      </c>
      <c r="BJ58">
        <v>3</v>
      </c>
      <c r="BK58" t="s">
        <v>243</v>
      </c>
      <c r="BL58" t="s">
        <v>240</v>
      </c>
      <c r="BM58">
        <v>0.82791214940277025</v>
      </c>
      <c r="BN58" t="s">
        <v>67</v>
      </c>
      <c r="BO58" t="s">
        <v>179</v>
      </c>
      <c r="BP58">
        <v>3586.913</v>
      </c>
    </row>
    <row r="59" spans="1:68" ht="16.5">
      <c r="A59" s="127" t="str">
        <f t="shared" si="18"/>
        <v>청라교통</v>
      </c>
      <c r="B59" s="128" t="str">
        <f t="shared" si="1"/>
        <v>방진철</v>
      </c>
      <c r="C59" s="129" t="str">
        <f t="shared" si="19"/>
        <v>C</v>
      </c>
      <c r="D59" s="130">
        <f t="shared" si="20"/>
        <v>0.86411764705882355</v>
      </c>
      <c r="E59" s="131">
        <f t="shared" si="21"/>
        <v>6951</v>
      </c>
      <c r="F59" s="132" t="str">
        <f t="shared" si="22"/>
        <v>306</v>
      </c>
      <c r="G59" s="133" t="str">
        <f t="shared" si="23"/>
        <v>70바6087</v>
      </c>
      <c r="H59" s="134">
        <f t="shared" si="24"/>
        <v>1</v>
      </c>
      <c r="I59" s="135">
        <f t="shared" si="25"/>
        <v>3868.0650000000001</v>
      </c>
      <c r="J59" s="136">
        <f t="shared" si="26"/>
        <v>5.4587871447478523E-2</v>
      </c>
      <c r="K59" s="136">
        <f t="shared" si="27"/>
        <v>0.31490431604555996</v>
      </c>
      <c r="L59" s="136">
        <f t="shared" si="28"/>
        <v>0.16157949775921551</v>
      </c>
      <c r="M59" s="137">
        <f t="shared" si="29"/>
        <v>18.335000000000001</v>
      </c>
      <c r="N59" s="138">
        <f t="shared" si="30"/>
        <v>0</v>
      </c>
      <c r="O59" s="138">
        <f t="shared" si="31"/>
        <v>8.7899246781013236</v>
      </c>
      <c r="P59" s="219">
        <f t="shared" si="32"/>
        <v>65</v>
      </c>
      <c r="Q59" s="220">
        <f t="shared" si="33"/>
        <v>0</v>
      </c>
      <c r="R59" s="220">
        <f t="shared" si="34"/>
        <v>340</v>
      </c>
      <c r="T59">
        <v>531</v>
      </c>
      <c r="U59">
        <v>6951</v>
      </c>
      <c r="V59" t="s">
        <v>352</v>
      </c>
      <c r="W59">
        <v>3868.0650000000001</v>
      </c>
      <c r="X59">
        <v>1316.44</v>
      </c>
      <c r="Y59">
        <v>2.9380000000000002</v>
      </c>
      <c r="Z59">
        <v>18.335000000000001</v>
      </c>
      <c r="AA59">
        <v>145.89081400000001</v>
      </c>
      <c r="AB59">
        <v>7.9638689999999999</v>
      </c>
      <c r="AC59">
        <v>45.941647000000003</v>
      </c>
      <c r="AD59" s="1">
        <v>625</v>
      </c>
      <c r="AE59">
        <v>0</v>
      </c>
      <c r="AF59">
        <v>340</v>
      </c>
      <c r="AG59">
        <v>91</v>
      </c>
      <c r="AH59">
        <v>26.513423</v>
      </c>
      <c r="AI59">
        <v>31343.3</v>
      </c>
      <c r="AJ59">
        <v>18738.900000000001</v>
      </c>
      <c r="AK59">
        <v>65</v>
      </c>
      <c r="AL59">
        <v>52103</v>
      </c>
      <c r="AM59" t="s">
        <v>353</v>
      </c>
      <c r="AN59" t="s">
        <v>643</v>
      </c>
      <c r="AO59">
        <v>3868.0650000000001</v>
      </c>
      <c r="AR59" t="s">
        <v>118</v>
      </c>
      <c r="AS59" t="s">
        <v>120</v>
      </c>
      <c r="AT59" t="s">
        <v>227</v>
      </c>
      <c r="AU59" t="s">
        <v>352</v>
      </c>
      <c r="AV59" t="s">
        <v>48</v>
      </c>
      <c r="AW59">
        <v>1</v>
      </c>
      <c r="BB59">
        <v>0.86411764705882355</v>
      </c>
      <c r="BC59" t="s">
        <v>69</v>
      </c>
      <c r="BF59" t="s">
        <v>118</v>
      </c>
      <c r="BG59" t="s">
        <v>120</v>
      </c>
      <c r="BH59" t="s">
        <v>352</v>
      </c>
      <c r="BI59">
        <v>6951</v>
      </c>
      <c r="BJ59">
        <v>1</v>
      </c>
      <c r="BK59" t="s">
        <v>227</v>
      </c>
      <c r="BL59" t="s">
        <v>174</v>
      </c>
      <c r="BM59">
        <v>0.86411764705882355</v>
      </c>
      <c r="BN59" t="s">
        <v>69</v>
      </c>
      <c r="BO59" t="s">
        <v>177</v>
      </c>
      <c r="BP59">
        <v>3868.0650000000001</v>
      </c>
    </row>
    <row r="60" spans="1:68" ht="16.5">
      <c r="A60" s="110" t="str">
        <f t="shared" si="18"/>
        <v>청라교통</v>
      </c>
      <c r="B60" s="111" t="str">
        <f t="shared" si="1"/>
        <v>백정기</v>
      </c>
      <c r="C60" s="112" t="str">
        <f t="shared" si="19"/>
        <v>C</v>
      </c>
      <c r="D60" s="113">
        <f t="shared" si="20"/>
        <v>0.89349713020687838</v>
      </c>
      <c r="E60" s="114">
        <f t="shared" si="21"/>
        <v>615</v>
      </c>
      <c r="F60" s="115" t="str">
        <f t="shared" si="22"/>
        <v>306</v>
      </c>
      <c r="G60" s="116" t="str">
        <f t="shared" si="23"/>
        <v>70바6087</v>
      </c>
      <c r="H60" s="117">
        <f t="shared" si="24"/>
        <v>6</v>
      </c>
      <c r="I60" s="118">
        <f t="shared" si="25"/>
        <v>4083.6820000000002</v>
      </c>
      <c r="J60" s="119">
        <f t="shared" si="26"/>
        <v>1.3288900738184814E-3</v>
      </c>
      <c r="K60" s="119">
        <f t="shared" si="27"/>
        <v>0.30581848379200399</v>
      </c>
      <c r="L60" s="119">
        <f t="shared" si="28"/>
        <v>0.13786577897103641</v>
      </c>
      <c r="M60" s="120">
        <f t="shared" si="29"/>
        <v>19.167000000000002</v>
      </c>
      <c r="N60" s="121">
        <f t="shared" si="30"/>
        <v>0</v>
      </c>
      <c r="O60" s="121">
        <f t="shared" si="31"/>
        <v>14.374282816340743</v>
      </c>
      <c r="P60" s="221">
        <f t="shared" si="32"/>
        <v>31</v>
      </c>
      <c r="Q60" s="222">
        <f t="shared" si="33"/>
        <v>0</v>
      </c>
      <c r="R60" s="222">
        <f t="shared" si="34"/>
        <v>587</v>
      </c>
      <c r="T60">
        <v>531</v>
      </c>
      <c r="U60">
        <v>615</v>
      </c>
      <c r="V60" t="s">
        <v>354</v>
      </c>
      <c r="W60">
        <v>4083.6819999999998</v>
      </c>
      <c r="X60">
        <v>1422.0930000000001</v>
      </c>
      <c r="Y60">
        <v>2.8719999999999999</v>
      </c>
      <c r="Z60">
        <v>19.167000000000002</v>
      </c>
      <c r="AA60">
        <v>138.36358899999999</v>
      </c>
      <c r="AB60">
        <v>0.18387000000000001</v>
      </c>
      <c r="AC60">
        <v>42.314143000000001</v>
      </c>
      <c r="AD60" s="1">
        <v>563</v>
      </c>
      <c r="AE60">
        <v>0</v>
      </c>
      <c r="AF60">
        <v>587</v>
      </c>
      <c r="AG60">
        <v>97</v>
      </c>
      <c r="AH60">
        <v>29.514137000000002</v>
      </c>
      <c r="AI60">
        <v>34161.1</v>
      </c>
      <c r="AJ60">
        <v>14792.8</v>
      </c>
      <c r="AK60">
        <v>31</v>
      </c>
      <c r="AL60">
        <v>24790</v>
      </c>
      <c r="AM60" t="s">
        <v>355</v>
      </c>
      <c r="AN60" t="s">
        <v>644</v>
      </c>
      <c r="AO60">
        <v>2897.067</v>
      </c>
      <c r="AR60" t="s">
        <v>118</v>
      </c>
      <c r="AS60" t="s">
        <v>120</v>
      </c>
      <c r="AT60" t="s">
        <v>227</v>
      </c>
      <c r="AU60" t="s">
        <v>354</v>
      </c>
      <c r="AV60" t="s">
        <v>48</v>
      </c>
      <c r="AW60">
        <v>6</v>
      </c>
      <c r="BB60">
        <v>0.89349713020687838</v>
      </c>
      <c r="BC60" t="s">
        <v>69</v>
      </c>
      <c r="BF60" t="s">
        <v>118</v>
      </c>
      <c r="BG60" t="s">
        <v>120</v>
      </c>
      <c r="BH60" t="s">
        <v>354</v>
      </c>
      <c r="BI60">
        <v>615</v>
      </c>
      <c r="BJ60">
        <v>6</v>
      </c>
      <c r="BK60" t="s">
        <v>227</v>
      </c>
      <c r="BL60" t="s">
        <v>241</v>
      </c>
      <c r="BM60">
        <v>0.89349713020687838</v>
      </c>
      <c r="BN60" t="s">
        <v>69</v>
      </c>
      <c r="BO60" t="s">
        <v>177</v>
      </c>
      <c r="BP60">
        <v>4083.6820000000002</v>
      </c>
    </row>
    <row r="61" spans="1:68" ht="16.5">
      <c r="A61" s="127" t="str">
        <f t="shared" si="18"/>
        <v>청라교통</v>
      </c>
      <c r="B61" s="128" t="str">
        <f t="shared" si="1"/>
        <v>서현철</v>
      </c>
      <c r="C61" s="129" t="str">
        <f t="shared" si="19"/>
        <v>F</v>
      </c>
      <c r="D61" s="130">
        <f t="shared" si="20"/>
        <v>0.73178571428571426</v>
      </c>
      <c r="E61" s="131">
        <f t="shared" si="21"/>
        <v>3003</v>
      </c>
      <c r="F61" s="132" t="str">
        <f t="shared" si="22"/>
        <v>307</v>
      </c>
      <c r="G61" s="133" t="str">
        <f t="shared" si="23"/>
        <v>72바1699</v>
      </c>
      <c r="H61" s="134">
        <f t="shared" si="24"/>
        <v>1</v>
      </c>
      <c r="I61" s="135">
        <f t="shared" si="25"/>
        <v>3443.0990000000002</v>
      </c>
      <c r="J61" s="136">
        <f t="shared" si="26"/>
        <v>2.0203563588189269E-2</v>
      </c>
      <c r="K61" s="136">
        <f t="shared" si="27"/>
        <v>0.31653974648526995</v>
      </c>
      <c r="L61" s="136">
        <f t="shared" si="28"/>
        <v>0.1594493797593389</v>
      </c>
      <c r="M61" s="137">
        <f t="shared" si="29"/>
        <v>22.776</v>
      </c>
      <c r="N61" s="138">
        <f t="shared" si="30"/>
        <v>0.3485232344466424</v>
      </c>
      <c r="O61" s="138">
        <f t="shared" si="31"/>
        <v>18.849298262989244</v>
      </c>
      <c r="P61" s="219">
        <f t="shared" si="32"/>
        <v>22</v>
      </c>
      <c r="Q61" s="220">
        <f t="shared" si="33"/>
        <v>12</v>
      </c>
      <c r="R61" s="220">
        <f t="shared" si="34"/>
        <v>649</v>
      </c>
      <c r="T61">
        <v>531</v>
      </c>
      <c r="U61">
        <v>3003</v>
      </c>
      <c r="V61" t="s">
        <v>356</v>
      </c>
      <c r="W61">
        <v>3443.0990000000002</v>
      </c>
      <c r="X61">
        <v>1680.374</v>
      </c>
      <c r="Y61">
        <v>2.0489999999999999</v>
      </c>
      <c r="Z61">
        <v>22.776</v>
      </c>
      <c r="AA61">
        <v>140.40359699999999</v>
      </c>
      <c r="AB61">
        <v>2.8366530000000001</v>
      </c>
      <c r="AC61">
        <v>44.443319000000002</v>
      </c>
      <c r="AD61" s="1">
        <v>549</v>
      </c>
      <c r="AE61">
        <v>12</v>
      </c>
      <c r="AF61">
        <v>649</v>
      </c>
      <c r="AG61">
        <v>92</v>
      </c>
      <c r="AH61">
        <v>24.522867999999999</v>
      </c>
      <c r="AI61">
        <v>34297.4</v>
      </c>
      <c r="AJ61">
        <v>11448.6</v>
      </c>
      <c r="AK61">
        <v>22</v>
      </c>
      <c r="AL61">
        <v>6770</v>
      </c>
      <c r="AM61" t="s">
        <v>357</v>
      </c>
      <c r="AN61" t="s">
        <v>645</v>
      </c>
      <c r="AO61">
        <v>3443.0990000000002</v>
      </c>
      <c r="AR61" t="s">
        <v>118</v>
      </c>
      <c r="AS61" t="s">
        <v>121</v>
      </c>
      <c r="AT61" t="s">
        <v>239</v>
      </c>
      <c r="AU61" t="s">
        <v>356</v>
      </c>
      <c r="AV61" t="s">
        <v>48</v>
      </c>
      <c r="AW61">
        <v>1</v>
      </c>
      <c r="BB61">
        <v>0.73178571428571426</v>
      </c>
      <c r="BC61" t="s">
        <v>70</v>
      </c>
      <c r="BF61" t="s">
        <v>118</v>
      </c>
      <c r="BG61" t="s">
        <v>121</v>
      </c>
      <c r="BH61" t="s">
        <v>356</v>
      </c>
      <c r="BI61">
        <v>3003</v>
      </c>
      <c r="BJ61">
        <v>1</v>
      </c>
      <c r="BK61" t="s">
        <v>239</v>
      </c>
      <c r="BL61" t="s">
        <v>174</v>
      </c>
      <c r="BM61">
        <v>0.73178571428571426</v>
      </c>
      <c r="BN61" t="s">
        <v>70</v>
      </c>
      <c r="BO61" t="s">
        <v>188</v>
      </c>
      <c r="BP61">
        <v>3443.0990000000002</v>
      </c>
    </row>
    <row r="62" spans="1:68" ht="16.5">
      <c r="A62" s="110" t="str">
        <f t="shared" si="18"/>
        <v>청라교통</v>
      </c>
      <c r="B62" s="111" t="str">
        <f t="shared" si="1"/>
        <v>손대연</v>
      </c>
      <c r="C62" s="112" t="str">
        <f t="shared" si="19"/>
        <v>B</v>
      </c>
      <c r="D62" s="113">
        <f t="shared" si="20"/>
        <v>0.92172733825526809</v>
      </c>
      <c r="E62" s="114">
        <f t="shared" si="21"/>
        <v>9997</v>
      </c>
      <c r="F62" s="115" t="str">
        <f t="shared" si="22"/>
        <v>306</v>
      </c>
      <c r="G62" s="116" t="str">
        <f t="shared" si="23"/>
        <v>72바1499</v>
      </c>
      <c r="H62" s="117">
        <f t="shared" si="24"/>
        <v>3</v>
      </c>
      <c r="I62" s="118">
        <f t="shared" si="25"/>
        <v>3776.2689999999998</v>
      </c>
      <c r="J62" s="119">
        <f t="shared" si="26"/>
        <v>2.4389640411078866E-2</v>
      </c>
      <c r="K62" s="119">
        <f t="shared" si="27"/>
        <v>0.29445720735036385</v>
      </c>
      <c r="L62" s="119">
        <f t="shared" si="28"/>
        <v>0.14299828746310181</v>
      </c>
      <c r="M62" s="120">
        <f t="shared" si="29"/>
        <v>15.653</v>
      </c>
      <c r="N62" s="121">
        <f t="shared" si="30"/>
        <v>0</v>
      </c>
      <c r="O62" s="121">
        <f t="shared" si="31"/>
        <v>9.0035958773064113</v>
      </c>
      <c r="P62" s="221">
        <f t="shared" si="32"/>
        <v>45</v>
      </c>
      <c r="Q62" s="222">
        <f t="shared" si="33"/>
        <v>0</v>
      </c>
      <c r="R62" s="222">
        <f t="shared" si="34"/>
        <v>340</v>
      </c>
      <c r="T62">
        <v>531</v>
      </c>
      <c r="U62">
        <v>9997</v>
      </c>
      <c r="V62" t="s">
        <v>358</v>
      </c>
      <c r="W62">
        <v>3776.2689999999998</v>
      </c>
      <c r="X62">
        <v>1264.7470000000001</v>
      </c>
      <c r="Y62">
        <v>2.9860000000000002</v>
      </c>
      <c r="Z62">
        <v>15.653</v>
      </c>
      <c r="AA62">
        <v>125.610544</v>
      </c>
      <c r="AB62">
        <v>3.063596</v>
      </c>
      <c r="AC62">
        <v>36.986930000000001</v>
      </c>
      <c r="AD62" s="1">
        <v>540</v>
      </c>
      <c r="AE62">
        <v>0</v>
      </c>
      <c r="AF62">
        <v>340</v>
      </c>
      <c r="AG62">
        <v>96</v>
      </c>
      <c r="AH62">
        <v>30.063312</v>
      </c>
      <c r="AI62">
        <v>50800.3</v>
      </c>
      <c r="AJ62">
        <v>28773.1</v>
      </c>
      <c r="AK62">
        <v>45</v>
      </c>
      <c r="AL62">
        <v>35752</v>
      </c>
      <c r="AM62" t="s">
        <v>359</v>
      </c>
      <c r="AN62" t="s">
        <v>646</v>
      </c>
      <c r="AO62">
        <v>3291.1669999999999</v>
      </c>
      <c r="AR62" t="s">
        <v>118</v>
      </c>
      <c r="AS62" t="s">
        <v>120</v>
      </c>
      <c r="AT62" t="s">
        <v>235</v>
      </c>
      <c r="AU62" t="s">
        <v>358</v>
      </c>
      <c r="AV62" t="s">
        <v>48</v>
      </c>
      <c r="AW62">
        <v>3</v>
      </c>
      <c r="BB62">
        <v>0.92172733825526809</v>
      </c>
      <c r="BC62" t="s">
        <v>68</v>
      </c>
      <c r="BF62" t="s">
        <v>118</v>
      </c>
      <c r="BG62" t="s">
        <v>120</v>
      </c>
      <c r="BH62" t="s">
        <v>358</v>
      </c>
      <c r="BI62">
        <v>9997</v>
      </c>
      <c r="BJ62">
        <v>3</v>
      </c>
      <c r="BK62" t="s">
        <v>235</v>
      </c>
      <c r="BL62" t="s">
        <v>531</v>
      </c>
      <c r="BM62">
        <v>0.92172733825526809</v>
      </c>
      <c r="BN62" t="s">
        <v>68</v>
      </c>
      <c r="BO62" t="s">
        <v>175</v>
      </c>
      <c r="BP62">
        <v>3776.2689999999998</v>
      </c>
    </row>
    <row r="63" spans="1:68" ht="16.5">
      <c r="A63" s="127" t="str">
        <f t="shared" si="18"/>
        <v>청라교통</v>
      </c>
      <c r="B63" s="128" t="str">
        <f t="shared" si="1"/>
        <v>손주원</v>
      </c>
      <c r="C63" s="129" t="str">
        <f t="shared" si="19"/>
        <v>B</v>
      </c>
      <c r="D63" s="130">
        <f t="shared" si="20"/>
        <v>0.92575757575757589</v>
      </c>
      <c r="E63" s="131">
        <f t="shared" si="21"/>
        <v>3369</v>
      </c>
      <c r="F63" s="132" t="str">
        <f t="shared" si="22"/>
        <v>306</v>
      </c>
      <c r="G63" s="133" t="str">
        <f t="shared" si="23"/>
        <v>70바6085</v>
      </c>
      <c r="H63" s="134">
        <f t="shared" si="24"/>
        <v>1</v>
      </c>
      <c r="I63" s="135">
        <f t="shared" si="25"/>
        <v>3992.4270000000001</v>
      </c>
      <c r="J63" s="136">
        <f t="shared" si="26"/>
        <v>1.9073176059214058E-2</v>
      </c>
      <c r="K63" s="136">
        <f t="shared" si="27"/>
        <v>0.22168162731906563</v>
      </c>
      <c r="L63" s="136">
        <f t="shared" si="28"/>
        <v>0.14302077408052796</v>
      </c>
      <c r="M63" s="137">
        <f t="shared" si="29"/>
        <v>17.547999999999998</v>
      </c>
      <c r="N63" s="138">
        <f t="shared" si="30"/>
        <v>0</v>
      </c>
      <c r="O63" s="138">
        <f t="shared" si="31"/>
        <v>9.8937313067965924</v>
      </c>
      <c r="P63" s="219">
        <f t="shared" si="32"/>
        <v>6</v>
      </c>
      <c r="Q63" s="220">
        <f t="shared" si="33"/>
        <v>0</v>
      </c>
      <c r="R63" s="220">
        <f t="shared" si="34"/>
        <v>395</v>
      </c>
      <c r="T63">
        <v>531</v>
      </c>
      <c r="U63">
        <v>3369</v>
      </c>
      <c r="V63" t="s">
        <v>360</v>
      </c>
      <c r="W63">
        <v>3992.4270000000001</v>
      </c>
      <c r="X63">
        <v>1306.8530000000001</v>
      </c>
      <c r="Y63">
        <v>3.0550000000000002</v>
      </c>
      <c r="Z63">
        <v>17.547999999999998</v>
      </c>
      <c r="AA63">
        <v>121.99913599999999</v>
      </c>
      <c r="AB63">
        <v>2.326911</v>
      </c>
      <c r="AC63">
        <v>27.044967</v>
      </c>
      <c r="AD63" s="1">
        <v>571</v>
      </c>
      <c r="AE63">
        <v>0</v>
      </c>
      <c r="AF63">
        <v>395</v>
      </c>
      <c r="AG63">
        <v>91</v>
      </c>
      <c r="AH63">
        <v>32.725042999999999</v>
      </c>
      <c r="AI63">
        <v>23028.1</v>
      </c>
      <c r="AJ63">
        <v>10095.700000000001</v>
      </c>
      <c r="AK63">
        <v>6</v>
      </c>
      <c r="AL63">
        <v>1426</v>
      </c>
      <c r="AM63" t="s">
        <v>361</v>
      </c>
      <c r="AN63" t="s">
        <v>647</v>
      </c>
      <c r="AO63">
        <v>3992.4270000000001</v>
      </c>
      <c r="AR63" t="s">
        <v>118</v>
      </c>
      <c r="AS63" t="s">
        <v>120</v>
      </c>
      <c r="AT63" t="s">
        <v>226</v>
      </c>
      <c r="AU63" t="s">
        <v>360</v>
      </c>
      <c r="AV63" t="s">
        <v>48</v>
      </c>
      <c r="AW63">
        <v>1</v>
      </c>
      <c r="BB63">
        <v>0.92575757575757589</v>
      </c>
      <c r="BC63" t="s">
        <v>68</v>
      </c>
      <c r="BF63" t="s">
        <v>118</v>
      </c>
      <c r="BG63" t="s">
        <v>120</v>
      </c>
      <c r="BH63" t="s">
        <v>360</v>
      </c>
      <c r="BI63">
        <v>3369</v>
      </c>
      <c r="BJ63">
        <v>1</v>
      </c>
      <c r="BK63" t="s">
        <v>226</v>
      </c>
      <c r="BL63" t="s">
        <v>174</v>
      </c>
      <c r="BM63">
        <v>0.92575757575757589</v>
      </c>
      <c r="BN63" t="s">
        <v>68</v>
      </c>
      <c r="BO63" t="s">
        <v>175</v>
      </c>
      <c r="BP63">
        <v>3992.4270000000001</v>
      </c>
    </row>
    <row r="64" spans="1:68" ht="16.5">
      <c r="A64" s="110" t="str">
        <f t="shared" si="18"/>
        <v>청라교통</v>
      </c>
      <c r="B64" s="111" t="str">
        <f t="shared" si="1"/>
        <v>신동훈</v>
      </c>
      <c r="C64" s="112" t="str">
        <f t="shared" si="19"/>
        <v>C</v>
      </c>
      <c r="D64" s="113">
        <f t="shared" si="20"/>
        <v>0.86285714285714288</v>
      </c>
      <c r="E64" s="114">
        <f t="shared" si="21"/>
        <v>8475</v>
      </c>
      <c r="F64" s="115" t="str">
        <f t="shared" si="22"/>
        <v>112</v>
      </c>
      <c r="G64" s="116" t="str">
        <f t="shared" si="23"/>
        <v>70바6065</v>
      </c>
      <c r="H64" s="117">
        <f t="shared" si="24"/>
        <v>1</v>
      </c>
      <c r="I64" s="118">
        <f t="shared" si="25"/>
        <v>1877.999</v>
      </c>
      <c r="J64" s="119">
        <f t="shared" si="26"/>
        <v>7.3340400143163866E-3</v>
      </c>
      <c r="K64" s="119">
        <f t="shared" si="27"/>
        <v>0.41912841864098088</v>
      </c>
      <c r="L64" s="119">
        <f t="shared" si="28"/>
        <v>0.26517586005104371</v>
      </c>
      <c r="M64" s="120">
        <f t="shared" si="29"/>
        <v>16.853999999999999</v>
      </c>
      <c r="N64" s="121">
        <f t="shared" si="30"/>
        <v>5.3060869306834027E-2</v>
      </c>
      <c r="O64" s="121">
        <f t="shared" si="31"/>
        <v>48.975182370207811</v>
      </c>
      <c r="P64" s="221">
        <f t="shared" si="32"/>
        <v>31</v>
      </c>
      <c r="Q64" s="222">
        <f t="shared" si="33"/>
        <v>1</v>
      </c>
      <c r="R64" s="222">
        <f t="shared" si="34"/>
        <v>923</v>
      </c>
      <c r="T64">
        <v>531</v>
      </c>
      <c r="U64">
        <v>8475</v>
      </c>
      <c r="V64" t="s">
        <v>536</v>
      </c>
      <c r="W64">
        <v>1884.6279999999999</v>
      </c>
      <c r="X64">
        <v>1040.6980000000001</v>
      </c>
      <c r="Y64">
        <v>1.8109999999999999</v>
      </c>
      <c r="Z64">
        <v>16.853999999999999</v>
      </c>
      <c r="AA64">
        <v>125.47859</v>
      </c>
      <c r="AB64">
        <v>0.920265</v>
      </c>
      <c r="AC64">
        <v>52.591642999999998</v>
      </c>
      <c r="AD64" s="1">
        <v>498</v>
      </c>
      <c r="AE64">
        <v>1</v>
      </c>
      <c r="AF64">
        <v>923</v>
      </c>
      <c r="AG64">
        <v>78</v>
      </c>
      <c r="AH64">
        <v>15.019518</v>
      </c>
      <c r="AI64">
        <v>2881.8</v>
      </c>
      <c r="AJ64">
        <v>0</v>
      </c>
      <c r="AK64">
        <v>31</v>
      </c>
      <c r="AL64">
        <v>25147</v>
      </c>
      <c r="AM64" t="s">
        <v>537</v>
      </c>
      <c r="AN64" t="s">
        <v>648</v>
      </c>
      <c r="AO64">
        <v>1877.999</v>
      </c>
      <c r="AR64" t="s">
        <v>118</v>
      </c>
      <c r="AS64" t="s">
        <v>119</v>
      </c>
      <c r="AT64" t="s">
        <v>212</v>
      </c>
      <c r="AU64" t="s">
        <v>536</v>
      </c>
      <c r="AV64" t="s">
        <v>48</v>
      </c>
      <c r="AW64">
        <v>1</v>
      </c>
      <c r="BB64">
        <v>0.86285714285714288</v>
      </c>
      <c r="BC64" t="s">
        <v>69</v>
      </c>
      <c r="BF64" t="s">
        <v>118</v>
      </c>
      <c r="BG64" t="s">
        <v>119</v>
      </c>
      <c r="BH64" t="s">
        <v>536</v>
      </c>
      <c r="BI64">
        <v>8475</v>
      </c>
      <c r="BJ64">
        <v>1</v>
      </c>
      <c r="BK64" t="s">
        <v>212</v>
      </c>
      <c r="BL64" t="s">
        <v>174</v>
      </c>
      <c r="BM64">
        <v>0.86285714285714288</v>
      </c>
      <c r="BN64" t="s">
        <v>69</v>
      </c>
      <c r="BO64" t="s">
        <v>177</v>
      </c>
      <c r="BP64">
        <v>1877.999</v>
      </c>
    </row>
    <row r="65" spans="1:68" ht="16.5">
      <c r="A65" s="127" t="str">
        <f t="shared" si="18"/>
        <v>청라교통</v>
      </c>
      <c r="B65" s="128" t="str">
        <f t="shared" si="1"/>
        <v>신수철</v>
      </c>
      <c r="C65" s="129" t="str">
        <f t="shared" si="19"/>
        <v>C</v>
      </c>
      <c r="D65" s="130">
        <f t="shared" si="20"/>
        <v>0.87323925687779103</v>
      </c>
      <c r="E65" s="131">
        <f t="shared" si="21"/>
        <v>3041</v>
      </c>
      <c r="F65" s="132" t="str">
        <f t="shared" si="22"/>
        <v>307</v>
      </c>
      <c r="G65" s="133" t="str">
        <f t="shared" si="23"/>
        <v>72바1700</v>
      </c>
      <c r="H65" s="134">
        <f t="shared" si="24"/>
        <v>9</v>
      </c>
      <c r="I65" s="135">
        <f t="shared" si="25"/>
        <v>3383.8270000000002</v>
      </c>
      <c r="J65" s="136">
        <f t="shared" si="26"/>
        <v>1.2907305225776596E-2</v>
      </c>
      <c r="K65" s="136">
        <f t="shared" si="27"/>
        <v>0.29971643771532547</v>
      </c>
      <c r="L65" s="136">
        <f t="shared" si="28"/>
        <v>0.18824839449534506</v>
      </c>
      <c r="M65" s="137">
        <f t="shared" si="29"/>
        <v>18.587</v>
      </c>
      <c r="N65" s="138">
        <f t="shared" si="30"/>
        <v>8.8657014675986676E-2</v>
      </c>
      <c r="O65" s="138">
        <f t="shared" si="31"/>
        <v>20.982160139983513</v>
      </c>
      <c r="P65" s="219">
        <f t="shared" si="32"/>
        <v>11</v>
      </c>
      <c r="Q65" s="220">
        <f t="shared" si="33"/>
        <v>3</v>
      </c>
      <c r="R65" s="220">
        <f t="shared" si="34"/>
        <v>710</v>
      </c>
      <c r="T65">
        <v>531</v>
      </c>
      <c r="U65">
        <v>3041</v>
      </c>
      <c r="V65" t="s">
        <v>362</v>
      </c>
      <c r="W65">
        <v>3383.8270000000002</v>
      </c>
      <c r="X65">
        <v>1359.431</v>
      </c>
      <c r="Y65">
        <v>2.4889999999999999</v>
      </c>
      <c r="Z65">
        <v>18.587</v>
      </c>
      <c r="AA65">
        <v>132.00803500000001</v>
      </c>
      <c r="AB65">
        <v>1.7038679999999999</v>
      </c>
      <c r="AC65">
        <v>39.564978000000004</v>
      </c>
      <c r="AD65" s="1">
        <v>637</v>
      </c>
      <c r="AE65">
        <v>3</v>
      </c>
      <c r="AF65">
        <v>710</v>
      </c>
      <c r="AG65">
        <v>92</v>
      </c>
      <c r="AH65">
        <v>25.633492</v>
      </c>
      <c r="AI65">
        <v>23479.5</v>
      </c>
      <c r="AJ65">
        <v>7611.4</v>
      </c>
      <c r="AK65">
        <v>11</v>
      </c>
      <c r="AL65">
        <v>1643</v>
      </c>
      <c r="AM65" t="s">
        <v>363</v>
      </c>
      <c r="AN65" t="s">
        <v>649</v>
      </c>
      <c r="AO65">
        <v>761.7</v>
      </c>
      <c r="AR65" t="s">
        <v>118</v>
      </c>
      <c r="AS65" t="s">
        <v>121</v>
      </c>
      <c r="AT65" t="s">
        <v>240</v>
      </c>
      <c r="AU65" t="s">
        <v>362</v>
      </c>
      <c r="AV65" t="s">
        <v>48</v>
      </c>
      <c r="AW65">
        <v>9</v>
      </c>
      <c r="BB65">
        <v>0.87323925687779103</v>
      </c>
      <c r="BC65" t="s">
        <v>69</v>
      </c>
      <c r="BF65" t="s">
        <v>118</v>
      </c>
      <c r="BG65" t="s">
        <v>121</v>
      </c>
      <c r="BH65" t="s">
        <v>362</v>
      </c>
      <c r="BI65">
        <v>3041</v>
      </c>
      <c r="BJ65">
        <v>9</v>
      </c>
      <c r="BK65" t="s">
        <v>240</v>
      </c>
      <c r="BL65" t="s">
        <v>236</v>
      </c>
      <c r="BM65">
        <v>0.87323925687779103</v>
      </c>
      <c r="BN65" t="s">
        <v>69</v>
      </c>
      <c r="BO65" t="s">
        <v>177</v>
      </c>
      <c r="BP65">
        <v>3383.8270000000002</v>
      </c>
    </row>
    <row r="66" spans="1:68" ht="16.5">
      <c r="A66" s="110" t="str">
        <f t="shared" si="18"/>
        <v>청라교통</v>
      </c>
      <c r="B66" s="111" t="str">
        <f t="shared" si="1"/>
        <v>신우철</v>
      </c>
      <c r="C66" s="112" t="str">
        <f t="shared" si="19"/>
        <v>B</v>
      </c>
      <c r="D66" s="113">
        <f t="shared" si="20"/>
        <v>0.90131752721978298</v>
      </c>
      <c r="E66" s="114">
        <f t="shared" si="21"/>
        <v>8468</v>
      </c>
      <c r="F66" s="115" t="str">
        <f t="shared" si="22"/>
        <v>112</v>
      </c>
      <c r="G66" s="116" t="str">
        <f t="shared" si="23"/>
        <v>72바1612</v>
      </c>
      <c r="H66" s="117">
        <f t="shared" si="24"/>
        <v>13</v>
      </c>
      <c r="I66" s="118">
        <f t="shared" si="25"/>
        <v>2746.2410000000004</v>
      </c>
      <c r="J66" s="119">
        <f t="shared" si="26"/>
        <v>3.0018471035064862E-2</v>
      </c>
      <c r="K66" s="119">
        <f t="shared" si="27"/>
        <v>0.36862328024419078</v>
      </c>
      <c r="L66" s="119">
        <f t="shared" si="28"/>
        <v>0.15839833430496447</v>
      </c>
      <c r="M66" s="120">
        <f t="shared" si="29"/>
        <v>17.806000000000001</v>
      </c>
      <c r="N66" s="121">
        <f t="shared" si="30"/>
        <v>0.21848046111029584</v>
      </c>
      <c r="O66" s="121">
        <f t="shared" si="31"/>
        <v>25.562213949904613</v>
      </c>
      <c r="P66" s="221">
        <f t="shared" si="32"/>
        <v>2</v>
      </c>
      <c r="Q66" s="222">
        <f t="shared" si="33"/>
        <v>6</v>
      </c>
      <c r="R66" s="222">
        <f t="shared" si="34"/>
        <v>702</v>
      </c>
      <c r="T66">
        <v>531</v>
      </c>
      <c r="U66">
        <v>8468</v>
      </c>
      <c r="V66" t="s">
        <v>364</v>
      </c>
      <c r="W66">
        <v>2746.241</v>
      </c>
      <c r="X66">
        <v>1418.6010000000001</v>
      </c>
      <c r="Y66">
        <v>1.9359999999999999</v>
      </c>
      <c r="Z66">
        <v>17.806000000000001</v>
      </c>
      <c r="AA66">
        <v>163.61995899999999</v>
      </c>
      <c r="AB66">
        <v>4.9116210000000002</v>
      </c>
      <c r="AC66">
        <v>60.314126000000002</v>
      </c>
      <c r="AD66" s="1">
        <v>435</v>
      </c>
      <c r="AE66">
        <v>6</v>
      </c>
      <c r="AF66">
        <v>702</v>
      </c>
      <c r="AG66">
        <v>92</v>
      </c>
      <c r="AH66">
        <v>16.784265999999999</v>
      </c>
      <c r="AI66">
        <v>2832.3</v>
      </c>
      <c r="AJ66">
        <v>660.1</v>
      </c>
      <c r="AK66">
        <v>2</v>
      </c>
      <c r="AL66">
        <v>709</v>
      </c>
      <c r="AM66" t="s">
        <v>365</v>
      </c>
      <c r="AN66" t="s">
        <v>650</v>
      </c>
      <c r="AO66">
        <v>392.99099999999999</v>
      </c>
      <c r="AR66" t="s">
        <v>118</v>
      </c>
      <c r="AS66" t="s">
        <v>119</v>
      </c>
      <c r="AT66" t="s">
        <v>221</v>
      </c>
      <c r="AU66" t="s">
        <v>364</v>
      </c>
      <c r="AV66" t="s">
        <v>48</v>
      </c>
      <c r="AW66">
        <v>13</v>
      </c>
      <c r="BB66">
        <v>0.90131752721978298</v>
      </c>
      <c r="BC66" t="s">
        <v>68</v>
      </c>
      <c r="BF66" t="s">
        <v>118</v>
      </c>
      <c r="BG66" t="s">
        <v>119</v>
      </c>
      <c r="BH66" t="s">
        <v>364</v>
      </c>
      <c r="BI66">
        <v>8468</v>
      </c>
      <c r="BJ66">
        <v>13</v>
      </c>
      <c r="BK66" t="s">
        <v>221</v>
      </c>
      <c r="BL66" t="s">
        <v>206</v>
      </c>
      <c r="BM66">
        <v>0.90131752721978298</v>
      </c>
      <c r="BN66" t="s">
        <v>68</v>
      </c>
      <c r="BO66" t="s">
        <v>175</v>
      </c>
      <c r="BP66">
        <v>2746.2410000000004</v>
      </c>
    </row>
    <row r="67" spans="1:68" ht="16.5">
      <c r="A67" s="127" t="str">
        <f t="shared" si="18"/>
        <v>청라교통</v>
      </c>
      <c r="B67" s="128" t="str">
        <f t="shared" si="1"/>
        <v>안계찬</v>
      </c>
      <c r="C67" s="129" t="str">
        <f t="shared" si="19"/>
        <v>B</v>
      </c>
      <c r="D67" s="130">
        <f t="shared" si="20"/>
        <v>0.94713537755575383</v>
      </c>
      <c r="E67" s="131">
        <f t="shared" si="21"/>
        <v>2556</v>
      </c>
      <c r="F67" s="132" t="str">
        <f t="shared" si="22"/>
        <v>112</v>
      </c>
      <c r="G67" s="133" t="str">
        <f t="shared" si="23"/>
        <v>70바5995</v>
      </c>
      <c r="H67" s="134">
        <f t="shared" si="24"/>
        <v>2</v>
      </c>
      <c r="I67" s="135">
        <f t="shared" si="25"/>
        <v>2585.7650000000003</v>
      </c>
      <c r="J67" s="136">
        <f t="shared" si="26"/>
        <v>1.5021251345740146E-2</v>
      </c>
      <c r="K67" s="136">
        <f t="shared" si="27"/>
        <v>0.36099633802631881</v>
      </c>
      <c r="L67" s="136">
        <f t="shared" si="28"/>
        <v>0.20535508833942756</v>
      </c>
      <c r="M67" s="137">
        <f t="shared" si="29"/>
        <v>12.05</v>
      </c>
      <c r="N67" s="138">
        <f t="shared" si="30"/>
        <v>7.7346549280387047E-2</v>
      </c>
      <c r="O67" s="138">
        <f t="shared" si="31"/>
        <v>6.9998627098750275</v>
      </c>
      <c r="P67" s="219">
        <f t="shared" si="32"/>
        <v>1</v>
      </c>
      <c r="Q67" s="220">
        <f t="shared" si="33"/>
        <v>2</v>
      </c>
      <c r="R67" s="220">
        <f t="shared" si="34"/>
        <v>181</v>
      </c>
      <c r="T67">
        <v>531</v>
      </c>
      <c r="U67">
        <v>2556</v>
      </c>
      <c r="V67" t="s">
        <v>366</v>
      </c>
      <c r="W67">
        <v>2585.7649999999999</v>
      </c>
      <c r="X67">
        <v>1215.828</v>
      </c>
      <c r="Y67">
        <v>2.1269999999999998</v>
      </c>
      <c r="Z67">
        <v>12.05</v>
      </c>
      <c r="AA67">
        <v>161.23190700000001</v>
      </c>
      <c r="AB67">
        <v>2.4219050000000002</v>
      </c>
      <c r="AC67">
        <v>58.204127999999997</v>
      </c>
      <c r="AD67" s="1">
        <v>531</v>
      </c>
      <c r="AE67">
        <v>2</v>
      </c>
      <c r="AF67">
        <v>181</v>
      </c>
      <c r="AG67">
        <v>79</v>
      </c>
      <c r="AH67">
        <v>16.037551000000001</v>
      </c>
      <c r="AI67">
        <v>937.3</v>
      </c>
      <c r="AJ67">
        <v>0</v>
      </c>
      <c r="AK67">
        <v>1</v>
      </c>
      <c r="AL67">
        <v>95</v>
      </c>
      <c r="AM67" t="s">
        <v>367</v>
      </c>
      <c r="AN67" t="s">
        <v>651</v>
      </c>
      <c r="AO67">
        <v>2215.4380000000001</v>
      </c>
      <c r="AR67" t="s">
        <v>118</v>
      </c>
      <c r="AS67" t="s">
        <v>119</v>
      </c>
      <c r="AT67" t="s">
        <v>200</v>
      </c>
      <c r="AU67" t="s">
        <v>366</v>
      </c>
      <c r="AV67" t="s">
        <v>48</v>
      </c>
      <c r="AW67">
        <v>2</v>
      </c>
      <c r="BB67">
        <v>0.94713537755575383</v>
      </c>
      <c r="BC67" t="s">
        <v>68</v>
      </c>
      <c r="BF67" t="s">
        <v>118</v>
      </c>
      <c r="BG67" t="s">
        <v>119</v>
      </c>
      <c r="BH67" t="s">
        <v>366</v>
      </c>
      <c r="BI67">
        <v>2556</v>
      </c>
      <c r="BJ67">
        <v>2</v>
      </c>
      <c r="BK67" t="s">
        <v>200</v>
      </c>
      <c r="BL67" t="s">
        <v>530</v>
      </c>
      <c r="BM67">
        <v>0.94713537755575383</v>
      </c>
      <c r="BN67" t="s">
        <v>68</v>
      </c>
      <c r="BO67" t="s">
        <v>175</v>
      </c>
      <c r="BP67">
        <v>2585.7650000000003</v>
      </c>
    </row>
    <row r="68" spans="1:68" ht="16.5">
      <c r="A68" s="110" t="str">
        <f t="shared" si="18"/>
        <v>청라교통</v>
      </c>
      <c r="B68" s="111" t="str">
        <f t="shared" si="1"/>
        <v>안명학</v>
      </c>
      <c r="C68" s="112" t="str">
        <f t="shared" si="19"/>
        <v>D</v>
      </c>
      <c r="D68" s="113">
        <f t="shared" si="20"/>
        <v>0.81352941176470595</v>
      </c>
      <c r="E68" s="114">
        <f t="shared" si="21"/>
        <v>4076</v>
      </c>
      <c r="F68" s="115" t="str">
        <f t="shared" si="22"/>
        <v>306</v>
      </c>
      <c r="G68" s="116" t="str">
        <f t="shared" si="23"/>
        <v>70바6049</v>
      </c>
      <c r="H68" s="117">
        <f t="shared" si="24"/>
        <v>1</v>
      </c>
      <c r="I68" s="118">
        <f t="shared" si="25"/>
        <v>3934.9459999999999</v>
      </c>
      <c r="J68" s="119">
        <f t="shared" si="26"/>
        <v>1.284031119343791E-2</v>
      </c>
      <c r="K68" s="119">
        <f t="shared" si="27"/>
        <v>0.24053269474739503</v>
      </c>
      <c r="L68" s="119">
        <f t="shared" si="28"/>
        <v>0.1923787518303936</v>
      </c>
      <c r="M68" s="120">
        <f t="shared" si="29"/>
        <v>19.603999999999999</v>
      </c>
      <c r="N68" s="121">
        <f t="shared" si="30"/>
        <v>0</v>
      </c>
      <c r="O68" s="121">
        <f t="shared" si="31"/>
        <v>6.3025007204673207</v>
      </c>
      <c r="P68" s="221">
        <f t="shared" si="32"/>
        <v>4</v>
      </c>
      <c r="Q68" s="222">
        <f t="shared" si="33"/>
        <v>0</v>
      </c>
      <c r="R68" s="222">
        <f t="shared" si="34"/>
        <v>248</v>
      </c>
      <c r="T68">
        <v>531</v>
      </c>
      <c r="U68">
        <v>4076</v>
      </c>
      <c r="V68" t="s">
        <v>368</v>
      </c>
      <c r="W68">
        <v>3934.9459999999999</v>
      </c>
      <c r="X68">
        <v>1422.5340000000001</v>
      </c>
      <c r="Y68">
        <v>2.766</v>
      </c>
      <c r="Z68">
        <v>19.603999999999999</v>
      </c>
      <c r="AA68">
        <v>120.299966</v>
      </c>
      <c r="AB68">
        <v>1.544689</v>
      </c>
      <c r="AC68">
        <v>28.936074999999999</v>
      </c>
      <c r="AD68" s="1">
        <v>757</v>
      </c>
      <c r="AE68">
        <v>0</v>
      </c>
      <c r="AF68">
        <v>248</v>
      </c>
      <c r="AG68">
        <v>93</v>
      </c>
      <c r="AH68">
        <v>32.709451999999999</v>
      </c>
      <c r="AI68">
        <v>22549.1</v>
      </c>
      <c r="AJ68">
        <v>10729.6</v>
      </c>
      <c r="AK68">
        <v>4</v>
      </c>
      <c r="AL68">
        <v>3275</v>
      </c>
      <c r="AM68" t="s">
        <v>369</v>
      </c>
      <c r="AN68" t="s">
        <v>652</v>
      </c>
      <c r="AO68">
        <v>3934.9459999999999</v>
      </c>
      <c r="AR68" t="s">
        <v>118</v>
      </c>
      <c r="AS68" t="s">
        <v>120</v>
      </c>
      <c r="AT68" t="s">
        <v>223</v>
      </c>
      <c r="AU68" t="s">
        <v>368</v>
      </c>
      <c r="AV68" t="s">
        <v>48</v>
      </c>
      <c r="AW68">
        <v>1</v>
      </c>
      <c r="BB68">
        <v>0.81352941176470595</v>
      </c>
      <c r="BC68" t="s">
        <v>67</v>
      </c>
      <c r="BF68" t="s">
        <v>118</v>
      </c>
      <c r="BG68" t="s">
        <v>120</v>
      </c>
      <c r="BH68" t="s">
        <v>368</v>
      </c>
      <c r="BI68">
        <v>4076</v>
      </c>
      <c r="BJ68">
        <v>1</v>
      </c>
      <c r="BK68" t="s">
        <v>223</v>
      </c>
      <c r="BL68" t="s">
        <v>174</v>
      </c>
      <c r="BM68">
        <v>0.81352941176470595</v>
      </c>
      <c r="BN68" t="s">
        <v>67</v>
      </c>
      <c r="BO68" t="s">
        <v>179</v>
      </c>
      <c r="BP68">
        <v>3934.9459999999999</v>
      </c>
    </row>
    <row r="69" spans="1:68" ht="16.5">
      <c r="A69" s="127" t="str">
        <f t="shared" si="18"/>
        <v>청라교통</v>
      </c>
      <c r="B69" s="128" t="str">
        <f t="shared" si="1"/>
        <v>안병권</v>
      </c>
      <c r="C69" s="129" t="str">
        <f t="shared" si="19"/>
        <v>B</v>
      </c>
      <c r="D69" s="130">
        <f t="shared" si="20"/>
        <v>0.91982745911563057</v>
      </c>
      <c r="E69" s="131">
        <f t="shared" si="21"/>
        <v>8989</v>
      </c>
      <c r="F69" s="132" t="str">
        <f t="shared" si="22"/>
        <v>112</v>
      </c>
      <c r="G69" s="133" t="str">
        <f t="shared" si="23"/>
        <v>70바5996</v>
      </c>
      <c r="H69" s="134">
        <f t="shared" si="24"/>
        <v>16</v>
      </c>
      <c r="I69" s="135">
        <f t="shared" si="25"/>
        <v>2919.163</v>
      </c>
      <c r="J69" s="136">
        <f t="shared" si="26"/>
        <v>3.5817482253955063E-2</v>
      </c>
      <c r="K69" s="136">
        <f t="shared" si="27"/>
        <v>0.32689411574743027</v>
      </c>
      <c r="L69" s="136">
        <f t="shared" si="28"/>
        <v>0.18669735126130332</v>
      </c>
      <c r="M69" s="137">
        <f t="shared" si="29"/>
        <v>15.353999999999999</v>
      </c>
      <c r="N69" s="138">
        <f t="shared" si="30"/>
        <v>0.13486740511066544</v>
      </c>
      <c r="O69" s="138">
        <f t="shared" si="31"/>
        <v>19.25232207954749</v>
      </c>
      <c r="P69" s="219">
        <f t="shared" si="32"/>
        <v>6</v>
      </c>
      <c r="Q69" s="220">
        <f t="shared" si="33"/>
        <v>4</v>
      </c>
      <c r="R69" s="220">
        <f t="shared" si="34"/>
        <v>571</v>
      </c>
      <c r="T69">
        <v>531</v>
      </c>
      <c r="U69">
        <v>8989</v>
      </c>
      <c r="V69" t="s">
        <v>509</v>
      </c>
      <c r="W69">
        <v>2965.8760000000002</v>
      </c>
      <c r="X69">
        <v>1370.8219999999999</v>
      </c>
      <c r="Y69">
        <v>2.1640000000000001</v>
      </c>
      <c r="Z69">
        <v>15.353999999999999</v>
      </c>
      <c r="AA69">
        <v>157.603568</v>
      </c>
      <c r="AB69">
        <v>5.6449629999999997</v>
      </c>
      <c r="AC69">
        <v>51.519678999999996</v>
      </c>
      <c r="AD69" s="1">
        <v>545</v>
      </c>
      <c r="AE69">
        <v>4</v>
      </c>
      <c r="AF69">
        <v>571</v>
      </c>
      <c r="AG69">
        <v>103</v>
      </c>
      <c r="AH69">
        <v>18.818584000000001</v>
      </c>
      <c r="AI69">
        <v>9981.4</v>
      </c>
      <c r="AJ69">
        <v>4104.2</v>
      </c>
      <c r="AK69">
        <v>6</v>
      </c>
      <c r="AL69">
        <v>2689</v>
      </c>
      <c r="AM69" t="s">
        <v>510</v>
      </c>
      <c r="AN69" t="s">
        <v>653</v>
      </c>
      <c r="AO69">
        <v>409.005</v>
      </c>
      <c r="AR69" t="s">
        <v>118</v>
      </c>
      <c r="AS69" t="s">
        <v>119</v>
      </c>
      <c r="AT69" t="s">
        <v>201</v>
      </c>
      <c r="AU69" t="s">
        <v>509</v>
      </c>
      <c r="AV69" t="s">
        <v>48</v>
      </c>
      <c r="AW69">
        <v>16</v>
      </c>
      <c r="BB69">
        <v>0.91982745911563057</v>
      </c>
      <c r="BC69" t="s">
        <v>68</v>
      </c>
      <c r="BF69" t="s">
        <v>118</v>
      </c>
      <c r="BG69" t="s">
        <v>119</v>
      </c>
      <c r="BH69" t="s">
        <v>509</v>
      </c>
      <c r="BI69">
        <v>8989</v>
      </c>
      <c r="BJ69">
        <v>16</v>
      </c>
      <c r="BK69" t="s">
        <v>201</v>
      </c>
      <c r="BL69" t="s">
        <v>246</v>
      </c>
      <c r="BM69">
        <v>0.91982745911563057</v>
      </c>
      <c r="BN69" t="s">
        <v>68</v>
      </c>
      <c r="BO69" t="s">
        <v>175</v>
      </c>
      <c r="BP69">
        <v>2919.163</v>
      </c>
    </row>
    <row r="70" spans="1:68" ht="16.5">
      <c r="A70" s="110" t="str">
        <f t="shared" si="18"/>
        <v>청라교통</v>
      </c>
      <c r="B70" s="111" t="str">
        <f t="shared" ref="B70:B126" si="35">IF(BH70="null", E70, BH70)</f>
        <v>안수영</v>
      </c>
      <c r="C70" s="112" t="str">
        <f t="shared" si="19"/>
        <v>C</v>
      </c>
      <c r="D70" s="113">
        <f t="shared" si="20"/>
        <v>0.86796563794250181</v>
      </c>
      <c r="E70" s="114">
        <f t="shared" si="21"/>
        <v>4886</v>
      </c>
      <c r="F70" s="115" t="str">
        <f t="shared" si="22"/>
        <v>308</v>
      </c>
      <c r="G70" s="116" t="str">
        <f t="shared" si="23"/>
        <v>70바6034</v>
      </c>
      <c r="H70" s="117">
        <f t="shared" si="24"/>
        <v>2</v>
      </c>
      <c r="I70" s="118">
        <f t="shared" si="25"/>
        <v>4810.7809999999999</v>
      </c>
      <c r="J70" s="119">
        <f t="shared" si="26"/>
        <v>3.4884433742704911E-2</v>
      </c>
      <c r="K70" s="119">
        <f t="shared" si="27"/>
        <v>0.28923265580155316</v>
      </c>
      <c r="L70" s="119">
        <f t="shared" si="28"/>
        <v>0.12097827774741773</v>
      </c>
      <c r="M70" s="120">
        <f t="shared" si="29"/>
        <v>20.824000000000002</v>
      </c>
      <c r="N70" s="121">
        <f t="shared" si="30"/>
        <v>0</v>
      </c>
      <c r="O70" s="121">
        <f t="shared" si="31"/>
        <v>8.3146582644273348</v>
      </c>
      <c r="P70" s="221">
        <f t="shared" si="32"/>
        <v>36</v>
      </c>
      <c r="Q70" s="222">
        <f t="shared" si="33"/>
        <v>0</v>
      </c>
      <c r="R70" s="222">
        <f t="shared" si="34"/>
        <v>400</v>
      </c>
      <c r="T70">
        <v>531</v>
      </c>
      <c r="U70">
        <v>4886</v>
      </c>
      <c r="V70" t="s">
        <v>370</v>
      </c>
      <c r="W70">
        <v>4810.7809999999999</v>
      </c>
      <c r="X70">
        <v>1848.528</v>
      </c>
      <c r="Y70">
        <v>2.6019999999999999</v>
      </c>
      <c r="Z70">
        <v>20.824000000000002</v>
      </c>
      <c r="AA70">
        <v>145.57467199999999</v>
      </c>
      <c r="AB70">
        <v>5.07829</v>
      </c>
      <c r="AC70">
        <v>42.104948999999998</v>
      </c>
      <c r="AD70" s="1">
        <v>582</v>
      </c>
      <c r="AE70">
        <v>0</v>
      </c>
      <c r="AF70">
        <v>400</v>
      </c>
      <c r="AG70">
        <v>91</v>
      </c>
      <c r="AH70">
        <v>33.046826000000003</v>
      </c>
      <c r="AI70">
        <v>38945.4</v>
      </c>
      <c r="AJ70">
        <v>17316.099999999999</v>
      </c>
      <c r="AK70">
        <v>36</v>
      </c>
      <c r="AL70">
        <v>13207</v>
      </c>
      <c r="AM70" t="s">
        <v>371</v>
      </c>
      <c r="AN70" t="s">
        <v>654</v>
      </c>
      <c r="AO70">
        <v>4252.2690000000002</v>
      </c>
      <c r="AR70" t="s">
        <v>118</v>
      </c>
      <c r="AS70" t="s">
        <v>122</v>
      </c>
      <c r="AT70" t="s">
        <v>248</v>
      </c>
      <c r="AU70" t="s">
        <v>370</v>
      </c>
      <c r="AV70" t="s">
        <v>48</v>
      </c>
      <c r="AW70">
        <v>2</v>
      </c>
      <c r="BB70">
        <v>0.86796563794250181</v>
      </c>
      <c r="BC70" t="s">
        <v>69</v>
      </c>
      <c r="BF70" t="s">
        <v>118</v>
      </c>
      <c r="BG70" t="s">
        <v>122</v>
      </c>
      <c r="BH70" t="s">
        <v>370</v>
      </c>
      <c r="BI70">
        <v>4886</v>
      </c>
      <c r="BJ70">
        <v>2</v>
      </c>
      <c r="BK70" t="s">
        <v>248</v>
      </c>
      <c r="BL70" t="s">
        <v>253</v>
      </c>
      <c r="BM70">
        <v>0.86796563794250181</v>
      </c>
      <c r="BN70" t="s">
        <v>69</v>
      </c>
      <c r="BO70" t="s">
        <v>177</v>
      </c>
      <c r="BP70">
        <v>4810.7809999999999</v>
      </c>
    </row>
    <row r="71" spans="1:68" ht="16.5">
      <c r="A71" s="127" t="str">
        <f t="shared" si="18"/>
        <v>청라교통</v>
      </c>
      <c r="B71" s="128" t="str">
        <f t="shared" si="35"/>
        <v>안정배</v>
      </c>
      <c r="C71" s="129" t="str">
        <f t="shared" si="19"/>
        <v>B</v>
      </c>
      <c r="D71" s="130">
        <f t="shared" si="20"/>
        <v>0.92860148331001902</v>
      </c>
      <c r="E71" s="131">
        <f t="shared" si="21"/>
        <v>2155</v>
      </c>
      <c r="F71" s="132" t="str">
        <f t="shared" si="22"/>
        <v>306</v>
      </c>
      <c r="G71" s="133" t="str">
        <f t="shared" si="23"/>
        <v>72바1305</v>
      </c>
      <c r="H71" s="134">
        <f t="shared" si="24"/>
        <v>2</v>
      </c>
      <c r="I71" s="135">
        <f t="shared" si="25"/>
        <v>4244.0519999999997</v>
      </c>
      <c r="J71" s="136">
        <f t="shared" si="26"/>
        <v>3.7890809841630993E-3</v>
      </c>
      <c r="K71" s="136">
        <f t="shared" si="27"/>
        <v>0.2206321182070099</v>
      </c>
      <c r="L71" s="136">
        <f t="shared" si="28"/>
        <v>0.13265624455119779</v>
      </c>
      <c r="M71" s="137">
        <f t="shared" si="29"/>
        <v>17.646999999999998</v>
      </c>
      <c r="N71" s="138">
        <f t="shared" si="30"/>
        <v>0</v>
      </c>
      <c r="O71" s="138">
        <f t="shared" si="31"/>
        <v>24.057198168165709</v>
      </c>
      <c r="P71" s="219">
        <f t="shared" si="32"/>
        <v>4</v>
      </c>
      <c r="Q71" s="220">
        <f t="shared" si="33"/>
        <v>0</v>
      </c>
      <c r="R71" s="220">
        <f t="shared" si="34"/>
        <v>1021</v>
      </c>
      <c r="T71">
        <v>531</v>
      </c>
      <c r="U71">
        <v>2155</v>
      </c>
      <c r="V71" t="s">
        <v>372</v>
      </c>
      <c r="W71">
        <v>4244.0519999999997</v>
      </c>
      <c r="X71">
        <v>1424.546</v>
      </c>
      <c r="Y71">
        <v>2.9790000000000001</v>
      </c>
      <c r="Z71">
        <v>17.646999999999998</v>
      </c>
      <c r="AA71">
        <v>129.38440800000001</v>
      </c>
      <c r="AB71">
        <v>0.49024800000000002</v>
      </c>
      <c r="AC71">
        <v>28.546355999999999</v>
      </c>
      <c r="AD71" s="1">
        <v>563</v>
      </c>
      <c r="AE71">
        <v>0</v>
      </c>
      <c r="AF71">
        <v>1021</v>
      </c>
      <c r="AG71">
        <v>92</v>
      </c>
      <c r="AH71">
        <v>32.801881000000002</v>
      </c>
      <c r="AI71">
        <v>22417.200000000001</v>
      </c>
      <c r="AJ71">
        <v>12269.9</v>
      </c>
      <c r="AK71">
        <v>4</v>
      </c>
      <c r="AL71">
        <v>1991</v>
      </c>
      <c r="AM71" t="s">
        <v>373</v>
      </c>
      <c r="AN71" t="s">
        <v>655</v>
      </c>
      <c r="AO71">
        <v>4000.2469999999998</v>
      </c>
      <c r="AR71" t="s">
        <v>118</v>
      </c>
      <c r="AS71" t="s">
        <v>120</v>
      </c>
      <c r="AT71" t="s">
        <v>231</v>
      </c>
      <c r="AU71" t="s">
        <v>372</v>
      </c>
      <c r="AV71" t="s">
        <v>48</v>
      </c>
      <c r="AW71">
        <v>2</v>
      </c>
      <c r="BB71">
        <v>0.92860148331001902</v>
      </c>
      <c r="BC71" t="s">
        <v>68</v>
      </c>
      <c r="BF71" t="s">
        <v>118</v>
      </c>
      <c r="BG71" t="s">
        <v>120</v>
      </c>
      <c r="BH71" t="s">
        <v>372</v>
      </c>
      <c r="BI71">
        <v>2155</v>
      </c>
      <c r="BJ71">
        <v>2</v>
      </c>
      <c r="BK71" t="s">
        <v>231</v>
      </c>
      <c r="BL71" t="s">
        <v>223</v>
      </c>
      <c r="BM71">
        <v>0.92860148331001902</v>
      </c>
      <c r="BN71" t="s">
        <v>68</v>
      </c>
      <c r="BO71" t="s">
        <v>175</v>
      </c>
      <c r="BP71">
        <v>4244.0519999999997</v>
      </c>
    </row>
    <row r="72" spans="1:68" ht="16.5">
      <c r="A72" s="110" t="str">
        <f t="shared" ref="A72:A87" si="36">BF72</f>
        <v>청라교통</v>
      </c>
      <c r="B72" s="111" t="str">
        <f t="shared" si="35"/>
        <v>엄대섭</v>
      </c>
      <c r="C72" s="112" t="str">
        <f t="shared" ref="C72:C87" si="37">BN72</f>
        <v>B</v>
      </c>
      <c r="D72" s="113">
        <f t="shared" ref="D72:D87" si="38">BM72</f>
        <v>0.93673457020201245</v>
      </c>
      <c r="E72" s="114">
        <f t="shared" ref="E72:E87" si="39">U72</f>
        <v>5487</v>
      </c>
      <c r="F72" s="115" t="str">
        <f t="shared" ref="F72:F87" si="40">BG72</f>
        <v>308</v>
      </c>
      <c r="G72" s="116" t="str">
        <f t="shared" ref="G72:G87" si="41">BK72</f>
        <v>75아1293</v>
      </c>
      <c r="H72" s="117">
        <f t="shared" ref="H72:H87" si="42">BJ72</f>
        <v>2</v>
      </c>
      <c r="I72" s="118">
        <f t="shared" ref="I72:I87" si="43">BP72</f>
        <v>4263.1850000000004</v>
      </c>
      <c r="J72" s="119">
        <f t="shared" ref="J72:J87" si="44">AB72/AA72</f>
        <v>2.239583743897558E-2</v>
      </c>
      <c r="K72" s="119">
        <f t="shared" ref="K72:K87" si="45">AC72/AA72</f>
        <v>0.2353479788105903</v>
      </c>
      <c r="L72" s="119">
        <f t="shared" ref="L72:L87" si="46">AD72/I72</f>
        <v>0.113764708779938</v>
      </c>
      <c r="M72" s="120">
        <f t="shared" ref="M72:M87" si="47">Z72</f>
        <v>21.108000000000001</v>
      </c>
      <c r="N72" s="121">
        <f t="shared" ref="N72:N87" si="48">AE72*100/W72</f>
        <v>9.3826563942216903E-2</v>
      </c>
      <c r="O72" s="121">
        <f t="shared" ref="O72:O87" si="49">AF72*100/W72</f>
        <v>21.556653065724333</v>
      </c>
      <c r="P72" s="221">
        <f t="shared" ref="P72:P87" si="50">AK72</f>
        <v>2</v>
      </c>
      <c r="Q72" s="222">
        <f t="shared" ref="Q72:Q87" si="51">AE72</f>
        <v>4</v>
      </c>
      <c r="R72" s="222">
        <f t="shared" ref="R72:R87" si="52">AF72</f>
        <v>919</v>
      </c>
      <c r="T72">
        <v>531</v>
      </c>
      <c r="U72">
        <v>5487</v>
      </c>
      <c r="V72" t="s">
        <v>374</v>
      </c>
      <c r="W72">
        <v>4263.1850000000004</v>
      </c>
      <c r="X72">
        <v>1517.143</v>
      </c>
      <c r="Y72">
        <v>2.81</v>
      </c>
      <c r="Z72">
        <v>21.108000000000001</v>
      </c>
      <c r="AA72">
        <v>112.90357</v>
      </c>
      <c r="AB72">
        <v>2.5285700000000002</v>
      </c>
      <c r="AC72">
        <v>26.571626999999999</v>
      </c>
      <c r="AD72" s="1">
        <v>485</v>
      </c>
      <c r="AE72">
        <v>4</v>
      </c>
      <c r="AF72">
        <v>919</v>
      </c>
      <c r="AG72">
        <v>92</v>
      </c>
      <c r="AH72">
        <v>37.759523000000002</v>
      </c>
      <c r="AI72">
        <v>36446.1</v>
      </c>
      <c r="AJ72">
        <v>16934.900000000001</v>
      </c>
      <c r="AK72">
        <v>2</v>
      </c>
      <c r="AL72">
        <v>60</v>
      </c>
      <c r="AM72" t="s">
        <v>375</v>
      </c>
      <c r="AN72" t="s">
        <v>656</v>
      </c>
      <c r="AO72">
        <v>4002.0520000000001</v>
      </c>
      <c r="AR72" t="s">
        <v>118</v>
      </c>
      <c r="AS72" t="s">
        <v>122</v>
      </c>
      <c r="AT72" t="s">
        <v>251</v>
      </c>
      <c r="AU72" t="s">
        <v>374</v>
      </c>
      <c r="AV72" t="s">
        <v>48</v>
      </c>
      <c r="AW72">
        <v>2</v>
      </c>
      <c r="BB72">
        <v>0.93673457020201245</v>
      </c>
      <c r="BC72" t="s">
        <v>68</v>
      </c>
      <c r="BF72" t="s">
        <v>118</v>
      </c>
      <c r="BG72" t="s">
        <v>122</v>
      </c>
      <c r="BH72" t="s">
        <v>374</v>
      </c>
      <c r="BI72">
        <v>5487</v>
      </c>
      <c r="BJ72">
        <v>2</v>
      </c>
      <c r="BK72" t="s">
        <v>251</v>
      </c>
      <c r="BL72" t="s">
        <v>250</v>
      </c>
      <c r="BM72">
        <v>0.93673457020201245</v>
      </c>
      <c r="BN72" t="s">
        <v>68</v>
      </c>
      <c r="BO72" t="s">
        <v>175</v>
      </c>
      <c r="BP72">
        <v>4263.1850000000004</v>
      </c>
    </row>
    <row r="73" spans="1:68" ht="16.5">
      <c r="A73" s="127" t="str">
        <f t="shared" si="36"/>
        <v>청라교통</v>
      </c>
      <c r="B73" s="128" t="str">
        <f t="shared" si="35"/>
        <v>오병진</v>
      </c>
      <c r="C73" s="129" t="str">
        <f t="shared" si="37"/>
        <v>D</v>
      </c>
      <c r="D73" s="130">
        <f t="shared" si="38"/>
        <v>0.83806365446450604</v>
      </c>
      <c r="E73" s="131">
        <f t="shared" si="39"/>
        <v>4291</v>
      </c>
      <c r="F73" s="132" t="str">
        <f t="shared" si="40"/>
        <v>307</v>
      </c>
      <c r="G73" s="133" t="str">
        <f t="shared" si="41"/>
        <v>72바1701</v>
      </c>
      <c r="H73" s="134">
        <f t="shared" si="42"/>
        <v>9</v>
      </c>
      <c r="I73" s="135">
        <f t="shared" si="43"/>
        <v>3960.2870000000003</v>
      </c>
      <c r="J73" s="136">
        <f t="shared" si="44"/>
        <v>1.7590334617729575E-2</v>
      </c>
      <c r="K73" s="136">
        <f t="shared" si="45"/>
        <v>0.35339130214541592</v>
      </c>
      <c r="L73" s="136">
        <f t="shared" si="46"/>
        <v>0.25376948690839829</v>
      </c>
      <c r="M73" s="137">
        <f t="shared" si="47"/>
        <v>22.106999999999999</v>
      </c>
      <c r="N73" s="138">
        <f t="shared" si="48"/>
        <v>0.22725625693289403</v>
      </c>
      <c r="O73" s="138">
        <f t="shared" si="49"/>
        <v>40.072853305833647</v>
      </c>
      <c r="P73" s="219">
        <f t="shared" si="50"/>
        <v>42</v>
      </c>
      <c r="Q73" s="220">
        <f t="shared" si="51"/>
        <v>9</v>
      </c>
      <c r="R73" s="220">
        <f t="shared" si="52"/>
        <v>1587</v>
      </c>
      <c r="T73">
        <v>531</v>
      </c>
      <c r="U73">
        <v>4291</v>
      </c>
      <c r="V73" t="s">
        <v>376</v>
      </c>
      <c r="W73">
        <v>3960.2869999999998</v>
      </c>
      <c r="X73">
        <v>1665.4929999999999</v>
      </c>
      <c r="Y73">
        <v>2.3780000000000001</v>
      </c>
      <c r="Z73">
        <v>22.106999999999999</v>
      </c>
      <c r="AA73">
        <v>157.29803100000001</v>
      </c>
      <c r="AB73">
        <v>2.7669250000000001</v>
      </c>
      <c r="AC73">
        <v>55.587755999999999</v>
      </c>
      <c r="AD73" s="1">
        <v>1005</v>
      </c>
      <c r="AE73">
        <v>9</v>
      </c>
      <c r="AF73">
        <v>1587</v>
      </c>
      <c r="AG73">
        <v>92</v>
      </c>
      <c r="AH73">
        <v>25.176964000000002</v>
      </c>
      <c r="AI73">
        <v>43751.7</v>
      </c>
      <c r="AJ73">
        <v>15235.5</v>
      </c>
      <c r="AK73">
        <v>42</v>
      </c>
      <c r="AL73">
        <v>28303</v>
      </c>
      <c r="AM73" t="s">
        <v>377</v>
      </c>
      <c r="AN73" t="s">
        <v>657</v>
      </c>
      <c r="AO73">
        <v>1137.7840000000001</v>
      </c>
      <c r="AR73" t="s">
        <v>118</v>
      </c>
      <c r="AS73" t="s">
        <v>121</v>
      </c>
      <c r="AT73" t="s">
        <v>241</v>
      </c>
      <c r="AU73" t="s">
        <v>376</v>
      </c>
      <c r="AV73" t="s">
        <v>48</v>
      </c>
      <c r="AW73">
        <v>9</v>
      </c>
      <c r="BB73">
        <v>0.83806365446450604</v>
      </c>
      <c r="BC73" t="s">
        <v>67</v>
      </c>
      <c r="BF73" t="s">
        <v>118</v>
      </c>
      <c r="BG73" t="s">
        <v>121</v>
      </c>
      <c r="BH73" t="s">
        <v>376</v>
      </c>
      <c r="BI73">
        <v>4291</v>
      </c>
      <c r="BJ73">
        <v>9</v>
      </c>
      <c r="BK73" t="s">
        <v>241</v>
      </c>
      <c r="BL73" t="s">
        <v>242</v>
      </c>
      <c r="BM73">
        <v>0.83806365446450604</v>
      </c>
      <c r="BN73" t="s">
        <v>67</v>
      </c>
      <c r="BO73" t="s">
        <v>179</v>
      </c>
      <c r="BP73">
        <v>3960.2870000000003</v>
      </c>
    </row>
    <row r="74" spans="1:68" ht="16.5">
      <c r="A74" s="110" t="str">
        <f t="shared" si="36"/>
        <v>청라교통</v>
      </c>
      <c r="B74" s="111" t="str">
        <f t="shared" si="35"/>
        <v>오수선</v>
      </c>
      <c r="C74" s="112" t="str">
        <f t="shared" si="37"/>
        <v>S</v>
      </c>
      <c r="D74" s="113">
        <f t="shared" si="38"/>
        <v>1.0855111285903232</v>
      </c>
      <c r="E74" s="114">
        <f t="shared" si="39"/>
        <v>7444</v>
      </c>
      <c r="F74" s="115" t="str">
        <f t="shared" si="40"/>
        <v>112</v>
      </c>
      <c r="G74" s="116" t="str">
        <f t="shared" si="41"/>
        <v>72바1612</v>
      </c>
      <c r="H74" s="117">
        <f t="shared" si="42"/>
        <v>2</v>
      </c>
      <c r="I74" s="118">
        <f t="shared" si="43"/>
        <v>2336.7440000000001</v>
      </c>
      <c r="J74" s="119">
        <f t="shared" si="44"/>
        <v>7.5306134266977225E-3</v>
      </c>
      <c r="K74" s="119">
        <f t="shared" si="45"/>
        <v>0.35955678193855095</v>
      </c>
      <c r="L74" s="119">
        <f t="shared" si="46"/>
        <v>8.1737665743444723E-2</v>
      </c>
      <c r="M74" s="120">
        <f t="shared" si="47"/>
        <v>14.378</v>
      </c>
      <c r="N74" s="121">
        <f t="shared" si="48"/>
        <v>0.47074048333921042</v>
      </c>
      <c r="O74" s="121">
        <f t="shared" si="49"/>
        <v>5.7772695682539466</v>
      </c>
      <c r="P74" s="221">
        <f t="shared" si="50"/>
        <v>5</v>
      </c>
      <c r="Q74" s="222">
        <f t="shared" si="51"/>
        <v>11</v>
      </c>
      <c r="R74" s="222">
        <f t="shared" si="52"/>
        <v>135</v>
      </c>
      <c r="T74">
        <v>531</v>
      </c>
      <c r="U74">
        <v>7444</v>
      </c>
      <c r="V74" t="s">
        <v>378</v>
      </c>
      <c r="W74">
        <v>2336.7440000000001</v>
      </c>
      <c r="X74">
        <v>1024.2629999999999</v>
      </c>
      <c r="Y74">
        <v>2.2810000000000001</v>
      </c>
      <c r="Z74">
        <v>14.378</v>
      </c>
      <c r="AA74">
        <v>143.58936499999999</v>
      </c>
      <c r="AB74">
        <v>1.0813159999999999</v>
      </c>
      <c r="AC74">
        <v>51.628529999999998</v>
      </c>
      <c r="AD74" s="1">
        <v>191</v>
      </c>
      <c r="AE74">
        <v>11</v>
      </c>
      <c r="AF74">
        <v>135</v>
      </c>
      <c r="AG74">
        <v>80</v>
      </c>
      <c r="AH74">
        <v>16.273795</v>
      </c>
      <c r="AI74">
        <v>1066.9000000000001</v>
      </c>
      <c r="AJ74">
        <v>0</v>
      </c>
      <c r="AK74">
        <v>5</v>
      </c>
      <c r="AL74">
        <v>987</v>
      </c>
      <c r="AM74" t="s">
        <v>379</v>
      </c>
      <c r="AN74" t="s">
        <v>658</v>
      </c>
      <c r="AO74">
        <v>2206.6030000000001</v>
      </c>
      <c r="AR74" t="s">
        <v>118</v>
      </c>
      <c r="AS74" t="s">
        <v>119</v>
      </c>
      <c r="AT74" t="s">
        <v>221</v>
      </c>
      <c r="AU74" t="s">
        <v>378</v>
      </c>
      <c r="AV74" t="s">
        <v>48</v>
      </c>
      <c r="AW74">
        <v>2</v>
      </c>
      <c r="BB74">
        <v>1.0855111285903232</v>
      </c>
      <c r="BC74" t="s">
        <v>71</v>
      </c>
      <c r="BF74" t="s">
        <v>118</v>
      </c>
      <c r="BG74" t="s">
        <v>119</v>
      </c>
      <c r="BH74" t="s">
        <v>378</v>
      </c>
      <c r="BI74">
        <v>7444</v>
      </c>
      <c r="BJ74">
        <v>2</v>
      </c>
      <c r="BK74" t="s">
        <v>221</v>
      </c>
      <c r="BL74" t="s">
        <v>252</v>
      </c>
      <c r="BM74">
        <v>1.0855111285903232</v>
      </c>
      <c r="BN74" t="s">
        <v>71</v>
      </c>
      <c r="BO74" t="s">
        <v>176</v>
      </c>
      <c r="BP74">
        <v>2336.7440000000001</v>
      </c>
    </row>
    <row r="75" spans="1:68" ht="16.5">
      <c r="A75" s="127" t="str">
        <f t="shared" si="36"/>
        <v>청라교통</v>
      </c>
      <c r="B75" s="128" t="str">
        <f t="shared" si="35"/>
        <v>오창호</v>
      </c>
      <c r="C75" s="129" t="str">
        <f t="shared" si="37"/>
        <v>F</v>
      </c>
      <c r="D75" s="130">
        <f t="shared" si="38"/>
        <v>0.78194726460171871</v>
      </c>
      <c r="E75" s="131">
        <f t="shared" si="39"/>
        <v>5775</v>
      </c>
      <c r="F75" s="132" t="str">
        <f t="shared" si="40"/>
        <v>307</v>
      </c>
      <c r="G75" s="133" t="str">
        <f t="shared" si="41"/>
        <v>70바5991</v>
      </c>
      <c r="H75" s="134">
        <f t="shared" si="42"/>
        <v>2</v>
      </c>
      <c r="I75" s="135">
        <f t="shared" si="43"/>
        <v>3772.9780000000001</v>
      </c>
      <c r="J75" s="136">
        <f t="shared" si="44"/>
        <v>7.1840291704501243E-3</v>
      </c>
      <c r="K75" s="136">
        <f t="shared" si="45"/>
        <v>0.37477995754219962</v>
      </c>
      <c r="L75" s="136">
        <f t="shared" si="46"/>
        <v>0.23270742633537753</v>
      </c>
      <c r="M75" s="137">
        <f t="shared" si="47"/>
        <v>21.475000000000001</v>
      </c>
      <c r="N75" s="138">
        <f t="shared" si="48"/>
        <v>0.37105967752793684</v>
      </c>
      <c r="O75" s="138">
        <f t="shared" si="49"/>
        <v>41.585188145809489</v>
      </c>
      <c r="P75" s="219">
        <f t="shared" si="50"/>
        <v>48</v>
      </c>
      <c r="Q75" s="220">
        <f t="shared" si="51"/>
        <v>14</v>
      </c>
      <c r="R75" s="220">
        <f t="shared" si="52"/>
        <v>1569</v>
      </c>
      <c r="T75">
        <v>531</v>
      </c>
      <c r="U75">
        <v>5775</v>
      </c>
      <c r="V75" t="s">
        <v>538</v>
      </c>
      <c r="W75">
        <v>3772.9780000000001</v>
      </c>
      <c r="X75">
        <v>1722.105</v>
      </c>
      <c r="Y75">
        <v>2.1909999999999998</v>
      </c>
      <c r="Z75">
        <v>21.475000000000001</v>
      </c>
      <c r="AA75">
        <v>152.96082100000001</v>
      </c>
      <c r="AB75">
        <v>1.098875</v>
      </c>
      <c r="AC75">
        <v>57.326650000000001</v>
      </c>
      <c r="AD75" s="1">
        <v>878</v>
      </c>
      <c r="AE75">
        <v>14</v>
      </c>
      <c r="AF75">
        <v>1569</v>
      </c>
      <c r="AG75">
        <v>93</v>
      </c>
      <c r="AH75">
        <v>24.666302999999999</v>
      </c>
      <c r="AI75">
        <v>46339.5</v>
      </c>
      <c r="AJ75">
        <v>22271.200000000001</v>
      </c>
      <c r="AK75">
        <v>48</v>
      </c>
      <c r="AL75">
        <v>50145</v>
      </c>
      <c r="AM75" t="s">
        <v>539</v>
      </c>
      <c r="AN75" t="s">
        <v>659</v>
      </c>
      <c r="AO75">
        <v>3647.4920000000002</v>
      </c>
      <c r="AR75" t="s">
        <v>118</v>
      </c>
      <c r="AS75" t="s">
        <v>121</v>
      </c>
      <c r="AT75" t="s">
        <v>237</v>
      </c>
      <c r="AU75" t="s">
        <v>538</v>
      </c>
      <c r="AV75" t="s">
        <v>48</v>
      </c>
      <c r="AW75">
        <v>2</v>
      </c>
      <c r="BB75">
        <v>0.78194726460171871</v>
      </c>
      <c r="BC75" t="s">
        <v>70</v>
      </c>
      <c r="BF75" t="s">
        <v>118</v>
      </c>
      <c r="BG75" t="s">
        <v>121</v>
      </c>
      <c r="BH75" t="s">
        <v>538</v>
      </c>
      <c r="BI75">
        <v>5775</v>
      </c>
      <c r="BJ75">
        <v>2</v>
      </c>
      <c r="BK75" t="s">
        <v>237</v>
      </c>
      <c r="BL75" t="s">
        <v>244</v>
      </c>
      <c r="BM75">
        <v>0.78194726460171871</v>
      </c>
      <c r="BN75" t="s">
        <v>70</v>
      </c>
      <c r="BO75" t="s">
        <v>188</v>
      </c>
      <c r="BP75">
        <v>3772.9780000000001</v>
      </c>
    </row>
    <row r="76" spans="1:68" ht="16.5">
      <c r="A76" s="110" t="str">
        <f t="shared" si="36"/>
        <v>청라교통</v>
      </c>
      <c r="B76" s="111" t="str">
        <f t="shared" si="35"/>
        <v>윤동구</v>
      </c>
      <c r="C76" s="112" t="str">
        <f t="shared" si="37"/>
        <v>D</v>
      </c>
      <c r="D76" s="113">
        <f t="shared" si="38"/>
        <v>0.81027418070069035</v>
      </c>
      <c r="E76" s="114">
        <f t="shared" si="39"/>
        <v>9102</v>
      </c>
      <c r="F76" s="115" t="str">
        <f t="shared" si="40"/>
        <v>예비</v>
      </c>
      <c r="G76" s="116" t="str">
        <f t="shared" si="41"/>
        <v>70바6042</v>
      </c>
      <c r="H76" s="117">
        <f t="shared" si="42"/>
        <v>4</v>
      </c>
      <c r="I76" s="118">
        <f t="shared" si="43"/>
        <v>3751.3</v>
      </c>
      <c r="J76" s="119">
        <f t="shared" si="44"/>
        <v>1.0726013261852853E-2</v>
      </c>
      <c r="K76" s="119">
        <f t="shared" si="45"/>
        <v>0.24638745099504275</v>
      </c>
      <c r="L76" s="119">
        <f t="shared" si="46"/>
        <v>0.15194732492735852</v>
      </c>
      <c r="M76" s="120">
        <f t="shared" si="47"/>
        <v>21.428000000000001</v>
      </c>
      <c r="N76" s="121">
        <f t="shared" si="48"/>
        <v>5.3314850851704738E-2</v>
      </c>
      <c r="O76" s="121">
        <f t="shared" si="49"/>
        <v>21.192653213552635</v>
      </c>
      <c r="P76" s="221">
        <f t="shared" si="50"/>
        <v>6</v>
      </c>
      <c r="Q76" s="222">
        <f t="shared" si="51"/>
        <v>2</v>
      </c>
      <c r="R76" s="222">
        <f t="shared" si="52"/>
        <v>795</v>
      </c>
      <c r="T76">
        <v>531</v>
      </c>
      <c r="U76">
        <v>9102</v>
      </c>
      <c r="V76" t="s">
        <v>380</v>
      </c>
      <c r="W76">
        <v>3751.3</v>
      </c>
      <c r="X76">
        <v>1510.6220000000001</v>
      </c>
      <c r="Y76">
        <v>2.4830000000000001</v>
      </c>
      <c r="Z76">
        <v>21.428000000000001</v>
      </c>
      <c r="AA76">
        <v>113.921638</v>
      </c>
      <c r="AB76">
        <v>1.2219249999999999</v>
      </c>
      <c r="AC76">
        <v>28.068861999999999</v>
      </c>
      <c r="AD76" s="1">
        <v>570</v>
      </c>
      <c r="AE76">
        <v>2</v>
      </c>
      <c r="AF76">
        <v>795</v>
      </c>
      <c r="AG76">
        <v>94</v>
      </c>
      <c r="AH76">
        <v>32.928775000000002</v>
      </c>
      <c r="AI76">
        <v>23201</v>
      </c>
      <c r="AJ76">
        <v>13451.6</v>
      </c>
      <c r="AK76">
        <v>6</v>
      </c>
      <c r="AL76">
        <v>474</v>
      </c>
      <c r="AM76" t="s">
        <v>381</v>
      </c>
      <c r="AN76" t="s">
        <v>660</v>
      </c>
      <c r="AO76">
        <v>2654.0749999999998</v>
      </c>
      <c r="AR76" t="s">
        <v>118</v>
      </c>
      <c r="AS76" t="s">
        <v>91</v>
      </c>
      <c r="AT76" t="s">
        <v>253</v>
      </c>
      <c r="AU76" t="s">
        <v>380</v>
      </c>
      <c r="AV76" t="s">
        <v>48</v>
      </c>
      <c r="AW76">
        <v>4</v>
      </c>
      <c r="BB76">
        <v>0.81027418070069035</v>
      </c>
      <c r="BC76" t="s">
        <v>67</v>
      </c>
      <c r="BF76" t="s">
        <v>118</v>
      </c>
      <c r="BG76" t="s">
        <v>91</v>
      </c>
      <c r="BH76" t="s">
        <v>380</v>
      </c>
      <c r="BI76">
        <v>9102</v>
      </c>
      <c r="BJ76">
        <v>4</v>
      </c>
      <c r="BK76" t="s">
        <v>253</v>
      </c>
      <c r="BL76" t="s">
        <v>228</v>
      </c>
      <c r="BM76">
        <v>0.81027418070069035</v>
      </c>
      <c r="BN76" t="s">
        <v>67</v>
      </c>
      <c r="BO76" t="s">
        <v>179</v>
      </c>
      <c r="BP76">
        <v>3751.3</v>
      </c>
    </row>
    <row r="77" spans="1:68" ht="16.5">
      <c r="A77" s="127" t="str">
        <f t="shared" si="36"/>
        <v>청라교통</v>
      </c>
      <c r="B77" s="128" t="str">
        <f t="shared" si="35"/>
        <v>윤심식</v>
      </c>
      <c r="C77" s="129" t="str">
        <f t="shared" si="37"/>
        <v>S</v>
      </c>
      <c r="D77" s="130">
        <f t="shared" si="38"/>
        <v>1.127</v>
      </c>
      <c r="E77" s="131">
        <f t="shared" si="39"/>
        <v>6856</v>
      </c>
      <c r="F77" s="132" t="str">
        <f t="shared" si="40"/>
        <v>112</v>
      </c>
      <c r="G77" s="133" t="str">
        <f t="shared" si="41"/>
        <v>70바6013</v>
      </c>
      <c r="H77" s="134">
        <f t="shared" si="42"/>
        <v>1</v>
      </c>
      <c r="I77" s="135">
        <f t="shared" si="43"/>
        <v>2446.6709999999998</v>
      </c>
      <c r="J77" s="136">
        <f t="shared" si="44"/>
        <v>1.2959987699160109E-2</v>
      </c>
      <c r="K77" s="136">
        <f t="shared" si="45"/>
        <v>0.37528787469678726</v>
      </c>
      <c r="L77" s="136">
        <f t="shared" si="46"/>
        <v>0.20435931108023925</v>
      </c>
      <c r="M77" s="137">
        <f t="shared" si="47"/>
        <v>12.817</v>
      </c>
      <c r="N77" s="138">
        <f t="shared" si="48"/>
        <v>0.12108814651988629</v>
      </c>
      <c r="O77" s="138">
        <f t="shared" si="49"/>
        <v>28.334626285653396</v>
      </c>
      <c r="P77" s="219">
        <f t="shared" si="50"/>
        <v>2</v>
      </c>
      <c r="Q77" s="220">
        <f t="shared" si="51"/>
        <v>3</v>
      </c>
      <c r="R77" s="220">
        <f t="shared" si="52"/>
        <v>702</v>
      </c>
      <c r="T77">
        <v>531</v>
      </c>
      <c r="U77">
        <v>6856</v>
      </c>
      <c r="V77" t="s">
        <v>382</v>
      </c>
      <c r="W77">
        <v>2477.5340000000001</v>
      </c>
      <c r="X77">
        <v>1101.6610000000001</v>
      </c>
      <c r="Y77">
        <v>2.2490000000000001</v>
      </c>
      <c r="Z77">
        <v>12.817</v>
      </c>
      <c r="AA77">
        <v>152.496904</v>
      </c>
      <c r="AB77">
        <v>1.9763580000000001</v>
      </c>
      <c r="AC77">
        <v>57.230238999999997</v>
      </c>
      <c r="AD77" s="1">
        <v>500</v>
      </c>
      <c r="AE77">
        <v>3</v>
      </c>
      <c r="AF77">
        <v>702</v>
      </c>
      <c r="AG77">
        <v>80</v>
      </c>
      <c r="AH77">
        <v>16.246454</v>
      </c>
      <c r="AI77">
        <v>345.8</v>
      </c>
      <c r="AJ77">
        <v>0</v>
      </c>
      <c r="AK77">
        <v>2</v>
      </c>
      <c r="AL77">
        <v>122</v>
      </c>
      <c r="AM77" t="s">
        <v>383</v>
      </c>
      <c r="AN77" t="s">
        <v>661</v>
      </c>
      <c r="AO77">
        <v>2446.6709999999998</v>
      </c>
      <c r="AR77" t="s">
        <v>118</v>
      </c>
      <c r="AS77" t="s">
        <v>119</v>
      </c>
      <c r="AT77" t="s">
        <v>203</v>
      </c>
      <c r="AU77" t="s">
        <v>382</v>
      </c>
      <c r="AV77" t="s">
        <v>48</v>
      </c>
      <c r="AW77">
        <v>1</v>
      </c>
      <c r="BB77">
        <v>1.127</v>
      </c>
      <c r="BC77" t="s">
        <v>71</v>
      </c>
      <c r="BF77" t="s">
        <v>118</v>
      </c>
      <c r="BG77" t="s">
        <v>119</v>
      </c>
      <c r="BH77" t="s">
        <v>382</v>
      </c>
      <c r="BI77">
        <v>6856</v>
      </c>
      <c r="BJ77">
        <v>1</v>
      </c>
      <c r="BK77" t="s">
        <v>203</v>
      </c>
      <c r="BL77" t="s">
        <v>174</v>
      </c>
      <c r="BM77">
        <v>1.127</v>
      </c>
      <c r="BN77" t="s">
        <v>71</v>
      </c>
      <c r="BO77" t="s">
        <v>176</v>
      </c>
      <c r="BP77">
        <v>2446.6709999999998</v>
      </c>
    </row>
    <row r="78" spans="1:68" ht="16.5">
      <c r="A78" s="110" t="str">
        <f t="shared" si="36"/>
        <v>청라교통</v>
      </c>
      <c r="B78" s="111" t="str">
        <f t="shared" si="35"/>
        <v>윤형수</v>
      </c>
      <c r="C78" s="112" t="str">
        <f t="shared" si="37"/>
        <v>S</v>
      </c>
      <c r="D78" s="113">
        <f t="shared" si="38"/>
        <v>1.119</v>
      </c>
      <c r="E78" s="114">
        <f t="shared" si="39"/>
        <v>6609</v>
      </c>
      <c r="F78" s="115" t="str">
        <f t="shared" si="40"/>
        <v>112</v>
      </c>
      <c r="G78" s="116" t="str">
        <f t="shared" si="41"/>
        <v>70바6013</v>
      </c>
      <c r="H78" s="117">
        <f t="shared" si="42"/>
        <v>1</v>
      </c>
      <c r="I78" s="118">
        <f t="shared" si="43"/>
        <v>2101.3229999999999</v>
      </c>
      <c r="J78" s="119">
        <f t="shared" si="44"/>
        <v>1.5955101495894807E-2</v>
      </c>
      <c r="K78" s="119">
        <f t="shared" si="45"/>
        <v>0.35056639846465343</v>
      </c>
      <c r="L78" s="119">
        <f t="shared" si="46"/>
        <v>0.21462668994723802</v>
      </c>
      <c r="M78" s="120">
        <f t="shared" si="47"/>
        <v>13.305</v>
      </c>
      <c r="N78" s="121">
        <f t="shared" si="48"/>
        <v>0.14276719952144434</v>
      </c>
      <c r="O78" s="121">
        <f t="shared" si="49"/>
        <v>46.922819576048042</v>
      </c>
      <c r="P78" s="221">
        <f t="shared" si="50"/>
        <v>0</v>
      </c>
      <c r="Q78" s="222">
        <f t="shared" si="51"/>
        <v>3</v>
      </c>
      <c r="R78" s="222">
        <f t="shared" si="52"/>
        <v>986</v>
      </c>
      <c r="T78">
        <v>531</v>
      </c>
      <c r="U78">
        <v>6609</v>
      </c>
      <c r="V78" t="s">
        <v>384</v>
      </c>
      <c r="W78">
        <v>2101.3229999999999</v>
      </c>
      <c r="X78">
        <v>939.1</v>
      </c>
      <c r="Y78">
        <v>2.238</v>
      </c>
      <c r="Z78">
        <v>13.305</v>
      </c>
      <c r="AA78">
        <v>122.668853</v>
      </c>
      <c r="AB78">
        <v>1.9571940000000001</v>
      </c>
      <c r="AC78">
        <v>43.003577999999997</v>
      </c>
      <c r="AD78" s="1">
        <v>451</v>
      </c>
      <c r="AE78">
        <v>3</v>
      </c>
      <c r="AF78">
        <v>986</v>
      </c>
      <c r="AG78">
        <v>78</v>
      </c>
      <c r="AH78">
        <v>17.130044999999999</v>
      </c>
      <c r="AI78">
        <v>1113.5</v>
      </c>
      <c r="AJ78">
        <v>0</v>
      </c>
      <c r="AK78">
        <v>0</v>
      </c>
      <c r="AL78">
        <v>0</v>
      </c>
      <c r="AM78" t="s">
        <v>385</v>
      </c>
      <c r="AN78" t="s">
        <v>662</v>
      </c>
      <c r="AO78">
        <v>2101.3229999999999</v>
      </c>
      <c r="AR78" t="s">
        <v>118</v>
      </c>
      <c r="AS78" t="s">
        <v>119</v>
      </c>
      <c r="AT78" t="s">
        <v>203</v>
      </c>
      <c r="AU78" t="s">
        <v>384</v>
      </c>
      <c r="AV78" t="s">
        <v>48</v>
      </c>
      <c r="AW78">
        <v>1</v>
      </c>
      <c r="BB78">
        <v>1.119</v>
      </c>
      <c r="BC78" t="s">
        <v>71</v>
      </c>
      <c r="BF78" t="s">
        <v>118</v>
      </c>
      <c r="BG78" t="s">
        <v>119</v>
      </c>
      <c r="BH78" t="s">
        <v>384</v>
      </c>
      <c r="BI78">
        <v>6609</v>
      </c>
      <c r="BJ78">
        <v>1</v>
      </c>
      <c r="BK78" t="s">
        <v>203</v>
      </c>
      <c r="BL78" t="s">
        <v>174</v>
      </c>
      <c r="BM78">
        <v>1.119</v>
      </c>
      <c r="BN78" t="s">
        <v>71</v>
      </c>
      <c r="BO78" t="s">
        <v>176</v>
      </c>
      <c r="BP78">
        <v>2101.3229999999999</v>
      </c>
    </row>
    <row r="79" spans="1:68" ht="16.5">
      <c r="A79" s="127" t="str">
        <f t="shared" si="36"/>
        <v>청라교통</v>
      </c>
      <c r="B79" s="128" t="str">
        <f t="shared" si="35"/>
        <v>이계창</v>
      </c>
      <c r="C79" s="129" t="str">
        <f t="shared" si="37"/>
        <v>C</v>
      </c>
      <c r="D79" s="130">
        <f t="shared" si="38"/>
        <v>0.88475497490602273</v>
      </c>
      <c r="E79" s="131">
        <f t="shared" si="39"/>
        <v>9587</v>
      </c>
      <c r="F79" s="132" t="str">
        <f t="shared" si="40"/>
        <v>308</v>
      </c>
      <c r="G79" s="133" t="str">
        <f t="shared" si="41"/>
        <v>75아1293</v>
      </c>
      <c r="H79" s="134">
        <f t="shared" si="42"/>
        <v>2</v>
      </c>
      <c r="I79" s="135">
        <f t="shared" si="43"/>
        <v>4089.826</v>
      </c>
      <c r="J79" s="136">
        <f t="shared" si="44"/>
        <v>2.4375394560602327E-2</v>
      </c>
      <c r="K79" s="136">
        <f t="shared" si="45"/>
        <v>0.26190384797610583</v>
      </c>
      <c r="L79" s="136">
        <f t="shared" si="46"/>
        <v>8.9490359736575584E-2</v>
      </c>
      <c r="M79" s="137">
        <f t="shared" si="47"/>
        <v>20.943000000000001</v>
      </c>
      <c r="N79" s="138">
        <f t="shared" si="48"/>
        <v>0.22005826164731701</v>
      </c>
      <c r="O79" s="138">
        <f t="shared" si="49"/>
        <v>6.3572386698113803</v>
      </c>
      <c r="P79" s="219">
        <f t="shared" si="50"/>
        <v>0</v>
      </c>
      <c r="Q79" s="220">
        <f t="shared" si="51"/>
        <v>9</v>
      </c>
      <c r="R79" s="220">
        <f t="shared" si="52"/>
        <v>260</v>
      </c>
      <c r="T79">
        <v>531</v>
      </c>
      <c r="U79">
        <v>9587</v>
      </c>
      <c r="V79" t="s">
        <v>386</v>
      </c>
      <c r="W79">
        <v>4089.826</v>
      </c>
      <c r="X79">
        <v>1541.5820000000001</v>
      </c>
      <c r="Y79">
        <v>2.653</v>
      </c>
      <c r="Z79">
        <v>20.943000000000001</v>
      </c>
      <c r="AA79">
        <v>119.916623</v>
      </c>
      <c r="AB79">
        <v>2.9230149999999999</v>
      </c>
      <c r="AC79">
        <v>31.406624999999998</v>
      </c>
      <c r="AD79" s="1">
        <v>366</v>
      </c>
      <c r="AE79">
        <v>9</v>
      </c>
      <c r="AF79">
        <v>260</v>
      </c>
      <c r="AG79">
        <v>94</v>
      </c>
      <c r="AH79">
        <v>34.105580000000003</v>
      </c>
      <c r="AI79">
        <v>29672.3</v>
      </c>
      <c r="AJ79">
        <v>14775.4</v>
      </c>
      <c r="AK79">
        <v>0</v>
      </c>
      <c r="AL79">
        <v>0</v>
      </c>
      <c r="AM79" t="s">
        <v>387</v>
      </c>
      <c r="AN79" t="s">
        <v>663</v>
      </c>
      <c r="AO79">
        <v>3814.248</v>
      </c>
      <c r="AR79" t="s">
        <v>118</v>
      </c>
      <c r="AS79" t="s">
        <v>122</v>
      </c>
      <c r="AT79" t="s">
        <v>251</v>
      </c>
      <c r="AU79" t="s">
        <v>386</v>
      </c>
      <c r="AV79" t="s">
        <v>48</v>
      </c>
      <c r="AW79">
        <v>2</v>
      </c>
      <c r="BB79">
        <v>0.88475497490602273</v>
      </c>
      <c r="BC79" t="s">
        <v>69</v>
      </c>
      <c r="BF79" t="s">
        <v>118</v>
      </c>
      <c r="BG79" t="s">
        <v>122</v>
      </c>
      <c r="BH79" t="s">
        <v>386</v>
      </c>
      <c r="BI79">
        <v>9587</v>
      </c>
      <c r="BJ79">
        <v>2</v>
      </c>
      <c r="BK79" t="s">
        <v>251</v>
      </c>
      <c r="BL79" t="s">
        <v>250</v>
      </c>
      <c r="BM79">
        <v>0.88475497490602273</v>
      </c>
      <c r="BN79" t="s">
        <v>69</v>
      </c>
      <c r="BO79" t="s">
        <v>177</v>
      </c>
      <c r="BP79">
        <v>4089.826</v>
      </c>
    </row>
    <row r="80" spans="1:68" ht="16.5">
      <c r="A80" s="110" t="str">
        <f t="shared" si="36"/>
        <v>청라교통</v>
      </c>
      <c r="B80" s="111" t="str">
        <f t="shared" si="35"/>
        <v>이광노</v>
      </c>
      <c r="C80" s="112" t="str">
        <f t="shared" si="37"/>
        <v>C</v>
      </c>
      <c r="D80" s="113">
        <f t="shared" si="38"/>
        <v>0.87413837789698678</v>
      </c>
      <c r="E80" s="114">
        <f t="shared" si="39"/>
        <v>5333</v>
      </c>
      <c r="F80" s="115" t="str">
        <f t="shared" si="40"/>
        <v>112</v>
      </c>
      <c r="G80" s="116" t="str">
        <f t="shared" si="41"/>
        <v>70바5996</v>
      </c>
      <c r="H80" s="117">
        <f t="shared" si="42"/>
        <v>2</v>
      </c>
      <c r="I80" s="118">
        <f t="shared" si="43"/>
        <v>2412.306</v>
      </c>
      <c r="J80" s="119">
        <f t="shared" si="44"/>
        <v>1.2410380218214532E-2</v>
      </c>
      <c r="K80" s="119">
        <f t="shared" si="45"/>
        <v>0.38410059499366306</v>
      </c>
      <c r="L80" s="119">
        <f t="shared" si="46"/>
        <v>0.25867365085523975</v>
      </c>
      <c r="M80" s="120">
        <f t="shared" si="47"/>
        <v>15.425000000000001</v>
      </c>
      <c r="N80" s="121">
        <f t="shared" si="48"/>
        <v>4.1454110713980731E-2</v>
      </c>
      <c r="O80" s="121">
        <f t="shared" si="49"/>
        <v>51.11291851033824</v>
      </c>
      <c r="P80" s="221">
        <f t="shared" si="50"/>
        <v>12</v>
      </c>
      <c r="Q80" s="222">
        <f t="shared" si="51"/>
        <v>1</v>
      </c>
      <c r="R80" s="222">
        <f t="shared" si="52"/>
        <v>1233</v>
      </c>
      <c r="T80">
        <v>531</v>
      </c>
      <c r="U80">
        <v>5333</v>
      </c>
      <c r="V80" t="s">
        <v>388</v>
      </c>
      <c r="W80">
        <v>2412.306</v>
      </c>
      <c r="X80">
        <v>1305.3389999999999</v>
      </c>
      <c r="Y80">
        <v>1.8480000000000001</v>
      </c>
      <c r="Z80">
        <v>15.425000000000001</v>
      </c>
      <c r="AA80">
        <v>150.49941799999999</v>
      </c>
      <c r="AB80">
        <v>1.8677550000000001</v>
      </c>
      <c r="AC80">
        <v>57.806916000000001</v>
      </c>
      <c r="AD80" s="1">
        <v>624</v>
      </c>
      <c r="AE80">
        <v>1</v>
      </c>
      <c r="AF80">
        <v>1233</v>
      </c>
      <c r="AG80">
        <v>83</v>
      </c>
      <c r="AH80">
        <v>16.028673000000001</v>
      </c>
      <c r="AI80">
        <v>2270.1</v>
      </c>
      <c r="AJ80">
        <v>0</v>
      </c>
      <c r="AK80">
        <v>12</v>
      </c>
      <c r="AL80">
        <v>7469</v>
      </c>
      <c r="AM80" t="s">
        <v>389</v>
      </c>
      <c r="AN80" t="s">
        <v>664</v>
      </c>
      <c r="AO80">
        <v>2012.0429999999999</v>
      </c>
      <c r="AR80" t="s">
        <v>118</v>
      </c>
      <c r="AS80" t="s">
        <v>119</v>
      </c>
      <c r="AT80" t="s">
        <v>201</v>
      </c>
      <c r="AU80" t="s">
        <v>388</v>
      </c>
      <c r="AV80" t="s">
        <v>48</v>
      </c>
      <c r="AW80">
        <v>2</v>
      </c>
      <c r="BB80">
        <v>0.87413837789698678</v>
      </c>
      <c r="BC80" t="s">
        <v>69</v>
      </c>
      <c r="BF80" t="s">
        <v>118</v>
      </c>
      <c r="BG80" t="s">
        <v>119</v>
      </c>
      <c r="BH80" t="s">
        <v>388</v>
      </c>
      <c r="BI80">
        <v>5333</v>
      </c>
      <c r="BJ80">
        <v>2</v>
      </c>
      <c r="BK80" t="s">
        <v>201</v>
      </c>
      <c r="BL80" t="s">
        <v>252</v>
      </c>
      <c r="BM80">
        <v>0.87413837789698678</v>
      </c>
      <c r="BN80" t="s">
        <v>69</v>
      </c>
      <c r="BO80" t="s">
        <v>177</v>
      </c>
      <c r="BP80">
        <v>2412.306</v>
      </c>
    </row>
    <row r="81" spans="1:68" ht="16.5">
      <c r="A81" s="127" t="str">
        <f t="shared" si="36"/>
        <v>청라교통</v>
      </c>
      <c r="B81" s="128" t="str">
        <f t="shared" si="35"/>
        <v>이교웅</v>
      </c>
      <c r="C81" s="129" t="str">
        <f t="shared" si="37"/>
        <v>D</v>
      </c>
      <c r="D81" s="130">
        <f t="shared" si="38"/>
        <v>0.83475517984979863</v>
      </c>
      <c r="E81" s="131">
        <f t="shared" si="39"/>
        <v>824</v>
      </c>
      <c r="F81" s="132" t="str">
        <f t="shared" si="40"/>
        <v>306</v>
      </c>
      <c r="G81" s="133" t="str">
        <f t="shared" si="41"/>
        <v>72바1381</v>
      </c>
      <c r="H81" s="134">
        <f t="shared" si="42"/>
        <v>13</v>
      </c>
      <c r="I81" s="135">
        <f t="shared" si="43"/>
        <v>3692.7019999999998</v>
      </c>
      <c r="J81" s="136">
        <f t="shared" si="44"/>
        <v>2.1982486951324258E-2</v>
      </c>
      <c r="K81" s="136">
        <f t="shared" si="45"/>
        <v>0.25114937152625444</v>
      </c>
      <c r="L81" s="136">
        <f t="shared" si="46"/>
        <v>0.14352633924968763</v>
      </c>
      <c r="M81" s="137">
        <f t="shared" si="47"/>
        <v>18.893000000000001</v>
      </c>
      <c r="N81" s="138">
        <f t="shared" si="48"/>
        <v>0</v>
      </c>
      <c r="O81" s="138">
        <f t="shared" si="49"/>
        <v>31.629955517667007</v>
      </c>
      <c r="P81" s="219">
        <f t="shared" si="50"/>
        <v>17</v>
      </c>
      <c r="Q81" s="220">
        <f t="shared" si="51"/>
        <v>0</v>
      </c>
      <c r="R81" s="220">
        <f t="shared" si="52"/>
        <v>1168</v>
      </c>
      <c r="T81">
        <v>531</v>
      </c>
      <c r="U81">
        <v>824</v>
      </c>
      <c r="V81" t="s">
        <v>390</v>
      </c>
      <c r="W81">
        <v>3692.7020000000002</v>
      </c>
      <c r="X81">
        <v>1373.13</v>
      </c>
      <c r="Y81">
        <v>2.6890000000000001</v>
      </c>
      <c r="Z81">
        <v>18.893000000000001</v>
      </c>
      <c r="AA81">
        <v>121.61080800000001</v>
      </c>
      <c r="AB81">
        <v>2.673308</v>
      </c>
      <c r="AC81">
        <v>30.542477999999999</v>
      </c>
      <c r="AD81" s="1">
        <v>530</v>
      </c>
      <c r="AE81">
        <v>0</v>
      </c>
      <c r="AF81">
        <v>1168</v>
      </c>
      <c r="AG81">
        <v>94</v>
      </c>
      <c r="AH81">
        <v>30.364916000000001</v>
      </c>
      <c r="AI81">
        <v>26675</v>
      </c>
      <c r="AJ81">
        <v>16569.3</v>
      </c>
      <c r="AK81">
        <v>17</v>
      </c>
      <c r="AL81">
        <v>8849</v>
      </c>
      <c r="AM81" t="s">
        <v>391</v>
      </c>
      <c r="AN81" t="s">
        <v>665</v>
      </c>
      <c r="AO81">
        <v>615.822</v>
      </c>
      <c r="AR81" t="s">
        <v>118</v>
      </c>
      <c r="AS81" t="s">
        <v>120</v>
      </c>
      <c r="AT81" t="s">
        <v>234</v>
      </c>
      <c r="AU81" t="s">
        <v>390</v>
      </c>
      <c r="AV81" t="s">
        <v>48</v>
      </c>
      <c r="AW81">
        <v>13</v>
      </c>
      <c r="BB81">
        <v>0.83475517984979863</v>
      </c>
      <c r="BC81" t="s">
        <v>67</v>
      </c>
      <c r="BF81" t="s">
        <v>118</v>
      </c>
      <c r="BG81" t="s">
        <v>120</v>
      </c>
      <c r="BH81" t="s">
        <v>390</v>
      </c>
      <c r="BI81">
        <v>824</v>
      </c>
      <c r="BJ81">
        <v>13</v>
      </c>
      <c r="BK81" t="s">
        <v>234</v>
      </c>
      <c r="BL81" t="s">
        <v>222</v>
      </c>
      <c r="BM81">
        <v>0.83475517984979863</v>
      </c>
      <c r="BN81" t="s">
        <v>67</v>
      </c>
      <c r="BO81" t="s">
        <v>179</v>
      </c>
      <c r="BP81">
        <v>3692.7019999999998</v>
      </c>
    </row>
    <row r="82" spans="1:68" ht="16.5">
      <c r="A82" s="110" t="str">
        <f t="shared" si="36"/>
        <v>청라교통</v>
      </c>
      <c r="B82" s="111" t="str">
        <f t="shared" si="35"/>
        <v>이동민</v>
      </c>
      <c r="C82" s="112" t="str">
        <f t="shared" si="37"/>
        <v>F</v>
      </c>
      <c r="D82" s="113">
        <f t="shared" si="38"/>
        <v>0.79033333333333333</v>
      </c>
      <c r="E82" s="114">
        <f t="shared" si="39"/>
        <v>5685</v>
      </c>
      <c r="F82" s="115" t="str">
        <f t="shared" si="40"/>
        <v>308</v>
      </c>
      <c r="G82" s="116" t="str">
        <f t="shared" si="41"/>
        <v>70바5066</v>
      </c>
      <c r="H82" s="117">
        <f t="shared" si="42"/>
        <v>1</v>
      </c>
      <c r="I82" s="118">
        <f t="shared" si="43"/>
        <v>4986.88</v>
      </c>
      <c r="J82" s="119">
        <f t="shared" si="44"/>
        <v>5.807255758881206E-3</v>
      </c>
      <c r="K82" s="119">
        <f t="shared" si="45"/>
        <v>0.2534980669855697</v>
      </c>
      <c r="L82" s="119">
        <f t="shared" si="46"/>
        <v>0.15881673511293634</v>
      </c>
      <c r="M82" s="120">
        <f t="shared" si="47"/>
        <v>23.411000000000001</v>
      </c>
      <c r="N82" s="121">
        <f t="shared" si="48"/>
        <v>0</v>
      </c>
      <c r="O82" s="121">
        <f t="shared" si="49"/>
        <v>13.495411960985626</v>
      </c>
      <c r="P82" s="221">
        <f t="shared" si="50"/>
        <v>2</v>
      </c>
      <c r="Q82" s="222">
        <f t="shared" si="51"/>
        <v>0</v>
      </c>
      <c r="R82" s="222">
        <f t="shared" si="52"/>
        <v>673</v>
      </c>
      <c r="T82">
        <v>531</v>
      </c>
      <c r="U82">
        <v>5685</v>
      </c>
      <c r="V82" t="s">
        <v>392</v>
      </c>
      <c r="W82">
        <v>4986.88</v>
      </c>
      <c r="X82">
        <v>2103.04</v>
      </c>
      <c r="Y82">
        <v>2.371</v>
      </c>
      <c r="Z82">
        <v>23.411000000000001</v>
      </c>
      <c r="AA82">
        <v>131.62912600000001</v>
      </c>
      <c r="AB82">
        <v>0.76440399999999997</v>
      </c>
      <c r="AC82">
        <v>33.367728999999997</v>
      </c>
      <c r="AD82" s="1">
        <v>792</v>
      </c>
      <c r="AE82">
        <v>0</v>
      </c>
      <c r="AF82">
        <v>673</v>
      </c>
      <c r="AG82">
        <v>94</v>
      </c>
      <c r="AH82">
        <v>37.885838999999997</v>
      </c>
      <c r="AI82">
        <v>34531.199999999997</v>
      </c>
      <c r="AJ82">
        <v>21858.5</v>
      </c>
      <c r="AK82">
        <v>2</v>
      </c>
      <c r="AL82">
        <v>1796</v>
      </c>
      <c r="AM82" t="s">
        <v>393</v>
      </c>
      <c r="AN82" t="s">
        <v>666</v>
      </c>
      <c r="AO82">
        <v>4986.88</v>
      </c>
      <c r="AR82" t="s">
        <v>118</v>
      </c>
      <c r="AS82" t="s">
        <v>122</v>
      </c>
      <c r="AT82" t="s">
        <v>246</v>
      </c>
      <c r="AU82" t="s">
        <v>392</v>
      </c>
      <c r="AV82" t="s">
        <v>48</v>
      </c>
      <c r="AW82">
        <v>1</v>
      </c>
      <c r="BB82">
        <v>0.79033333333333333</v>
      </c>
      <c r="BC82" t="s">
        <v>70</v>
      </c>
      <c r="BF82" t="s">
        <v>118</v>
      </c>
      <c r="BG82" t="s">
        <v>122</v>
      </c>
      <c r="BH82" t="s">
        <v>392</v>
      </c>
      <c r="BI82">
        <v>5685</v>
      </c>
      <c r="BJ82">
        <v>1</v>
      </c>
      <c r="BK82" t="s">
        <v>246</v>
      </c>
      <c r="BL82" t="s">
        <v>174</v>
      </c>
      <c r="BM82">
        <v>0.79033333333333333</v>
      </c>
      <c r="BN82" t="s">
        <v>70</v>
      </c>
      <c r="BO82" t="s">
        <v>188</v>
      </c>
      <c r="BP82">
        <v>4986.88</v>
      </c>
    </row>
    <row r="83" spans="1:68" ht="16.5">
      <c r="A83" s="127" t="str">
        <f t="shared" si="36"/>
        <v>청라교통</v>
      </c>
      <c r="B83" s="128" t="str">
        <f t="shared" si="35"/>
        <v>이산우</v>
      </c>
      <c r="C83" s="129" t="str">
        <f t="shared" si="37"/>
        <v>C</v>
      </c>
      <c r="D83" s="130">
        <f t="shared" si="38"/>
        <v>0.85952380952380947</v>
      </c>
      <c r="E83" s="131">
        <f t="shared" si="39"/>
        <v>3949</v>
      </c>
      <c r="F83" s="132" t="str">
        <f t="shared" si="40"/>
        <v>112</v>
      </c>
      <c r="G83" s="133" t="str">
        <f t="shared" si="41"/>
        <v>72바1572</v>
      </c>
      <c r="H83" s="134">
        <f t="shared" si="42"/>
        <v>1</v>
      </c>
      <c r="I83" s="135">
        <f t="shared" si="43"/>
        <v>2216.3270000000002</v>
      </c>
      <c r="J83" s="136">
        <f t="shared" si="44"/>
        <v>1.7091192398068951E-2</v>
      </c>
      <c r="K83" s="136">
        <f t="shared" si="45"/>
        <v>0.38153889880374114</v>
      </c>
      <c r="L83" s="136">
        <f t="shared" si="46"/>
        <v>0.2616942355527862</v>
      </c>
      <c r="M83" s="137">
        <f t="shared" si="47"/>
        <v>21.504999999999999</v>
      </c>
      <c r="N83" s="138">
        <f t="shared" si="48"/>
        <v>0.27071817470977882</v>
      </c>
      <c r="O83" s="138">
        <f t="shared" si="49"/>
        <v>55.542345511289618</v>
      </c>
      <c r="P83" s="219">
        <f t="shared" si="50"/>
        <v>19</v>
      </c>
      <c r="Q83" s="220">
        <f t="shared" si="51"/>
        <v>6</v>
      </c>
      <c r="R83" s="220">
        <f t="shared" si="52"/>
        <v>1231</v>
      </c>
      <c r="T83">
        <v>531</v>
      </c>
      <c r="U83">
        <v>3949</v>
      </c>
      <c r="V83" t="s">
        <v>394</v>
      </c>
      <c r="W83">
        <v>2216.3270000000002</v>
      </c>
      <c r="X83">
        <v>1228.067</v>
      </c>
      <c r="Y83">
        <v>1.8049999999999999</v>
      </c>
      <c r="Z83">
        <v>21.504999999999999</v>
      </c>
      <c r="AA83">
        <v>131.10858200000001</v>
      </c>
      <c r="AB83">
        <v>2.240802</v>
      </c>
      <c r="AC83">
        <v>50.023023999999999</v>
      </c>
      <c r="AD83" s="1">
        <v>580</v>
      </c>
      <c r="AE83">
        <v>6</v>
      </c>
      <c r="AF83">
        <v>1231</v>
      </c>
      <c r="AG83">
        <v>82</v>
      </c>
      <c r="AH83">
        <v>16.904515</v>
      </c>
      <c r="AI83">
        <v>2525.8000000000002</v>
      </c>
      <c r="AJ83">
        <v>7.5</v>
      </c>
      <c r="AK83">
        <v>19</v>
      </c>
      <c r="AL83">
        <v>3524</v>
      </c>
      <c r="AM83" t="s">
        <v>395</v>
      </c>
      <c r="AN83" t="s">
        <v>667</v>
      </c>
      <c r="AO83">
        <v>2216.3270000000002</v>
      </c>
      <c r="AR83" t="s">
        <v>118</v>
      </c>
      <c r="AS83" t="s">
        <v>119</v>
      </c>
      <c r="AT83" t="s">
        <v>216</v>
      </c>
      <c r="AU83" t="s">
        <v>394</v>
      </c>
      <c r="AV83" t="s">
        <v>48</v>
      </c>
      <c r="AW83">
        <v>1</v>
      </c>
      <c r="BB83">
        <v>0.85952380952380947</v>
      </c>
      <c r="BC83" t="s">
        <v>69</v>
      </c>
      <c r="BF83" t="s">
        <v>118</v>
      </c>
      <c r="BG83" t="s">
        <v>119</v>
      </c>
      <c r="BH83" t="s">
        <v>394</v>
      </c>
      <c r="BI83">
        <v>3949</v>
      </c>
      <c r="BJ83">
        <v>1</v>
      </c>
      <c r="BK83" t="s">
        <v>216</v>
      </c>
      <c r="BL83" t="s">
        <v>174</v>
      </c>
      <c r="BM83">
        <v>0.85952380952380947</v>
      </c>
      <c r="BN83" t="s">
        <v>69</v>
      </c>
      <c r="BO83" t="s">
        <v>177</v>
      </c>
      <c r="BP83">
        <v>2216.3270000000002</v>
      </c>
    </row>
    <row r="84" spans="1:68" ht="16.5">
      <c r="A84" s="110" t="str">
        <f t="shared" si="36"/>
        <v>청라교통</v>
      </c>
      <c r="B84" s="111" t="str">
        <f t="shared" si="35"/>
        <v>이상렬</v>
      </c>
      <c r="C84" s="112" t="str">
        <f t="shared" si="37"/>
        <v>A</v>
      </c>
      <c r="D84" s="113">
        <f t="shared" si="38"/>
        <v>0.9760515423046815</v>
      </c>
      <c r="E84" s="114">
        <f t="shared" si="39"/>
        <v>2965</v>
      </c>
      <c r="F84" s="115" t="str">
        <f t="shared" si="40"/>
        <v>306</v>
      </c>
      <c r="G84" s="116" t="str">
        <f t="shared" si="41"/>
        <v>70바6050</v>
      </c>
      <c r="H84" s="117">
        <f t="shared" si="42"/>
        <v>3</v>
      </c>
      <c r="I84" s="118">
        <f t="shared" si="43"/>
        <v>4098.2579999999998</v>
      </c>
      <c r="J84" s="119">
        <f t="shared" si="44"/>
        <v>1.2774649559117177E-2</v>
      </c>
      <c r="K84" s="119">
        <f t="shared" si="45"/>
        <v>0.23819729637885201</v>
      </c>
      <c r="L84" s="119">
        <f t="shared" si="46"/>
        <v>0.15543189325806234</v>
      </c>
      <c r="M84" s="120">
        <f t="shared" si="47"/>
        <v>15.510999999999999</v>
      </c>
      <c r="N84" s="121">
        <f t="shared" si="48"/>
        <v>0</v>
      </c>
      <c r="O84" s="121">
        <f t="shared" si="49"/>
        <v>2.2204556179723189</v>
      </c>
      <c r="P84" s="221">
        <f t="shared" si="50"/>
        <v>10</v>
      </c>
      <c r="Q84" s="222">
        <f t="shared" si="51"/>
        <v>0</v>
      </c>
      <c r="R84" s="222">
        <f t="shared" si="52"/>
        <v>91</v>
      </c>
      <c r="T84">
        <v>531</v>
      </c>
      <c r="U84">
        <v>2965</v>
      </c>
      <c r="V84" t="s">
        <v>396</v>
      </c>
      <c r="W84">
        <v>4098.2579999999998</v>
      </c>
      <c r="X84">
        <v>1322.6120000000001</v>
      </c>
      <c r="Y84">
        <v>3.0990000000000002</v>
      </c>
      <c r="Z84">
        <v>15.510999999999999</v>
      </c>
      <c r="AA84">
        <v>135.48747399999999</v>
      </c>
      <c r="AB84">
        <v>1.7308049999999999</v>
      </c>
      <c r="AC84">
        <v>32.272750000000002</v>
      </c>
      <c r="AD84" s="1">
        <v>637</v>
      </c>
      <c r="AE84">
        <v>0</v>
      </c>
      <c r="AF84">
        <v>91</v>
      </c>
      <c r="AG84">
        <v>91</v>
      </c>
      <c r="AH84">
        <v>30.248242000000001</v>
      </c>
      <c r="AI84">
        <v>27474.9</v>
      </c>
      <c r="AJ84">
        <v>15570.1</v>
      </c>
      <c r="AK84">
        <v>10</v>
      </c>
      <c r="AL84">
        <v>2414</v>
      </c>
      <c r="AM84" t="s">
        <v>397</v>
      </c>
      <c r="AN84" t="s">
        <v>668</v>
      </c>
      <c r="AO84">
        <v>3731.0369999999998</v>
      </c>
      <c r="AR84" t="s">
        <v>118</v>
      </c>
      <c r="AS84" t="s">
        <v>120</v>
      </c>
      <c r="AT84" t="s">
        <v>224</v>
      </c>
      <c r="AU84" t="s">
        <v>396</v>
      </c>
      <c r="AV84" t="s">
        <v>48</v>
      </c>
      <c r="AW84">
        <v>3</v>
      </c>
      <c r="BB84">
        <v>0.9760515423046815</v>
      </c>
      <c r="BC84" t="s">
        <v>66</v>
      </c>
      <c r="BF84" t="s">
        <v>118</v>
      </c>
      <c r="BG84" t="s">
        <v>120</v>
      </c>
      <c r="BH84" t="s">
        <v>396</v>
      </c>
      <c r="BI84">
        <v>2965</v>
      </c>
      <c r="BJ84">
        <v>3</v>
      </c>
      <c r="BK84" t="s">
        <v>224</v>
      </c>
      <c r="BL84" t="s">
        <v>231</v>
      </c>
      <c r="BM84">
        <v>0.9760515423046815</v>
      </c>
      <c r="BN84" t="s">
        <v>66</v>
      </c>
      <c r="BO84" t="s">
        <v>178</v>
      </c>
      <c r="BP84">
        <v>4098.2579999999998</v>
      </c>
    </row>
    <row r="85" spans="1:68" ht="16.5">
      <c r="A85" s="127" t="str">
        <f t="shared" si="36"/>
        <v>청라교통</v>
      </c>
      <c r="B85" s="128" t="str">
        <f t="shared" si="35"/>
        <v>이상영</v>
      </c>
      <c r="C85" s="129" t="str">
        <f t="shared" si="37"/>
        <v>A</v>
      </c>
      <c r="D85" s="130">
        <f t="shared" si="38"/>
        <v>0.95681231283966828</v>
      </c>
      <c r="E85" s="131">
        <f t="shared" si="39"/>
        <v>1985</v>
      </c>
      <c r="F85" s="132" t="str">
        <f t="shared" si="40"/>
        <v>306</v>
      </c>
      <c r="G85" s="133" t="str">
        <f t="shared" si="41"/>
        <v>70바6090</v>
      </c>
      <c r="H85" s="134">
        <f t="shared" si="42"/>
        <v>4</v>
      </c>
      <c r="I85" s="135">
        <f t="shared" si="43"/>
        <v>4248.0419999999995</v>
      </c>
      <c r="J85" s="136">
        <f t="shared" si="44"/>
        <v>3.1663006829488814E-3</v>
      </c>
      <c r="K85" s="136">
        <f t="shared" si="45"/>
        <v>0.22196052698897636</v>
      </c>
      <c r="L85" s="136">
        <f t="shared" si="46"/>
        <v>0.1515992544329835</v>
      </c>
      <c r="M85" s="137">
        <f t="shared" si="47"/>
        <v>15.74</v>
      </c>
      <c r="N85" s="138">
        <f t="shared" si="48"/>
        <v>0</v>
      </c>
      <c r="O85" s="138">
        <f t="shared" si="49"/>
        <v>6.4971109042707198</v>
      </c>
      <c r="P85" s="219">
        <f t="shared" si="50"/>
        <v>1</v>
      </c>
      <c r="Q85" s="220">
        <f t="shared" si="51"/>
        <v>0</v>
      </c>
      <c r="R85" s="220">
        <f t="shared" si="52"/>
        <v>276</v>
      </c>
      <c r="T85">
        <v>531</v>
      </c>
      <c r="U85">
        <v>1985</v>
      </c>
      <c r="V85" t="s">
        <v>398</v>
      </c>
      <c r="W85">
        <v>4248.0420000000004</v>
      </c>
      <c r="X85">
        <v>1344.9970000000001</v>
      </c>
      <c r="Y85">
        <v>3.1579999999999999</v>
      </c>
      <c r="Z85">
        <v>15.74</v>
      </c>
      <c r="AA85">
        <v>124.740522</v>
      </c>
      <c r="AB85">
        <v>0.39496599999999998</v>
      </c>
      <c r="AC85">
        <v>27.687472</v>
      </c>
      <c r="AD85" s="1">
        <v>644</v>
      </c>
      <c r="AE85">
        <v>0</v>
      </c>
      <c r="AF85">
        <v>276</v>
      </c>
      <c r="AG85">
        <v>90</v>
      </c>
      <c r="AH85">
        <v>34.055028</v>
      </c>
      <c r="AI85">
        <v>22548</v>
      </c>
      <c r="AJ85">
        <v>7564.4</v>
      </c>
      <c r="AK85">
        <v>1</v>
      </c>
      <c r="AL85">
        <v>1</v>
      </c>
      <c r="AM85" t="s">
        <v>399</v>
      </c>
      <c r="AN85" t="s">
        <v>669</v>
      </c>
      <c r="AO85">
        <v>3638.866</v>
      </c>
      <c r="AR85" t="s">
        <v>118</v>
      </c>
      <c r="AS85" t="s">
        <v>120</v>
      </c>
      <c r="AT85" t="s">
        <v>230</v>
      </c>
      <c r="AU85" t="s">
        <v>398</v>
      </c>
      <c r="AV85" t="s">
        <v>48</v>
      </c>
      <c r="AW85">
        <v>4</v>
      </c>
      <c r="BB85">
        <v>0.95681231283966828</v>
      </c>
      <c r="BC85" t="s">
        <v>66</v>
      </c>
      <c r="BF85" t="s">
        <v>118</v>
      </c>
      <c r="BG85" t="s">
        <v>120</v>
      </c>
      <c r="BH85" t="s">
        <v>398</v>
      </c>
      <c r="BI85">
        <v>1985</v>
      </c>
      <c r="BJ85">
        <v>4</v>
      </c>
      <c r="BK85" t="s">
        <v>230</v>
      </c>
      <c r="BL85" t="s">
        <v>225</v>
      </c>
      <c r="BM85">
        <v>0.95681231283966828</v>
      </c>
      <c r="BN85" t="s">
        <v>66</v>
      </c>
      <c r="BO85" t="s">
        <v>178</v>
      </c>
      <c r="BP85">
        <v>4248.0419999999995</v>
      </c>
    </row>
    <row r="86" spans="1:68" ht="16.5">
      <c r="A86" s="110" t="str">
        <f t="shared" si="36"/>
        <v>청라교통</v>
      </c>
      <c r="B86" s="111" t="str">
        <f t="shared" si="35"/>
        <v>이선형</v>
      </c>
      <c r="C86" s="112" t="str">
        <f t="shared" si="37"/>
        <v>S</v>
      </c>
      <c r="D86" s="113">
        <f t="shared" si="38"/>
        <v>1.0552380952380953</v>
      </c>
      <c r="E86" s="114">
        <f t="shared" si="39"/>
        <v>5618</v>
      </c>
      <c r="F86" s="115" t="str">
        <f t="shared" si="40"/>
        <v>112</v>
      </c>
      <c r="G86" s="116" t="str">
        <f t="shared" si="41"/>
        <v>70바5997</v>
      </c>
      <c r="H86" s="117">
        <f t="shared" si="42"/>
        <v>1</v>
      </c>
      <c r="I86" s="118">
        <f t="shared" si="43"/>
        <v>2289.8739999999998</v>
      </c>
      <c r="J86" s="119">
        <f t="shared" si="44"/>
        <v>2.2957913584840936E-2</v>
      </c>
      <c r="K86" s="119">
        <f t="shared" si="45"/>
        <v>0.35543713396644055</v>
      </c>
      <c r="L86" s="119">
        <f t="shared" si="46"/>
        <v>0.26027632961464259</v>
      </c>
      <c r="M86" s="120">
        <f t="shared" si="47"/>
        <v>15.169</v>
      </c>
      <c r="N86" s="121">
        <f t="shared" si="48"/>
        <v>0</v>
      </c>
      <c r="O86" s="121">
        <f t="shared" si="49"/>
        <v>14.804308009960375</v>
      </c>
      <c r="P86" s="221">
        <f t="shared" si="50"/>
        <v>4</v>
      </c>
      <c r="Q86" s="222">
        <f t="shared" si="51"/>
        <v>0</v>
      </c>
      <c r="R86" s="222">
        <f t="shared" si="52"/>
        <v>339</v>
      </c>
      <c r="T86">
        <v>531</v>
      </c>
      <c r="U86">
        <v>5618</v>
      </c>
      <c r="V86" t="s">
        <v>400</v>
      </c>
      <c r="W86">
        <v>2289.8739999999998</v>
      </c>
      <c r="X86">
        <v>1033.328</v>
      </c>
      <c r="Y86">
        <v>2.2160000000000002</v>
      </c>
      <c r="Z86">
        <v>15.169</v>
      </c>
      <c r="AA86">
        <v>139.50496799999999</v>
      </c>
      <c r="AB86">
        <v>3.2027429999999999</v>
      </c>
      <c r="AC86">
        <v>49.585245999999998</v>
      </c>
      <c r="AD86" s="1">
        <v>596</v>
      </c>
      <c r="AE86">
        <v>0</v>
      </c>
      <c r="AF86">
        <v>339</v>
      </c>
      <c r="AG86">
        <v>81</v>
      </c>
      <c r="AH86">
        <v>16.414282</v>
      </c>
      <c r="AI86">
        <v>1829.4</v>
      </c>
      <c r="AJ86">
        <v>0</v>
      </c>
      <c r="AK86">
        <v>4</v>
      </c>
      <c r="AL86">
        <v>350</v>
      </c>
      <c r="AM86" t="s">
        <v>401</v>
      </c>
      <c r="AN86" t="s">
        <v>670</v>
      </c>
      <c r="AO86">
        <v>2289.8739999999998</v>
      </c>
      <c r="AR86" t="s">
        <v>118</v>
      </c>
      <c r="AS86" t="s">
        <v>119</v>
      </c>
      <c r="AT86" t="s">
        <v>202</v>
      </c>
      <c r="AU86" t="s">
        <v>400</v>
      </c>
      <c r="AV86" t="s">
        <v>48</v>
      </c>
      <c r="AW86">
        <v>1</v>
      </c>
      <c r="BB86">
        <v>1.0552380952380953</v>
      </c>
      <c r="BC86" t="s">
        <v>71</v>
      </c>
      <c r="BF86" t="s">
        <v>118</v>
      </c>
      <c r="BG86" t="s">
        <v>119</v>
      </c>
      <c r="BH86" t="s">
        <v>400</v>
      </c>
      <c r="BI86">
        <v>5618</v>
      </c>
      <c r="BJ86">
        <v>1</v>
      </c>
      <c r="BK86" t="s">
        <v>202</v>
      </c>
      <c r="BL86" t="s">
        <v>174</v>
      </c>
      <c r="BM86">
        <v>1.0552380952380953</v>
      </c>
      <c r="BN86" t="s">
        <v>71</v>
      </c>
      <c r="BO86" t="s">
        <v>176</v>
      </c>
      <c r="BP86">
        <v>2289.8739999999998</v>
      </c>
    </row>
    <row r="87" spans="1:68" ht="16.5">
      <c r="A87" s="127" t="str">
        <f t="shared" si="36"/>
        <v>청라교통</v>
      </c>
      <c r="B87" s="128" t="str">
        <f t="shared" si="35"/>
        <v>이성관</v>
      </c>
      <c r="C87" s="129" t="str">
        <f t="shared" si="37"/>
        <v>F</v>
      </c>
      <c r="D87" s="130">
        <f t="shared" si="38"/>
        <v>0.76227272727272721</v>
      </c>
      <c r="E87" s="131">
        <f t="shared" si="39"/>
        <v>1294</v>
      </c>
      <c r="F87" s="132" t="str">
        <f t="shared" si="40"/>
        <v>112</v>
      </c>
      <c r="G87" s="133" t="str">
        <f t="shared" si="41"/>
        <v>70바6056</v>
      </c>
      <c r="H87" s="134">
        <f t="shared" si="42"/>
        <v>1</v>
      </c>
      <c r="I87" s="135">
        <f t="shared" si="43"/>
        <v>1909.114</v>
      </c>
      <c r="J87" s="136">
        <f t="shared" si="44"/>
        <v>3.3048291505433938E-2</v>
      </c>
      <c r="K87" s="136">
        <f t="shared" si="45"/>
        <v>0.45251843902834121</v>
      </c>
      <c r="L87" s="136">
        <f t="shared" si="46"/>
        <v>0.2671396260254757</v>
      </c>
      <c r="M87" s="137">
        <f t="shared" si="47"/>
        <v>17.445</v>
      </c>
      <c r="N87" s="138">
        <f t="shared" si="48"/>
        <v>0.3666622317996725</v>
      </c>
      <c r="O87" s="138">
        <f t="shared" si="49"/>
        <v>47.247047583329227</v>
      </c>
      <c r="P87" s="219">
        <f t="shared" si="50"/>
        <v>48</v>
      </c>
      <c r="Q87" s="220">
        <f t="shared" si="51"/>
        <v>7</v>
      </c>
      <c r="R87" s="220">
        <f t="shared" si="52"/>
        <v>902</v>
      </c>
      <c r="T87">
        <v>531</v>
      </c>
      <c r="U87">
        <v>1294</v>
      </c>
      <c r="V87" t="s">
        <v>540</v>
      </c>
      <c r="W87">
        <v>1909.114</v>
      </c>
      <c r="X87">
        <v>1138.402</v>
      </c>
      <c r="Y87">
        <v>1.677</v>
      </c>
      <c r="Z87">
        <v>17.445</v>
      </c>
      <c r="AA87">
        <v>135.76054300000001</v>
      </c>
      <c r="AB87">
        <v>4.4866539999999997</v>
      </c>
      <c r="AC87">
        <v>61.434148999999998</v>
      </c>
      <c r="AD87" s="1">
        <v>510</v>
      </c>
      <c r="AE87">
        <v>7</v>
      </c>
      <c r="AF87">
        <v>902</v>
      </c>
      <c r="AG87">
        <v>82</v>
      </c>
      <c r="AH87">
        <v>14.062362</v>
      </c>
      <c r="AI87">
        <v>3976.7</v>
      </c>
      <c r="AJ87">
        <v>0</v>
      </c>
      <c r="AK87">
        <v>48</v>
      </c>
      <c r="AL87">
        <v>60836</v>
      </c>
      <c r="AM87" t="s">
        <v>541</v>
      </c>
      <c r="AN87" t="s">
        <v>671</v>
      </c>
      <c r="AO87">
        <v>1909.114</v>
      </c>
      <c r="AR87" t="s">
        <v>118</v>
      </c>
      <c r="AS87" t="s">
        <v>119</v>
      </c>
      <c r="AT87" t="s">
        <v>485</v>
      </c>
      <c r="AU87" t="s">
        <v>540</v>
      </c>
      <c r="AV87" t="s">
        <v>48</v>
      </c>
      <c r="AW87">
        <v>1</v>
      </c>
      <c r="BB87">
        <v>0.76227272727272721</v>
      </c>
      <c r="BC87" t="s">
        <v>70</v>
      </c>
      <c r="BF87" t="s">
        <v>118</v>
      </c>
      <c r="BG87" t="s">
        <v>119</v>
      </c>
      <c r="BH87" t="s">
        <v>540</v>
      </c>
      <c r="BI87">
        <v>1294</v>
      </c>
      <c r="BJ87">
        <v>1</v>
      </c>
      <c r="BK87" t="s">
        <v>485</v>
      </c>
      <c r="BL87" t="s">
        <v>174</v>
      </c>
      <c r="BM87">
        <v>0.76227272727272721</v>
      </c>
      <c r="BN87" t="s">
        <v>70</v>
      </c>
      <c r="BO87" t="s">
        <v>188</v>
      </c>
      <c r="BP87">
        <v>1909.114</v>
      </c>
    </row>
    <row r="88" spans="1:68" ht="16.5">
      <c r="A88" s="110" t="str">
        <f t="shared" ref="A88:A109" si="53">BF88</f>
        <v>청라교통</v>
      </c>
      <c r="B88" s="111" t="str">
        <f t="shared" si="35"/>
        <v>이성만</v>
      </c>
      <c r="C88" s="112" t="str">
        <f t="shared" ref="C88:C109" si="54">BN88</f>
        <v>B</v>
      </c>
      <c r="D88" s="113">
        <f t="shared" ref="D88:D109" si="55">BM88</f>
        <v>0.91510434213055147</v>
      </c>
      <c r="E88" s="114">
        <f t="shared" ref="E88:E109" si="56">U88</f>
        <v>1442</v>
      </c>
      <c r="F88" s="115" t="str">
        <f t="shared" ref="F88:F109" si="57">BG88</f>
        <v>306</v>
      </c>
      <c r="G88" s="116" t="str">
        <f t="shared" ref="G88:G109" si="58">BK88</f>
        <v>72바1307</v>
      </c>
      <c r="H88" s="117">
        <f t="shared" ref="H88:H109" si="59">BJ88</f>
        <v>11</v>
      </c>
      <c r="I88" s="118">
        <f t="shared" ref="I88:I109" si="60">BP88</f>
        <v>4714.2200000000012</v>
      </c>
      <c r="J88" s="119">
        <f t="shared" ref="J88:J109" si="61">AB88/AA88</f>
        <v>8.504790057910246E-3</v>
      </c>
      <c r="K88" s="119">
        <f t="shared" ref="K88:K109" si="62">AC88/AA88</f>
        <v>0.23029342412901094</v>
      </c>
      <c r="L88" s="119">
        <f t="shared" ref="L88:L109" si="63">AD88/I88</f>
        <v>0.11412280292391952</v>
      </c>
      <c r="M88" s="120">
        <f t="shared" ref="M88:M109" si="64">Z88</f>
        <v>17.777999999999999</v>
      </c>
      <c r="N88" s="121">
        <f t="shared" ref="N88:N109" si="65">AE88*100/W88</f>
        <v>2.121241690035679E-2</v>
      </c>
      <c r="O88" s="121">
        <f t="shared" ref="O88:O109" si="66">AF88*100/W88</f>
        <v>17.182057689289</v>
      </c>
      <c r="P88" s="221">
        <f t="shared" ref="P88:P109" si="67">AK88</f>
        <v>5</v>
      </c>
      <c r="Q88" s="222">
        <f t="shared" ref="Q88:Q109" si="68">AE88</f>
        <v>1</v>
      </c>
      <c r="R88" s="222">
        <f t="shared" ref="R88:R109" si="69">AF88</f>
        <v>810</v>
      </c>
      <c r="T88">
        <v>531</v>
      </c>
      <c r="U88">
        <v>1442</v>
      </c>
      <c r="V88" t="s">
        <v>402</v>
      </c>
      <c r="W88">
        <v>4714.22</v>
      </c>
      <c r="X88">
        <v>1592.7380000000001</v>
      </c>
      <c r="Y88">
        <v>2.96</v>
      </c>
      <c r="Z88">
        <v>17.777999999999999</v>
      </c>
      <c r="AA88">
        <v>142.92134100000001</v>
      </c>
      <c r="AB88">
        <v>1.215516</v>
      </c>
      <c r="AC88">
        <v>32.913845000000002</v>
      </c>
      <c r="AD88" s="1">
        <v>538</v>
      </c>
      <c r="AE88">
        <v>1</v>
      </c>
      <c r="AF88">
        <v>810</v>
      </c>
      <c r="AG88">
        <v>92</v>
      </c>
      <c r="AH88">
        <v>32.984717000000003</v>
      </c>
      <c r="AI88">
        <v>31381.9</v>
      </c>
      <c r="AJ88">
        <v>8366.7999999999993</v>
      </c>
      <c r="AK88">
        <v>5</v>
      </c>
      <c r="AL88">
        <v>3002</v>
      </c>
      <c r="AM88" t="s">
        <v>403</v>
      </c>
      <c r="AN88" t="s">
        <v>672</v>
      </c>
      <c r="AO88">
        <v>736.87599999999998</v>
      </c>
      <c r="AR88" t="s">
        <v>118</v>
      </c>
      <c r="AS88" t="s">
        <v>120</v>
      </c>
      <c r="AT88" t="s">
        <v>233</v>
      </c>
      <c r="AU88" t="s">
        <v>402</v>
      </c>
      <c r="AV88" t="s">
        <v>48</v>
      </c>
      <c r="AW88">
        <v>11</v>
      </c>
      <c r="BB88">
        <v>0.91510434213055147</v>
      </c>
      <c r="BC88" t="s">
        <v>68</v>
      </c>
      <c r="BF88" t="s">
        <v>118</v>
      </c>
      <c r="BG88" t="s">
        <v>120</v>
      </c>
      <c r="BH88" t="s">
        <v>402</v>
      </c>
      <c r="BI88">
        <v>1442</v>
      </c>
      <c r="BJ88">
        <v>11</v>
      </c>
      <c r="BK88" t="s">
        <v>233</v>
      </c>
      <c r="BL88" t="s">
        <v>231</v>
      </c>
      <c r="BM88">
        <v>0.91510434213055147</v>
      </c>
      <c r="BN88" t="s">
        <v>68</v>
      </c>
      <c r="BO88" t="s">
        <v>175</v>
      </c>
      <c r="BP88">
        <v>4714.2200000000012</v>
      </c>
    </row>
    <row r="89" spans="1:68" ht="16.5">
      <c r="A89" s="127" t="str">
        <f t="shared" si="53"/>
        <v>청라교통</v>
      </c>
      <c r="B89" s="128" t="str">
        <f t="shared" si="35"/>
        <v>이원형</v>
      </c>
      <c r="C89" s="129" t="str">
        <f t="shared" si="54"/>
        <v>C</v>
      </c>
      <c r="D89" s="130">
        <f t="shared" si="55"/>
        <v>0.88417864476401087</v>
      </c>
      <c r="E89" s="131">
        <f t="shared" si="56"/>
        <v>5535</v>
      </c>
      <c r="F89" s="132" t="str">
        <f t="shared" si="57"/>
        <v>306</v>
      </c>
      <c r="G89" s="133" t="str">
        <f t="shared" si="58"/>
        <v>70바6089</v>
      </c>
      <c r="H89" s="134">
        <f t="shared" si="59"/>
        <v>2</v>
      </c>
      <c r="I89" s="135">
        <f t="shared" si="60"/>
        <v>4012.5279999999998</v>
      </c>
      <c r="J89" s="136">
        <f t="shared" si="61"/>
        <v>1.8456440618568829E-2</v>
      </c>
      <c r="K89" s="136">
        <f t="shared" si="62"/>
        <v>0.28686052745459939</v>
      </c>
      <c r="L89" s="136">
        <f t="shared" si="63"/>
        <v>0.1776934640705311</v>
      </c>
      <c r="M89" s="137">
        <f t="shared" si="64"/>
        <v>19.193000000000001</v>
      </c>
      <c r="N89" s="138">
        <f t="shared" si="65"/>
        <v>0</v>
      </c>
      <c r="O89" s="138">
        <f t="shared" si="66"/>
        <v>17.943800018342554</v>
      </c>
      <c r="P89" s="219">
        <f t="shared" si="67"/>
        <v>41</v>
      </c>
      <c r="Q89" s="220">
        <f t="shared" si="68"/>
        <v>0</v>
      </c>
      <c r="R89" s="220">
        <f t="shared" si="69"/>
        <v>720</v>
      </c>
      <c r="T89">
        <v>531</v>
      </c>
      <c r="U89">
        <v>5535</v>
      </c>
      <c r="V89" t="s">
        <v>404</v>
      </c>
      <c r="W89">
        <v>4012.5279999999998</v>
      </c>
      <c r="X89">
        <v>1413.2809999999999</v>
      </c>
      <c r="Y89">
        <v>2.839</v>
      </c>
      <c r="Z89">
        <v>19.193000000000001</v>
      </c>
      <c r="AA89">
        <v>134.86609100000001</v>
      </c>
      <c r="AB89">
        <v>2.4891480000000001</v>
      </c>
      <c r="AC89">
        <v>38.687758000000002</v>
      </c>
      <c r="AD89" s="1">
        <v>713</v>
      </c>
      <c r="AE89">
        <v>0</v>
      </c>
      <c r="AF89">
        <v>720</v>
      </c>
      <c r="AG89">
        <v>91</v>
      </c>
      <c r="AH89">
        <v>29.751940999999999</v>
      </c>
      <c r="AI89">
        <v>27808.799999999999</v>
      </c>
      <c r="AJ89">
        <v>13795.5</v>
      </c>
      <c r="AK89">
        <v>41</v>
      </c>
      <c r="AL89">
        <v>23102</v>
      </c>
      <c r="AM89" t="s">
        <v>405</v>
      </c>
      <c r="AN89" t="s">
        <v>673</v>
      </c>
      <c r="AO89">
        <v>3768.6759999999999</v>
      </c>
      <c r="AR89" t="s">
        <v>118</v>
      </c>
      <c r="AS89" t="s">
        <v>120</v>
      </c>
      <c r="AT89" t="s">
        <v>229</v>
      </c>
      <c r="AU89" t="s">
        <v>404</v>
      </c>
      <c r="AV89" t="s">
        <v>48</v>
      </c>
      <c r="AW89">
        <v>2</v>
      </c>
      <c r="BB89">
        <v>0.88417864476401087</v>
      </c>
      <c r="BC89" t="s">
        <v>69</v>
      </c>
      <c r="BF89" t="s">
        <v>118</v>
      </c>
      <c r="BG89" t="s">
        <v>120</v>
      </c>
      <c r="BH89" t="s">
        <v>404</v>
      </c>
      <c r="BI89">
        <v>5535</v>
      </c>
      <c r="BJ89">
        <v>2</v>
      </c>
      <c r="BK89" t="s">
        <v>229</v>
      </c>
      <c r="BL89" t="s">
        <v>223</v>
      </c>
      <c r="BM89">
        <v>0.88417864476401087</v>
      </c>
      <c r="BN89" t="s">
        <v>69</v>
      </c>
      <c r="BO89" t="s">
        <v>177</v>
      </c>
      <c r="BP89">
        <v>4012.5279999999998</v>
      </c>
    </row>
    <row r="90" spans="1:68" ht="16.5">
      <c r="A90" s="110" t="str">
        <f t="shared" si="53"/>
        <v>청라교통</v>
      </c>
      <c r="B90" s="111" t="str">
        <f t="shared" si="35"/>
        <v>이윤희</v>
      </c>
      <c r="C90" s="112" t="str">
        <f t="shared" si="54"/>
        <v>C</v>
      </c>
      <c r="D90" s="113">
        <f t="shared" si="55"/>
        <v>0.89015239692580272</v>
      </c>
      <c r="E90" s="114">
        <f t="shared" si="56"/>
        <v>7294</v>
      </c>
      <c r="F90" s="115" t="str">
        <f t="shared" si="57"/>
        <v>112</v>
      </c>
      <c r="G90" s="116" t="str">
        <f t="shared" si="58"/>
        <v>72바1609</v>
      </c>
      <c r="H90" s="117">
        <f t="shared" si="59"/>
        <v>11</v>
      </c>
      <c r="I90" s="118">
        <f t="shared" si="60"/>
        <v>2113.6029999999996</v>
      </c>
      <c r="J90" s="119">
        <f t="shared" si="61"/>
        <v>1.7853399307226271E-2</v>
      </c>
      <c r="K90" s="119">
        <f t="shared" si="62"/>
        <v>0.36714900534538525</v>
      </c>
      <c r="L90" s="119">
        <f t="shared" si="63"/>
        <v>0.23183161643884878</v>
      </c>
      <c r="M90" s="120">
        <f t="shared" si="64"/>
        <v>16.771999999999998</v>
      </c>
      <c r="N90" s="121">
        <f t="shared" si="65"/>
        <v>0.14193772435031554</v>
      </c>
      <c r="O90" s="121">
        <f t="shared" si="66"/>
        <v>49.063140050425744</v>
      </c>
      <c r="P90" s="221">
        <f t="shared" si="67"/>
        <v>1</v>
      </c>
      <c r="Q90" s="222">
        <f t="shared" si="68"/>
        <v>3</v>
      </c>
      <c r="R90" s="222">
        <f t="shared" si="69"/>
        <v>1037</v>
      </c>
      <c r="T90">
        <v>531</v>
      </c>
      <c r="U90">
        <v>7294</v>
      </c>
      <c r="V90" t="s">
        <v>674</v>
      </c>
      <c r="W90">
        <v>2113.6030000000001</v>
      </c>
      <c r="X90">
        <v>1130.2670000000001</v>
      </c>
      <c r="Y90">
        <v>1.87</v>
      </c>
      <c r="Z90">
        <v>16.771999999999998</v>
      </c>
      <c r="AA90">
        <v>127.47163500000001</v>
      </c>
      <c r="AB90">
        <v>2.2758020000000001</v>
      </c>
      <c r="AC90">
        <v>46.801084000000003</v>
      </c>
      <c r="AD90" s="1">
        <v>490</v>
      </c>
      <c r="AE90">
        <v>3</v>
      </c>
      <c r="AF90">
        <v>1037</v>
      </c>
      <c r="AG90">
        <v>90</v>
      </c>
      <c r="AH90">
        <v>16.580967000000001</v>
      </c>
      <c r="AI90">
        <v>2536.4</v>
      </c>
      <c r="AJ90">
        <v>76.7</v>
      </c>
      <c r="AK90">
        <v>1</v>
      </c>
      <c r="AL90">
        <v>96</v>
      </c>
      <c r="AM90" t="s">
        <v>675</v>
      </c>
      <c r="AN90" t="s">
        <v>676</v>
      </c>
      <c r="AO90">
        <v>447.82799999999997</v>
      </c>
      <c r="AR90" t="s">
        <v>118</v>
      </c>
      <c r="AS90" t="s">
        <v>119</v>
      </c>
      <c r="AT90" t="s">
        <v>219</v>
      </c>
      <c r="AU90" t="s">
        <v>674</v>
      </c>
      <c r="AV90" t="s">
        <v>48</v>
      </c>
      <c r="AW90">
        <v>11</v>
      </c>
      <c r="BB90">
        <v>0.89015239692580272</v>
      </c>
      <c r="BC90" t="s">
        <v>69</v>
      </c>
      <c r="BF90" t="s">
        <v>118</v>
      </c>
      <c r="BG90" t="s">
        <v>119</v>
      </c>
      <c r="BH90" t="s">
        <v>674</v>
      </c>
      <c r="BI90">
        <v>7294</v>
      </c>
      <c r="BJ90">
        <v>11</v>
      </c>
      <c r="BK90" t="s">
        <v>219</v>
      </c>
      <c r="BL90" t="s">
        <v>203</v>
      </c>
      <c r="BM90">
        <v>0.89015239692580272</v>
      </c>
      <c r="BN90" t="s">
        <v>69</v>
      </c>
      <c r="BO90" t="s">
        <v>177</v>
      </c>
      <c r="BP90">
        <v>2113.6029999999996</v>
      </c>
    </row>
    <row r="91" spans="1:68" ht="16.5">
      <c r="A91" s="127" t="str">
        <f t="shared" si="53"/>
        <v>청라교통</v>
      </c>
      <c r="B91" s="128" t="str">
        <f t="shared" si="35"/>
        <v>이재이</v>
      </c>
      <c r="C91" s="129" t="str">
        <f t="shared" si="54"/>
        <v>C</v>
      </c>
      <c r="D91" s="130">
        <f t="shared" si="55"/>
        <v>0.87939033717915716</v>
      </c>
      <c r="E91" s="131">
        <f t="shared" si="56"/>
        <v>7895</v>
      </c>
      <c r="F91" s="132" t="str">
        <f t="shared" si="57"/>
        <v>112</v>
      </c>
      <c r="G91" s="133" t="str">
        <f t="shared" si="58"/>
        <v>70바6065</v>
      </c>
      <c r="H91" s="134">
        <f t="shared" si="59"/>
        <v>2</v>
      </c>
      <c r="I91" s="135">
        <f t="shared" si="60"/>
        <v>2536.7269999999999</v>
      </c>
      <c r="J91" s="136">
        <f t="shared" si="61"/>
        <v>2.5753781995141722E-2</v>
      </c>
      <c r="K91" s="136">
        <f t="shared" si="62"/>
        <v>0.4141825243185035</v>
      </c>
      <c r="L91" s="136">
        <f t="shared" si="63"/>
        <v>0.21405535558221284</v>
      </c>
      <c r="M91" s="137">
        <f t="shared" si="64"/>
        <v>17.463000000000001</v>
      </c>
      <c r="N91" s="138">
        <f t="shared" si="65"/>
        <v>0.46557427422790326</v>
      </c>
      <c r="O91" s="138">
        <f t="shared" si="66"/>
        <v>36.120804108848162</v>
      </c>
      <c r="P91" s="219">
        <f t="shared" si="67"/>
        <v>32</v>
      </c>
      <c r="Q91" s="220">
        <f t="shared" si="68"/>
        <v>12</v>
      </c>
      <c r="R91" s="220">
        <f t="shared" si="69"/>
        <v>931</v>
      </c>
      <c r="T91">
        <v>531</v>
      </c>
      <c r="U91">
        <v>7895</v>
      </c>
      <c r="V91" t="s">
        <v>406</v>
      </c>
      <c r="W91">
        <v>2577.462</v>
      </c>
      <c r="X91">
        <v>1391.5940000000001</v>
      </c>
      <c r="Y91">
        <v>1.8520000000000001</v>
      </c>
      <c r="Z91">
        <v>17.463000000000001</v>
      </c>
      <c r="AA91">
        <v>167.79496700000001</v>
      </c>
      <c r="AB91">
        <v>4.3213549999999996</v>
      </c>
      <c r="AC91">
        <v>69.497743</v>
      </c>
      <c r="AD91" s="1">
        <v>543</v>
      </c>
      <c r="AE91">
        <v>12</v>
      </c>
      <c r="AF91">
        <v>931</v>
      </c>
      <c r="AG91">
        <v>80</v>
      </c>
      <c r="AH91">
        <v>15.360782</v>
      </c>
      <c r="AI91">
        <v>3594.2</v>
      </c>
      <c r="AJ91">
        <v>0</v>
      </c>
      <c r="AK91">
        <v>32</v>
      </c>
      <c r="AL91">
        <v>24192</v>
      </c>
      <c r="AM91" t="s">
        <v>407</v>
      </c>
      <c r="AN91" t="s">
        <v>677</v>
      </c>
      <c r="AO91">
        <v>2468.7159999999999</v>
      </c>
      <c r="AR91" t="s">
        <v>118</v>
      </c>
      <c r="AS91" t="s">
        <v>119</v>
      </c>
      <c r="AT91" t="s">
        <v>212</v>
      </c>
      <c r="AU91" t="s">
        <v>406</v>
      </c>
      <c r="AV91" t="s">
        <v>48</v>
      </c>
      <c r="AW91">
        <v>2</v>
      </c>
      <c r="BB91">
        <v>0.87939033717915716</v>
      </c>
      <c r="BC91" t="s">
        <v>69</v>
      </c>
      <c r="BF91" t="s">
        <v>118</v>
      </c>
      <c r="BG91" t="s">
        <v>119</v>
      </c>
      <c r="BH91" t="s">
        <v>406</v>
      </c>
      <c r="BI91">
        <v>7895</v>
      </c>
      <c r="BJ91">
        <v>2</v>
      </c>
      <c r="BK91" t="s">
        <v>212</v>
      </c>
      <c r="BL91" t="s">
        <v>219</v>
      </c>
      <c r="BM91">
        <v>0.87939033717915716</v>
      </c>
      <c r="BN91" t="s">
        <v>69</v>
      </c>
      <c r="BO91" t="s">
        <v>177</v>
      </c>
      <c r="BP91">
        <v>2536.7269999999999</v>
      </c>
    </row>
    <row r="92" spans="1:68" ht="16.5">
      <c r="A92" s="110" t="str">
        <f t="shared" si="53"/>
        <v>청라교통</v>
      </c>
      <c r="B92" s="111" t="str">
        <f t="shared" si="35"/>
        <v>이재환</v>
      </c>
      <c r="C92" s="112" t="str">
        <f t="shared" si="54"/>
        <v>B</v>
      </c>
      <c r="D92" s="113">
        <f t="shared" si="55"/>
        <v>0.92360313568938213</v>
      </c>
      <c r="E92" s="114">
        <f t="shared" si="56"/>
        <v>4960</v>
      </c>
      <c r="F92" s="115" t="str">
        <f t="shared" si="57"/>
        <v>112</v>
      </c>
      <c r="G92" s="116" t="str">
        <f t="shared" si="58"/>
        <v>72바1573</v>
      </c>
      <c r="H92" s="117">
        <f t="shared" si="59"/>
        <v>12</v>
      </c>
      <c r="I92" s="118">
        <f t="shared" si="60"/>
        <v>2258.4189999999999</v>
      </c>
      <c r="J92" s="119">
        <f t="shared" si="61"/>
        <v>1.9132671366407634E-2</v>
      </c>
      <c r="K92" s="119">
        <f t="shared" si="62"/>
        <v>0.37047421781571122</v>
      </c>
      <c r="L92" s="119">
        <f t="shared" si="63"/>
        <v>0.21652315181549572</v>
      </c>
      <c r="M92" s="120">
        <f t="shared" si="64"/>
        <v>18.911999999999999</v>
      </c>
      <c r="N92" s="121">
        <f t="shared" si="65"/>
        <v>0.30995134206717179</v>
      </c>
      <c r="O92" s="121">
        <f t="shared" si="66"/>
        <v>85.015225252709982</v>
      </c>
      <c r="P92" s="221">
        <f t="shared" si="67"/>
        <v>5</v>
      </c>
      <c r="Q92" s="222">
        <f t="shared" si="68"/>
        <v>7</v>
      </c>
      <c r="R92" s="222">
        <f t="shared" si="69"/>
        <v>1920</v>
      </c>
      <c r="T92">
        <v>531</v>
      </c>
      <c r="U92">
        <v>4960</v>
      </c>
      <c r="V92" t="s">
        <v>408</v>
      </c>
      <c r="W92">
        <v>2258.4189999999999</v>
      </c>
      <c r="X92">
        <v>1201.1220000000001</v>
      </c>
      <c r="Y92">
        <v>1.88</v>
      </c>
      <c r="Z92">
        <v>18.911999999999999</v>
      </c>
      <c r="AA92">
        <v>129.256911</v>
      </c>
      <c r="AB92">
        <v>2.4730300000000001</v>
      </c>
      <c r="AC92">
        <v>47.886353</v>
      </c>
      <c r="AD92" s="1">
        <v>489</v>
      </c>
      <c r="AE92">
        <v>7</v>
      </c>
      <c r="AF92">
        <v>1920</v>
      </c>
      <c r="AG92">
        <v>87</v>
      </c>
      <c r="AH92">
        <v>17.472325999999999</v>
      </c>
      <c r="AI92">
        <v>3164</v>
      </c>
      <c r="AJ92">
        <v>57.4</v>
      </c>
      <c r="AK92">
        <v>5</v>
      </c>
      <c r="AL92">
        <v>992</v>
      </c>
      <c r="AM92" t="s">
        <v>409</v>
      </c>
      <c r="AN92" t="s">
        <v>678</v>
      </c>
      <c r="AO92">
        <v>519.91700000000003</v>
      </c>
      <c r="AR92" t="s">
        <v>118</v>
      </c>
      <c r="AS92" t="s">
        <v>119</v>
      </c>
      <c r="AT92" t="s">
        <v>217</v>
      </c>
      <c r="AU92" t="s">
        <v>408</v>
      </c>
      <c r="AV92" t="s">
        <v>48</v>
      </c>
      <c r="AW92">
        <v>12</v>
      </c>
      <c r="BB92">
        <v>0.92360313568938213</v>
      </c>
      <c r="BC92" t="s">
        <v>68</v>
      </c>
      <c r="BF92" t="s">
        <v>118</v>
      </c>
      <c r="BG92" t="s">
        <v>119</v>
      </c>
      <c r="BH92" t="s">
        <v>408</v>
      </c>
      <c r="BI92">
        <v>4960</v>
      </c>
      <c r="BJ92">
        <v>12</v>
      </c>
      <c r="BK92" t="s">
        <v>217</v>
      </c>
      <c r="BL92" t="s">
        <v>201</v>
      </c>
      <c r="BM92">
        <v>0.92360313568938213</v>
      </c>
      <c r="BN92" t="s">
        <v>68</v>
      </c>
      <c r="BO92" t="s">
        <v>175</v>
      </c>
      <c r="BP92">
        <v>2258.4189999999999</v>
      </c>
    </row>
    <row r="93" spans="1:68" ht="16.5">
      <c r="A93" s="127" t="str">
        <f t="shared" si="53"/>
        <v>청라교통</v>
      </c>
      <c r="B93" s="128" t="str">
        <f t="shared" si="35"/>
        <v>이정자</v>
      </c>
      <c r="C93" s="129" t="str">
        <f t="shared" si="54"/>
        <v>F</v>
      </c>
      <c r="D93" s="130">
        <f t="shared" si="55"/>
        <v>0.78809523809523807</v>
      </c>
      <c r="E93" s="131">
        <f t="shared" si="56"/>
        <v>8519</v>
      </c>
      <c r="F93" s="132" t="str">
        <f t="shared" si="57"/>
        <v>112</v>
      </c>
      <c r="G93" s="133" t="str">
        <f t="shared" si="58"/>
        <v>70바5927</v>
      </c>
      <c r="H93" s="134">
        <f t="shared" si="59"/>
        <v>1</v>
      </c>
      <c r="I93" s="135">
        <f t="shared" si="60"/>
        <v>1181.7629999999999</v>
      </c>
      <c r="J93" s="136">
        <f t="shared" si="61"/>
        <v>3.0186814256030193E-2</v>
      </c>
      <c r="K93" s="136">
        <f t="shared" si="62"/>
        <v>0.40613415429784683</v>
      </c>
      <c r="L93" s="136">
        <f t="shared" si="63"/>
        <v>0.28516716126668379</v>
      </c>
      <c r="M93" s="137">
        <f t="shared" si="64"/>
        <v>21.966000000000001</v>
      </c>
      <c r="N93" s="138">
        <f t="shared" si="65"/>
        <v>1.2306450302861742</v>
      </c>
      <c r="O93" s="138">
        <f t="shared" si="66"/>
        <v>22.233653547170213</v>
      </c>
      <c r="P93" s="219">
        <f t="shared" si="67"/>
        <v>13</v>
      </c>
      <c r="Q93" s="220">
        <f t="shared" si="68"/>
        <v>15</v>
      </c>
      <c r="R93" s="220">
        <f t="shared" si="69"/>
        <v>271</v>
      </c>
      <c r="T93">
        <v>531</v>
      </c>
      <c r="U93">
        <v>8519</v>
      </c>
      <c r="V93" t="s">
        <v>542</v>
      </c>
      <c r="W93">
        <v>1218.873</v>
      </c>
      <c r="X93">
        <v>738.04300000000001</v>
      </c>
      <c r="Y93">
        <v>1.651</v>
      </c>
      <c r="Z93">
        <v>21.966000000000001</v>
      </c>
      <c r="AA93">
        <v>75.694704999999999</v>
      </c>
      <c r="AB93">
        <v>2.2849819999999998</v>
      </c>
      <c r="AC93">
        <v>30.742204999999998</v>
      </c>
      <c r="AD93" s="1">
        <v>337</v>
      </c>
      <c r="AE93">
        <v>15</v>
      </c>
      <c r="AF93">
        <v>271</v>
      </c>
      <c r="AG93">
        <v>90</v>
      </c>
      <c r="AH93">
        <v>16.102485999999999</v>
      </c>
      <c r="AI93">
        <v>1020.9</v>
      </c>
      <c r="AJ93">
        <v>191</v>
      </c>
      <c r="AK93">
        <v>13</v>
      </c>
      <c r="AL93">
        <v>14067</v>
      </c>
      <c r="AM93" t="s">
        <v>543</v>
      </c>
      <c r="AN93" t="s">
        <v>679</v>
      </c>
      <c r="AO93">
        <v>1181.7629999999999</v>
      </c>
      <c r="AR93" t="s">
        <v>118</v>
      </c>
      <c r="AS93" t="s">
        <v>119</v>
      </c>
      <c r="AT93" t="s">
        <v>198</v>
      </c>
      <c r="AU93" t="s">
        <v>542</v>
      </c>
      <c r="AV93" t="s">
        <v>48</v>
      </c>
      <c r="AW93">
        <v>1</v>
      </c>
      <c r="BB93">
        <v>0.78809523809523807</v>
      </c>
      <c r="BC93" t="s">
        <v>70</v>
      </c>
      <c r="BF93" t="s">
        <v>118</v>
      </c>
      <c r="BG93" t="s">
        <v>119</v>
      </c>
      <c r="BH93" t="s">
        <v>542</v>
      </c>
      <c r="BI93">
        <v>8519</v>
      </c>
      <c r="BJ93">
        <v>1</v>
      </c>
      <c r="BK93" t="s">
        <v>198</v>
      </c>
      <c r="BL93" t="s">
        <v>174</v>
      </c>
      <c r="BM93">
        <v>0.78809523809523807</v>
      </c>
      <c r="BN93" t="s">
        <v>70</v>
      </c>
      <c r="BO93" t="s">
        <v>188</v>
      </c>
      <c r="BP93">
        <v>1181.7629999999999</v>
      </c>
    </row>
    <row r="94" spans="1:68" ht="16.5">
      <c r="A94" s="110" t="str">
        <f t="shared" si="53"/>
        <v>청라교통</v>
      </c>
      <c r="B94" s="111" t="str">
        <f t="shared" si="35"/>
        <v>이종권</v>
      </c>
      <c r="C94" s="112" t="str">
        <f t="shared" si="54"/>
        <v>C</v>
      </c>
      <c r="D94" s="113">
        <f t="shared" si="55"/>
        <v>0.88407171911281901</v>
      </c>
      <c r="E94" s="114">
        <f t="shared" si="56"/>
        <v>7158</v>
      </c>
      <c r="F94" s="115" t="str">
        <f t="shared" si="57"/>
        <v>예비</v>
      </c>
      <c r="G94" s="116" t="str">
        <f t="shared" si="58"/>
        <v>70바6042</v>
      </c>
      <c r="H94" s="117">
        <f t="shared" si="59"/>
        <v>6</v>
      </c>
      <c r="I94" s="118">
        <f t="shared" si="60"/>
        <v>3975.0150000000003</v>
      </c>
      <c r="J94" s="119">
        <f t="shared" si="61"/>
        <v>2.3281600979415478E-3</v>
      </c>
      <c r="K94" s="119">
        <f t="shared" si="62"/>
        <v>0.23496480469461847</v>
      </c>
      <c r="L94" s="119">
        <f t="shared" si="63"/>
        <v>0.12704354574762611</v>
      </c>
      <c r="M94" s="120">
        <f t="shared" si="64"/>
        <v>18.23</v>
      </c>
      <c r="N94" s="121">
        <f t="shared" si="65"/>
        <v>0</v>
      </c>
      <c r="O94" s="121">
        <f t="shared" si="66"/>
        <v>6.8930557494751596</v>
      </c>
      <c r="P94" s="221">
        <f t="shared" si="67"/>
        <v>3</v>
      </c>
      <c r="Q94" s="222">
        <f t="shared" si="68"/>
        <v>0</v>
      </c>
      <c r="R94" s="222">
        <f t="shared" si="69"/>
        <v>274</v>
      </c>
      <c r="T94">
        <v>531</v>
      </c>
      <c r="U94">
        <v>7158</v>
      </c>
      <c r="V94" t="s">
        <v>410</v>
      </c>
      <c r="W94">
        <v>3975.0149999999999</v>
      </c>
      <c r="X94">
        <v>1465.6980000000001</v>
      </c>
      <c r="Y94">
        <v>2.7120000000000002</v>
      </c>
      <c r="Z94">
        <v>18.23</v>
      </c>
      <c r="AA94">
        <v>120.976646</v>
      </c>
      <c r="AB94">
        <v>0.28165299999999999</v>
      </c>
      <c r="AC94">
        <v>28.425253999999999</v>
      </c>
      <c r="AD94" s="1">
        <v>505</v>
      </c>
      <c r="AE94">
        <v>0</v>
      </c>
      <c r="AF94">
        <v>274</v>
      </c>
      <c r="AG94">
        <v>92</v>
      </c>
      <c r="AH94">
        <v>32.857705000000003</v>
      </c>
      <c r="AI94">
        <v>36825.300000000003</v>
      </c>
      <c r="AJ94">
        <v>21049.7</v>
      </c>
      <c r="AK94">
        <v>3</v>
      </c>
      <c r="AL94">
        <v>4240</v>
      </c>
      <c r="AM94" t="s">
        <v>411</v>
      </c>
      <c r="AN94" t="s">
        <v>680</v>
      </c>
      <c r="AO94">
        <v>2119.1210000000001</v>
      </c>
      <c r="AR94" t="s">
        <v>118</v>
      </c>
      <c r="AS94" t="s">
        <v>91</v>
      </c>
      <c r="AT94" t="s">
        <v>253</v>
      </c>
      <c r="AU94" t="s">
        <v>410</v>
      </c>
      <c r="AV94" t="s">
        <v>48</v>
      </c>
      <c r="AW94">
        <v>6</v>
      </c>
      <c r="BB94">
        <v>0.88407171911281901</v>
      </c>
      <c r="BC94" t="s">
        <v>69</v>
      </c>
      <c r="BF94" t="s">
        <v>118</v>
      </c>
      <c r="BG94" t="s">
        <v>91</v>
      </c>
      <c r="BH94" t="s">
        <v>410</v>
      </c>
      <c r="BI94">
        <v>7158</v>
      </c>
      <c r="BJ94">
        <v>6</v>
      </c>
      <c r="BK94" t="s">
        <v>253</v>
      </c>
      <c r="BL94" t="s">
        <v>228</v>
      </c>
      <c r="BM94">
        <v>0.88407171911281901</v>
      </c>
      <c r="BN94" t="s">
        <v>69</v>
      </c>
      <c r="BO94" t="s">
        <v>177</v>
      </c>
      <c r="BP94">
        <v>3975.0150000000003</v>
      </c>
    </row>
    <row r="95" spans="1:68" ht="16.5">
      <c r="A95" s="127" t="str">
        <f t="shared" si="53"/>
        <v>청라교통</v>
      </c>
      <c r="B95" s="128" t="str">
        <f t="shared" si="35"/>
        <v>이종수</v>
      </c>
      <c r="C95" s="129" t="str">
        <f t="shared" si="54"/>
        <v>C</v>
      </c>
      <c r="D95" s="130">
        <f t="shared" si="55"/>
        <v>0.877539923552354</v>
      </c>
      <c r="E95" s="131">
        <f t="shared" si="56"/>
        <v>577</v>
      </c>
      <c r="F95" s="132" t="str">
        <f t="shared" si="57"/>
        <v>308</v>
      </c>
      <c r="G95" s="133" t="str">
        <f t="shared" si="58"/>
        <v>70바6034</v>
      </c>
      <c r="H95" s="134">
        <f t="shared" si="59"/>
        <v>6</v>
      </c>
      <c r="I95" s="135">
        <f t="shared" si="60"/>
        <v>4408.2019999999993</v>
      </c>
      <c r="J95" s="136">
        <f t="shared" si="61"/>
        <v>4.2832209047007812E-3</v>
      </c>
      <c r="K95" s="136">
        <f t="shared" si="62"/>
        <v>0.26783922598723098</v>
      </c>
      <c r="L95" s="136">
        <f t="shared" si="63"/>
        <v>0.13701731454230093</v>
      </c>
      <c r="M95" s="137">
        <f t="shared" si="64"/>
        <v>19.501999999999999</v>
      </c>
      <c r="N95" s="138">
        <f t="shared" si="65"/>
        <v>2.2684985851374323E-2</v>
      </c>
      <c r="O95" s="138">
        <f t="shared" si="66"/>
        <v>2.6314583587594216</v>
      </c>
      <c r="P95" s="219">
        <f t="shared" si="67"/>
        <v>1</v>
      </c>
      <c r="Q95" s="220">
        <f t="shared" si="68"/>
        <v>1</v>
      </c>
      <c r="R95" s="220">
        <f t="shared" si="69"/>
        <v>116</v>
      </c>
      <c r="T95">
        <v>531</v>
      </c>
      <c r="U95">
        <v>577</v>
      </c>
      <c r="V95" t="s">
        <v>412</v>
      </c>
      <c r="W95">
        <v>4408.2020000000002</v>
      </c>
      <c r="X95">
        <v>1666.675</v>
      </c>
      <c r="Y95">
        <v>2.645</v>
      </c>
      <c r="Z95">
        <v>19.501999999999999</v>
      </c>
      <c r="AA95">
        <v>126.066344</v>
      </c>
      <c r="AB95">
        <v>0.53996999999999995</v>
      </c>
      <c r="AC95">
        <v>33.765512000000001</v>
      </c>
      <c r="AD95" s="1">
        <v>604</v>
      </c>
      <c r="AE95">
        <v>1</v>
      </c>
      <c r="AF95">
        <v>116</v>
      </c>
      <c r="AG95">
        <v>91</v>
      </c>
      <c r="AH95">
        <v>34.967317999999999</v>
      </c>
      <c r="AI95">
        <v>29936.5</v>
      </c>
      <c r="AJ95">
        <v>14706.8</v>
      </c>
      <c r="AK95">
        <v>1</v>
      </c>
      <c r="AL95">
        <v>24</v>
      </c>
      <c r="AM95" t="s">
        <v>413</v>
      </c>
      <c r="AN95" t="s">
        <v>681</v>
      </c>
      <c r="AO95">
        <v>1495.4870000000001</v>
      </c>
      <c r="AR95" t="s">
        <v>118</v>
      </c>
      <c r="AS95" t="s">
        <v>122</v>
      </c>
      <c r="AT95" t="s">
        <v>248</v>
      </c>
      <c r="AU95" t="s">
        <v>412</v>
      </c>
      <c r="AV95" t="s">
        <v>48</v>
      </c>
      <c r="AW95">
        <v>6</v>
      </c>
      <c r="BB95">
        <v>0.877539923552354</v>
      </c>
      <c r="BC95" t="s">
        <v>69</v>
      </c>
      <c r="BF95" t="s">
        <v>118</v>
      </c>
      <c r="BG95" t="s">
        <v>122</v>
      </c>
      <c r="BH95" t="s">
        <v>412</v>
      </c>
      <c r="BI95">
        <v>577</v>
      </c>
      <c r="BJ95">
        <v>6</v>
      </c>
      <c r="BK95" t="s">
        <v>248</v>
      </c>
      <c r="BL95" t="s">
        <v>246</v>
      </c>
      <c r="BM95">
        <v>0.877539923552354</v>
      </c>
      <c r="BN95" t="s">
        <v>69</v>
      </c>
      <c r="BO95" t="s">
        <v>177</v>
      </c>
      <c r="BP95">
        <v>4408.2019999999993</v>
      </c>
    </row>
    <row r="96" spans="1:68" ht="16.5">
      <c r="A96" s="110" t="str">
        <f t="shared" si="53"/>
        <v>청라교통</v>
      </c>
      <c r="B96" s="111" t="str">
        <f t="shared" si="35"/>
        <v>이종찬</v>
      </c>
      <c r="C96" s="112" t="str">
        <f t="shared" si="54"/>
        <v>F</v>
      </c>
      <c r="D96" s="113">
        <f t="shared" si="55"/>
        <v>0.78700912908924792</v>
      </c>
      <c r="E96" s="114">
        <f t="shared" si="56"/>
        <v>8057</v>
      </c>
      <c r="F96" s="115" t="str">
        <f t="shared" si="57"/>
        <v>306</v>
      </c>
      <c r="G96" s="116" t="str">
        <f t="shared" si="58"/>
        <v>70바6090</v>
      </c>
      <c r="H96" s="117">
        <f t="shared" si="59"/>
        <v>5</v>
      </c>
      <c r="I96" s="118">
        <f t="shared" si="60"/>
        <v>1709.925</v>
      </c>
      <c r="J96" s="119">
        <f t="shared" si="61"/>
        <v>1.9502303243891017E-2</v>
      </c>
      <c r="K96" s="119">
        <f t="shared" si="62"/>
        <v>0.2997366824430166</v>
      </c>
      <c r="L96" s="119">
        <f t="shared" si="63"/>
        <v>0.15614719943857186</v>
      </c>
      <c r="M96" s="120">
        <f t="shared" si="64"/>
        <v>20.843</v>
      </c>
      <c r="N96" s="121">
        <f t="shared" si="65"/>
        <v>0</v>
      </c>
      <c r="O96" s="121">
        <f t="shared" si="66"/>
        <v>33.978098454610581</v>
      </c>
      <c r="P96" s="221">
        <f t="shared" si="67"/>
        <v>21</v>
      </c>
      <c r="Q96" s="222">
        <f t="shared" si="68"/>
        <v>0</v>
      </c>
      <c r="R96" s="222">
        <f t="shared" si="69"/>
        <v>581</v>
      </c>
      <c r="T96">
        <v>531</v>
      </c>
      <c r="U96">
        <v>8057</v>
      </c>
      <c r="V96" t="s">
        <v>414</v>
      </c>
      <c r="W96">
        <v>1709.925</v>
      </c>
      <c r="X96">
        <v>656.09299999999996</v>
      </c>
      <c r="Y96">
        <v>2.6059999999999999</v>
      </c>
      <c r="Z96">
        <v>20.843</v>
      </c>
      <c r="AA96">
        <v>58.140825</v>
      </c>
      <c r="AB96">
        <v>1.13388</v>
      </c>
      <c r="AC96">
        <v>17.426938</v>
      </c>
      <c r="AD96" s="1">
        <v>267</v>
      </c>
      <c r="AE96">
        <v>0</v>
      </c>
      <c r="AF96">
        <v>581</v>
      </c>
      <c r="AG96">
        <v>91</v>
      </c>
      <c r="AH96">
        <v>29.410056999999998</v>
      </c>
      <c r="AI96">
        <v>14100.4</v>
      </c>
      <c r="AJ96">
        <v>5790.5</v>
      </c>
      <c r="AK96">
        <v>21</v>
      </c>
      <c r="AL96">
        <v>7203</v>
      </c>
      <c r="AM96" t="s">
        <v>415</v>
      </c>
      <c r="AN96" t="s">
        <v>682</v>
      </c>
      <c r="AO96">
        <v>488.86799999999999</v>
      </c>
      <c r="AR96" t="s">
        <v>118</v>
      </c>
      <c r="AS96" t="s">
        <v>120</v>
      </c>
      <c r="AT96" t="s">
        <v>230</v>
      </c>
      <c r="AU96" t="s">
        <v>414</v>
      </c>
      <c r="AV96" t="s">
        <v>48</v>
      </c>
      <c r="AW96">
        <v>5</v>
      </c>
      <c r="BB96">
        <v>0.78700912908924792</v>
      </c>
      <c r="BC96" t="s">
        <v>70</v>
      </c>
      <c r="BF96" t="s">
        <v>118</v>
      </c>
      <c r="BG96" t="s">
        <v>120</v>
      </c>
      <c r="BH96" t="s">
        <v>414</v>
      </c>
      <c r="BI96">
        <v>8057</v>
      </c>
      <c r="BJ96">
        <v>5</v>
      </c>
      <c r="BK96" t="s">
        <v>230</v>
      </c>
      <c r="BL96" t="s">
        <v>225</v>
      </c>
      <c r="BM96">
        <v>0.78700912908924792</v>
      </c>
      <c r="BN96" t="s">
        <v>70</v>
      </c>
      <c r="BO96" t="s">
        <v>188</v>
      </c>
      <c r="BP96">
        <v>1709.925</v>
      </c>
    </row>
    <row r="97" spans="1:68" ht="16.5">
      <c r="A97" s="127" t="str">
        <f t="shared" si="53"/>
        <v>청라교통</v>
      </c>
      <c r="B97" s="128" t="str">
        <f t="shared" si="35"/>
        <v>이종훈</v>
      </c>
      <c r="C97" s="129" t="str">
        <f t="shared" si="54"/>
        <v>D</v>
      </c>
      <c r="D97" s="130">
        <f t="shared" si="55"/>
        <v>0.84134509658345835</v>
      </c>
      <c r="E97" s="131">
        <f t="shared" si="56"/>
        <v>4659</v>
      </c>
      <c r="F97" s="132" t="str">
        <f t="shared" si="57"/>
        <v>307</v>
      </c>
      <c r="G97" s="133" t="str">
        <f t="shared" si="58"/>
        <v>75아1145</v>
      </c>
      <c r="H97" s="134">
        <f t="shared" si="59"/>
        <v>3</v>
      </c>
      <c r="I97" s="135">
        <f t="shared" si="60"/>
        <v>3153.5510000000004</v>
      </c>
      <c r="J97" s="136">
        <f t="shared" si="61"/>
        <v>2.0149107421793735E-2</v>
      </c>
      <c r="K97" s="136">
        <f t="shared" si="62"/>
        <v>0.30670623891752313</v>
      </c>
      <c r="L97" s="136">
        <f t="shared" si="63"/>
        <v>0.21055629035331913</v>
      </c>
      <c r="M97" s="137">
        <f t="shared" si="64"/>
        <v>19.672999999999998</v>
      </c>
      <c r="N97" s="138">
        <f t="shared" si="65"/>
        <v>0.12684113876705974</v>
      </c>
      <c r="O97" s="138">
        <f t="shared" si="66"/>
        <v>19.723797078277791</v>
      </c>
      <c r="P97" s="219">
        <f t="shared" si="67"/>
        <v>24</v>
      </c>
      <c r="Q97" s="220">
        <f t="shared" si="68"/>
        <v>4</v>
      </c>
      <c r="R97" s="220">
        <f t="shared" si="69"/>
        <v>622</v>
      </c>
      <c r="T97">
        <v>531</v>
      </c>
      <c r="U97">
        <v>4659</v>
      </c>
      <c r="V97" t="s">
        <v>416</v>
      </c>
      <c r="W97">
        <v>3153.5509999999999</v>
      </c>
      <c r="X97">
        <v>1323.3779999999999</v>
      </c>
      <c r="Y97">
        <v>2.383</v>
      </c>
      <c r="Z97">
        <v>19.672999999999998</v>
      </c>
      <c r="AA97">
        <v>119.497204</v>
      </c>
      <c r="AB97">
        <v>2.407762</v>
      </c>
      <c r="AC97">
        <v>36.650537999999997</v>
      </c>
      <c r="AD97" s="1">
        <v>664</v>
      </c>
      <c r="AE97">
        <v>4</v>
      </c>
      <c r="AF97">
        <v>622</v>
      </c>
      <c r="AG97">
        <v>92</v>
      </c>
      <c r="AH97">
        <v>26.390165</v>
      </c>
      <c r="AI97">
        <v>34036.400000000001</v>
      </c>
      <c r="AJ97">
        <v>13563.6</v>
      </c>
      <c r="AK97">
        <v>24</v>
      </c>
      <c r="AL97">
        <v>12266</v>
      </c>
      <c r="AM97" t="s">
        <v>417</v>
      </c>
      <c r="AN97" t="s">
        <v>683</v>
      </c>
      <c r="AO97">
        <v>2420.7420000000002</v>
      </c>
      <c r="AR97" t="s">
        <v>118</v>
      </c>
      <c r="AS97" t="s">
        <v>121</v>
      </c>
      <c r="AT97" t="s">
        <v>244</v>
      </c>
      <c r="AU97" t="s">
        <v>416</v>
      </c>
      <c r="AV97" t="s">
        <v>48</v>
      </c>
      <c r="AW97">
        <v>3</v>
      </c>
      <c r="BB97">
        <v>0.84134509658345835</v>
      </c>
      <c r="BC97" t="s">
        <v>67</v>
      </c>
      <c r="BF97" t="s">
        <v>118</v>
      </c>
      <c r="BG97" t="s">
        <v>121</v>
      </c>
      <c r="BH97" t="s">
        <v>416</v>
      </c>
      <c r="BI97">
        <v>4659</v>
      </c>
      <c r="BJ97">
        <v>3</v>
      </c>
      <c r="BK97" t="s">
        <v>244</v>
      </c>
      <c r="BL97" t="s">
        <v>531</v>
      </c>
      <c r="BM97">
        <v>0.84134509658345835</v>
      </c>
      <c r="BN97" t="s">
        <v>67</v>
      </c>
      <c r="BO97" t="s">
        <v>179</v>
      </c>
      <c r="BP97">
        <v>3153.5510000000004</v>
      </c>
    </row>
    <row r="98" spans="1:68" ht="16.5">
      <c r="A98" s="110" t="str">
        <f t="shared" si="53"/>
        <v>청라교통</v>
      </c>
      <c r="B98" s="111" t="str">
        <f t="shared" si="35"/>
        <v>이충석</v>
      </c>
      <c r="C98" s="112" t="str">
        <f t="shared" si="54"/>
        <v>D</v>
      </c>
      <c r="D98" s="113">
        <f t="shared" si="55"/>
        <v>0.82161664966376691</v>
      </c>
      <c r="E98" s="114">
        <f t="shared" si="56"/>
        <v>7030</v>
      </c>
      <c r="F98" s="115" t="str">
        <f t="shared" si="57"/>
        <v>307</v>
      </c>
      <c r="G98" s="116" t="str">
        <f t="shared" si="58"/>
        <v>75아1145</v>
      </c>
      <c r="H98" s="117">
        <f t="shared" si="59"/>
        <v>4</v>
      </c>
      <c r="I98" s="118">
        <f t="shared" si="60"/>
        <v>3099.4270000000001</v>
      </c>
      <c r="J98" s="119">
        <f t="shared" si="61"/>
        <v>2.0143057896549483E-2</v>
      </c>
      <c r="K98" s="119">
        <f t="shared" si="62"/>
        <v>0.29199955064970684</v>
      </c>
      <c r="L98" s="119">
        <f t="shared" si="63"/>
        <v>0.27166311708583551</v>
      </c>
      <c r="M98" s="120">
        <f t="shared" si="64"/>
        <v>20.978000000000002</v>
      </c>
      <c r="N98" s="121">
        <f t="shared" si="65"/>
        <v>0.25811222525970123</v>
      </c>
      <c r="O98" s="121">
        <f t="shared" si="66"/>
        <v>23.552740554947736</v>
      </c>
      <c r="P98" s="221">
        <f t="shared" si="67"/>
        <v>4</v>
      </c>
      <c r="Q98" s="222">
        <f t="shared" si="68"/>
        <v>8</v>
      </c>
      <c r="R98" s="222">
        <f t="shared" si="69"/>
        <v>730</v>
      </c>
      <c r="T98">
        <v>531</v>
      </c>
      <c r="U98">
        <v>7030</v>
      </c>
      <c r="V98" t="s">
        <v>418</v>
      </c>
      <c r="W98">
        <v>3099.4270000000001</v>
      </c>
      <c r="X98">
        <v>1356.5730000000001</v>
      </c>
      <c r="Y98">
        <v>2.2850000000000001</v>
      </c>
      <c r="Z98">
        <v>20.978000000000002</v>
      </c>
      <c r="AA98">
        <v>115.037201</v>
      </c>
      <c r="AB98">
        <v>2.3172009999999998</v>
      </c>
      <c r="AC98">
        <v>33.590811000000002</v>
      </c>
      <c r="AD98" s="1">
        <v>842</v>
      </c>
      <c r="AE98">
        <v>8</v>
      </c>
      <c r="AF98">
        <v>730</v>
      </c>
      <c r="AG98">
        <v>92</v>
      </c>
      <c r="AH98">
        <v>26.942823000000001</v>
      </c>
      <c r="AI98">
        <v>24530.799999999999</v>
      </c>
      <c r="AJ98">
        <v>11305.4</v>
      </c>
      <c r="AK98">
        <v>4</v>
      </c>
      <c r="AL98">
        <v>246</v>
      </c>
      <c r="AM98" t="s">
        <v>419</v>
      </c>
      <c r="AN98" t="s">
        <v>684</v>
      </c>
      <c r="AO98">
        <v>2263.8969999999999</v>
      </c>
      <c r="AR98" t="s">
        <v>118</v>
      </c>
      <c r="AS98" t="s">
        <v>121</v>
      </c>
      <c r="AT98" t="s">
        <v>244</v>
      </c>
      <c r="AU98" t="s">
        <v>418</v>
      </c>
      <c r="AV98" t="s">
        <v>48</v>
      </c>
      <c r="AW98">
        <v>4</v>
      </c>
      <c r="BB98">
        <v>0.82161664966376691</v>
      </c>
      <c r="BC98" t="s">
        <v>67</v>
      </c>
      <c r="BF98" t="s">
        <v>118</v>
      </c>
      <c r="BG98" t="s">
        <v>121</v>
      </c>
      <c r="BH98" t="s">
        <v>418</v>
      </c>
      <c r="BI98">
        <v>7030</v>
      </c>
      <c r="BJ98">
        <v>4</v>
      </c>
      <c r="BK98" t="s">
        <v>244</v>
      </c>
      <c r="BL98" t="s">
        <v>531</v>
      </c>
      <c r="BM98">
        <v>0.82161664966376691</v>
      </c>
      <c r="BN98" t="s">
        <v>67</v>
      </c>
      <c r="BO98" t="s">
        <v>179</v>
      </c>
      <c r="BP98">
        <v>3099.4270000000001</v>
      </c>
    </row>
    <row r="99" spans="1:68" ht="16.5">
      <c r="A99" s="127" t="str">
        <f t="shared" si="53"/>
        <v>청라교통</v>
      </c>
      <c r="B99" s="128" t="str">
        <f t="shared" si="35"/>
        <v>이해중</v>
      </c>
      <c r="C99" s="129" t="str">
        <f t="shared" si="54"/>
        <v>C</v>
      </c>
      <c r="D99" s="130">
        <f t="shared" si="55"/>
        <v>0.871</v>
      </c>
      <c r="E99" s="131">
        <f t="shared" si="56"/>
        <v>1024</v>
      </c>
      <c r="F99" s="132" t="str">
        <f t="shared" si="57"/>
        <v>112</v>
      </c>
      <c r="G99" s="133" t="str">
        <f t="shared" si="58"/>
        <v>70바6064</v>
      </c>
      <c r="H99" s="134">
        <f t="shared" si="59"/>
        <v>1</v>
      </c>
      <c r="I99" s="135">
        <f t="shared" si="60"/>
        <v>1030.758</v>
      </c>
      <c r="J99" s="136">
        <f t="shared" si="61"/>
        <v>1.2064757499250837E-2</v>
      </c>
      <c r="K99" s="136">
        <f t="shared" si="62"/>
        <v>0.37160144674769569</v>
      </c>
      <c r="L99" s="136">
        <f t="shared" si="63"/>
        <v>9.7015982412942708E-2</v>
      </c>
      <c r="M99" s="137">
        <f t="shared" si="64"/>
        <v>22.419</v>
      </c>
      <c r="N99" s="138">
        <f t="shared" si="65"/>
        <v>9.7015982412942708E-2</v>
      </c>
      <c r="O99" s="138">
        <f t="shared" si="66"/>
        <v>98.277190184310953</v>
      </c>
      <c r="P99" s="219">
        <f t="shared" si="67"/>
        <v>5</v>
      </c>
      <c r="Q99" s="220">
        <f t="shared" si="68"/>
        <v>1</v>
      </c>
      <c r="R99" s="220">
        <f t="shared" si="69"/>
        <v>1013</v>
      </c>
      <c r="T99">
        <v>531</v>
      </c>
      <c r="U99">
        <v>1024</v>
      </c>
      <c r="V99" t="s">
        <v>420</v>
      </c>
      <c r="W99">
        <v>1030.758</v>
      </c>
      <c r="X99">
        <v>591.59500000000003</v>
      </c>
      <c r="Y99">
        <v>1.742</v>
      </c>
      <c r="Z99">
        <v>22.419</v>
      </c>
      <c r="AA99">
        <v>55.785539</v>
      </c>
      <c r="AB99">
        <v>0.67303900000000005</v>
      </c>
      <c r="AC99">
        <v>20.729987000000001</v>
      </c>
      <c r="AD99" s="1">
        <v>100</v>
      </c>
      <c r="AE99">
        <v>1</v>
      </c>
      <c r="AF99">
        <v>1013</v>
      </c>
      <c r="AG99">
        <v>82</v>
      </c>
      <c r="AH99">
        <v>18.477153999999999</v>
      </c>
      <c r="AI99">
        <v>1910.9</v>
      </c>
      <c r="AJ99">
        <v>8.6999999999999993</v>
      </c>
      <c r="AK99">
        <v>5</v>
      </c>
      <c r="AL99">
        <v>1545</v>
      </c>
      <c r="AM99" t="s">
        <v>421</v>
      </c>
      <c r="AN99" t="s">
        <v>685</v>
      </c>
      <c r="AO99">
        <v>1030.758</v>
      </c>
      <c r="AR99" t="s">
        <v>118</v>
      </c>
      <c r="AS99" t="s">
        <v>119</v>
      </c>
      <c r="AT99" t="s">
        <v>211</v>
      </c>
      <c r="AU99" t="s">
        <v>420</v>
      </c>
      <c r="AV99" t="s">
        <v>48</v>
      </c>
      <c r="AW99">
        <v>1</v>
      </c>
      <c r="BB99">
        <v>0.871</v>
      </c>
      <c r="BC99" t="s">
        <v>69</v>
      </c>
      <c r="BF99" t="s">
        <v>118</v>
      </c>
      <c r="BG99" t="s">
        <v>119</v>
      </c>
      <c r="BH99" t="s">
        <v>420</v>
      </c>
      <c r="BI99">
        <v>1024</v>
      </c>
      <c r="BJ99">
        <v>1</v>
      </c>
      <c r="BK99" t="s">
        <v>211</v>
      </c>
      <c r="BL99" t="s">
        <v>174</v>
      </c>
      <c r="BM99">
        <v>0.871</v>
      </c>
      <c r="BN99" t="s">
        <v>69</v>
      </c>
      <c r="BO99" t="s">
        <v>177</v>
      </c>
      <c r="BP99">
        <v>1030.758</v>
      </c>
    </row>
    <row r="100" spans="1:68" ht="16.5">
      <c r="A100" s="110" t="str">
        <f t="shared" si="53"/>
        <v>청라교통</v>
      </c>
      <c r="B100" s="111" t="str">
        <f t="shared" si="35"/>
        <v>임명성</v>
      </c>
      <c r="C100" s="112" t="str">
        <f t="shared" si="54"/>
        <v>C</v>
      </c>
      <c r="D100" s="113">
        <f t="shared" si="55"/>
        <v>0.87464285714285717</v>
      </c>
      <c r="E100" s="114">
        <f t="shared" si="56"/>
        <v>5242</v>
      </c>
      <c r="F100" s="115" t="str">
        <f t="shared" si="57"/>
        <v>307</v>
      </c>
      <c r="G100" s="116" t="str">
        <f t="shared" si="58"/>
        <v>70바5968</v>
      </c>
      <c r="H100" s="117">
        <f t="shared" si="59"/>
        <v>1</v>
      </c>
      <c r="I100" s="118">
        <f t="shared" si="60"/>
        <v>3629.442</v>
      </c>
      <c r="J100" s="119">
        <f t="shared" si="61"/>
        <v>1.2872244839564484E-2</v>
      </c>
      <c r="K100" s="119">
        <f t="shared" si="62"/>
        <v>0.3257375735374583</v>
      </c>
      <c r="L100" s="119">
        <f t="shared" si="63"/>
        <v>0.27883074037276251</v>
      </c>
      <c r="M100" s="120">
        <f t="shared" si="64"/>
        <v>20.593</v>
      </c>
      <c r="N100" s="121">
        <f t="shared" si="65"/>
        <v>0.71636356222251241</v>
      </c>
      <c r="O100" s="121">
        <f t="shared" si="66"/>
        <v>64.500273044726981</v>
      </c>
      <c r="P100" s="221">
        <f t="shared" si="67"/>
        <v>32</v>
      </c>
      <c r="Q100" s="222">
        <f t="shared" si="68"/>
        <v>26</v>
      </c>
      <c r="R100" s="222">
        <f t="shared" si="69"/>
        <v>2341</v>
      </c>
      <c r="T100">
        <v>531</v>
      </c>
      <c r="U100">
        <v>5242</v>
      </c>
      <c r="V100" t="s">
        <v>422</v>
      </c>
      <c r="W100">
        <v>3629.442</v>
      </c>
      <c r="X100">
        <v>1482.2750000000001</v>
      </c>
      <c r="Y100">
        <v>2.4489999999999998</v>
      </c>
      <c r="Z100">
        <v>20.593</v>
      </c>
      <c r="AA100">
        <v>138.90692899999999</v>
      </c>
      <c r="AB100">
        <v>1.788044</v>
      </c>
      <c r="AC100">
        <v>45.247205999999998</v>
      </c>
      <c r="AD100" s="1">
        <v>1012</v>
      </c>
      <c r="AE100">
        <v>26</v>
      </c>
      <c r="AF100">
        <v>2341</v>
      </c>
      <c r="AG100">
        <v>95</v>
      </c>
      <c r="AH100">
        <v>26.128588000000001</v>
      </c>
      <c r="AI100">
        <v>36994</v>
      </c>
      <c r="AJ100">
        <v>19055.599999999999</v>
      </c>
      <c r="AK100">
        <v>32</v>
      </c>
      <c r="AL100">
        <v>26370</v>
      </c>
      <c r="AM100" t="s">
        <v>423</v>
      </c>
      <c r="AN100" t="s">
        <v>686</v>
      </c>
      <c r="AO100">
        <v>3629.442</v>
      </c>
      <c r="AR100" t="s">
        <v>118</v>
      </c>
      <c r="AS100" t="s">
        <v>121</v>
      </c>
      <c r="AT100" t="s">
        <v>236</v>
      </c>
      <c r="AU100" t="s">
        <v>422</v>
      </c>
      <c r="AV100" t="s">
        <v>48</v>
      </c>
      <c r="AW100">
        <v>1</v>
      </c>
      <c r="BB100">
        <v>0.87464285714285717</v>
      </c>
      <c r="BC100" t="s">
        <v>69</v>
      </c>
      <c r="BF100" t="s">
        <v>118</v>
      </c>
      <c r="BG100" t="s">
        <v>121</v>
      </c>
      <c r="BH100" t="s">
        <v>422</v>
      </c>
      <c r="BI100">
        <v>5242</v>
      </c>
      <c r="BJ100">
        <v>1</v>
      </c>
      <c r="BK100" t="s">
        <v>236</v>
      </c>
      <c r="BL100" t="s">
        <v>174</v>
      </c>
      <c r="BM100">
        <v>0.87464285714285717</v>
      </c>
      <c r="BN100" t="s">
        <v>69</v>
      </c>
      <c r="BO100" t="s">
        <v>177</v>
      </c>
      <c r="BP100">
        <v>3629.442</v>
      </c>
    </row>
    <row r="101" spans="1:68" ht="16.5">
      <c r="A101" s="127" t="str">
        <f t="shared" si="53"/>
        <v>청라교통</v>
      </c>
      <c r="B101" s="128" t="str">
        <f t="shared" si="35"/>
        <v>임상</v>
      </c>
      <c r="C101" s="129" t="str">
        <f t="shared" si="54"/>
        <v>D</v>
      </c>
      <c r="D101" s="130">
        <f t="shared" si="55"/>
        <v>0.81227272727272715</v>
      </c>
      <c r="E101" s="131">
        <f t="shared" si="56"/>
        <v>5771</v>
      </c>
      <c r="F101" s="132" t="str">
        <f t="shared" si="57"/>
        <v>112</v>
      </c>
      <c r="G101" s="133" t="str">
        <f t="shared" si="58"/>
        <v>72바1611</v>
      </c>
      <c r="H101" s="134">
        <f t="shared" si="59"/>
        <v>1</v>
      </c>
      <c r="I101" s="135">
        <f t="shared" si="60"/>
        <v>2131.98</v>
      </c>
      <c r="J101" s="136">
        <f t="shared" si="61"/>
        <v>1.9854649923701864E-2</v>
      </c>
      <c r="K101" s="136">
        <f t="shared" si="62"/>
        <v>0.36006182900073086</v>
      </c>
      <c r="L101" s="136">
        <f t="shared" si="63"/>
        <v>0.28752614940102628</v>
      </c>
      <c r="M101" s="137">
        <f t="shared" si="64"/>
        <v>18.053999999999998</v>
      </c>
      <c r="N101" s="138">
        <f t="shared" si="65"/>
        <v>0.32833328642857812</v>
      </c>
      <c r="O101" s="138">
        <f t="shared" si="66"/>
        <v>16.604283342245235</v>
      </c>
      <c r="P101" s="219">
        <f t="shared" si="67"/>
        <v>1</v>
      </c>
      <c r="Q101" s="220">
        <f t="shared" si="68"/>
        <v>7</v>
      </c>
      <c r="R101" s="220">
        <f t="shared" si="69"/>
        <v>354</v>
      </c>
      <c r="T101">
        <v>531</v>
      </c>
      <c r="U101">
        <v>5771</v>
      </c>
      <c r="V101" t="s">
        <v>424</v>
      </c>
      <c r="W101">
        <v>2131.98</v>
      </c>
      <c r="X101">
        <v>1193.077</v>
      </c>
      <c r="Y101">
        <v>1.7869999999999999</v>
      </c>
      <c r="Z101">
        <v>18.053999999999998</v>
      </c>
      <c r="AA101">
        <v>129.0333</v>
      </c>
      <c r="AB101">
        <v>2.5619109999999998</v>
      </c>
      <c r="AC101">
        <v>46.459966000000001</v>
      </c>
      <c r="AD101" s="1">
        <v>613</v>
      </c>
      <c r="AE101">
        <v>7</v>
      </c>
      <c r="AF101">
        <v>354</v>
      </c>
      <c r="AG101">
        <v>97</v>
      </c>
      <c r="AH101">
        <v>16.522711000000001</v>
      </c>
      <c r="AI101">
        <v>1549.1</v>
      </c>
      <c r="AJ101">
        <v>149.6</v>
      </c>
      <c r="AK101">
        <v>1</v>
      </c>
      <c r="AL101">
        <v>190</v>
      </c>
      <c r="AM101" t="s">
        <v>425</v>
      </c>
      <c r="AN101" t="s">
        <v>687</v>
      </c>
      <c r="AO101">
        <v>2131.98</v>
      </c>
      <c r="AR101" t="s">
        <v>118</v>
      </c>
      <c r="AS101" t="s">
        <v>119</v>
      </c>
      <c r="AT101" t="s">
        <v>220</v>
      </c>
      <c r="AU101" t="s">
        <v>424</v>
      </c>
      <c r="AV101" t="s">
        <v>48</v>
      </c>
      <c r="AW101">
        <v>1</v>
      </c>
      <c r="BB101">
        <v>0.81227272727272715</v>
      </c>
      <c r="BC101" t="s">
        <v>67</v>
      </c>
      <c r="BF101" t="s">
        <v>118</v>
      </c>
      <c r="BG101" t="s">
        <v>119</v>
      </c>
      <c r="BH101" t="s">
        <v>424</v>
      </c>
      <c r="BI101">
        <v>5771</v>
      </c>
      <c r="BJ101">
        <v>1</v>
      </c>
      <c r="BK101" t="s">
        <v>220</v>
      </c>
      <c r="BL101" t="s">
        <v>174</v>
      </c>
      <c r="BM101">
        <v>0.81227272727272715</v>
      </c>
      <c r="BN101" t="s">
        <v>67</v>
      </c>
      <c r="BO101" t="s">
        <v>179</v>
      </c>
      <c r="BP101">
        <v>2131.98</v>
      </c>
    </row>
    <row r="102" spans="1:68" ht="16.5">
      <c r="A102" s="110" t="str">
        <f t="shared" si="53"/>
        <v>청라교통</v>
      </c>
      <c r="B102" s="111" t="str">
        <f t="shared" si="35"/>
        <v>임영곤</v>
      </c>
      <c r="C102" s="112" t="str">
        <f t="shared" si="54"/>
        <v>B</v>
      </c>
      <c r="D102" s="113">
        <f t="shared" si="55"/>
        <v>0.90144996255689336</v>
      </c>
      <c r="E102" s="114">
        <f t="shared" si="56"/>
        <v>8744</v>
      </c>
      <c r="F102" s="115" t="str">
        <f t="shared" si="57"/>
        <v>306</v>
      </c>
      <c r="G102" s="116" t="str">
        <f t="shared" si="58"/>
        <v>72바1307</v>
      </c>
      <c r="H102" s="117">
        <f t="shared" si="59"/>
        <v>2</v>
      </c>
      <c r="I102" s="118">
        <f t="shared" si="60"/>
        <v>3661.8890000000001</v>
      </c>
      <c r="J102" s="119">
        <f t="shared" si="61"/>
        <v>3.5333443220505415E-3</v>
      </c>
      <c r="K102" s="119">
        <f t="shared" si="62"/>
        <v>0.22796763068567652</v>
      </c>
      <c r="L102" s="119">
        <f t="shared" si="63"/>
        <v>0.15729586560379083</v>
      </c>
      <c r="M102" s="120">
        <f t="shared" si="64"/>
        <v>20.280999999999999</v>
      </c>
      <c r="N102" s="121">
        <f t="shared" si="65"/>
        <v>0</v>
      </c>
      <c r="O102" s="121">
        <f t="shared" si="66"/>
        <v>10.267924560247456</v>
      </c>
      <c r="P102" s="221">
        <f t="shared" si="67"/>
        <v>2</v>
      </c>
      <c r="Q102" s="222">
        <f t="shared" si="68"/>
        <v>0</v>
      </c>
      <c r="R102" s="222">
        <f t="shared" si="69"/>
        <v>376</v>
      </c>
      <c r="T102">
        <v>531</v>
      </c>
      <c r="U102">
        <v>8744</v>
      </c>
      <c r="V102" t="s">
        <v>426</v>
      </c>
      <c r="W102">
        <v>3661.8890000000001</v>
      </c>
      <c r="X102">
        <v>1291.854</v>
      </c>
      <c r="Y102">
        <v>2.835</v>
      </c>
      <c r="Z102">
        <v>20.280999999999999</v>
      </c>
      <c r="AA102">
        <v>105.496087</v>
      </c>
      <c r="AB102">
        <v>0.37275399999999997</v>
      </c>
      <c r="AC102">
        <v>24.049693000000001</v>
      </c>
      <c r="AD102" s="1">
        <v>576</v>
      </c>
      <c r="AE102">
        <v>0</v>
      </c>
      <c r="AF102">
        <v>376</v>
      </c>
      <c r="AG102">
        <v>97</v>
      </c>
      <c r="AH102">
        <v>34.711134999999999</v>
      </c>
      <c r="AI102">
        <v>20876</v>
      </c>
      <c r="AJ102">
        <v>12291.9</v>
      </c>
      <c r="AK102">
        <v>2</v>
      </c>
      <c r="AL102">
        <v>544</v>
      </c>
      <c r="AM102" t="s">
        <v>427</v>
      </c>
      <c r="AN102" t="s">
        <v>688</v>
      </c>
      <c r="AO102">
        <v>3421.0610000000001</v>
      </c>
      <c r="AR102" t="s">
        <v>118</v>
      </c>
      <c r="AS102" t="s">
        <v>120</v>
      </c>
      <c r="AT102" t="s">
        <v>233</v>
      </c>
      <c r="AU102" t="s">
        <v>426</v>
      </c>
      <c r="AV102" t="s">
        <v>48</v>
      </c>
      <c r="AW102">
        <v>2</v>
      </c>
      <c r="BB102">
        <v>0.90144996255689336</v>
      </c>
      <c r="BC102" t="s">
        <v>68</v>
      </c>
      <c r="BF102" t="s">
        <v>118</v>
      </c>
      <c r="BG102" t="s">
        <v>120</v>
      </c>
      <c r="BH102" t="s">
        <v>426</v>
      </c>
      <c r="BI102">
        <v>8744</v>
      </c>
      <c r="BJ102">
        <v>2</v>
      </c>
      <c r="BK102" t="s">
        <v>233</v>
      </c>
      <c r="BL102" t="s">
        <v>531</v>
      </c>
      <c r="BM102">
        <v>0.90144996255689336</v>
      </c>
      <c r="BN102" t="s">
        <v>68</v>
      </c>
      <c r="BO102" t="s">
        <v>175</v>
      </c>
      <c r="BP102">
        <v>3661.8890000000001</v>
      </c>
    </row>
    <row r="103" spans="1:68" ht="16.5">
      <c r="A103" s="127" t="str">
        <f t="shared" si="53"/>
        <v>청라교통</v>
      </c>
      <c r="B103" s="128" t="str">
        <f t="shared" si="35"/>
        <v>임주호</v>
      </c>
      <c r="C103" s="129" t="str">
        <f t="shared" si="54"/>
        <v>A</v>
      </c>
      <c r="D103" s="130">
        <f t="shared" si="55"/>
        <v>0.9998753024187691</v>
      </c>
      <c r="E103" s="131">
        <f t="shared" si="56"/>
        <v>1637</v>
      </c>
      <c r="F103" s="132" t="str">
        <f t="shared" si="57"/>
        <v>308</v>
      </c>
      <c r="G103" s="133" t="str">
        <f t="shared" si="58"/>
        <v>70바6035</v>
      </c>
      <c r="H103" s="134">
        <f t="shared" si="59"/>
        <v>2</v>
      </c>
      <c r="I103" s="135">
        <f t="shared" si="60"/>
        <v>4704.018</v>
      </c>
      <c r="J103" s="136">
        <f t="shared" si="61"/>
        <v>2.2125797957308985E-2</v>
      </c>
      <c r="K103" s="136">
        <f t="shared" si="62"/>
        <v>0.24961935736744922</v>
      </c>
      <c r="L103" s="136">
        <f t="shared" si="63"/>
        <v>0.15752490743020117</v>
      </c>
      <c r="M103" s="137">
        <f t="shared" si="64"/>
        <v>15.442</v>
      </c>
      <c r="N103" s="138">
        <f t="shared" si="65"/>
        <v>0.12755053233214669</v>
      </c>
      <c r="O103" s="138">
        <f t="shared" si="66"/>
        <v>2.3809432702000715</v>
      </c>
      <c r="P103" s="219">
        <f t="shared" si="67"/>
        <v>1</v>
      </c>
      <c r="Q103" s="220">
        <f t="shared" si="68"/>
        <v>6</v>
      </c>
      <c r="R103" s="220">
        <f t="shared" si="69"/>
        <v>112</v>
      </c>
      <c r="T103">
        <v>531</v>
      </c>
      <c r="U103">
        <v>1637</v>
      </c>
      <c r="V103" t="s">
        <v>428</v>
      </c>
      <c r="W103">
        <v>4704.018</v>
      </c>
      <c r="X103">
        <v>1585.4079999999999</v>
      </c>
      <c r="Y103">
        <v>2.9670000000000001</v>
      </c>
      <c r="Z103">
        <v>15.442</v>
      </c>
      <c r="AA103">
        <v>142.03939700000001</v>
      </c>
      <c r="AB103">
        <v>3.1427350000000001</v>
      </c>
      <c r="AC103">
        <v>35.455782999999997</v>
      </c>
      <c r="AD103" s="1">
        <v>741</v>
      </c>
      <c r="AE103">
        <v>6</v>
      </c>
      <c r="AF103">
        <v>112</v>
      </c>
      <c r="AG103">
        <v>91</v>
      </c>
      <c r="AH103">
        <v>33.117699000000002</v>
      </c>
      <c r="AI103">
        <v>37545</v>
      </c>
      <c r="AJ103">
        <v>15790.8</v>
      </c>
      <c r="AK103">
        <v>1</v>
      </c>
      <c r="AL103">
        <v>5</v>
      </c>
      <c r="AM103" t="s">
        <v>429</v>
      </c>
      <c r="AN103" t="s">
        <v>689</v>
      </c>
      <c r="AO103">
        <v>4435.5730000000003</v>
      </c>
      <c r="AR103" t="s">
        <v>118</v>
      </c>
      <c r="AS103" t="s">
        <v>122</v>
      </c>
      <c r="AT103" t="s">
        <v>249</v>
      </c>
      <c r="AU103" t="s">
        <v>428</v>
      </c>
      <c r="AV103" t="s">
        <v>48</v>
      </c>
      <c r="AW103">
        <v>2</v>
      </c>
      <c r="BB103">
        <v>0.9998753024187691</v>
      </c>
      <c r="BC103" t="s">
        <v>66</v>
      </c>
      <c r="BF103" t="s">
        <v>118</v>
      </c>
      <c r="BG103" t="s">
        <v>122</v>
      </c>
      <c r="BH103" t="s">
        <v>428</v>
      </c>
      <c r="BI103">
        <v>1637</v>
      </c>
      <c r="BJ103">
        <v>2</v>
      </c>
      <c r="BK103" t="s">
        <v>249</v>
      </c>
      <c r="BL103" t="s">
        <v>531</v>
      </c>
      <c r="BM103">
        <v>0.9998753024187691</v>
      </c>
      <c r="BN103" t="s">
        <v>66</v>
      </c>
      <c r="BO103" t="s">
        <v>178</v>
      </c>
      <c r="BP103">
        <v>4704.018</v>
      </c>
    </row>
    <row r="104" spans="1:68" ht="16.5">
      <c r="A104" s="110" t="str">
        <f t="shared" si="53"/>
        <v>청라교통</v>
      </c>
      <c r="B104" s="111" t="str">
        <f t="shared" si="35"/>
        <v>임행선</v>
      </c>
      <c r="C104" s="112" t="str">
        <f t="shared" si="54"/>
        <v>A</v>
      </c>
      <c r="D104" s="113">
        <f t="shared" si="55"/>
        <v>0.97311592888594878</v>
      </c>
      <c r="E104" s="114">
        <f t="shared" si="56"/>
        <v>7787</v>
      </c>
      <c r="F104" s="115" t="str">
        <f t="shared" si="57"/>
        <v>307</v>
      </c>
      <c r="G104" s="116" t="str">
        <f t="shared" si="58"/>
        <v>70바6052</v>
      </c>
      <c r="H104" s="117">
        <f t="shared" si="59"/>
        <v>2</v>
      </c>
      <c r="I104" s="118">
        <f t="shared" si="60"/>
        <v>3912.99</v>
      </c>
      <c r="J104" s="119">
        <f t="shared" si="61"/>
        <v>2.6911582144499954E-3</v>
      </c>
      <c r="K104" s="119">
        <f t="shared" si="62"/>
        <v>0.28435074500994256</v>
      </c>
      <c r="L104" s="119">
        <f t="shared" si="63"/>
        <v>0.1822136013636631</v>
      </c>
      <c r="M104" s="120">
        <f t="shared" si="64"/>
        <v>17.434999999999999</v>
      </c>
      <c r="N104" s="121">
        <f t="shared" si="65"/>
        <v>5.1111809639176185E-2</v>
      </c>
      <c r="O104" s="121">
        <f t="shared" si="66"/>
        <v>6.6956470627320801</v>
      </c>
      <c r="P104" s="221">
        <f t="shared" si="67"/>
        <v>2</v>
      </c>
      <c r="Q104" s="222">
        <f t="shared" si="68"/>
        <v>2</v>
      </c>
      <c r="R104" s="222">
        <f t="shared" si="69"/>
        <v>262</v>
      </c>
      <c r="T104">
        <v>531</v>
      </c>
      <c r="U104">
        <v>7787</v>
      </c>
      <c r="V104" t="s">
        <v>430</v>
      </c>
      <c r="W104">
        <v>3912.99</v>
      </c>
      <c r="X104">
        <v>1436.87</v>
      </c>
      <c r="Y104">
        <v>2.7229999999999999</v>
      </c>
      <c r="Z104">
        <v>17.434999999999999</v>
      </c>
      <c r="AA104">
        <v>143.25802100000001</v>
      </c>
      <c r="AB104">
        <v>0.38552999999999998</v>
      </c>
      <c r="AC104">
        <v>40.735525000000003</v>
      </c>
      <c r="AD104" s="1">
        <v>713</v>
      </c>
      <c r="AE104">
        <v>2</v>
      </c>
      <c r="AF104">
        <v>262</v>
      </c>
      <c r="AG104">
        <v>92</v>
      </c>
      <c r="AH104">
        <v>27.314281999999999</v>
      </c>
      <c r="AI104">
        <v>25633.9</v>
      </c>
      <c r="AJ104">
        <v>8477.4</v>
      </c>
      <c r="AK104">
        <v>2</v>
      </c>
      <c r="AL104">
        <v>208</v>
      </c>
      <c r="AM104" t="s">
        <v>431</v>
      </c>
      <c r="AN104" t="s">
        <v>690</v>
      </c>
      <c r="AO104">
        <v>3786.0859999999998</v>
      </c>
      <c r="AR104" t="s">
        <v>118</v>
      </c>
      <c r="AS104" t="s">
        <v>121</v>
      </c>
      <c r="AT104" t="s">
        <v>238</v>
      </c>
      <c r="AU104" t="s">
        <v>430</v>
      </c>
      <c r="AV104" t="s">
        <v>48</v>
      </c>
      <c r="AW104">
        <v>2</v>
      </c>
      <c r="BB104">
        <v>0.97311592888594878</v>
      </c>
      <c r="BC104" t="s">
        <v>66</v>
      </c>
      <c r="BF104" t="s">
        <v>118</v>
      </c>
      <c r="BG104" t="s">
        <v>121</v>
      </c>
      <c r="BH104" t="s">
        <v>430</v>
      </c>
      <c r="BI104">
        <v>7787</v>
      </c>
      <c r="BJ104">
        <v>2</v>
      </c>
      <c r="BK104" t="s">
        <v>238</v>
      </c>
      <c r="BL104" t="s">
        <v>239</v>
      </c>
      <c r="BM104">
        <v>0.97311592888594878</v>
      </c>
      <c r="BN104" t="s">
        <v>66</v>
      </c>
      <c r="BO104" t="s">
        <v>178</v>
      </c>
      <c r="BP104">
        <v>3912.99</v>
      </c>
    </row>
    <row r="105" spans="1:68" ht="16.5">
      <c r="A105" s="127" t="str">
        <f t="shared" si="53"/>
        <v>청라교통</v>
      </c>
      <c r="B105" s="128" t="str">
        <f t="shared" si="35"/>
        <v>장국주</v>
      </c>
      <c r="C105" s="129" t="str">
        <f t="shared" si="54"/>
        <v>S</v>
      </c>
      <c r="D105" s="130">
        <f t="shared" si="55"/>
        <v>1.0023809523809524</v>
      </c>
      <c r="E105" s="131">
        <f t="shared" si="56"/>
        <v>7268</v>
      </c>
      <c r="F105" s="132" t="str">
        <f t="shared" si="57"/>
        <v>112</v>
      </c>
      <c r="G105" s="133" t="str">
        <f t="shared" si="58"/>
        <v>70바6091</v>
      </c>
      <c r="H105" s="134">
        <f t="shared" si="59"/>
        <v>1</v>
      </c>
      <c r="I105" s="135">
        <f t="shared" si="60"/>
        <v>2431.7159999999999</v>
      </c>
      <c r="J105" s="136">
        <f t="shared" si="61"/>
        <v>7.8778222633934612E-3</v>
      </c>
      <c r="K105" s="136">
        <f t="shared" si="62"/>
        <v>0.3619687643022006</v>
      </c>
      <c r="L105" s="136">
        <f t="shared" si="63"/>
        <v>0.19081175597808298</v>
      </c>
      <c r="M105" s="137">
        <f t="shared" si="64"/>
        <v>13.952</v>
      </c>
      <c r="N105" s="138">
        <f t="shared" si="65"/>
        <v>4.112322327113857E-2</v>
      </c>
      <c r="O105" s="138">
        <f t="shared" si="66"/>
        <v>47.086090645453666</v>
      </c>
      <c r="P105" s="219">
        <f t="shared" si="67"/>
        <v>1</v>
      </c>
      <c r="Q105" s="220">
        <f t="shared" si="68"/>
        <v>1</v>
      </c>
      <c r="R105" s="220">
        <f t="shared" si="69"/>
        <v>1145</v>
      </c>
      <c r="T105">
        <v>531</v>
      </c>
      <c r="U105">
        <v>7268</v>
      </c>
      <c r="V105" t="s">
        <v>432</v>
      </c>
      <c r="W105">
        <v>2431.7159999999999</v>
      </c>
      <c r="X105">
        <v>1155.1410000000001</v>
      </c>
      <c r="Y105">
        <v>2.105</v>
      </c>
      <c r="Z105">
        <v>13.952</v>
      </c>
      <c r="AA105">
        <v>144.38774599999999</v>
      </c>
      <c r="AB105">
        <v>1.1374610000000001</v>
      </c>
      <c r="AC105">
        <v>52.263854000000002</v>
      </c>
      <c r="AD105" s="1">
        <v>464</v>
      </c>
      <c r="AE105">
        <v>1</v>
      </c>
      <c r="AF105">
        <v>1145</v>
      </c>
      <c r="AG105">
        <v>80</v>
      </c>
      <c r="AH105">
        <v>16.841567000000001</v>
      </c>
      <c r="AI105">
        <v>1922.2</v>
      </c>
      <c r="AJ105">
        <v>0</v>
      </c>
      <c r="AK105">
        <v>1</v>
      </c>
      <c r="AL105">
        <v>1030</v>
      </c>
      <c r="AM105" t="s">
        <v>433</v>
      </c>
      <c r="AN105" t="s">
        <v>691</v>
      </c>
      <c r="AO105">
        <v>2431.7159999999999</v>
      </c>
      <c r="AR105" t="s">
        <v>118</v>
      </c>
      <c r="AS105" t="s">
        <v>119</v>
      </c>
      <c r="AT105" t="s">
        <v>215</v>
      </c>
      <c r="AU105" t="s">
        <v>432</v>
      </c>
      <c r="AV105" t="s">
        <v>48</v>
      </c>
      <c r="AW105">
        <v>1</v>
      </c>
      <c r="BB105">
        <v>1.0023809523809524</v>
      </c>
      <c r="BC105" t="s">
        <v>71</v>
      </c>
      <c r="BF105" t="s">
        <v>118</v>
      </c>
      <c r="BG105" t="s">
        <v>119</v>
      </c>
      <c r="BH105" t="s">
        <v>432</v>
      </c>
      <c r="BI105">
        <v>7268</v>
      </c>
      <c r="BJ105">
        <v>1</v>
      </c>
      <c r="BK105" t="s">
        <v>215</v>
      </c>
      <c r="BL105" t="s">
        <v>174</v>
      </c>
      <c r="BM105">
        <v>1.0023809523809524</v>
      </c>
      <c r="BN105" t="s">
        <v>71</v>
      </c>
      <c r="BO105" t="s">
        <v>176</v>
      </c>
      <c r="BP105">
        <v>2431.7159999999999</v>
      </c>
    </row>
    <row r="106" spans="1:68" ht="16.5">
      <c r="A106" s="110" t="str">
        <f t="shared" si="53"/>
        <v>청라교통</v>
      </c>
      <c r="B106" s="111" t="str">
        <f t="shared" si="35"/>
        <v>장명호</v>
      </c>
      <c r="C106" s="112" t="str">
        <f t="shared" si="54"/>
        <v>C</v>
      </c>
      <c r="D106" s="113">
        <f t="shared" si="55"/>
        <v>0.85301406093780874</v>
      </c>
      <c r="E106" s="114">
        <f t="shared" si="56"/>
        <v>1239</v>
      </c>
      <c r="F106" s="115" t="str">
        <f t="shared" si="57"/>
        <v>112</v>
      </c>
      <c r="G106" s="116" t="str">
        <f t="shared" si="58"/>
        <v>70바5995</v>
      </c>
      <c r="H106" s="117">
        <f t="shared" si="59"/>
        <v>2</v>
      </c>
      <c r="I106" s="118">
        <f t="shared" si="60"/>
        <v>2572.9630000000002</v>
      </c>
      <c r="J106" s="119">
        <f t="shared" si="61"/>
        <v>5.807809893593161E-3</v>
      </c>
      <c r="K106" s="119">
        <f t="shared" si="62"/>
        <v>0.39111514379021428</v>
      </c>
      <c r="L106" s="119">
        <f t="shared" si="63"/>
        <v>0.15390815958099668</v>
      </c>
      <c r="M106" s="120">
        <f t="shared" si="64"/>
        <v>15.378</v>
      </c>
      <c r="N106" s="121">
        <f t="shared" si="65"/>
        <v>0.34979127177499247</v>
      </c>
      <c r="O106" s="121">
        <f t="shared" si="66"/>
        <v>44.306894424832379</v>
      </c>
      <c r="P106" s="221">
        <f t="shared" si="67"/>
        <v>0</v>
      </c>
      <c r="Q106" s="222">
        <f t="shared" si="68"/>
        <v>9</v>
      </c>
      <c r="R106" s="222">
        <f t="shared" si="69"/>
        <v>1140</v>
      </c>
      <c r="T106">
        <v>531</v>
      </c>
      <c r="U106">
        <v>1239</v>
      </c>
      <c r="V106" t="s">
        <v>434</v>
      </c>
      <c r="W106">
        <v>2572.9630000000002</v>
      </c>
      <c r="X106">
        <v>1342.4780000000001</v>
      </c>
      <c r="Y106">
        <v>1.917</v>
      </c>
      <c r="Z106">
        <v>15.378</v>
      </c>
      <c r="AA106">
        <v>156.918015</v>
      </c>
      <c r="AB106">
        <v>0.91134999999999999</v>
      </c>
      <c r="AC106">
        <v>61.373012000000003</v>
      </c>
      <c r="AD106" s="1">
        <v>396</v>
      </c>
      <c r="AE106">
        <v>9</v>
      </c>
      <c r="AF106">
        <v>1140</v>
      </c>
      <c r="AG106">
        <v>82</v>
      </c>
      <c r="AH106">
        <v>16.396861000000001</v>
      </c>
      <c r="AI106">
        <v>1746.9</v>
      </c>
      <c r="AJ106">
        <v>7.2</v>
      </c>
      <c r="AK106">
        <v>0</v>
      </c>
      <c r="AL106">
        <v>0</v>
      </c>
      <c r="AM106" t="s">
        <v>435</v>
      </c>
      <c r="AN106" t="s">
        <v>692</v>
      </c>
      <c r="AO106">
        <v>2222.7820000000002</v>
      </c>
      <c r="AR106" t="s">
        <v>118</v>
      </c>
      <c r="AS106" t="s">
        <v>119</v>
      </c>
      <c r="AT106" t="s">
        <v>200</v>
      </c>
      <c r="AU106" t="s">
        <v>434</v>
      </c>
      <c r="AV106" t="s">
        <v>48</v>
      </c>
      <c r="AW106">
        <v>2</v>
      </c>
      <c r="BB106">
        <v>0.85301406093780874</v>
      </c>
      <c r="BC106" t="s">
        <v>69</v>
      </c>
      <c r="BF106" t="s">
        <v>118</v>
      </c>
      <c r="BG106" t="s">
        <v>119</v>
      </c>
      <c r="BH106" t="s">
        <v>434</v>
      </c>
      <c r="BI106">
        <v>1239</v>
      </c>
      <c r="BJ106">
        <v>2</v>
      </c>
      <c r="BK106" t="s">
        <v>200</v>
      </c>
      <c r="BL106" t="s">
        <v>530</v>
      </c>
      <c r="BM106">
        <v>0.85301406093780874</v>
      </c>
      <c r="BN106" t="s">
        <v>69</v>
      </c>
      <c r="BO106" t="s">
        <v>177</v>
      </c>
      <c r="BP106">
        <v>2572.9630000000002</v>
      </c>
    </row>
    <row r="107" spans="1:68" ht="16.5">
      <c r="A107" s="127" t="str">
        <f t="shared" si="53"/>
        <v>청라교통</v>
      </c>
      <c r="B107" s="128" t="str">
        <f t="shared" si="35"/>
        <v>전만규</v>
      </c>
      <c r="C107" s="129" t="str">
        <f t="shared" si="54"/>
        <v>A</v>
      </c>
      <c r="D107" s="130">
        <f t="shared" si="55"/>
        <v>0.97156092609552092</v>
      </c>
      <c r="E107" s="131">
        <f t="shared" si="56"/>
        <v>8174</v>
      </c>
      <c r="F107" s="132" t="str">
        <f t="shared" si="57"/>
        <v>112</v>
      </c>
      <c r="G107" s="133" t="str">
        <f t="shared" si="58"/>
        <v>72바1573</v>
      </c>
      <c r="H107" s="134">
        <f t="shared" si="59"/>
        <v>2</v>
      </c>
      <c r="I107" s="135">
        <f t="shared" si="60"/>
        <v>2283.9090000000001</v>
      </c>
      <c r="J107" s="136">
        <f t="shared" si="61"/>
        <v>3.6828458896708625E-2</v>
      </c>
      <c r="K107" s="136">
        <f t="shared" si="62"/>
        <v>0.36918738104577875</v>
      </c>
      <c r="L107" s="136">
        <f t="shared" si="63"/>
        <v>0.21410660407222878</v>
      </c>
      <c r="M107" s="137">
        <f t="shared" si="64"/>
        <v>17.579000000000001</v>
      </c>
      <c r="N107" s="138">
        <f t="shared" si="65"/>
        <v>0</v>
      </c>
      <c r="O107" s="138">
        <f t="shared" si="66"/>
        <v>27.846993903872701</v>
      </c>
      <c r="P107" s="219">
        <f t="shared" si="67"/>
        <v>8</v>
      </c>
      <c r="Q107" s="220">
        <f t="shared" si="68"/>
        <v>0</v>
      </c>
      <c r="R107" s="220">
        <f t="shared" si="69"/>
        <v>636</v>
      </c>
      <c r="T107">
        <v>531</v>
      </c>
      <c r="U107">
        <v>8174</v>
      </c>
      <c r="V107" t="s">
        <v>436</v>
      </c>
      <c r="W107">
        <v>2283.9090000000001</v>
      </c>
      <c r="X107">
        <v>1227.385</v>
      </c>
      <c r="Y107">
        <v>1.861</v>
      </c>
      <c r="Z107">
        <v>17.579000000000001</v>
      </c>
      <c r="AA107">
        <v>143.094964</v>
      </c>
      <c r="AB107">
        <v>5.2699670000000003</v>
      </c>
      <c r="AC107">
        <v>52.828854999999997</v>
      </c>
      <c r="AD107" s="1">
        <v>489</v>
      </c>
      <c r="AE107">
        <v>0</v>
      </c>
      <c r="AF107">
        <v>636</v>
      </c>
      <c r="AG107">
        <v>80</v>
      </c>
      <c r="AH107">
        <v>15.960792</v>
      </c>
      <c r="AI107">
        <v>1474.3</v>
      </c>
      <c r="AJ107">
        <v>0</v>
      </c>
      <c r="AK107">
        <v>8</v>
      </c>
      <c r="AL107">
        <v>1676</v>
      </c>
      <c r="AM107" t="s">
        <v>437</v>
      </c>
      <c r="AN107" t="s">
        <v>693</v>
      </c>
      <c r="AO107">
        <v>2153.35</v>
      </c>
      <c r="AR107" t="s">
        <v>118</v>
      </c>
      <c r="AS107" t="s">
        <v>119</v>
      </c>
      <c r="AT107" t="s">
        <v>217</v>
      </c>
      <c r="AU107" t="s">
        <v>436</v>
      </c>
      <c r="AV107" t="s">
        <v>48</v>
      </c>
      <c r="AW107">
        <v>2</v>
      </c>
      <c r="BB107">
        <v>0.97156092609552092</v>
      </c>
      <c r="BC107" t="s">
        <v>66</v>
      </c>
      <c r="BF107" t="s">
        <v>118</v>
      </c>
      <c r="BG107" t="s">
        <v>119</v>
      </c>
      <c r="BH107" t="s">
        <v>436</v>
      </c>
      <c r="BI107">
        <v>8174</v>
      </c>
      <c r="BJ107">
        <v>2</v>
      </c>
      <c r="BK107" t="s">
        <v>217</v>
      </c>
      <c r="BL107" t="s">
        <v>252</v>
      </c>
      <c r="BM107">
        <v>0.97156092609552092</v>
      </c>
      <c r="BN107" t="s">
        <v>66</v>
      </c>
      <c r="BO107" t="s">
        <v>178</v>
      </c>
      <c r="BP107">
        <v>2283.9090000000001</v>
      </c>
    </row>
    <row r="108" spans="1:68" ht="16.5">
      <c r="A108" s="110" t="str">
        <f t="shared" si="53"/>
        <v>청라교통</v>
      </c>
      <c r="B108" s="111" t="str">
        <f t="shared" si="35"/>
        <v>정민진</v>
      </c>
      <c r="C108" s="112" t="str">
        <f t="shared" si="54"/>
        <v>B</v>
      </c>
      <c r="D108" s="113">
        <f t="shared" si="55"/>
        <v>0.90262155684291723</v>
      </c>
      <c r="E108" s="114">
        <f t="shared" si="56"/>
        <v>825</v>
      </c>
      <c r="F108" s="115" t="str">
        <f t="shared" si="57"/>
        <v>306</v>
      </c>
      <c r="G108" s="116" t="str">
        <f t="shared" si="58"/>
        <v>70바6049</v>
      </c>
      <c r="H108" s="117">
        <f t="shared" si="59"/>
        <v>2</v>
      </c>
      <c r="I108" s="118">
        <f t="shared" si="60"/>
        <v>4056.663</v>
      </c>
      <c r="J108" s="119">
        <f t="shared" si="61"/>
        <v>1.4512975276562307E-2</v>
      </c>
      <c r="K108" s="119">
        <f t="shared" si="62"/>
        <v>0.21742205553186522</v>
      </c>
      <c r="L108" s="119">
        <f t="shared" si="63"/>
        <v>0.16121625089389974</v>
      </c>
      <c r="M108" s="120">
        <f t="shared" si="64"/>
        <v>15.302</v>
      </c>
      <c r="N108" s="121">
        <f t="shared" si="65"/>
        <v>2.4650802888975497E-2</v>
      </c>
      <c r="O108" s="121">
        <f t="shared" si="66"/>
        <v>16.392783921168704</v>
      </c>
      <c r="P108" s="221">
        <f t="shared" si="67"/>
        <v>4</v>
      </c>
      <c r="Q108" s="222">
        <f t="shared" si="68"/>
        <v>1</v>
      </c>
      <c r="R108" s="222">
        <f t="shared" si="69"/>
        <v>665</v>
      </c>
      <c r="T108">
        <v>531</v>
      </c>
      <c r="U108">
        <v>825</v>
      </c>
      <c r="V108" t="s">
        <v>438</v>
      </c>
      <c r="W108">
        <v>4056.663</v>
      </c>
      <c r="X108">
        <v>1322.537</v>
      </c>
      <c r="Y108">
        <v>3.0670000000000002</v>
      </c>
      <c r="Z108">
        <v>15.302</v>
      </c>
      <c r="AA108">
        <v>130.111639</v>
      </c>
      <c r="AB108">
        <v>1.888307</v>
      </c>
      <c r="AC108">
        <v>28.28914</v>
      </c>
      <c r="AD108" s="1">
        <v>654</v>
      </c>
      <c r="AE108">
        <v>1</v>
      </c>
      <c r="AF108">
        <v>665</v>
      </c>
      <c r="AG108">
        <v>91</v>
      </c>
      <c r="AH108">
        <v>31.178325000000001</v>
      </c>
      <c r="AI108">
        <v>28393.200000000001</v>
      </c>
      <c r="AJ108">
        <v>13001.7</v>
      </c>
      <c r="AK108">
        <v>4</v>
      </c>
      <c r="AL108">
        <v>2110</v>
      </c>
      <c r="AM108" t="s">
        <v>439</v>
      </c>
      <c r="AN108" t="s">
        <v>694</v>
      </c>
      <c r="AO108">
        <v>3812.81</v>
      </c>
      <c r="AR108" t="s">
        <v>118</v>
      </c>
      <c r="AS108" t="s">
        <v>120</v>
      </c>
      <c r="AT108" t="s">
        <v>223</v>
      </c>
      <c r="AU108" t="s">
        <v>438</v>
      </c>
      <c r="AV108" t="s">
        <v>48</v>
      </c>
      <c r="AW108">
        <v>2</v>
      </c>
      <c r="BB108">
        <v>0.90262155684291723</v>
      </c>
      <c r="BC108" t="s">
        <v>68</v>
      </c>
      <c r="BF108" t="s">
        <v>118</v>
      </c>
      <c r="BG108" t="s">
        <v>120</v>
      </c>
      <c r="BH108" t="s">
        <v>438</v>
      </c>
      <c r="BI108">
        <v>825</v>
      </c>
      <c r="BJ108">
        <v>2</v>
      </c>
      <c r="BK108" t="s">
        <v>223</v>
      </c>
      <c r="BL108" t="s">
        <v>227</v>
      </c>
      <c r="BM108">
        <v>0.90262155684291723</v>
      </c>
      <c r="BN108" t="s">
        <v>68</v>
      </c>
      <c r="BO108" t="s">
        <v>175</v>
      </c>
      <c r="BP108">
        <v>4056.663</v>
      </c>
    </row>
    <row r="109" spans="1:68" ht="16.5">
      <c r="A109" s="127" t="str">
        <f t="shared" si="53"/>
        <v>청라교통</v>
      </c>
      <c r="B109" s="128" t="str">
        <f t="shared" si="35"/>
        <v>정병석</v>
      </c>
      <c r="C109" s="129" t="str">
        <f t="shared" si="54"/>
        <v>B</v>
      </c>
      <c r="D109" s="130">
        <f t="shared" si="55"/>
        <v>0.92377871519104338</v>
      </c>
      <c r="E109" s="131">
        <f t="shared" si="56"/>
        <v>933</v>
      </c>
      <c r="F109" s="132" t="str">
        <f t="shared" si="57"/>
        <v>112</v>
      </c>
      <c r="G109" s="133" t="str">
        <f t="shared" si="58"/>
        <v>70바5997</v>
      </c>
      <c r="H109" s="134">
        <f t="shared" si="59"/>
        <v>13</v>
      </c>
      <c r="I109" s="135">
        <f t="shared" si="60"/>
        <v>2517.9920000000002</v>
      </c>
      <c r="J109" s="136">
        <f t="shared" si="61"/>
        <v>2.2550907515416784E-2</v>
      </c>
      <c r="K109" s="136">
        <f t="shared" si="62"/>
        <v>0.35661360687888849</v>
      </c>
      <c r="L109" s="136">
        <f t="shared" si="63"/>
        <v>0.2077051873079819</v>
      </c>
      <c r="M109" s="137">
        <f t="shared" si="64"/>
        <v>16.82</v>
      </c>
      <c r="N109" s="138">
        <f t="shared" si="65"/>
        <v>0.19857092476862515</v>
      </c>
      <c r="O109" s="138">
        <f t="shared" si="66"/>
        <v>45.750741066691234</v>
      </c>
      <c r="P109" s="219">
        <f t="shared" si="67"/>
        <v>3</v>
      </c>
      <c r="Q109" s="220">
        <f t="shared" si="68"/>
        <v>5</v>
      </c>
      <c r="R109" s="220">
        <f t="shared" si="69"/>
        <v>1152</v>
      </c>
      <c r="T109">
        <v>531</v>
      </c>
      <c r="U109">
        <v>933</v>
      </c>
      <c r="V109" t="s">
        <v>440</v>
      </c>
      <c r="W109">
        <v>2517.9920000000002</v>
      </c>
      <c r="X109">
        <v>1248.5999999999999</v>
      </c>
      <c r="Y109">
        <v>2.0169999999999999</v>
      </c>
      <c r="Z109">
        <v>16.82</v>
      </c>
      <c r="AA109">
        <v>142.31857400000001</v>
      </c>
      <c r="AB109">
        <v>3.2094130000000001</v>
      </c>
      <c r="AC109">
        <v>50.752740000000003</v>
      </c>
      <c r="AD109" s="1">
        <v>523</v>
      </c>
      <c r="AE109">
        <v>5</v>
      </c>
      <c r="AF109">
        <v>1152</v>
      </c>
      <c r="AG109">
        <v>92</v>
      </c>
      <c r="AH109">
        <v>17.692644000000001</v>
      </c>
      <c r="AI109">
        <v>3243.9</v>
      </c>
      <c r="AJ109">
        <v>556.5</v>
      </c>
      <c r="AK109">
        <v>3</v>
      </c>
      <c r="AL109">
        <v>138</v>
      </c>
      <c r="AM109" t="s">
        <v>441</v>
      </c>
      <c r="AN109" t="s">
        <v>695</v>
      </c>
      <c r="AO109">
        <v>473.34899999999999</v>
      </c>
      <c r="AR109" t="s">
        <v>118</v>
      </c>
      <c r="AS109" t="s">
        <v>119</v>
      </c>
      <c r="AT109" t="s">
        <v>202</v>
      </c>
      <c r="AU109" t="s">
        <v>440</v>
      </c>
      <c r="AV109" t="s">
        <v>48</v>
      </c>
      <c r="AW109">
        <v>13</v>
      </c>
      <c r="BB109">
        <v>0.92377871519104338</v>
      </c>
      <c r="BC109" t="s">
        <v>68</v>
      </c>
      <c r="BF109" t="s">
        <v>118</v>
      </c>
      <c r="BG109" t="s">
        <v>119</v>
      </c>
      <c r="BH109" t="s">
        <v>440</v>
      </c>
      <c r="BI109">
        <v>933</v>
      </c>
      <c r="BJ109">
        <v>13</v>
      </c>
      <c r="BK109" t="s">
        <v>202</v>
      </c>
      <c r="BL109" t="s">
        <v>219</v>
      </c>
      <c r="BM109">
        <v>0.92377871519104338</v>
      </c>
      <c r="BN109" t="s">
        <v>68</v>
      </c>
      <c r="BO109" t="s">
        <v>175</v>
      </c>
      <c r="BP109">
        <v>2517.9920000000002</v>
      </c>
    </row>
    <row r="110" spans="1:68" ht="16.5">
      <c r="A110" s="110" t="str">
        <f t="shared" ref="A110:A126" si="70">BF110</f>
        <v>청라교통</v>
      </c>
      <c r="B110" s="111" t="str">
        <f t="shared" si="35"/>
        <v>정우진</v>
      </c>
      <c r="C110" s="112" t="str">
        <f t="shared" ref="C110:C126" si="71">BN110</f>
        <v>F</v>
      </c>
      <c r="D110" s="113">
        <f t="shared" ref="D110:D126" si="72">BM110</f>
        <v>0.76187499999999997</v>
      </c>
      <c r="E110" s="114">
        <f t="shared" ref="E110:E126" si="73">U110</f>
        <v>1286</v>
      </c>
      <c r="F110" s="115" t="str">
        <f t="shared" ref="F110:F126" si="74">BG110</f>
        <v>308</v>
      </c>
      <c r="G110" s="116" t="str">
        <f t="shared" ref="G110:G126" si="75">BK110</f>
        <v>70바5088</v>
      </c>
      <c r="H110" s="117">
        <f t="shared" ref="H110:H126" si="76">BJ110</f>
        <v>1</v>
      </c>
      <c r="I110" s="118">
        <f t="shared" ref="I110:I126" si="77">BP110</f>
        <v>4861.93</v>
      </c>
      <c r="J110" s="119">
        <f t="shared" ref="J110:J126" si="78">AB110/AA110</f>
        <v>2.7408316000655856E-2</v>
      </c>
      <c r="K110" s="119">
        <f t="shared" ref="K110:K126" si="79">AC110/AA110</f>
        <v>0.29927180198324727</v>
      </c>
      <c r="L110" s="119">
        <f t="shared" ref="L110:L126" si="80">AD110/I110</f>
        <v>0.12587593815624659</v>
      </c>
      <c r="M110" s="120">
        <f t="shared" ref="M110:M126" si="81">Z110</f>
        <v>22.9</v>
      </c>
      <c r="N110" s="121">
        <f t="shared" ref="N110:N126" si="82">AE110*100/W110</f>
        <v>2.0567963751020685E-2</v>
      </c>
      <c r="O110" s="121">
        <f t="shared" ref="O110:O126" si="83">AF110*100/W110</f>
        <v>4.998015191498026</v>
      </c>
      <c r="P110" s="221">
        <f t="shared" ref="P110:P126" si="84">AK110</f>
        <v>39</v>
      </c>
      <c r="Q110" s="222">
        <f t="shared" ref="Q110:Q126" si="85">AE110</f>
        <v>1</v>
      </c>
      <c r="R110" s="222">
        <f t="shared" ref="R110:R126" si="86">AF110</f>
        <v>243</v>
      </c>
      <c r="T110">
        <v>531</v>
      </c>
      <c r="U110">
        <v>1286</v>
      </c>
      <c r="V110" t="s">
        <v>442</v>
      </c>
      <c r="W110">
        <v>4861.93</v>
      </c>
      <c r="X110">
        <v>1994.249</v>
      </c>
      <c r="Y110">
        <v>2.4380000000000002</v>
      </c>
      <c r="Z110">
        <v>22.9</v>
      </c>
      <c r="AA110">
        <v>145.63579899999999</v>
      </c>
      <c r="AB110">
        <v>3.9916320000000001</v>
      </c>
      <c r="AC110">
        <v>43.584688</v>
      </c>
      <c r="AD110" s="1">
        <v>612</v>
      </c>
      <c r="AE110">
        <v>1</v>
      </c>
      <c r="AF110">
        <v>243</v>
      </c>
      <c r="AG110">
        <v>91</v>
      </c>
      <c r="AH110">
        <v>33.384168000000003</v>
      </c>
      <c r="AI110">
        <v>45252.7</v>
      </c>
      <c r="AJ110">
        <v>23525.5</v>
      </c>
      <c r="AK110">
        <v>39</v>
      </c>
      <c r="AL110">
        <v>16857</v>
      </c>
      <c r="AM110" t="s">
        <v>443</v>
      </c>
      <c r="AN110" t="s">
        <v>696</v>
      </c>
      <c r="AO110">
        <v>4861.93</v>
      </c>
      <c r="AR110" t="s">
        <v>118</v>
      </c>
      <c r="AS110" t="s">
        <v>122</v>
      </c>
      <c r="AT110" t="s">
        <v>247</v>
      </c>
      <c r="AU110" t="s">
        <v>442</v>
      </c>
      <c r="AV110" t="s">
        <v>48</v>
      </c>
      <c r="AW110">
        <v>1</v>
      </c>
      <c r="BB110">
        <v>0.76187499999999997</v>
      </c>
      <c r="BC110" t="s">
        <v>70</v>
      </c>
      <c r="BF110" t="s">
        <v>118</v>
      </c>
      <c r="BG110" t="s">
        <v>122</v>
      </c>
      <c r="BH110" t="s">
        <v>442</v>
      </c>
      <c r="BI110">
        <v>1286</v>
      </c>
      <c r="BJ110">
        <v>1</v>
      </c>
      <c r="BK110" t="s">
        <v>247</v>
      </c>
      <c r="BL110" t="s">
        <v>174</v>
      </c>
      <c r="BM110">
        <v>0.76187499999999997</v>
      </c>
      <c r="BN110" t="s">
        <v>70</v>
      </c>
      <c r="BO110" t="s">
        <v>188</v>
      </c>
      <c r="BP110">
        <v>4861.93</v>
      </c>
    </row>
    <row r="111" spans="1:68" ht="16.5">
      <c r="A111" s="127" t="str">
        <f t="shared" si="70"/>
        <v>청라교통</v>
      </c>
      <c r="B111" s="128" t="str">
        <f t="shared" si="35"/>
        <v>정원영</v>
      </c>
      <c r="C111" s="129" t="str">
        <f t="shared" si="71"/>
        <v>D</v>
      </c>
      <c r="D111" s="130">
        <f t="shared" si="72"/>
        <v>0.81874999999999998</v>
      </c>
      <c r="E111" s="131">
        <f t="shared" si="73"/>
        <v>7745</v>
      </c>
      <c r="F111" s="132" t="str">
        <f t="shared" si="74"/>
        <v>306</v>
      </c>
      <c r="G111" s="133" t="str">
        <f t="shared" si="75"/>
        <v>72바1306</v>
      </c>
      <c r="H111" s="134">
        <f t="shared" si="76"/>
        <v>1</v>
      </c>
      <c r="I111" s="135">
        <f t="shared" si="77"/>
        <v>4096.3919999999998</v>
      </c>
      <c r="J111" s="136">
        <f t="shared" si="78"/>
        <v>4.9891479313429271E-2</v>
      </c>
      <c r="K111" s="136">
        <f t="shared" si="79"/>
        <v>0.29077037414880103</v>
      </c>
      <c r="L111" s="136">
        <f t="shared" si="80"/>
        <v>0.1838202984480001</v>
      </c>
      <c r="M111" s="137">
        <f t="shared" si="81"/>
        <v>21.094999999999999</v>
      </c>
      <c r="N111" s="138">
        <f t="shared" si="82"/>
        <v>4.8823452443027916E-2</v>
      </c>
      <c r="O111" s="138">
        <f t="shared" si="83"/>
        <v>11.644393407662157</v>
      </c>
      <c r="P111" s="219">
        <f t="shared" si="84"/>
        <v>56</v>
      </c>
      <c r="Q111" s="220">
        <f t="shared" si="85"/>
        <v>2</v>
      </c>
      <c r="R111" s="220">
        <f t="shared" si="86"/>
        <v>477</v>
      </c>
      <c r="T111">
        <v>531</v>
      </c>
      <c r="U111">
        <v>7745</v>
      </c>
      <c r="V111" t="s">
        <v>444</v>
      </c>
      <c r="W111">
        <v>4096.3919999999998</v>
      </c>
      <c r="X111">
        <v>1563.3320000000001</v>
      </c>
      <c r="Y111">
        <v>2.62</v>
      </c>
      <c r="Z111">
        <v>21.094999999999999</v>
      </c>
      <c r="AA111">
        <v>141.77941999999999</v>
      </c>
      <c r="AB111">
        <v>7.0735849999999996</v>
      </c>
      <c r="AC111">
        <v>41.225254999999997</v>
      </c>
      <c r="AD111" s="1">
        <v>753</v>
      </c>
      <c r="AE111">
        <v>2</v>
      </c>
      <c r="AF111">
        <v>477</v>
      </c>
      <c r="AG111">
        <v>93</v>
      </c>
      <c r="AH111">
        <v>28.892712</v>
      </c>
      <c r="AI111">
        <v>41987.4</v>
      </c>
      <c r="AJ111">
        <v>24674.9</v>
      </c>
      <c r="AK111">
        <v>56</v>
      </c>
      <c r="AL111">
        <v>26051</v>
      </c>
      <c r="AM111" t="s">
        <v>445</v>
      </c>
      <c r="AN111" t="s">
        <v>697</v>
      </c>
      <c r="AO111">
        <v>4096.3919999999998</v>
      </c>
      <c r="AR111" t="s">
        <v>118</v>
      </c>
      <c r="AS111" t="s">
        <v>120</v>
      </c>
      <c r="AT111" t="s">
        <v>232</v>
      </c>
      <c r="AU111" t="s">
        <v>444</v>
      </c>
      <c r="AV111" t="s">
        <v>48</v>
      </c>
      <c r="AW111">
        <v>1</v>
      </c>
      <c r="BB111">
        <v>0.81874999999999998</v>
      </c>
      <c r="BC111" t="s">
        <v>67</v>
      </c>
      <c r="BF111" t="s">
        <v>118</v>
      </c>
      <c r="BG111" t="s">
        <v>120</v>
      </c>
      <c r="BH111" t="s">
        <v>444</v>
      </c>
      <c r="BI111">
        <v>7745</v>
      </c>
      <c r="BJ111">
        <v>1</v>
      </c>
      <c r="BK111" t="s">
        <v>232</v>
      </c>
      <c r="BL111" t="s">
        <v>174</v>
      </c>
      <c r="BM111">
        <v>0.81874999999999998</v>
      </c>
      <c r="BN111" t="s">
        <v>67</v>
      </c>
      <c r="BO111" t="s">
        <v>179</v>
      </c>
      <c r="BP111">
        <v>4096.3919999999998</v>
      </c>
    </row>
    <row r="112" spans="1:68" ht="16.5">
      <c r="A112" s="110" t="str">
        <f t="shared" si="70"/>
        <v>청라교통</v>
      </c>
      <c r="B112" s="111" t="str">
        <f t="shared" si="35"/>
        <v>조건희</v>
      </c>
      <c r="C112" s="112" t="str">
        <f t="shared" si="71"/>
        <v>C</v>
      </c>
      <c r="D112" s="113">
        <f t="shared" si="72"/>
        <v>0.87680387768845069</v>
      </c>
      <c r="E112" s="114">
        <f t="shared" si="73"/>
        <v>3878</v>
      </c>
      <c r="F112" s="115" t="str">
        <f t="shared" si="74"/>
        <v>306</v>
      </c>
      <c r="G112" s="116" t="str">
        <f t="shared" si="75"/>
        <v>72바1499</v>
      </c>
      <c r="H112" s="117">
        <f t="shared" si="76"/>
        <v>3</v>
      </c>
      <c r="I112" s="118">
        <f t="shared" si="77"/>
        <v>4275.8639999999996</v>
      </c>
      <c r="J112" s="119">
        <f t="shared" si="78"/>
        <v>3.4329689303768465E-2</v>
      </c>
      <c r="K112" s="119">
        <f t="shared" si="79"/>
        <v>0.22332567335664091</v>
      </c>
      <c r="L112" s="119">
        <f t="shared" si="80"/>
        <v>0.20136281228776221</v>
      </c>
      <c r="M112" s="120">
        <f t="shared" si="81"/>
        <v>16.658999999999999</v>
      </c>
      <c r="N112" s="121">
        <f t="shared" si="82"/>
        <v>0</v>
      </c>
      <c r="O112" s="121">
        <f t="shared" si="83"/>
        <v>6.6887066567131237</v>
      </c>
      <c r="P112" s="221">
        <f t="shared" si="84"/>
        <v>11</v>
      </c>
      <c r="Q112" s="222">
        <f t="shared" si="85"/>
        <v>0</v>
      </c>
      <c r="R112" s="222">
        <f t="shared" si="86"/>
        <v>286</v>
      </c>
      <c r="T112">
        <v>531</v>
      </c>
      <c r="U112">
        <v>3878</v>
      </c>
      <c r="V112" t="s">
        <v>446</v>
      </c>
      <c r="W112">
        <v>4275.8639999999996</v>
      </c>
      <c r="X112">
        <v>1514.1079999999999</v>
      </c>
      <c r="Y112">
        <v>2.8239999999999998</v>
      </c>
      <c r="Z112">
        <v>16.658999999999999</v>
      </c>
      <c r="AA112">
        <v>131.66358600000001</v>
      </c>
      <c r="AB112">
        <v>4.5199699999999998</v>
      </c>
      <c r="AC112">
        <v>29.403859000000001</v>
      </c>
      <c r="AD112" s="1">
        <v>861</v>
      </c>
      <c r="AE112">
        <v>0</v>
      </c>
      <c r="AF112">
        <v>286</v>
      </c>
      <c r="AG112">
        <v>94</v>
      </c>
      <c r="AH112">
        <v>32.475676</v>
      </c>
      <c r="AI112">
        <v>28401.9</v>
      </c>
      <c r="AJ112">
        <v>15920.8</v>
      </c>
      <c r="AK112">
        <v>11</v>
      </c>
      <c r="AL112">
        <v>4456</v>
      </c>
      <c r="AM112" t="s">
        <v>447</v>
      </c>
      <c r="AN112" t="s">
        <v>698</v>
      </c>
      <c r="AO112">
        <v>3664.9380000000001</v>
      </c>
      <c r="AR112" t="s">
        <v>118</v>
      </c>
      <c r="AS112" t="s">
        <v>120</v>
      </c>
      <c r="AT112" t="s">
        <v>235</v>
      </c>
      <c r="AU112" t="s">
        <v>446</v>
      </c>
      <c r="AV112" t="s">
        <v>48</v>
      </c>
      <c r="AW112">
        <v>3</v>
      </c>
      <c r="BB112">
        <v>0.87680387768845069</v>
      </c>
      <c r="BC112" t="s">
        <v>69</v>
      </c>
      <c r="BF112" t="s">
        <v>118</v>
      </c>
      <c r="BG112" t="s">
        <v>120</v>
      </c>
      <c r="BH112" t="s">
        <v>446</v>
      </c>
      <c r="BI112">
        <v>3878</v>
      </c>
      <c r="BJ112">
        <v>3</v>
      </c>
      <c r="BK112" t="s">
        <v>235</v>
      </c>
      <c r="BL112" t="s">
        <v>531</v>
      </c>
      <c r="BM112">
        <v>0.87680387768845069</v>
      </c>
      <c r="BN112" t="s">
        <v>69</v>
      </c>
      <c r="BO112" t="s">
        <v>177</v>
      </c>
      <c r="BP112">
        <v>4275.8639999999996</v>
      </c>
    </row>
    <row r="113" spans="1:68" ht="16.5">
      <c r="A113" s="127" t="str">
        <f t="shared" si="70"/>
        <v>청라교통</v>
      </c>
      <c r="B113" s="128" t="str">
        <f t="shared" si="35"/>
        <v>조점룡</v>
      </c>
      <c r="C113" s="129" t="str">
        <f t="shared" si="71"/>
        <v>C</v>
      </c>
      <c r="D113" s="130">
        <f t="shared" si="72"/>
        <v>0.89437108876243387</v>
      </c>
      <c r="E113" s="131">
        <f t="shared" si="73"/>
        <v>6395</v>
      </c>
      <c r="F113" s="132" t="str">
        <f t="shared" si="74"/>
        <v>306</v>
      </c>
      <c r="G113" s="133" t="str">
        <f t="shared" si="75"/>
        <v>70바6087</v>
      </c>
      <c r="H113" s="134">
        <f t="shared" si="76"/>
        <v>10</v>
      </c>
      <c r="I113" s="135">
        <f t="shared" si="77"/>
        <v>4531.9219999999996</v>
      </c>
      <c r="J113" s="136">
        <f t="shared" si="78"/>
        <v>2.823948712334658E-2</v>
      </c>
      <c r="K113" s="136">
        <f t="shared" si="79"/>
        <v>0.24860166815318305</v>
      </c>
      <c r="L113" s="136">
        <f t="shared" si="80"/>
        <v>0.14144109276373248</v>
      </c>
      <c r="M113" s="137">
        <f t="shared" si="81"/>
        <v>17.678000000000001</v>
      </c>
      <c r="N113" s="138">
        <f t="shared" si="82"/>
        <v>0</v>
      </c>
      <c r="O113" s="138">
        <f t="shared" si="83"/>
        <v>14.166174969472115</v>
      </c>
      <c r="P113" s="219">
        <f t="shared" si="84"/>
        <v>28</v>
      </c>
      <c r="Q113" s="220">
        <f t="shared" si="85"/>
        <v>0</v>
      </c>
      <c r="R113" s="220">
        <f t="shared" si="86"/>
        <v>642</v>
      </c>
      <c r="T113">
        <v>531</v>
      </c>
      <c r="U113">
        <v>6395</v>
      </c>
      <c r="V113" t="s">
        <v>448</v>
      </c>
      <c r="W113">
        <v>4531.9219999999996</v>
      </c>
      <c r="X113">
        <v>1549.3340000000001</v>
      </c>
      <c r="Y113">
        <v>2.9249999999999998</v>
      </c>
      <c r="Z113">
        <v>17.678000000000001</v>
      </c>
      <c r="AA113">
        <v>147.86136099999999</v>
      </c>
      <c r="AB113">
        <v>4.175529</v>
      </c>
      <c r="AC113">
        <v>36.758581</v>
      </c>
      <c r="AD113" s="1">
        <v>641</v>
      </c>
      <c r="AE113">
        <v>0</v>
      </c>
      <c r="AF113">
        <v>642</v>
      </c>
      <c r="AG113">
        <v>94</v>
      </c>
      <c r="AH113">
        <v>30.649805000000001</v>
      </c>
      <c r="AI113">
        <v>32084.1</v>
      </c>
      <c r="AJ113">
        <v>18744</v>
      </c>
      <c r="AK113">
        <v>28</v>
      </c>
      <c r="AL113">
        <v>8153</v>
      </c>
      <c r="AM113" t="s">
        <v>449</v>
      </c>
      <c r="AN113" t="s">
        <v>699</v>
      </c>
      <c r="AO113">
        <v>1469.64</v>
      </c>
      <c r="AR113" t="s">
        <v>118</v>
      </c>
      <c r="AS113" t="s">
        <v>120</v>
      </c>
      <c r="AT113" t="s">
        <v>227</v>
      </c>
      <c r="AU113" t="s">
        <v>448</v>
      </c>
      <c r="AV113" t="s">
        <v>48</v>
      </c>
      <c r="AW113">
        <v>10</v>
      </c>
      <c r="BB113">
        <v>0.89437108876243387</v>
      </c>
      <c r="BC113" t="s">
        <v>69</v>
      </c>
      <c r="BF113" t="s">
        <v>118</v>
      </c>
      <c r="BG113" t="s">
        <v>120</v>
      </c>
      <c r="BH113" t="s">
        <v>448</v>
      </c>
      <c r="BI113">
        <v>6395</v>
      </c>
      <c r="BJ113">
        <v>10</v>
      </c>
      <c r="BK113" t="s">
        <v>227</v>
      </c>
      <c r="BL113" t="s">
        <v>234</v>
      </c>
      <c r="BM113">
        <v>0.89437108876243387</v>
      </c>
      <c r="BN113" t="s">
        <v>69</v>
      </c>
      <c r="BO113" t="s">
        <v>177</v>
      </c>
      <c r="BP113">
        <v>4531.9219999999996</v>
      </c>
    </row>
    <row r="114" spans="1:68" ht="16.5">
      <c r="A114" s="110" t="str">
        <f t="shared" si="70"/>
        <v>청라교통</v>
      </c>
      <c r="B114" s="111" t="str">
        <f t="shared" si="35"/>
        <v>조중희</v>
      </c>
      <c r="C114" s="112" t="str">
        <f t="shared" si="71"/>
        <v>D</v>
      </c>
      <c r="D114" s="113">
        <f t="shared" si="72"/>
        <v>0.82363636363636372</v>
      </c>
      <c r="E114" s="114">
        <f t="shared" si="73"/>
        <v>8166</v>
      </c>
      <c r="F114" s="115" t="str">
        <f t="shared" si="74"/>
        <v>306</v>
      </c>
      <c r="G114" s="116" t="str">
        <f t="shared" si="75"/>
        <v>70바6085</v>
      </c>
      <c r="H114" s="117">
        <f t="shared" si="76"/>
        <v>1</v>
      </c>
      <c r="I114" s="118">
        <f t="shared" si="77"/>
        <v>3880.5169999999998</v>
      </c>
      <c r="J114" s="119">
        <f t="shared" si="78"/>
        <v>1.346540613838796E-2</v>
      </c>
      <c r="K114" s="119">
        <f t="shared" si="79"/>
        <v>0.27246312027241393</v>
      </c>
      <c r="L114" s="119">
        <f t="shared" si="80"/>
        <v>0.12060248673050525</v>
      </c>
      <c r="M114" s="120">
        <f t="shared" si="81"/>
        <v>21.638999999999999</v>
      </c>
      <c r="N114" s="121">
        <f t="shared" si="82"/>
        <v>0.20615809697522264</v>
      </c>
      <c r="O114" s="121">
        <f t="shared" si="83"/>
        <v>38.268096751025702</v>
      </c>
      <c r="P114" s="221">
        <f t="shared" si="84"/>
        <v>14</v>
      </c>
      <c r="Q114" s="222">
        <f t="shared" si="85"/>
        <v>8</v>
      </c>
      <c r="R114" s="222">
        <f t="shared" si="86"/>
        <v>1485</v>
      </c>
      <c r="T114">
        <v>531</v>
      </c>
      <c r="U114">
        <v>8166</v>
      </c>
      <c r="V114" t="s">
        <v>450</v>
      </c>
      <c r="W114">
        <v>3880.5169999999998</v>
      </c>
      <c r="X114">
        <v>1427.856</v>
      </c>
      <c r="Y114">
        <v>2.718</v>
      </c>
      <c r="Z114">
        <v>21.638999999999999</v>
      </c>
      <c r="AA114">
        <v>121.48218799999999</v>
      </c>
      <c r="AB114">
        <v>1.635807</v>
      </c>
      <c r="AC114">
        <v>33.099415999999998</v>
      </c>
      <c r="AD114" s="1">
        <v>468</v>
      </c>
      <c r="AE114">
        <v>8</v>
      </c>
      <c r="AF114">
        <v>1485</v>
      </c>
      <c r="AG114">
        <v>92</v>
      </c>
      <c r="AH114">
        <v>31.943093999999999</v>
      </c>
      <c r="AI114">
        <v>24091.599999999999</v>
      </c>
      <c r="AJ114">
        <v>7819.4</v>
      </c>
      <c r="AK114">
        <v>14</v>
      </c>
      <c r="AL114">
        <v>4672</v>
      </c>
      <c r="AM114" t="s">
        <v>451</v>
      </c>
      <c r="AN114" t="s">
        <v>700</v>
      </c>
      <c r="AO114">
        <v>3880.5169999999998</v>
      </c>
      <c r="AR114" t="s">
        <v>118</v>
      </c>
      <c r="AS114" t="s">
        <v>120</v>
      </c>
      <c r="AT114" t="s">
        <v>226</v>
      </c>
      <c r="AU114" t="s">
        <v>450</v>
      </c>
      <c r="AV114" t="s">
        <v>48</v>
      </c>
      <c r="AW114">
        <v>1</v>
      </c>
      <c r="BB114">
        <v>0.82363636363636372</v>
      </c>
      <c r="BC114" t="s">
        <v>67</v>
      </c>
      <c r="BF114" t="s">
        <v>118</v>
      </c>
      <c r="BG114" t="s">
        <v>120</v>
      </c>
      <c r="BH114" t="s">
        <v>450</v>
      </c>
      <c r="BI114">
        <v>8166</v>
      </c>
      <c r="BJ114">
        <v>1</v>
      </c>
      <c r="BK114" t="s">
        <v>226</v>
      </c>
      <c r="BL114" t="s">
        <v>174</v>
      </c>
      <c r="BM114">
        <v>0.82363636363636372</v>
      </c>
      <c r="BN114" t="s">
        <v>67</v>
      </c>
      <c r="BO114" t="s">
        <v>179</v>
      </c>
      <c r="BP114">
        <v>3880.5169999999998</v>
      </c>
    </row>
    <row r="115" spans="1:68" ht="16.5">
      <c r="A115" s="127" t="str">
        <f t="shared" si="70"/>
        <v>청라교통</v>
      </c>
      <c r="B115" s="128" t="str">
        <f t="shared" si="35"/>
        <v>진충현</v>
      </c>
      <c r="C115" s="129" t="str">
        <f t="shared" si="71"/>
        <v>A</v>
      </c>
      <c r="D115" s="130">
        <f t="shared" si="72"/>
        <v>0.96343750000000006</v>
      </c>
      <c r="E115" s="131">
        <f t="shared" si="73"/>
        <v>4405</v>
      </c>
      <c r="F115" s="132" t="str">
        <f t="shared" si="74"/>
        <v>306</v>
      </c>
      <c r="G115" s="133" t="str">
        <f t="shared" si="75"/>
        <v>70바5921</v>
      </c>
      <c r="H115" s="134">
        <f t="shared" si="76"/>
        <v>1</v>
      </c>
      <c r="I115" s="135">
        <f t="shared" si="77"/>
        <v>3989.1149999999998</v>
      </c>
      <c r="J115" s="136">
        <f t="shared" si="78"/>
        <v>9.6988433560577566E-3</v>
      </c>
      <c r="K115" s="136">
        <f t="shared" si="79"/>
        <v>0.19308298248848868</v>
      </c>
      <c r="L115" s="136">
        <f t="shared" si="80"/>
        <v>0.12759722394566214</v>
      </c>
      <c r="M115" s="137">
        <f t="shared" si="81"/>
        <v>15.425000000000001</v>
      </c>
      <c r="N115" s="138">
        <f t="shared" si="82"/>
        <v>2.5068216885198849E-2</v>
      </c>
      <c r="O115" s="138">
        <f t="shared" si="83"/>
        <v>6.2921224381849115</v>
      </c>
      <c r="P115" s="219">
        <f t="shared" si="84"/>
        <v>0</v>
      </c>
      <c r="Q115" s="220">
        <f t="shared" si="85"/>
        <v>1</v>
      </c>
      <c r="R115" s="220">
        <f t="shared" si="86"/>
        <v>251</v>
      </c>
      <c r="T115">
        <v>531</v>
      </c>
      <c r="U115">
        <v>4405</v>
      </c>
      <c r="V115" t="s">
        <v>452</v>
      </c>
      <c r="W115">
        <v>3989.1149999999998</v>
      </c>
      <c r="X115">
        <v>1293.932</v>
      </c>
      <c r="Y115">
        <v>3.0830000000000002</v>
      </c>
      <c r="Z115">
        <v>15.425000000000001</v>
      </c>
      <c r="AA115">
        <v>115.074134</v>
      </c>
      <c r="AB115">
        <v>1.1160859999999999</v>
      </c>
      <c r="AC115">
        <v>22.218857</v>
      </c>
      <c r="AD115" s="1">
        <v>509</v>
      </c>
      <c r="AE115">
        <v>1</v>
      </c>
      <c r="AF115">
        <v>251</v>
      </c>
      <c r="AG115">
        <v>91</v>
      </c>
      <c r="AH115">
        <v>34.665609000000003</v>
      </c>
      <c r="AI115">
        <v>23695</v>
      </c>
      <c r="AJ115">
        <v>12011.8</v>
      </c>
      <c r="AK115">
        <v>0</v>
      </c>
      <c r="AL115">
        <v>0</v>
      </c>
      <c r="AM115" t="s">
        <v>453</v>
      </c>
      <c r="AN115" t="s">
        <v>701</v>
      </c>
      <c r="AO115">
        <v>3989.1149999999998</v>
      </c>
      <c r="AR115" t="s">
        <v>118</v>
      </c>
      <c r="AS115" t="s">
        <v>120</v>
      </c>
      <c r="AT115" t="s">
        <v>222</v>
      </c>
      <c r="AU115" t="s">
        <v>452</v>
      </c>
      <c r="AV115" t="s">
        <v>48</v>
      </c>
      <c r="AW115">
        <v>1</v>
      </c>
      <c r="BB115">
        <v>0.96343750000000006</v>
      </c>
      <c r="BC115" t="s">
        <v>66</v>
      </c>
      <c r="BF115" t="s">
        <v>118</v>
      </c>
      <c r="BG115" t="s">
        <v>120</v>
      </c>
      <c r="BH115" t="s">
        <v>452</v>
      </c>
      <c r="BI115">
        <v>4405</v>
      </c>
      <c r="BJ115">
        <v>1</v>
      </c>
      <c r="BK115" t="s">
        <v>222</v>
      </c>
      <c r="BL115" t="s">
        <v>174</v>
      </c>
      <c r="BM115">
        <v>0.96343750000000006</v>
      </c>
      <c r="BN115" t="s">
        <v>66</v>
      </c>
      <c r="BO115" t="s">
        <v>178</v>
      </c>
      <c r="BP115">
        <v>3989.1149999999998</v>
      </c>
    </row>
    <row r="116" spans="1:68" ht="16.5">
      <c r="A116" s="110" t="str">
        <f t="shared" si="70"/>
        <v>청라교통</v>
      </c>
      <c r="B116" s="111" t="str">
        <f t="shared" si="35"/>
        <v>최윤호</v>
      </c>
      <c r="C116" s="112" t="str">
        <f t="shared" si="71"/>
        <v>A</v>
      </c>
      <c r="D116" s="113">
        <f t="shared" si="72"/>
        <v>0.98164054781580534</v>
      </c>
      <c r="E116" s="114">
        <f t="shared" si="73"/>
        <v>5331</v>
      </c>
      <c r="F116" s="115" t="str">
        <f t="shared" si="74"/>
        <v>306</v>
      </c>
      <c r="G116" s="116" t="str">
        <f t="shared" si="75"/>
        <v>70바6050</v>
      </c>
      <c r="H116" s="117">
        <f t="shared" si="76"/>
        <v>3</v>
      </c>
      <c r="I116" s="118">
        <f t="shared" si="77"/>
        <v>3988.9609999999998</v>
      </c>
      <c r="J116" s="119">
        <f t="shared" si="78"/>
        <v>2.3260907662853349E-2</v>
      </c>
      <c r="K116" s="119">
        <f t="shared" si="79"/>
        <v>0.21272687511539307</v>
      </c>
      <c r="L116" s="119">
        <f t="shared" si="80"/>
        <v>0.10629334305349188</v>
      </c>
      <c r="M116" s="120">
        <f t="shared" si="81"/>
        <v>15.956</v>
      </c>
      <c r="N116" s="121">
        <f t="shared" si="82"/>
        <v>5.0138369364854662E-2</v>
      </c>
      <c r="O116" s="121">
        <f t="shared" si="83"/>
        <v>12.634869079943375</v>
      </c>
      <c r="P116" s="221">
        <f t="shared" si="84"/>
        <v>2</v>
      </c>
      <c r="Q116" s="222">
        <f t="shared" si="85"/>
        <v>2</v>
      </c>
      <c r="R116" s="222">
        <f t="shared" si="86"/>
        <v>504</v>
      </c>
      <c r="T116">
        <v>531</v>
      </c>
      <c r="U116">
        <v>5331</v>
      </c>
      <c r="V116" t="s">
        <v>454</v>
      </c>
      <c r="W116">
        <v>3988.9609999999998</v>
      </c>
      <c r="X116">
        <v>1286.711</v>
      </c>
      <c r="Y116">
        <v>3.1</v>
      </c>
      <c r="Z116">
        <v>15.956</v>
      </c>
      <c r="AA116">
        <v>125.375804</v>
      </c>
      <c r="AB116">
        <v>2.9163549999999998</v>
      </c>
      <c r="AC116">
        <v>26.670802999999999</v>
      </c>
      <c r="AD116" s="1">
        <v>424</v>
      </c>
      <c r="AE116">
        <v>2</v>
      </c>
      <c r="AF116">
        <v>504</v>
      </c>
      <c r="AG116">
        <v>93</v>
      </c>
      <c r="AH116">
        <v>31.816034999999999</v>
      </c>
      <c r="AI116">
        <v>21535.4</v>
      </c>
      <c r="AJ116">
        <v>7946.1</v>
      </c>
      <c r="AK116">
        <v>2</v>
      </c>
      <c r="AL116">
        <v>1170</v>
      </c>
      <c r="AM116" t="s">
        <v>455</v>
      </c>
      <c r="AN116" t="s">
        <v>702</v>
      </c>
      <c r="AO116">
        <v>3501.2669999999998</v>
      </c>
      <c r="AR116" t="s">
        <v>118</v>
      </c>
      <c r="AS116" t="s">
        <v>120</v>
      </c>
      <c r="AT116" t="s">
        <v>224</v>
      </c>
      <c r="AU116" t="s">
        <v>454</v>
      </c>
      <c r="AV116" t="s">
        <v>48</v>
      </c>
      <c r="AW116">
        <v>3</v>
      </c>
      <c r="BB116">
        <v>0.98164054781580534</v>
      </c>
      <c r="BC116" t="s">
        <v>66</v>
      </c>
      <c r="BF116" t="s">
        <v>118</v>
      </c>
      <c r="BG116" t="s">
        <v>120</v>
      </c>
      <c r="BH116" t="s">
        <v>454</v>
      </c>
      <c r="BI116">
        <v>5331</v>
      </c>
      <c r="BJ116">
        <v>3</v>
      </c>
      <c r="BK116" t="s">
        <v>224</v>
      </c>
      <c r="BL116" t="s">
        <v>531</v>
      </c>
      <c r="BM116">
        <v>0.98164054781580534</v>
      </c>
      <c r="BN116" t="s">
        <v>66</v>
      </c>
      <c r="BO116" t="s">
        <v>178</v>
      </c>
      <c r="BP116">
        <v>3988.9609999999998</v>
      </c>
    </row>
    <row r="117" spans="1:68" ht="16.5">
      <c r="A117" s="127" t="str">
        <f t="shared" si="70"/>
        <v>청라교통</v>
      </c>
      <c r="B117" s="128" t="str">
        <f t="shared" si="35"/>
        <v>최은식</v>
      </c>
      <c r="C117" s="129" t="str">
        <f t="shared" si="71"/>
        <v>B</v>
      </c>
      <c r="D117" s="130">
        <f t="shared" si="72"/>
        <v>0.94899999999999995</v>
      </c>
      <c r="E117" s="131">
        <f t="shared" si="73"/>
        <v>5975</v>
      </c>
      <c r="F117" s="132" t="str">
        <f t="shared" si="74"/>
        <v>112</v>
      </c>
      <c r="G117" s="133" t="str">
        <f t="shared" si="75"/>
        <v>70바6064</v>
      </c>
      <c r="H117" s="134">
        <f t="shared" si="76"/>
        <v>1</v>
      </c>
      <c r="I117" s="135">
        <f t="shared" si="77"/>
        <v>494.28300000000002</v>
      </c>
      <c r="J117" s="136">
        <f t="shared" si="78"/>
        <v>4.3299987322298859E-2</v>
      </c>
      <c r="K117" s="136">
        <f t="shared" si="79"/>
        <v>0.35751212457547987</v>
      </c>
      <c r="L117" s="136">
        <f t="shared" si="80"/>
        <v>0.17803565973339158</v>
      </c>
      <c r="M117" s="137">
        <f t="shared" si="81"/>
        <v>21.422000000000001</v>
      </c>
      <c r="N117" s="138">
        <f t="shared" si="82"/>
        <v>0</v>
      </c>
      <c r="O117" s="138">
        <f t="shared" si="83"/>
        <v>9.4706892243707035</v>
      </c>
      <c r="P117" s="219">
        <f t="shared" si="84"/>
        <v>4</v>
      </c>
      <c r="Q117" s="220">
        <f t="shared" si="85"/>
        <v>0</v>
      </c>
      <c r="R117" s="220">
        <f t="shared" si="86"/>
        <v>47</v>
      </c>
      <c r="T117">
        <v>531</v>
      </c>
      <c r="U117">
        <v>5975</v>
      </c>
      <c r="V117" t="s">
        <v>703</v>
      </c>
      <c r="W117">
        <v>496.26799999999997</v>
      </c>
      <c r="X117">
        <v>261.44799999999998</v>
      </c>
      <c r="Y117">
        <v>1.8979999999999999</v>
      </c>
      <c r="Z117">
        <v>21.422000000000001</v>
      </c>
      <c r="AA117">
        <v>26.250816</v>
      </c>
      <c r="AB117">
        <v>1.13666</v>
      </c>
      <c r="AC117">
        <v>9.3849850000000004</v>
      </c>
      <c r="AD117" s="1">
        <v>88</v>
      </c>
      <c r="AE117">
        <v>0</v>
      </c>
      <c r="AF117">
        <v>47</v>
      </c>
      <c r="AG117">
        <v>79</v>
      </c>
      <c r="AH117">
        <v>18.904858999999998</v>
      </c>
      <c r="AI117">
        <v>879.8</v>
      </c>
      <c r="AJ117">
        <v>0</v>
      </c>
      <c r="AK117">
        <v>4</v>
      </c>
      <c r="AL117">
        <v>5834</v>
      </c>
      <c r="AM117" t="s">
        <v>704</v>
      </c>
      <c r="AN117" t="s">
        <v>705</v>
      </c>
      <c r="AO117">
        <v>494.28300000000002</v>
      </c>
      <c r="AR117" t="s">
        <v>118</v>
      </c>
      <c r="AS117" t="s">
        <v>119</v>
      </c>
      <c r="AT117" t="s">
        <v>211</v>
      </c>
      <c r="AU117" t="s">
        <v>703</v>
      </c>
      <c r="AV117" t="s">
        <v>48</v>
      </c>
      <c r="AW117">
        <v>1</v>
      </c>
      <c r="BB117">
        <v>0.94899999999999995</v>
      </c>
      <c r="BC117" t="s">
        <v>68</v>
      </c>
      <c r="BF117" t="s">
        <v>118</v>
      </c>
      <c r="BG117" t="s">
        <v>119</v>
      </c>
      <c r="BH117" t="s">
        <v>703</v>
      </c>
      <c r="BI117">
        <v>5975</v>
      </c>
      <c r="BJ117">
        <v>1</v>
      </c>
      <c r="BK117" t="s">
        <v>211</v>
      </c>
      <c r="BL117" t="s">
        <v>174</v>
      </c>
      <c r="BM117">
        <v>0.94899999999999995</v>
      </c>
      <c r="BN117" t="s">
        <v>68</v>
      </c>
      <c r="BO117" t="s">
        <v>175</v>
      </c>
      <c r="BP117">
        <v>494.28300000000002</v>
      </c>
    </row>
    <row r="118" spans="1:68" ht="16.5">
      <c r="A118" s="110" t="str">
        <f t="shared" si="70"/>
        <v>청라교통</v>
      </c>
      <c r="B118" s="111" t="str">
        <f t="shared" si="35"/>
        <v>최일권</v>
      </c>
      <c r="C118" s="112" t="str">
        <f t="shared" si="71"/>
        <v>D</v>
      </c>
      <c r="D118" s="113">
        <f t="shared" si="72"/>
        <v>0.8199531882663893</v>
      </c>
      <c r="E118" s="114">
        <f t="shared" si="73"/>
        <v>5773</v>
      </c>
      <c r="F118" s="115" t="str">
        <f t="shared" si="74"/>
        <v>307</v>
      </c>
      <c r="G118" s="116" t="str">
        <f t="shared" si="75"/>
        <v>70바5968</v>
      </c>
      <c r="H118" s="117">
        <f t="shared" si="76"/>
        <v>2</v>
      </c>
      <c r="I118" s="118">
        <f t="shared" si="77"/>
        <v>4046.8410000000003</v>
      </c>
      <c r="J118" s="119">
        <f t="shared" si="78"/>
        <v>2.2688932152579278E-2</v>
      </c>
      <c r="K118" s="119">
        <f t="shared" si="79"/>
        <v>0.32763786789702681</v>
      </c>
      <c r="L118" s="119">
        <f t="shared" si="80"/>
        <v>0.19570820795776259</v>
      </c>
      <c r="M118" s="120">
        <f t="shared" si="81"/>
        <v>23.231999999999999</v>
      </c>
      <c r="N118" s="121">
        <f t="shared" si="82"/>
        <v>0.81545086649067755</v>
      </c>
      <c r="O118" s="121">
        <f t="shared" si="83"/>
        <v>67.163498640050349</v>
      </c>
      <c r="P118" s="221">
        <f t="shared" si="84"/>
        <v>22</v>
      </c>
      <c r="Q118" s="222">
        <f t="shared" si="85"/>
        <v>33</v>
      </c>
      <c r="R118" s="222">
        <f t="shared" si="86"/>
        <v>2718</v>
      </c>
      <c r="T118">
        <v>531</v>
      </c>
      <c r="U118">
        <v>5773</v>
      </c>
      <c r="V118" t="s">
        <v>456</v>
      </c>
      <c r="W118">
        <v>4046.8409999999999</v>
      </c>
      <c r="X118">
        <v>1762.53</v>
      </c>
      <c r="Y118">
        <v>2.2959999999999998</v>
      </c>
      <c r="Z118">
        <v>23.231999999999999</v>
      </c>
      <c r="AA118">
        <v>153.58580900000001</v>
      </c>
      <c r="AB118">
        <v>3.4846979999999999</v>
      </c>
      <c r="AC118">
        <v>50.320526999999998</v>
      </c>
      <c r="AD118" s="1">
        <v>792</v>
      </c>
      <c r="AE118">
        <v>33</v>
      </c>
      <c r="AF118">
        <v>2718</v>
      </c>
      <c r="AG118">
        <v>96</v>
      </c>
      <c r="AH118">
        <v>26.349055</v>
      </c>
      <c r="AI118">
        <v>33961.1</v>
      </c>
      <c r="AJ118">
        <v>12647.1</v>
      </c>
      <c r="AK118">
        <v>22</v>
      </c>
      <c r="AL118">
        <v>18960</v>
      </c>
      <c r="AM118" t="s">
        <v>457</v>
      </c>
      <c r="AN118" t="s">
        <v>706</v>
      </c>
      <c r="AO118">
        <v>3823.57</v>
      </c>
      <c r="AR118" t="s">
        <v>118</v>
      </c>
      <c r="AS118" t="s">
        <v>121</v>
      </c>
      <c r="AT118" t="s">
        <v>236</v>
      </c>
      <c r="AU118" t="s">
        <v>456</v>
      </c>
      <c r="AV118" t="s">
        <v>48</v>
      </c>
      <c r="AW118">
        <v>2</v>
      </c>
      <c r="BB118">
        <v>0.8199531882663893</v>
      </c>
      <c r="BC118" t="s">
        <v>67</v>
      </c>
      <c r="BF118" t="s">
        <v>118</v>
      </c>
      <c r="BG118" t="s">
        <v>121</v>
      </c>
      <c r="BH118" t="s">
        <v>456</v>
      </c>
      <c r="BI118">
        <v>5773</v>
      </c>
      <c r="BJ118">
        <v>2</v>
      </c>
      <c r="BK118" t="s">
        <v>236</v>
      </c>
      <c r="BL118" t="s">
        <v>238</v>
      </c>
      <c r="BM118">
        <v>0.8199531882663893</v>
      </c>
      <c r="BN118" t="s">
        <v>67</v>
      </c>
      <c r="BO118" t="s">
        <v>179</v>
      </c>
      <c r="BP118">
        <v>4046.8410000000003</v>
      </c>
    </row>
    <row r="119" spans="1:68" ht="16.5">
      <c r="A119" s="127" t="str">
        <f t="shared" si="70"/>
        <v>청라교통</v>
      </c>
      <c r="B119" s="128" t="str">
        <f t="shared" si="35"/>
        <v>최준이</v>
      </c>
      <c r="C119" s="129" t="str">
        <f t="shared" si="71"/>
        <v>C</v>
      </c>
      <c r="D119" s="130">
        <f t="shared" si="72"/>
        <v>0.86379926090031589</v>
      </c>
      <c r="E119" s="131">
        <f t="shared" si="73"/>
        <v>8249</v>
      </c>
      <c r="F119" s="132" t="str">
        <f t="shared" si="74"/>
        <v>112</v>
      </c>
      <c r="G119" s="133" t="str">
        <f t="shared" si="75"/>
        <v>70바6056</v>
      </c>
      <c r="H119" s="134">
        <f t="shared" si="76"/>
        <v>3</v>
      </c>
      <c r="I119" s="135">
        <f t="shared" si="77"/>
        <v>1174.9430000000002</v>
      </c>
      <c r="J119" s="136">
        <f t="shared" si="78"/>
        <v>1.1820857416812764E-2</v>
      </c>
      <c r="K119" s="136">
        <f t="shared" si="79"/>
        <v>0.38584254094846454</v>
      </c>
      <c r="L119" s="136">
        <f t="shared" si="80"/>
        <v>0.15660334160891207</v>
      </c>
      <c r="M119" s="137">
        <f t="shared" si="81"/>
        <v>16.068999999999999</v>
      </c>
      <c r="N119" s="138">
        <f t="shared" si="82"/>
        <v>0.24869332382772183</v>
      </c>
      <c r="O119" s="138">
        <f t="shared" si="83"/>
        <v>67.230095208094141</v>
      </c>
      <c r="P119" s="219">
        <f t="shared" si="84"/>
        <v>5</v>
      </c>
      <c r="Q119" s="220">
        <f t="shared" si="85"/>
        <v>3</v>
      </c>
      <c r="R119" s="220">
        <f t="shared" si="86"/>
        <v>811</v>
      </c>
      <c r="T119">
        <v>531</v>
      </c>
      <c r="U119">
        <v>8249</v>
      </c>
      <c r="V119" t="s">
        <v>511</v>
      </c>
      <c r="W119">
        <v>1206.3050000000001</v>
      </c>
      <c r="X119">
        <v>639.34299999999996</v>
      </c>
      <c r="Y119">
        <v>1.887</v>
      </c>
      <c r="Z119">
        <v>16.068999999999999</v>
      </c>
      <c r="AA119">
        <v>69.343869999999995</v>
      </c>
      <c r="AB119">
        <v>0.81970399999999999</v>
      </c>
      <c r="AC119">
        <v>26.755814999999998</v>
      </c>
      <c r="AD119" s="1">
        <v>184</v>
      </c>
      <c r="AE119">
        <v>3</v>
      </c>
      <c r="AF119">
        <v>811</v>
      </c>
      <c r="AG119">
        <v>84</v>
      </c>
      <c r="AH119">
        <v>17.395986000000001</v>
      </c>
      <c r="AI119">
        <v>1591.2</v>
      </c>
      <c r="AJ119">
        <v>0</v>
      </c>
      <c r="AK119">
        <v>5</v>
      </c>
      <c r="AL119">
        <v>2568</v>
      </c>
      <c r="AM119" t="s">
        <v>512</v>
      </c>
      <c r="AN119" t="s">
        <v>707</v>
      </c>
      <c r="AO119">
        <v>1030.0150000000001</v>
      </c>
      <c r="AR119" t="s">
        <v>118</v>
      </c>
      <c r="AS119" t="s">
        <v>119</v>
      </c>
      <c r="AT119" t="s">
        <v>485</v>
      </c>
      <c r="AU119" t="s">
        <v>511</v>
      </c>
      <c r="AV119" t="s">
        <v>48</v>
      </c>
      <c r="AW119">
        <v>3</v>
      </c>
      <c r="BB119">
        <v>0.86379926090031589</v>
      </c>
      <c r="BC119" t="s">
        <v>69</v>
      </c>
      <c r="BF119" t="s">
        <v>118</v>
      </c>
      <c r="BG119" t="s">
        <v>119</v>
      </c>
      <c r="BH119" t="s">
        <v>511</v>
      </c>
      <c r="BI119">
        <v>8249</v>
      </c>
      <c r="BJ119">
        <v>3</v>
      </c>
      <c r="BK119" t="s">
        <v>485</v>
      </c>
      <c r="BL119" t="s">
        <v>252</v>
      </c>
      <c r="BM119">
        <v>0.86379926090031589</v>
      </c>
      <c r="BN119" t="s">
        <v>69</v>
      </c>
      <c r="BO119" t="s">
        <v>177</v>
      </c>
      <c r="BP119">
        <v>1174.9430000000002</v>
      </c>
    </row>
    <row r="120" spans="1:68" ht="16.5">
      <c r="A120" s="110" t="str">
        <f t="shared" si="70"/>
        <v>청라교통</v>
      </c>
      <c r="B120" s="111" t="str">
        <f t="shared" si="35"/>
        <v>추성배</v>
      </c>
      <c r="C120" s="112" t="str">
        <f t="shared" si="71"/>
        <v>B</v>
      </c>
      <c r="D120" s="113">
        <f t="shared" si="72"/>
        <v>0.93909090909090898</v>
      </c>
      <c r="E120" s="114">
        <f t="shared" si="73"/>
        <v>1353</v>
      </c>
      <c r="F120" s="115" t="str">
        <f t="shared" si="74"/>
        <v>112</v>
      </c>
      <c r="G120" s="116" t="str">
        <f t="shared" si="75"/>
        <v>72바1611</v>
      </c>
      <c r="H120" s="117">
        <f t="shared" si="76"/>
        <v>1</v>
      </c>
      <c r="I120" s="118">
        <f t="shared" si="77"/>
        <v>2497.3809999999999</v>
      </c>
      <c r="J120" s="119">
        <f t="shared" si="78"/>
        <v>2.17731011114345E-2</v>
      </c>
      <c r="K120" s="119">
        <f t="shared" si="79"/>
        <v>0.37454535509242332</v>
      </c>
      <c r="L120" s="119">
        <f t="shared" si="80"/>
        <v>0.19940890076444084</v>
      </c>
      <c r="M120" s="120">
        <f t="shared" si="81"/>
        <v>13.148</v>
      </c>
      <c r="N120" s="121">
        <f t="shared" si="82"/>
        <v>0.20020973972333417</v>
      </c>
      <c r="O120" s="121">
        <f t="shared" si="83"/>
        <v>18.259128262768076</v>
      </c>
      <c r="P120" s="221">
        <f t="shared" si="84"/>
        <v>42</v>
      </c>
      <c r="Q120" s="222">
        <f t="shared" si="85"/>
        <v>5</v>
      </c>
      <c r="R120" s="222">
        <f t="shared" si="86"/>
        <v>456</v>
      </c>
      <c r="T120">
        <v>531</v>
      </c>
      <c r="U120">
        <v>1353</v>
      </c>
      <c r="V120" t="s">
        <v>458</v>
      </c>
      <c r="W120">
        <v>2497.3809999999999</v>
      </c>
      <c r="X120">
        <v>1208.9490000000001</v>
      </c>
      <c r="Y120">
        <v>2.0659999999999998</v>
      </c>
      <c r="Z120">
        <v>13.148</v>
      </c>
      <c r="AA120">
        <v>166.98608899999999</v>
      </c>
      <c r="AB120">
        <v>3.635805</v>
      </c>
      <c r="AC120">
        <v>62.543863999999999</v>
      </c>
      <c r="AD120" s="1">
        <v>498</v>
      </c>
      <c r="AE120">
        <v>5</v>
      </c>
      <c r="AF120">
        <v>456</v>
      </c>
      <c r="AG120">
        <v>104</v>
      </c>
      <c r="AH120">
        <v>14.955622999999999</v>
      </c>
      <c r="AI120">
        <v>6133.3</v>
      </c>
      <c r="AJ120">
        <v>808.9</v>
      </c>
      <c r="AK120">
        <v>42</v>
      </c>
      <c r="AL120">
        <v>26437</v>
      </c>
      <c r="AM120" t="s">
        <v>459</v>
      </c>
      <c r="AN120" t="s">
        <v>708</v>
      </c>
      <c r="AO120">
        <v>2497.3809999999999</v>
      </c>
      <c r="AR120" t="s">
        <v>118</v>
      </c>
      <c r="AS120" t="s">
        <v>119</v>
      </c>
      <c r="AT120" t="s">
        <v>220</v>
      </c>
      <c r="AU120" t="s">
        <v>458</v>
      </c>
      <c r="AV120" t="s">
        <v>48</v>
      </c>
      <c r="AW120">
        <v>1</v>
      </c>
      <c r="BB120">
        <v>0.93909090909090898</v>
      </c>
      <c r="BC120" t="s">
        <v>68</v>
      </c>
      <c r="BF120" t="s">
        <v>118</v>
      </c>
      <c r="BG120" t="s">
        <v>119</v>
      </c>
      <c r="BH120" t="s">
        <v>458</v>
      </c>
      <c r="BI120">
        <v>1353</v>
      </c>
      <c r="BJ120">
        <v>1</v>
      </c>
      <c r="BK120" t="s">
        <v>220</v>
      </c>
      <c r="BL120" t="s">
        <v>174</v>
      </c>
      <c r="BM120">
        <v>0.93909090909090898</v>
      </c>
      <c r="BN120" t="s">
        <v>68</v>
      </c>
      <c r="BO120" t="s">
        <v>175</v>
      </c>
      <c r="BP120">
        <v>2497.3809999999999</v>
      </c>
    </row>
    <row r="121" spans="1:68" ht="16.5">
      <c r="A121" s="127" t="str">
        <f t="shared" si="70"/>
        <v>청라교통</v>
      </c>
      <c r="B121" s="128" t="str">
        <f t="shared" si="35"/>
        <v>추지호</v>
      </c>
      <c r="C121" s="129" t="str">
        <f t="shared" si="71"/>
        <v>F</v>
      </c>
      <c r="D121" s="130">
        <f t="shared" si="72"/>
        <v>0.7569841146317795</v>
      </c>
      <c r="E121" s="131">
        <f t="shared" si="73"/>
        <v>4377</v>
      </c>
      <c r="F121" s="132" t="str">
        <f t="shared" si="74"/>
        <v>307</v>
      </c>
      <c r="G121" s="133" t="str">
        <f t="shared" si="75"/>
        <v>70바6052</v>
      </c>
      <c r="H121" s="134">
        <f t="shared" si="76"/>
        <v>2</v>
      </c>
      <c r="I121" s="135">
        <f t="shared" si="77"/>
        <v>3659.0950000000003</v>
      </c>
      <c r="J121" s="136">
        <f t="shared" si="78"/>
        <v>5.0216037753559949E-2</v>
      </c>
      <c r="K121" s="136">
        <f t="shared" si="79"/>
        <v>0.31814049108066539</v>
      </c>
      <c r="L121" s="136">
        <f t="shared" si="80"/>
        <v>0.21234758867971451</v>
      </c>
      <c r="M121" s="137">
        <f t="shared" si="81"/>
        <v>26.471</v>
      </c>
      <c r="N121" s="138">
        <f t="shared" si="82"/>
        <v>0.38260826789137753</v>
      </c>
      <c r="O121" s="138">
        <f t="shared" si="83"/>
        <v>109.18000215900381</v>
      </c>
      <c r="P121" s="219">
        <f t="shared" si="84"/>
        <v>22</v>
      </c>
      <c r="Q121" s="220">
        <f t="shared" si="85"/>
        <v>14</v>
      </c>
      <c r="R121" s="220">
        <f t="shared" si="86"/>
        <v>3995</v>
      </c>
      <c r="T121">
        <v>531</v>
      </c>
      <c r="U121">
        <v>4377</v>
      </c>
      <c r="V121" t="s">
        <v>460</v>
      </c>
      <c r="W121">
        <v>3659.0949999999998</v>
      </c>
      <c r="X121">
        <v>1726.3119999999999</v>
      </c>
      <c r="Y121">
        <v>2.12</v>
      </c>
      <c r="Z121">
        <v>26.471</v>
      </c>
      <c r="AA121">
        <v>141.58219800000001</v>
      </c>
      <c r="AB121">
        <v>7.1096969999999997</v>
      </c>
      <c r="AC121">
        <v>45.043030000000002</v>
      </c>
      <c r="AD121" s="1">
        <v>777</v>
      </c>
      <c r="AE121">
        <v>14</v>
      </c>
      <c r="AF121">
        <v>3995</v>
      </c>
      <c r="AG121">
        <v>95</v>
      </c>
      <c r="AH121">
        <v>25.844315000000002</v>
      </c>
      <c r="AI121">
        <v>36118.5</v>
      </c>
      <c r="AJ121">
        <v>15813</v>
      </c>
      <c r="AK121">
        <v>22</v>
      </c>
      <c r="AL121">
        <v>12141</v>
      </c>
      <c r="AM121" t="s">
        <v>461</v>
      </c>
      <c r="AN121" t="s">
        <v>709</v>
      </c>
      <c r="AO121">
        <v>3405.0070000000001</v>
      </c>
      <c r="AR121" t="s">
        <v>118</v>
      </c>
      <c r="AS121" t="s">
        <v>121</v>
      </c>
      <c r="AT121" t="s">
        <v>238</v>
      </c>
      <c r="AU121" t="s">
        <v>460</v>
      </c>
      <c r="AV121" t="s">
        <v>48</v>
      </c>
      <c r="AW121">
        <v>2</v>
      </c>
      <c r="BB121">
        <v>0.7569841146317795</v>
      </c>
      <c r="BC121" t="s">
        <v>70</v>
      </c>
      <c r="BF121" t="s">
        <v>118</v>
      </c>
      <c r="BG121" t="s">
        <v>121</v>
      </c>
      <c r="BH121" t="s">
        <v>460</v>
      </c>
      <c r="BI121">
        <v>4377</v>
      </c>
      <c r="BJ121">
        <v>2</v>
      </c>
      <c r="BK121" t="s">
        <v>238</v>
      </c>
      <c r="BL121" t="s">
        <v>239</v>
      </c>
      <c r="BM121">
        <v>0.7569841146317795</v>
      </c>
      <c r="BN121" t="s">
        <v>70</v>
      </c>
      <c r="BO121" t="s">
        <v>188</v>
      </c>
      <c r="BP121">
        <v>3659.0950000000003</v>
      </c>
    </row>
    <row r="122" spans="1:68" ht="16.5">
      <c r="A122" s="110" t="str">
        <f t="shared" si="70"/>
        <v>청라교통</v>
      </c>
      <c r="B122" s="111" t="str">
        <f t="shared" si="35"/>
        <v>한덕귀</v>
      </c>
      <c r="C122" s="112" t="str">
        <f t="shared" si="71"/>
        <v>A</v>
      </c>
      <c r="D122" s="113">
        <f t="shared" si="72"/>
        <v>0.95952380952380956</v>
      </c>
      <c r="E122" s="114">
        <f t="shared" si="73"/>
        <v>4506</v>
      </c>
      <c r="F122" s="115" t="str">
        <f t="shared" si="74"/>
        <v>112</v>
      </c>
      <c r="G122" s="116" t="str">
        <f t="shared" si="75"/>
        <v>70바6032</v>
      </c>
      <c r="H122" s="117">
        <f t="shared" si="76"/>
        <v>1</v>
      </c>
      <c r="I122" s="118">
        <f t="shared" si="77"/>
        <v>2277.7600000000002</v>
      </c>
      <c r="J122" s="119">
        <f t="shared" si="78"/>
        <v>1.1248296934718549E-2</v>
      </c>
      <c r="K122" s="119">
        <f t="shared" si="79"/>
        <v>0.37693382398231989</v>
      </c>
      <c r="L122" s="119">
        <f t="shared" si="80"/>
        <v>0.31785613936499013</v>
      </c>
      <c r="M122" s="120">
        <f t="shared" si="81"/>
        <v>14.709</v>
      </c>
      <c r="N122" s="121">
        <f t="shared" si="82"/>
        <v>0.17561112672098902</v>
      </c>
      <c r="O122" s="121">
        <f t="shared" si="83"/>
        <v>29.458766507445908</v>
      </c>
      <c r="P122" s="221">
        <f t="shared" si="84"/>
        <v>2</v>
      </c>
      <c r="Q122" s="222">
        <f t="shared" si="85"/>
        <v>4</v>
      </c>
      <c r="R122" s="222">
        <f t="shared" si="86"/>
        <v>671</v>
      </c>
      <c r="T122">
        <v>531</v>
      </c>
      <c r="U122">
        <v>4506</v>
      </c>
      <c r="V122" t="s">
        <v>462</v>
      </c>
      <c r="W122">
        <v>2277.7600000000002</v>
      </c>
      <c r="X122">
        <v>1130.5050000000001</v>
      </c>
      <c r="Y122">
        <v>2.0150000000000001</v>
      </c>
      <c r="Z122">
        <v>14.709</v>
      </c>
      <c r="AA122">
        <v>135.35080099999999</v>
      </c>
      <c r="AB122">
        <v>1.5224660000000001</v>
      </c>
      <c r="AC122">
        <v>51.018295000000002</v>
      </c>
      <c r="AD122" s="1">
        <v>724</v>
      </c>
      <c r="AE122">
        <v>4</v>
      </c>
      <c r="AF122">
        <v>671</v>
      </c>
      <c r="AG122">
        <v>90</v>
      </c>
      <c r="AH122">
        <v>16.828565999999999</v>
      </c>
      <c r="AI122">
        <v>2199</v>
      </c>
      <c r="AJ122">
        <v>95.3</v>
      </c>
      <c r="AK122">
        <v>2</v>
      </c>
      <c r="AL122">
        <v>996</v>
      </c>
      <c r="AM122" t="s">
        <v>463</v>
      </c>
      <c r="AN122" t="s">
        <v>710</v>
      </c>
      <c r="AO122">
        <v>2277.7600000000002</v>
      </c>
      <c r="AR122" t="s">
        <v>118</v>
      </c>
      <c r="AS122" t="s">
        <v>119</v>
      </c>
      <c r="AT122" t="s">
        <v>207</v>
      </c>
      <c r="AU122" t="s">
        <v>462</v>
      </c>
      <c r="AV122" t="s">
        <v>48</v>
      </c>
      <c r="AW122">
        <v>1</v>
      </c>
      <c r="BB122">
        <v>0.95952380952380956</v>
      </c>
      <c r="BC122" t="s">
        <v>66</v>
      </c>
      <c r="BF122" t="s">
        <v>118</v>
      </c>
      <c r="BG122" t="s">
        <v>119</v>
      </c>
      <c r="BH122" t="s">
        <v>462</v>
      </c>
      <c r="BI122">
        <v>4506</v>
      </c>
      <c r="BJ122">
        <v>1</v>
      </c>
      <c r="BK122" t="s">
        <v>207</v>
      </c>
      <c r="BL122" t="s">
        <v>174</v>
      </c>
      <c r="BM122">
        <v>0.95952380952380956</v>
      </c>
      <c r="BN122" t="s">
        <v>66</v>
      </c>
      <c r="BO122" t="s">
        <v>178</v>
      </c>
      <c r="BP122">
        <v>2277.7600000000002</v>
      </c>
    </row>
    <row r="123" spans="1:68" ht="16.5">
      <c r="A123" s="127" t="str">
        <f t="shared" si="70"/>
        <v>청라교통</v>
      </c>
      <c r="B123" s="128" t="str">
        <f t="shared" si="35"/>
        <v>한동균</v>
      </c>
      <c r="C123" s="129" t="str">
        <f t="shared" si="71"/>
        <v>D</v>
      </c>
      <c r="D123" s="130">
        <f t="shared" si="72"/>
        <v>0.82816981053133165</v>
      </c>
      <c r="E123" s="131">
        <f t="shared" si="73"/>
        <v>5875</v>
      </c>
      <c r="F123" s="132" t="str">
        <f t="shared" si="74"/>
        <v>306</v>
      </c>
      <c r="G123" s="133" t="str">
        <f t="shared" si="75"/>
        <v>70바6087</v>
      </c>
      <c r="H123" s="134">
        <f t="shared" si="76"/>
        <v>12</v>
      </c>
      <c r="I123" s="135">
        <f t="shared" si="77"/>
        <v>4645.7920000000004</v>
      </c>
      <c r="J123" s="136">
        <f t="shared" si="78"/>
        <v>3.2373076647293727E-3</v>
      </c>
      <c r="K123" s="136">
        <f t="shared" si="79"/>
        <v>0.29732304060624648</v>
      </c>
      <c r="L123" s="136">
        <f t="shared" si="80"/>
        <v>0.20039640173300913</v>
      </c>
      <c r="M123" s="137">
        <f t="shared" si="81"/>
        <v>19.541</v>
      </c>
      <c r="N123" s="138">
        <f t="shared" si="82"/>
        <v>0</v>
      </c>
      <c r="O123" s="138">
        <f t="shared" si="83"/>
        <v>6.5220311197746259</v>
      </c>
      <c r="P123" s="219">
        <f t="shared" si="84"/>
        <v>60</v>
      </c>
      <c r="Q123" s="220">
        <f t="shared" si="85"/>
        <v>0</v>
      </c>
      <c r="R123" s="220">
        <f t="shared" si="86"/>
        <v>303</v>
      </c>
      <c r="T123">
        <v>531</v>
      </c>
      <c r="U123">
        <v>5875</v>
      </c>
      <c r="V123" t="s">
        <v>464</v>
      </c>
      <c r="W123">
        <v>4645.7920000000004</v>
      </c>
      <c r="X123">
        <v>1724.4680000000001</v>
      </c>
      <c r="Y123">
        <v>2.694</v>
      </c>
      <c r="Z123">
        <v>19.541</v>
      </c>
      <c r="AA123">
        <v>156.421648</v>
      </c>
      <c r="AB123">
        <v>0.50638499999999997</v>
      </c>
      <c r="AC123">
        <v>46.507759999999998</v>
      </c>
      <c r="AD123" s="1">
        <v>931</v>
      </c>
      <c r="AE123">
        <v>0</v>
      </c>
      <c r="AF123">
        <v>303</v>
      </c>
      <c r="AG123">
        <v>94</v>
      </c>
      <c r="AH123">
        <v>29.700441000000001</v>
      </c>
      <c r="AI123">
        <v>50352.3</v>
      </c>
      <c r="AJ123">
        <v>24511.5</v>
      </c>
      <c r="AK123">
        <v>60</v>
      </c>
      <c r="AL123">
        <v>23510</v>
      </c>
      <c r="AM123" t="s">
        <v>465</v>
      </c>
      <c r="AN123" t="s">
        <v>711</v>
      </c>
      <c r="AO123">
        <v>732.66800000000001</v>
      </c>
      <c r="AR123" t="s">
        <v>118</v>
      </c>
      <c r="AS123" t="s">
        <v>120</v>
      </c>
      <c r="AT123" t="s">
        <v>227</v>
      </c>
      <c r="AU123" t="s">
        <v>464</v>
      </c>
      <c r="AV123" t="s">
        <v>48</v>
      </c>
      <c r="AW123">
        <v>12</v>
      </c>
      <c r="BB123">
        <v>0.82816981053133165</v>
      </c>
      <c r="BC123" t="s">
        <v>67</v>
      </c>
      <c r="BF123" t="s">
        <v>118</v>
      </c>
      <c r="BG123" t="s">
        <v>120</v>
      </c>
      <c r="BH123" t="s">
        <v>464</v>
      </c>
      <c r="BI123">
        <v>5875</v>
      </c>
      <c r="BJ123">
        <v>12</v>
      </c>
      <c r="BK123" t="s">
        <v>227</v>
      </c>
      <c r="BL123" t="s">
        <v>235</v>
      </c>
      <c r="BM123">
        <v>0.82816981053133165</v>
      </c>
      <c r="BN123" t="s">
        <v>67</v>
      </c>
      <c r="BO123" t="s">
        <v>179</v>
      </c>
      <c r="BP123">
        <v>4645.7920000000004</v>
      </c>
    </row>
    <row r="124" spans="1:68" ht="16.5">
      <c r="A124" s="110" t="str">
        <f t="shared" si="70"/>
        <v>청라교통</v>
      </c>
      <c r="B124" s="111" t="str">
        <f t="shared" si="35"/>
        <v>한상오</v>
      </c>
      <c r="C124" s="112" t="str">
        <f t="shared" si="71"/>
        <v>D</v>
      </c>
      <c r="D124" s="113">
        <f t="shared" si="72"/>
        <v>0.82878155397410869</v>
      </c>
      <c r="E124" s="114">
        <f t="shared" si="73"/>
        <v>3588</v>
      </c>
      <c r="F124" s="115" t="str">
        <f t="shared" si="74"/>
        <v>306</v>
      </c>
      <c r="G124" s="116" t="str">
        <f t="shared" si="75"/>
        <v>72바1305</v>
      </c>
      <c r="H124" s="117">
        <f t="shared" si="76"/>
        <v>2</v>
      </c>
      <c r="I124" s="118">
        <f t="shared" si="77"/>
        <v>4256.4940000000006</v>
      </c>
      <c r="J124" s="119">
        <f t="shared" si="78"/>
        <v>2.3172100775200849E-2</v>
      </c>
      <c r="K124" s="119">
        <f t="shared" si="79"/>
        <v>0.27416567939472286</v>
      </c>
      <c r="L124" s="119">
        <f t="shared" si="80"/>
        <v>0.20462850411629852</v>
      </c>
      <c r="M124" s="120">
        <f t="shared" si="81"/>
        <v>21.100999999999999</v>
      </c>
      <c r="N124" s="121">
        <f t="shared" si="82"/>
        <v>0</v>
      </c>
      <c r="O124" s="121">
        <f t="shared" si="83"/>
        <v>7.8468335677202887</v>
      </c>
      <c r="P124" s="221">
        <f t="shared" si="84"/>
        <v>38</v>
      </c>
      <c r="Q124" s="222">
        <f t="shared" si="85"/>
        <v>0</v>
      </c>
      <c r="R124" s="222">
        <f t="shared" si="86"/>
        <v>334</v>
      </c>
      <c r="T124">
        <v>531</v>
      </c>
      <c r="U124">
        <v>3588</v>
      </c>
      <c r="V124" t="s">
        <v>466</v>
      </c>
      <c r="W124">
        <v>4256.4939999999997</v>
      </c>
      <c r="X124">
        <v>1599.942</v>
      </c>
      <c r="Y124">
        <v>2.66</v>
      </c>
      <c r="Z124">
        <v>21.100999999999999</v>
      </c>
      <c r="AA124">
        <v>140.697472</v>
      </c>
      <c r="AB124">
        <v>3.260256</v>
      </c>
      <c r="AC124">
        <v>38.574418000000001</v>
      </c>
      <c r="AD124" s="1">
        <v>871</v>
      </c>
      <c r="AE124">
        <v>0</v>
      </c>
      <c r="AF124">
        <v>334</v>
      </c>
      <c r="AG124">
        <v>92</v>
      </c>
      <c r="AH124">
        <v>30.25281</v>
      </c>
      <c r="AI124">
        <v>36957.300000000003</v>
      </c>
      <c r="AJ124">
        <v>18303.099999999999</v>
      </c>
      <c r="AK124">
        <v>38</v>
      </c>
      <c r="AL124">
        <v>13662</v>
      </c>
      <c r="AM124" t="s">
        <v>467</v>
      </c>
      <c r="AN124" t="s">
        <v>712</v>
      </c>
      <c r="AO124">
        <v>4012.5010000000002</v>
      </c>
      <c r="AR124" t="s">
        <v>118</v>
      </c>
      <c r="AS124" t="s">
        <v>120</v>
      </c>
      <c r="AT124" t="s">
        <v>231</v>
      </c>
      <c r="AU124" t="s">
        <v>466</v>
      </c>
      <c r="AV124" t="s">
        <v>48</v>
      </c>
      <c r="AW124">
        <v>2</v>
      </c>
      <c r="BB124">
        <v>0.82878155397410869</v>
      </c>
      <c r="BC124" t="s">
        <v>67</v>
      </c>
      <c r="BF124" t="s">
        <v>118</v>
      </c>
      <c r="BG124" t="s">
        <v>120</v>
      </c>
      <c r="BH124" t="s">
        <v>466</v>
      </c>
      <c r="BI124">
        <v>3588</v>
      </c>
      <c r="BJ124">
        <v>2</v>
      </c>
      <c r="BK124" t="s">
        <v>231</v>
      </c>
      <c r="BL124" t="s">
        <v>223</v>
      </c>
      <c r="BM124">
        <v>0.82878155397410869</v>
      </c>
      <c r="BN124" t="s">
        <v>67</v>
      </c>
      <c r="BO124" t="s">
        <v>179</v>
      </c>
      <c r="BP124">
        <v>4256.4940000000006</v>
      </c>
    </row>
    <row r="125" spans="1:68" ht="16.5">
      <c r="A125" s="127" t="str">
        <f t="shared" si="70"/>
        <v>청라교통</v>
      </c>
      <c r="B125" s="128" t="str">
        <f t="shared" si="35"/>
        <v>한종열</v>
      </c>
      <c r="C125" s="129" t="str">
        <f t="shared" si="71"/>
        <v>D</v>
      </c>
      <c r="D125" s="130">
        <f t="shared" si="72"/>
        <v>0.82187499999999991</v>
      </c>
      <c r="E125" s="131">
        <f t="shared" si="73"/>
        <v>5575</v>
      </c>
      <c r="F125" s="132" t="str">
        <f t="shared" si="74"/>
        <v>308</v>
      </c>
      <c r="G125" s="133" t="str">
        <f t="shared" si="75"/>
        <v>70바5088</v>
      </c>
      <c r="H125" s="134">
        <f t="shared" si="76"/>
        <v>1</v>
      </c>
      <c r="I125" s="135">
        <f t="shared" si="77"/>
        <v>4836.7700000000004</v>
      </c>
      <c r="J125" s="136">
        <f t="shared" si="78"/>
        <v>1.3850930776721962E-2</v>
      </c>
      <c r="K125" s="136">
        <f t="shared" si="79"/>
        <v>0.27403773325233916</v>
      </c>
      <c r="L125" s="136">
        <f t="shared" si="80"/>
        <v>0.19082983065144712</v>
      </c>
      <c r="M125" s="137">
        <f t="shared" si="81"/>
        <v>19.998000000000001</v>
      </c>
      <c r="N125" s="138">
        <f t="shared" si="82"/>
        <v>0.3702902931896826</v>
      </c>
      <c r="O125" s="138">
        <f t="shared" si="83"/>
        <v>10.080124647941361</v>
      </c>
      <c r="P125" s="219">
        <f t="shared" si="84"/>
        <v>15</v>
      </c>
      <c r="Q125" s="220">
        <f t="shared" si="85"/>
        <v>18</v>
      </c>
      <c r="R125" s="220">
        <f t="shared" si="86"/>
        <v>490</v>
      </c>
      <c r="T125">
        <v>531</v>
      </c>
      <c r="U125">
        <v>5575</v>
      </c>
      <c r="V125" t="s">
        <v>468</v>
      </c>
      <c r="W125">
        <v>4861.0510000000004</v>
      </c>
      <c r="X125">
        <v>1846.577</v>
      </c>
      <c r="Y125">
        <v>2.6320000000000001</v>
      </c>
      <c r="Z125">
        <v>19.998000000000001</v>
      </c>
      <c r="AA125">
        <v>141.22328899999999</v>
      </c>
      <c r="AB125">
        <v>1.9560740000000001</v>
      </c>
      <c r="AC125">
        <v>38.700510000000001</v>
      </c>
      <c r="AD125" s="1">
        <v>923</v>
      </c>
      <c r="AE125">
        <v>18</v>
      </c>
      <c r="AF125">
        <v>490</v>
      </c>
      <c r="AG125">
        <v>93</v>
      </c>
      <c r="AH125">
        <v>34.421028999999997</v>
      </c>
      <c r="AI125">
        <v>41536.800000000003</v>
      </c>
      <c r="AJ125">
        <v>19843.099999999999</v>
      </c>
      <c r="AK125">
        <v>15</v>
      </c>
      <c r="AL125">
        <v>3912</v>
      </c>
      <c r="AM125" t="s">
        <v>469</v>
      </c>
      <c r="AN125" t="s">
        <v>713</v>
      </c>
      <c r="AO125">
        <v>4836.7700000000004</v>
      </c>
      <c r="AR125" t="s">
        <v>118</v>
      </c>
      <c r="AS125" t="s">
        <v>122</v>
      </c>
      <c r="AT125" t="s">
        <v>247</v>
      </c>
      <c r="AU125" t="s">
        <v>468</v>
      </c>
      <c r="AV125" t="s">
        <v>48</v>
      </c>
      <c r="AW125">
        <v>1</v>
      </c>
      <c r="BB125">
        <v>0.82187499999999991</v>
      </c>
      <c r="BC125" t="s">
        <v>67</v>
      </c>
      <c r="BF125" t="s">
        <v>118</v>
      </c>
      <c r="BG125" t="s">
        <v>122</v>
      </c>
      <c r="BH125" t="s">
        <v>468</v>
      </c>
      <c r="BI125">
        <v>5575</v>
      </c>
      <c r="BJ125">
        <v>1</v>
      </c>
      <c r="BK125" t="s">
        <v>247</v>
      </c>
      <c r="BL125" t="s">
        <v>174</v>
      </c>
      <c r="BM125">
        <v>0.82187499999999991</v>
      </c>
      <c r="BN125" t="s">
        <v>67</v>
      </c>
      <c r="BO125" t="s">
        <v>179</v>
      </c>
      <c r="BP125">
        <v>4836.7700000000004</v>
      </c>
    </row>
    <row r="126" spans="1:68" ht="16.5">
      <c r="A126" s="110" t="str">
        <f t="shared" si="70"/>
        <v>청라교통</v>
      </c>
      <c r="B126" s="111" t="str">
        <f t="shared" si="35"/>
        <v>허오만</v>
      </c>
      <c r="C126" s="112" t="str">
        <f t="shared" si="71"/>
        <v>F</v>
      </c>
      <c r="D126" s="113">
        <f t="shared" si="72"/>
        <v>0.76757053698096911</v>
      </c>
      <c r="E126" s="114">
        <f t="shared" si="73"/>
        <v>6306</v>
      </c>
      <c r="F126" s="115" t="str">
        <f t="shared" si="74"/>
        <v>306</v>
      </c>
      <c r="G126" s="116" t="str">
        <f t="shared" si="75"/>
        <v>72바1381</v>
      </c>
      <c r="H126" s="117">
        <f t="shared" si="76"/>
        <v>2</v>
      </c>
      <c r="I126" s="118">
        <f t="shared" si="77"/>
        <v>3963.2080000000001</v>
      </c>
      <c r="J126" s="119">
        <f t="shared" si="78"/>
        <v>6.7005119969747742E-2</v>
      </c>
      <c r="K126" s="119">
        <f t="shared" si="79"/>
        <v>0.33532129621040607</v>
      </c>
      <c r="L126" s="119">
        <f t="shared" si="80"/>
        <v>0.15770052947006566</v>
      </c>
      <c r="M126" s="120">
        <f t="shared" si="81"/>
        <v>22.681000000000001</v>
      </c>
      <c r="N126" s="121">
        <f t="shared" si="82"/>
        <v>0</v>
      </c>
      <c r="O126" s="121">
        <f t="shared" si="83"/>
        <v>6.7621987036764155</v>
      </c>
      <c r="P126" s="221">
        <f t="shared" si="84"/>
        <v>60</v>
      </c>
      <c r="Q126" s="222">
        <f t="shared" si="85"/>
        <v>0</v>
      </c>
      <c r="R126" s="222">
        <f t="shared" si="86"/>
        <v>268</v>
      </c>
      <c r="T126">
        <v>531</v>
      </c>
      <c r="U126">
        <v>6306</v>
      </c>
      <c r="V126" t="s">
        <v>470</v>
      </c>
      <c r="W126">
        <v>3963.2080000000001</v>
      </c>
      <c r="X126">
        <v>1565.0129999999999</v>
      </c>
      <c r="Y126">
        <v>2.532</v>
      </c>
      <c r="Z126">
        <v>22.681000000000001</v>
      </c>
      <c r="AA126">
        <v>148.57470599999999</v>
      </c>
      <c r="AB126">
        <v>9.9552659999999999</v>
      </c>
      <c r="AC126">
        <v>49.820262999999997</v>
      </c>
      <c r="AD126" s="1">
        <v>625</v>
      </c>
      <c r="AE126">
        <v>0</v>
      </c>
      <c r="AF126">
        <v>268</v>
      </c>
      <c r="AG126">
        <v>93</v>
      </c>
      <c r="AH126">
        <v>26.674849999999999</v>
      </c>
      <c r="AI126">
        <v>49267.6</v>
      </c>
      <c r="AJ126">
        <v>29077.7</v>
      </c>
      <c r="AK126">
        <v>60</v>
      </c>
      <c r="AL126">
        <v>54852</v>
      </c>
      <c r="AM126" t="s">
        <v>471</v>
      </c>
      <c r="AN126" t="s">
        <v>714</v>
      </c>
      <c r="AO126">
        <v>3718.433</v>
      </c>
      <c r="AR126" t="s">
        <v>118</v>
      </c>
      <c r="AS126" t="s">
        <v>120</v>
      </c>
      <c r="AT126" t="s">
        <v>234</v>
      </c>
      <c r="AU126" t="s">
        <v>470</v>
      </c>
      <c r="AV126" t="s">
        <v>48</v>
      </c>
      <c r="AW126">
        <v>2</v>
      </c>
      <c r="BB126">
        <v>0.76757053698096911</v>
      </c>
      <c r="BC126" t="s">
        <v>70</v>
      </c>
      <c r="BF126" t="s">
        <v>118</v>
      </c>
      <c r="BG126" t="s">
        <v>120</v>
      </c>
      <c r="BH126" t="s">
        <v>470</v>
      </c>
      <c r="BI126">
        <v>6306</v>
      </c>
      <c r="BJ126">
        <v>2</v>
      </c>
      <c r="BK126" t="s">
        <v>234</v>
      </c>
      <c r="BL126" t="s">
        <v>226</v>
      </c>
      <c r="BM126">
        <v>0.76757053698096911</v>
      </c>
      <c r="BN126" t="s">
        <v>70</v>
      </c>
      <c r="BO126" t="s">
        <v>188</v>
      </c>
      <c r="BP126">
        <v>3963.2080000000001</v>
      </c>
    </row>
    <row r="127" spans="1:68" ht="16.5">
      <c r="A127" s="127" t="str">
        <f t="shared" ref="A127:A128" si="87">BF127</f>
        <v>청라교통</v>
      </c>
      <c r="B127" s="128" t="str">
        <f t="shared" ref="B127:B128" si="88">IF(BH127="null", E127, BH127)</f>
        <v>홍대경</v>
      </c>
      <c r="C127" s="129" t="str">
        <f t="shared" ref="C127:C128" si="89">BN127</f>
        <v>D</v>
      </c>
      <c r="D127" s="130">
        <f t="shared" ref="D127:D128" si="90">BM127</f>
        <v>0.83411875948406766</v>
      </c>
      <c r="E127" s="131">
        <f t="shared" ref="E127:E128" si="91">U127</f>
        <v>4695</v>
      </c>
      <c r="F127" s="132" t="str">
        <f t="shared" ref="F127:F128" si="92">BG127</f>
        <v>307</v>
      </c>
      <c r="G127" s="133" t="str">
        <f t="shared" ref="G127:G128" si="93">BK127</f>
        <v>72바1700</v>
      </c>
      <c r="H127" s="134">
        <f t="shared" ref="H127:H128" si="94">BJ127</f>
        <v>3</v>
      </c>
      <c r="I127" s="135">
        <f t="shared" ref="I127:I128" si="95">BP127</f>
        <v>3671.4769999999999</v>
      </c>
      <c r="J127" s="136">
        <f t="shared" ref="J127:J128" si="96">AB127/AA127</f>
        <v>5.4412837055697896E-2</v>
      </c>
      <c r="K127" s="136">
        <f t="shared" ref="K127:K128" si="97">AC127/AA127</f>
        <v>0.31778493757357068</v>
      </c>
      <c r="L127" s="136">
        <f t="shared" ref="L127:L128" si="98">AD127/I127</f>
        <v>0.18330497508223531</v>
      </c>
      <c r="M127" s="137">
        <f t="shared" ref="M127:M128" si="99">Z127</f>
        <v>21.271000000000001</v>
      </c>
      <c r="N127" s="138">
        <f t="shared" ref="N127:N128" si="100">AE127*100/W127</f>
        <v>0.32684393773949832</v>
      </c>
      <c r="O127" s="138">
        <f t="shared" ref="O127:O128" si="101">AF127*100/W127</f>
        <v>55.318336462410088</v>
      </c>
      <c r="P127" s="219">
        <f t="shared" ref="P127:P128" si="102">AK127</f>
        <v>26</v>
      </c>
      <c r="Q127" s="220">
        <f t="shared" ref="Q127:Q128" si="103">AE127</f>
        <v>12</v>
      </c>
      <c r="R127" s="220">
        <f t="shared" ref="R127:R128" si="104">AF127</f>
        <v>2031</v>
      </c>
      <c r="T127">
        <v>531</v>
      </c>
      <c r="U127">
        <v>4695</v>
      </c>
      <c r="V127" t="s">
        <v>472</v>
      </c>
      <c r="W127">
        <v>3671.4769999999999</v>
      </c>
      <c r="X127">
        <v>1568.2629999999999</v>
      </c>
      <c r="Y127">
        <v>2.3410000000000002</v>
      </c>
      <c r="Z127">
        <v>21.271000000000001</v>
      </c>
      <c r="AA127">
        <v>149.254412</v>
      </c>
      <c r="AB127">
        <v>8.1213560000000005</v>
      </c>
      <c r="AC127">
        <v>47.430804000000002</v>
      </c>
      <c r="AD127" s="1">
        <v>673</v>
      </c>
      <c r="AE127">
        <v>12</v>
      </c>
      <c r="AF127">
        <v>2031</v>
      </c>
      <c r="AG127">
        <v>92</v>
      </c>
      <c r="AH127">
        <v>24.598783000000001</v>
      </c>
      <c r="AI127">
        <v>26242.9</v>
      </c>
      <c r="AJ127">
        <v>10320.4</v>
      </c>
      <c r="AK127">
        <v>26</v>
      </c>
      <c r="AL127">
        <v>10635</v>
      </c>
      <c r="AM127" t="s">
        <v>473</v>
      </c>
      <c r="AN127" t="s">
        <v>715</v>
      </c>
      <c r="AO127">
        <v>3168.9070000000002</v>
      </c>
      <c r="AR127" t="s">
        <v>118</v>
      </c>
      <c r="AS127" t="s">
        <v>121</v>
      </c>
      <c r="AT127" t="s">
        <v>240</v>
      </c>
      <c r="AU127" t="s">
        <v>472</v>
      </c>
      <c r="AV127" t="s">
        <v>48</v>
      </c>
      <c r="AW127">
        <v>3</v>
      </c>
      <c r="BB127">
        <v>0.83411875948406766</v>
      </c>
      <c r="BC127" t="s">
        <v>67</v>
      </c>
      <c r="BF127" t="s">
        <v>118</v>
      </c>
      <c r="BG127" t="s">
        <v>121</v>
      </c>
      <c r="BH127" t="s">
        <v>472</v>
      </c>
      <c r="BI127">
        <v>4695</v>
      </c>
      <c r="BJ127">
        <v>3</v>
      </c>
      <c r="BK127" t="s">
        <v>240</v>
      </c>
      <c r="BL127" t="s">
        <v>237</v>
      </c>
      <c r="BM127">
        <v>0.83411875948406766</v>
      </c>
      <c r="BN127" t="s">
        <v>67</v>
      </c>
      <c r="BO127" t="s">
        <v>179</v>
      </c>
      <c r="BP127">
        <v>3671.4769999999999</v>
      </c>
    </row>
    <row r="128" spans="1:68" ht="16.5">
      <c r="A128" s="110" t="str">
        <f t="shared" si="87"/>
        <v>청라교통</v>
      </c>
      <c r="B128" s="111" t="str">
        <f t="shared" si="88"/>
        <v>황현익</v>
      </c>
      <c r="C128" s="112" t="str">
        <f t="shared" si="89"/>
        <v>B</v>
      </c>
      <c r="D128" s="113">
        <f t="shared" si="90"/>
        <v>0.9031818181818182</v>
      </c>
      <c r="E128" s="114">
        <f t="shared" si="91"/>
        <v>788</v>
      </c>
      <c r="F128" s="115" t="str">
        <f t="shared" si="92"/>
        <v>112</v>
      </c>
      <c r="G128" s="116" t="str">
        <f t="shared" si="93"/>
        <v>70바6066</v>
      </c>
      <c r="H128" s="117">
        <f t="shared" si="94"/>
        <v>1</v>
      </c>
      <c r="I128" s="118">
        <f t="shared" si="95"/>
        <v>2399.7559999999999</v>
      </c>
      <c r="J128" s="119">
        <f t="shared" si="96"/>
        <v>1.3434892012300522E-2</v>
      </c>
      <c r="K128" s="119">
        <f t="shared" si="97"/>
        <v>0.36160108846937966</v>
      </c>
      <c r="L128" s="119">
        <f t="shared" si="98"/>
        <v>0.22210591410126698</v>
      </c>
      <c r="M128" s="120">
        <f t="shared" si="99"/>
        <v>12.667999999999999</v>
      </c>
      <c r="N128" s="121">
        <f t="shared" si="100"/>
        <v>4.1670903208492864E-2</v>
      </c>
      <c r="O128" s="121">
        <f t="shared" si="101"/>
        <v>32.628317212249911</v>
      </c>
      <c r="P128" s="221">
        <f t="shared" si="102"/>
        <v>2</v>
      </c>
      <c r="Q128" s="222">
        <f t="shared" si="103"/>
        <v>1</v>
      </c>
      <c r="R128" s="222">
        <f t="shared" si="104"/>
        <v>783</v>
      </c>
      <c r="T128">
        <v>531</v>
      </c>
      <c r="U128">
        <v>788</v>
      </c>
      <c r="V128" t="s">
        <v>474</v>
      </c>
      <c r="W128">
        <v>2399.7559999999999</v>
      </c>
      <c r="X128">
        <v>1207.6369999999999</v>
      </c>
      <c r="Y128">
        <v>1.9870000000000001</v>
      </c>
      <c r="Z128">
        <v>12.667999999999999</v>
      </c>
      <c r="AA128">
        <v>144.418578</v>
      </c>
      <c r="AB128">
        <v>1.940248</v>
      </c>
      <c r="AC128">
        <v>52.221915000000003</v>
      </c>
      <c r="AD128" s="1">
        <v>533</v>
      </c>
      <c r="AE128">
        <v>1</v>
      </c>
      <c r="AF128">
        <v>783</v>
      </c>
      <c r="AG128">
        <v>83</v>
      </c>
      <c r="AH128">
        <v>16.616671</v>
      </c>
      <c r="AI128">
        <v>2985</v>
      </c>
      <c r="AJ128">
        <v>7.8</v>
      </c>
      <c r="AK128">
        <v>2</v>
      </c>
      <c r="AL128">
        <v>1381</v>
      </c>
      <c r="AM128" t="s">
        <v>475</v>
      </c>
      <c r="AN128" t="s">
        <v>716</v>
      </c>
      <c r="AO128">
        <v>2399.7559999999999</v>
      </c>
      <c r="AR128" t="s">
        <v>118</v>
      </c>
      <c r="AS128" t="s">
        <v>119</v>
      </c>
      <c r="AT128" t="s">
        <v>213</v>
      </c>
      <c r="AU128" t="s">
        <v>474</v>
      </c>
      <c r="AV128" t="s">
        <v>48</v>
      </c>
      <c r="AW128">
        <v>1</v>
      </c>
      <c r="BB128">
        <v>0.9031818181818182</v>
      </c>
      <c r="BC128" t="s">
        <v>68</v>
      </c>
      <c r="BF128" t="s">
        <v>118</v>
      </c>
      <c r="BG128" t="s">
        <v>119</v>
      </c>
      <c r="BH128" t="s">
        <v>474</v>
      </c>
      <c r="BI128">
        <v>788</v>
      </c>
      <c r="BJ128">
        <v>1</v>
      </c>
      <c r="BK128" t="s">
        <v>213</v>
      </c>
      <c r="BL128" t="s">
        <v>174</v>
      </c>
      <c r="BM128">
        <v>0.9031818181818182</v>
      </c>
      <c r="BN128" t="s">
        <v>68</v>
      </c>
      <c r="BO128" t="s">
        <v>175</v>
      </c>
      <c r="BP128">
        <v>2399.7559999999999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8">
    <cfRule type="containsText" dxfId="30" priority="1" operator="containsText" text="F">
      <formula>NOT(ISERROR(SEARCH("F",C5)))</formula>
    </cfRule>
    <cfRule type="containsText" dxfId="29" priority="2" operator="containsText" text="D">
      <formula>NOT(ISERROR(SEARCH("D",C5)))</formula>
    </cfRule>
    <cfRule type="containsText" dxfId="28" priority="3" operator="containsText" text="C">
      <formula>NOT(ISERROR(SEARCH("C",C5)))</formula>
    </cfRule>
    <cfRule type="containsText" dxfId="27" priority="4" operator="containsText" text="B">
      <formula>NOT(ISERROR(SEARCH("B",C5)))</formula>
    </cfRule>
    <cfRule type="containsText" dxfId="26" priority="5" operator="containsText" text="A">
      <formula>NOT(ISERROR(SEARCH("A",C5)))</formula>
    </cfRule>
    <cfRule type="containsText" dxfId="25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59" t="s">
        <v>717</v>
      </c>
      <c r="B2" s="260"/>
      <c r="C2" s="261"/>
      <c r="D2" s="262"/>
      <c r="E2" s="259"/>
      <c r="F2" s="263"/>
      <c r="G2" s="259"/>
      <c r="H2" s="259"/>
      <c r="I2" s="259"/>
      <c r="J2" s="259"/>
      <c r="K2" s="247"/>
      <c r="L2" s="247"/>
      <c r="M2" s="247"/>
      <c r="N2" s="247"/>
      <c r="O2" s="247"/>
      <c r="P2" s="247"/>
      <c r="Q2" s="247"/>
      <c r="R2" s="247"/>
    </row>
    <row r="3" spans="1:18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</row>
    <row r="4" spans="1:18" ht="26.25">
      <c r="A4" s="264" t="s">
        <v>718</v>
      </c>
      <c r="B4" s="265"/>
      <c r="C4" s="266"/>
      <c r="D4" s="267"/>
      <c r="E4" s="268"/>
      <c r="F4" s="269"/>
      <c r="G4" s="247"/>
      <c r="H4" s="268"/>
      <c r="I4" s="247"/>
      <c r="J4" s="247"/>
      <c r="K4" s="247"/>
      <c r="L4" s="247"/>
      <c r="M4" s="247"/>
      <c r="N4" s="247"/>
      <c r="O4" s="247"/>
      <c r="P4" s="247"/>
      <c r="Q4" s="247"/>
      <c r="R4" s="247"/>
    </row>
    <row r="5" spans="1:18" ht="26.25">
      <c r="A5" s="250" t="s">
        <v>719</v>
      </c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</row>
    <row r="6" spans="1:18" ht="17.25">
      <c r="A6" s="251" t="s">
        <v>720</v>
      </c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</row>
    <row r="7" spans="1:18" ht="17.25">
      <c r="A7" s="251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</row>
    <row r="8" spans="1:18" ht="17.25">
      <c r="A8" s="248" t="s">
        <v>192</v>
      </c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</row>
    <row r="9" spans="1:18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</row>
    <row r="10" spans="1:18">
      <c r="A10" s="249" t="s">
        <v>721</v>
      </c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</row>
    <row r="11" spans="1:18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</row>
    <row r="12" spans="1:18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</row>
    <row r="13" spans="1:18" ht="37.5" customHeight="1">
      <c r="A13" s="270" t="s">
        <v>0</v>
      </c>
      <c r="B13" s="271" t="s">
        <v>74</v>
      </c>
      <c r="C13" s="272" t="s">
        <v>65</v>
      </c>
      <c r="D13" s="272" t="s">
        <v>158</v>
      </c>
      <c r="E13" s="273" t="s">
        <v>144</v>
      </c>
      <c r="F13" s="271" t="s">
        <v>149</v>
      </c>
      <c r="G13" s="273" t="s">
        <v>147</v>
      </c>
      <c r="H13" s="273" t="s">
        <v>151</v>
      </c>
      <c r="I13" s="228" t="s">
        <v>153</v>
      </c>
      <c r="J13" s="273" t="s">
        <v>11</v>
      </c>
      <c r="K13" s="273" t="s">
        <v>12</v>
      </c>
      <c r="L13" s="273" t="s">
        <v>13</v>
      </c>
      <c r="M13" s="273" t="s">
        <v>106</v>
      </c>
      <c r="N13" s="273" t="s">
        <v>6</v>
      </c>
      <c r="O13" s="273" t="s">
        <v>7</v>
      </c>
      <c r="P13" s="273" t="s">
        <v>180</v>
      </c>
      <c r="Q13" s="274" t="s">
        <v>182</v>
      </c>
      <c r="R13" s="274" t="s">
        <v>183</v>
      </c>
    </row>
    <row r="14" spans="1:18" ht="16.5">
      <c r="A14" s="275" t="s">
        <v>118</v>
      </c>
      <c r="B14" s="276" t="s">
        <v>254</v>
      </c>
      <c r="C14" s="277" t="s">
        <v>67</v>
      </c>
      <c r="D14" s="278">
        <v>0.80385646288240764</v>
      </c>
      <c r="E14" s="279">
        <v>3423</v>
      </c>
      <c r="F14" s="231" t="s">
        <v>122</v>
      </c>
      <c r="G14" s="280" t="s">
        <v>248</v>
      </c>
      <c r="H14" s="281">
        <v>2</v>
      </c>
      <c r="I14" s="232">
        <v>4810.8230000000003</v>
      </c>
      <c r="J14" s="282">
        <v>8.0743225447072655E-3</v>
      </c>
      <c r="K14" s="282">
        <v>0.31836478768734866</v>
      </c>
      <c r="L14" s="282">
        <v>0.15631421068702797</v>
      </c>
      <c r="M14" s="283">
        <v>23.536999999999999</v>
      </c>
      <c r="N14" s="284">
        <v>0.2702240344323622</v>
      </c>
      <c r="O14" s="284">
        <v>22.615673035570005</v>
      </c>
      <c r="P14" s="285">
        <v>34</v>
      </c>
      <c r="Q14" s="286">
        <v>13</v>
      </c>
      <c r="R14" s="286">
        <v>1088</v>
      </c>
    </row>
    <row r="15" spans="1:18" ht="16.5">
      <c r="A15" s="275" t="s">
        <v>118</v>
      </c>
      <c r="B15" s="276" t="s">
        <v>258</v>
      </c>
      <c r="C15" s="277" t="s">
        <v>70</v>
      </c>
      <c r="D15" s="278">
        <v>0.78246479462519658</v>
      </c>
      <c r="E15" s="279">
        <v>9832</v>
      </c>
      <c r="F15" s="231" t="s">
        <v>121</v>
      </c>
      <c r="G15" s="280" t="s">
        <v>239</v>
      </c>
      <c r="H15" s="281">
        <v>9</v>
      </c>
      <c r="I15" s="232">
        <v>4185.3600000000006</v>
      </c>
      <c r="J15" s="282">
        <v>4.207836477860482E-2</v>
      </c>
      <c r="K15" s="282">
        <v>0.30733092940482887</v>
      </c>
      <c r="L15" s="282">
        <v>0.20332779020203759</v>
      </c>
      <c r="M15" s="283">
        <v>23.768999999999998</v>
      </c>
      <c r="N15" s="284">
        <v>0</v>
      </c>
      <c r="O15" s="284">
        <v>7.1678421927862823</v>
      </c>
      <c r="P15" s="285">
        <v>7</v>
      </c>
      <c r="Q15" s="286">
        <v>3</v>
      </c>
      <c r="R15" s="286">
        <v>4119</v>
      </c>
    </row>
    <row r="16" spans="1:18" ht="16.5">
      <c r="A16" s="275" t="s">
        <v>118</v>
      </c>
      <c r="B16" s="276" t="s">
        <v>270</v>
      </c>
      <c r="C16" s="277" t="s">
        <v>70</v>
      </c>
      <c r="D16" s="278">
        <v>0.73912417557972798</v>
      </c>
      <c r="E16" s="279">
        <v>5231</v>
      </c>
      <c r="F16" s="231" t="s">
        <v>121</v>
      </c>
      <c r="G16" s="280" t="s">
        <v>237</v>
      </c>
      <c r="H16" s="281">
        <v>2</v>
      </c>
      <c r="I16" s="232">
        <v>3722.2259999999997</v>
      </c>
      <c r="J16" s="282">
        <v>3.072836204471454E-2</v>
      </c>
      <c r="K16" s="282">
        <v>0.33498914722436257</v>
      </c>
      <c r="L16" s="282">
        <v>0.23910423493898542</v>
      </c>
      <c r="M16" s="283">
        <v>23.553000000000001</v>
      </c>
      <c r="N16" s="284">
        <v>0.96716319750600854</v>
      </c>
      <c r="O16" s="284">
        <v>38.471602745239011</v>
      </c>
      <c r="P16" s="285">
        <v>53</v>
      </c>
      <c r="Q16" s="286">
        <v>36</v>
      </c>
      <c r="R16" s="286">
        <v>1432</v>
      </c>
    </row>
    <row r="17" spans="1:18" ht="16.5">
      <c r="A17" s="275" t="s">
        <v>118</v>
      </c>
      <c r="B17" s="276" t="s">
        <v>272</v>
      </c>
      <c r="C17" s="277" t="s">
        <v>67</v>
      </c>
      <c r="D17" s="278">
        <v>0.8459911275328853</v>
      </c>
      <c r="E17" s="279">
        <v>9455</v>
      </c>
      <c r="F17" s="231" t="s">
        <v>119</v>
      </c>
      <c r="G17" s="280" t="s">
        <v>198</v>
      </c>
      <c r="H17" s="281">
        <v>11</v>
      </c>
      <c r="I17" s="232">
        <v>1648.893</v>
      </c>
      <c r="J17" s="282">
        <v>2.1607840508450011E-2</v>
      </c>
      <c r="K17" s="282">
        <v>0.38996520786716554</v>
      </c>
      <c r="L17" s="282">
        <v>0.24224431321058826</v>
      </c>
      <c r="M17" s="283">
        <v>19.643000000000001</v>
      </c>
      <c r="N17" s="284">
        <v>0.42452724342937959</v>
      </c>
      <c r="O17" s="284">
        <v>46.030882537557012</v>
      </c>
      <c r="P17" s="285">
        <v>14</v>
      </c>
      <c r="Q17" s="286">
        <v>8</v>
      </c>
      <c r="R17" s="286">
        <v>766</v>
      </c>
    </row>
    <row r="18" spans="1:18" ht="16.5">
      <c r="A18" s="275" t="s">
        <v>118</v>
      </c>
      <c r="B18" s="276" t="s">
        <v>276</v>
      </c>
      <c r="C18" s="277" t="s">
        <v>67</v>
      </c>
      <c r="D18" s="278">
        <v>0.8186363636363635</v>
      </c>
      <c r="E18" s="279">
        <v>3311</v>
      </c>
      <c r="F18" s="231" t="s">
        <v>119</v>
      </c>
      <c r="G18" s="280" t="s">
        <v>205</v>
      </c>
      <c r="H18" s="281">
        <v>1</v>
      </c>
      <c r="I18" s="232">
        <v>1940.7750000000001</v>
      </c>
      <c r="J18" s="282">
        <v>1.2057063309655709E-2</v>
      </c>
      <c r="K18" s="282">
        <v>0.36659747914987084</v>
      </c>
      <c r="L18" s="282">
        <v>0.18909971531991085</v>
      </c>
      <c r="M18" s="283">
        <v>14.044</v>
      </c>
      <c r="N18" s="284">
        <v>0.20610323195630612</v>
      </c>
      <c r="O18" s="284">
        <v>16.951990828406178</v>
      </c>
      <c r="P18" s="285">
        <v>3</v>
      </c>
      <c r="Q18" s="286">
        <v>4</v>
      </c>
      <c r="R18" s="286">
        <v>329</v>
      </c>
    </row>
    <row r="19" spans="1:18" ht="16.5">
      <c r="A19" s="275" t="s">
        <v>118</v>
      </c>
      <c r="B19" s="276" t="s">
        <v>284</v>
      </c>
      <c r="C19" s="277" t="s">
        <v>67</v>
      </c>
      <c r="D19" s="278">
        <v>0.83079991952686727</v>
      </c>
      <c r="E19" s="279">
        <v>4250</v>
      </c>
      <c r="F19" s="231" t="s">
        <v>120</v>
      </c>
      <c r="G19" s="280" t="s">
        <v>235</v>
      </c>
      <c r="H19" s="281">
        <v>11</v>
      </c>
      <c r="I19" s="232">
        <v>4259.5459999999994</v>
      </c>
      <c r="J19" s="282">
        <v>1.6935599592552086E-2</v>
      </c>
      <c r="K19" s="282">
        <v>0.22785639535452015</v>
      </c>
      <c r="L19" s="282">
        <v>0.39652113159477559</v>
      </c>
      <c r="M19" s="283">
        <v>19.904</v>
      </c>
      <c r="N19" s="284">
        <v>7.0430041135839366E-2</v>
      </c>
      <c r="O19" s="284">
        <v>21.668975989459913</v>
      </c>
      <c r="P19" s="285">
        <v>5</v>
      </c>
      <c r="Q19" s="286">
        <v>3</v>
      </c>
      <c r="R19" s="286">
        <v>923</v>
      </c>
    </row>
    <row r="20" spans="1:18" ht="16.5">
      <c r="A20" s="275" t="s">
        <v>118</v>
      </c>
      <c r="B20" s="276" t="s">
        <v>286</v>
      </c>
      <c r="C20" s="277" t="s">
        <v>70</v>
      </c>
      <c r="D20" s="278">
        <v>0.79787663777037721</v>
      </c>
      <c r="E20" s="279">
        <v>2532</v>
      </c>
      <c r="F20" s="231" t="s">
        <v>120</v>
      </c>
      <c r="G20" s="280" t="s">
        <v>234</v>
      </c>
      <c r="H20" s="281">
        <v>3</v>
      </c>
      <c r="I20" s="232">
        <v>4160.1100000000006</v>
      </c>
      <c r="J20" s="282">
        <v>2.0420833391266865E-2</v>
      </c>
      <c r="K20" s="282">
        <v>0.22619124249286748</v>
      </c>
      <c r="L20" s="282">
        <v>0.16802440320087692</v>
      </c>
      <c r="M20" s="283">
        <v>21.376999999999999</v>
      </c>
      <c r="N20" s="284">
        <v>7.2113477768616679E-2</v>
      </c>
      <c r="O20" s="284">
        <v>9.9276221061462309</v>
      </c>
      <c r="P20" s="285">
        <v>3</v>
      </c>
      <c r="Q20" s="286">
        <v>3</v>
      </c>
      <c r="R20" s="286">
        <v>413</v>
      </c>
    </row>
    <row r="21" spans="1:18" ht="16.5">
      <c r="A21" s="275" t="s">
        <v>118</v>
      </c>
      <c r="B21" s="276" t="s">
        <v>288</v>
      </c>
      <c r="C21" s="277" t="s">
        <v>70</v>
      </c>
      <c r="D21" s="278">
        <v>0.72904920472275869</v>
      </c>
      <c r="E21" s="279">
        <v>7476</v>
      </c>
      <c r="F21" s="231" t="s">
        <v>121</v>
      </c>
      <c r="G21" s="280" t="s">
        <v>240</v>
      </c>
      <c r="H21" s="281">
        <v>4</v>
      </c>
      <c r="I21" s="232">
        <v>2804.1879999999996</v>
      </c>
      <c r="J21" s="282">
        <v>2.1265551146281432E-2</v>
      </c>
      <c r="K21" s="282">
        <v>0.35103241774590627</v>
      </c>
      <c r="L21" s="282">
        <v>0.15904782418297203</v>
      </c>
      <c r="M21" s="283">
        <v>27.268000000000001</v>
      </c>
      <c r="N21" s="284">
        <v>0.78454083677699227</v>
      </c>
      <c r="O21" s="284">
        <v>73.461551080027448</v>
      </c>
      <c r="P21" s="285">
        <v>22</v>
      </c>
      <c r="Q21" s="286">
        <v>22</v>
      </c>
      <c r="R21" s="286">
        <v>2060</v>
      </c>
    </row>
    <row r="22" spans="1:18" ht="16.5">
      <c r="A22" s="275" t="s">
        <v>118</v>
      </c>
      <c r="B22" s="276" t="s">
        <v>294</v>
      </c>
      <c r="C22" s="277" t="s">
        <v>67</v>
      </c>
      <c r="D22" s="278">
        <v>0.8417241379310344</v>
      </c>
      <c r="E22" s="279">
        <v>2392</v>
      </c>
      <c r="F22" s="231" t="s">
        <v>121</v>
      </c>
      <c r="G22" s="280" t="s">
        <v>245</v>
      </c>
      <c r="H22" s="281">
        <v>1</v>
      </c>
      <c r="I22" s="232">
        <v>2756.8449999999998</v>
      </c>
      <c r="J22" s="282">
        <v>3.7517508572894828E-3</v>
      </c>
      <c r="K22" s="282">
        <v>0.27621764767613205</v>
      </c>
      <c r="L22" s="282">
        <v>0.15561266592789946</v>
      </c>
      <c r="M22" s="283">
        <v>16.806999999999999</v>
      </c>
      <c r="N22" s="284">
        <v>7.2546697402284144E-2</v>
      </c>
      <c r="O22" s="284">
        <v>13.67505246033056</v>
      </c>
      <c r="P22" s="285">
        <v>3</v>
      </c>
      <c r="Q22" s="286">
        <v>2</v>
      </c>
      <c r="R22" s="286">
        <v>377</v>
      </c>
    </row>
    <row r="23" spans="1:18" ht="16.5">
      <c r="A23" s="275" t="s">
        <v>118</v>
      </c>
      <c r="B23" s="276" t="s">
        <v>296</v>
      </c>
      <c r="C23" s="277" t="s">
        <v>67</v>
      </c>
      <c r="D23" s="278">
        <v>0.84363636363636363</v>
      </c>
      <c r="E23" s="279">
        <v>6473</v>
      </c>
      <c r="F23" s="231" t="s">
        <v>119</v>
      </c>
      <c r="G23" s="280" t="s">
        <v>219</v>
      </c>
      <c r="H23" s="281">
        <v>1</v>
      </c>
      <c r="I23" s="232">
        <v>2318.556</v>
      </c>
      <c r="J23" s="282">
        <v>2.7565854923389949E-2</v>
      </c>
      <c r="K23" s="282">
        <v>0.37865197898754294</v>
      </c>
      <c r="L23" s="282">
        <v>0.33322869837692715</v>
      </c>
      <c r="M23" s="283">
        <v>17.335000000000001</v>
      </c>
      <c r="N23" s="284">
        <v>8.6260586330457398E-2</v>
      </c>
      <c r="O23" s="284">
        <v>6.6851954406104488</v>
      </c>
      <c r="P23" s="285">
        <v>15</v>
      </c>
      <c r="Q23" s="286">
        <v>2</v>
      </c>
      <c r="R23" s="286">
        <v>156</v>
      </c>
    </row>
    <row r="24" spans="1:18" ht="16.5">
      <c r="A24" s="275" t="s">
        <v>118</v>
      </c>
      <c r="B24" s="276" t="s">
        <v>298</v>
      </c>
      <c r="C24" s="277" t="s">
        <v>67</v>
      </c>
      <c r="D24" s="278">
        <v>0.82264705882352951</v>
      </c>
      <c r="E24" s="279">
        <v>8958</v>
      </c>
      <c r="F24" s="231" t="s">
        <v>120</v>
      </c>
      <c r="G24" s="280" t="s">
        <v>225</v>
      </c>
      <c r="H24" s="281">
        <v>1</v>
      </c>
      <c r="I24" s="232">
        <v>4102.366</v>
      </c>
      <c r="J24" s="282">
        <v>4.7810201421979136E-3</v>
      </c>
      <c r="K24" s="282">
        <v>0.22994232811424023</v>
      </c>
      <c r="L24" s="282">
        <v>0.11603060282773404</v>
      </c>
      <c r="M24" s="283">
        <v>19.405000000000001</v>
      </c>
      <c r="N24" s="284">
        <v>0</v>
      </c>
      <c r="O24" s="284">
        <v>6.2646775056150528</v>
      </c>
      <c r="P24" s="285">
        <v>3</v>
      </c>
      <c r="Q24" s="286">
        <v>0</v>
      </c>
      <c r="R24" s="286">
        <v>257</v>
      </c>
    </row>
    <row r="25" spans="1:18" ht="16.5">
      <c r="A25" s="275" t="s">
        <v>118</v>
      </c>
      <c r="B25" s="276" t="s">
        <v>304</v>
      </c>
      <c r="C25" s="277" t="s">
        <v>70</v>
      </c>
      <c r="D25" s="278">
        <v>0.79466666666666663</v>
      </c>
      <c r="E25" s="279">
        <v>3028</v>
      </c>
      <c r="F25" s="231" t="s">
        <v>122</v>
      </c>
      <c r="G25" s="280" t="s">
        <v>250</v>
      </c>
      <c r="H25" s="281">
        <v>1</v>
      </c>
      <c r="I25" s="232">
        <v>5105.134</v>
      </c>
      <c r="J25" s="282">
        <v>1.5336891351641886E-2</v>
      </c>
      <c r="K25" s="282">
        <v>0.27790699403501451</v>
      </c>
      <c r="L25" s="282">
        <v>0.1768807635607606</v>
      </c>
      <c r="M25" s="283">
        <v>23.515000000000001</v>
      </c>
      <c r="N25" s="284">
        <v>0.3329981152306678</v>
      </c>
      <c r="O25" s="284">
        <v>31.16470596070544</v>
      </c>
      <c r="P25" s="285">
        <v>17</v>
      </c>
      <c r="Q25" s="286">
        <v>17</v>
      </c>
      <c r="R25" s="286">
        <v>1591</v>
      </c>
    </row>
    <row r="26" spans="1:18" ht="16.5">
      <c r="A26" s="275" t="s">
        <v>118</v>
      </c>
      <c r="B26" s="276" t="s">
        <v>308</v>
      </c>
      <c r="C26" s="277" t="s">
        <v>67</v>
      </c>
      <c r="D26" s="278">
        <v>0.84218749999999987</v>
      </c>
      <c r="E26" s="279">
        <v>2210</v>
      </c>
      <c r="F26" s="231" t="s">
        <v>120</v>
      </c>
      <c r="G26" s="280" t="s">
        <v>233</v>
      </c>
      <c r="H26" s="281">
        <v>1</v>
      </c>
      <c r="I26" s="232">
        <v>4056.8789999999999</v>
      </c>
      <c r="J26" s="282">
        <v>2.1783283098113514E-2</v>
      </c>
      <c r="K26" s="282">
        <v>0.22143865402805263</v>
      </c>
      <c r="L26" s="282">
        <v>0.17870880546351026</v>
      </c>
      <c r="M26" s="283">
        <v>21.745000000000001</v>
      </c>
      <c r="N26" s="284">
        <v>7.3948471226280107E-2</v>
      </c>
      <c r="O26" s="284">
        <v>35.938957015972129</v>
      </c>
      <c r="P26" s="285">
        <v>5</v>
      </c>
      <c r="Q26" s="286">
        <v>3</v>
      </c>
      <c r="R26" s="286">
        <v>1458</v>
      </c>
    </row>
    <row r="27" spans="1:18" ht="16.5">
      <c r="A27" s="275" t="s">
        <v>118</v>
      </c>
      <c r="B27" s="276" t="s">
        <v>310</v>
      </c>
      <c r="C27" s="277" t="s">
        <v>70</v>
      </c>
      <c r="D27" s="278">
        <v>0.73249999999999993</v>
      </c>
      <c r="E27" s="279">
        <v>9499</v>
      </c>
      <c r="F27" s="231" t="s">
        <v>120</v>
      </c>
      <c r="G27" s="280" t="s">
        <v>229</v>
      </c>
      <c r="H27" s="281">
        <v>2</v>
      </c>
      <c r="I27" s="232">
        <v>3724.7330000000002</v>
      </c>
      <c r="J27" s="282">
        <v>4.0609203194809353E-2</v>
      </c>
      <c r="K27" s="282">
        <v>0.33533979233787242</v>
      </c>
      <c r="L27" s="282">
        <v>0.23411074028661918</v>
      </c>
      <c r="M27" s="283">
        <v>26.364999999999998</v>
      </c>
      <c r="N27" s="284">
        <v>0.1342378097973734</v>
      </c>
      <c r="O27" s="284">
        <v>55.359672760436787</v>
      </c>
      <c r="P27" s="285">
        <v>55</v>
      </c>
      <c r="Q27" s="286">
        <v>5</v>
      </c>
      <c r="R27" s="286">
        <v>2215</v>
      </c>
    </row>
    <row r="28" spans="1:18" ht="16.5">
      <c r="A28" s="275" t="s">
        <v>118</v>
      </c>
      <c r="B28" s="276" t="s">
        <v>314</v>
      </c>
      <c r="C28" s="277" t="s">
        <v>70</v>
      </c>
      <c r="D28" s="278">
        <v>0.74031596824056256</v>
      </c>
      <c r="E28" s="279">
        <v>4177</v>
      </c>
      <c r="F28" s="231" t="s">
        <v>120</v>
      </c>
      <c r="G28" s="280" t="s">
        <v>230</v>
      </c>
      <c r="H28" s="281">
        <v>5</v>
      </c>
      <c r="I28" s="232">
        <v>3760.0029999999997</v>
      </c>
      <c r="J28" s="282">
        <v>1.5291076486139362E-2</v>
      </c>
      <c r="K28" s="282">
        <v>0.40219954205818081</v>
      </c>
      <c r="L28" s="282">
        <v>0.1603722124689794</v>
      </c>
      <c r="M28" s="283">
        <v>23.2</v>
      </c>
      <c r="N28" s="284">
        <v>2.6595723460858943E-2</v>
      </c>
      <c r="O28" s="284">
        <v>23.882959667851331</v>
      </c>
      <c r="P28" s="285">
        <v>69</v>
      </c>
      <c r="Q28" s="286">
        <v>1</v>
      </c>
      <c r="R28" s="286">
        <v>898</v>
      </c>
    </row>
    <row r="29" spans="1:18" ht="16.5">
      <c r="A29" s="275" t="s">
        <v>118</v>
      </c>
      <c r="B29" s="276" t="s">
        <v>334</v>
      </c>
      <c r="C29" s="277" t="s">
        <v>67</v>
      </c>
      <c r="D29" s="278">
        <v>0.83142857142857141</v>
      </c>
      <c r="E29" s="279">
        <v>7326</v>
      </c>
      <c r="F29" s="231" t="s">
        <v>121</v>
      </c>
      <c r="G29" s="280" t="s">
        <v>241</v>
      </c>
      <c r="H29" s="281">
        <v>1</v>
      </c>
      <c r="I29" s="232">
        <v>3484.1669999999999</v>
      </c>
      <c r="J29" s="282">
        <v>2.2837486770699102E-2</v>
      </c>
      <c r="K29" s="282">
        <v>0.32291211068254244</v>
      </c>
      <c r="L29" s="282">
        <v>0.19229847478608231</v>
      </c>
      <c r="M29" s="283">
        <v>23.373000000000001</v>
      </c>
      <c r="N29" s="284">
        <v>0.51662276808201213</v>
      </c>
      <c r="O29" s="284">
        <v>55.450843774135969</v>
      </c>
      <c r="P29" s="285">
        <v>26</v>
      </c>
      <c r="Q29" s="286">
        <v>18</v>
      </c>
      <c r="R29" s="286">
        <v>1932</v>
      </c>
    </row>
    <row r="30" spans="1:18" ht="16.5">
      <c r="A30" s="275" t="s">
        <v>118</v>
      </c>
      <c r="B30" s="276" t="s">
        <v>336</v>
      </c>
      <c r="C30" s="277" t="s">
        <v>70</v>
      </c>
      <c r="D30" s="278">
        <v>0.79713369362381037</v>
      </c>
      <c r="E30" s="279">
        <v>3458</v>
      </c>
      <c r="F30" s="231" t="s">
        <v>121</v>
      </c>
      <c r="G30" s="280" t="s">
        <v>242</v>
      </c>
      <c r="H30" s="281">
        <v>2</v>
      </c>
      <c r="I30" s="232">
        <v>4091.1369999999997</v>
      </c>
      <c r="J30" s="282">
        <v>6.8686807951581635E-3</v>
      </c>
      <c r="K30" s="282">
        <v>0.27234668437904885</v>
      </c>
      <c r="L30" s="282">
        <v>0.16059105329398649</v>
      </c>
      <c r="M30" s="283">
        <v>21.395</v>
      </c>
      <c r="N30" s="284">
        <v>2.444308269314863E-2</v>
      </c>
      <c r="O30" s="284">
        <v>5.9396690944351169</v>
      </c>
      <c r="P30" s="285">
        <v>1</v>
      </c>
      <c r="Q30" s="286">
        <v>1</v>
      </c>
      <c r="R30" s="286">
        <v>243</v>
      </c>
    </row>
    <row r="31" spans="1:18" ht="16.5">
      <c r="A31" s="275" t="s">
        <v>118</v>
      </c>
      <c r="B31" s="276" t="s">
        <v>344</v>
      </c>
      <c r="C31" s="277" t="s">
        <v>70</v>
      </c>
      <c r="D31" s="278">
        <v>0.71633333333333338</v>
      </c>
      <c r="E31" s="279">
        <v>5278</v>
      </c>
      <c r="F31" s="231" t="s">
        <v>122</v>
      </c>
      <c r="G31" s="280" t="s">
        <v>246</v>
      </c>
      <c r="H31" s="281">
        <v>1</v>
      </c>
      <c r="I31" s="232">
        <v>4459.42</v>
      </c>
      <c r="J31" s="282">
        <v>1.852843123133276E-2</v>
      </c>
      <c r="K31" s="282">
        <v>0.40279768969767615</v>
      </c>
      <c r="L31" s="282">
        <v>0.15607410829210974</v>
      </c>
      <c r="M31" s="283">
        <v>25.861999999999998</v>
      </c>
      <c r="N31" s="284">
        <v>0.11212220423283745</v>
      </c>
      <c r="O31" s="284">
        <v>26.034775822864855</v>
      </c>
      <c r="P31" s="285">
        <v>78</v>
      </c>
      <c r="Q31" s="286">
        <v>5</v>
      </c>
      <c r="R31" s="286">
        <v>1161</v>
      </c>
    </row>
    <row r="32" spans="1:18" ht="16.5">
      <c r="A32" s="275" t="s">
        <v>118</v>
      </c>
      <c r="B32" s="276" t="s">
        <v>534</v>
      </c>
      <c r="C32" s="277" t="s">
        <v>70</v>
      </c>
      <c r="D32" s="278">
        <v>0.78227272727272723</v>
      </c>
      <c r="E32" s="279">
        <v>6940</v>
      </c>
      <c r="F32" s="231" t="s">
        <v>119</v>
      </c>
      <c r="G32" s="280" t="s">
        <v>205</v>
      </c>
      <c r="H32" s="281">
        <v>1</v>
      </c>
      <c r="I32" s="232">
        <v>817.10500000000002</v>
      </c>
      <c r="J32" s="282">
        <v>3.4424772017171743E-2</v>
      </c>
      <c r="K32" s="282">
        <v>0.33456531468902462</v>
      </c>
      <c r="L32" s="282">
        <v>0.22151375894162928</v>
      </c>
      <c r="M32" s="283">
        <v>16.341999999999999</v>
      </c>
      <c r="N32" s="284">
        <v>0.12238329223294435</v>
      </c>
      <c r="O32" s="284">
        <v>28.270540505810146</v>
      </c>
      <c r="P32" s="285">
        <v>1</v>
      </c>
      <c r="Q32" s="286">
        <v>1</v>
      </c>
      <c r="R32" s="286">
        <v>231</v>
      </c>
    </row>
    <row r="33" spans="1:18" ht="16.5">
      <c r="A33" s="275" t="s">
        <v>118</v>
      </c>
      <c r="B33" s="276" t="s">
        <v>348</v>
      </c>
      <c r="C33" s="277" t="s">
        <v>70</v>
      </c>
      <c r="D33" s="278">
        <v>0.7482991455611091</v>
      </c>
      <c r="E33" s="279">
        <v>4717</v>
      </c>
      <c r="F33" s="231" t="s">
        <v>122</v>
      </c>
      <c r="G33" s="280" t="s">
        <v>247</v>
      </c>
      <c r="H33" s="281">
        <v>6</v>
      </c>
      <c r="I33" s="232">
        <v>4777.7699999999995</v>
      </c>
      <c r="J33" s="282">
        <v>9.6255981258829438E-3</v>
      </c>
      <c r="K33" s="282">
        <v>0.23393612267011898</v>
      </c>
      <c r="L33" s="282">
        <v>0.16513980371595952</v>
      </c>
      <c r="M33" s="283">
        <v>26.18</v>
      </c>
      <c r="N33" s="284">
        <v>0.81628039859599777</v>
      </c>
      <c r="O33" s="284">
        <v>42.84425579297455</v>
      </c>
      <c r="P33" s="285">
        <v>3</v>
      </c>
      <c r="Q33" s="286">
        <v>39</v>
      </c>
      <c r="R33" s="286">
        <v>2047</v>
      </c>
    </row>
    <row r="34" spans="1:18" ht="16.5">
      <c r="A34" s="275" t="s">
        <v>118</v>
      </c>
      <c r="B34" s="276" t="s">
        <v>350</v>
      </c>
      <c r="C34" s="277" t="s">
        <v>67</v>
      </c>
      <c r="D34" s="278">
        <v>0.82791214940277025</v>
      </c>
      <c r="E34" s="279">
        <v>7799</v>
      </c>
      <c r="F34" s="231" t="s">
        <v>121</v>
      </c>
      <c r="G34" s="280" t="s">
        <v>243</v>
      </c>
      <c r="H34" s="281">
        <v>3</v>
      </c>
      <c r="I34" s="232">
        <v>3586.913</v>
      </c>
      <c r="J34" s="282">
        <v>1.8700408168759869E-2</v>
      </c>
      <c r="K34" s="282">
        <v>0.37356213232426111</v>
      </c>
      <c r="L34" s="282">
        <v>0.18177190246878025</v>
      </c>
      <c r="M34" s="283">
        <v>22.317</v>
      </c>
      <c r="N34" s="284">
        <v>0.3903077660372582</v>
      </c>
      <c r="O34" s="284">
        <v>68.136584299647083</v>
      </c>
      <c r="P34" s="285">
        <v>55</v>
      </c>
      <c r="Q34" s="286">
        <v>14</v>
      </c>
      <c r="R34" s="286">
        <v>2444</v>
      </c>
    </row>
    <row r="35" spans="1:18" ht="16.5">
      <c r="A35" s="275" t="s">
        <v>118</v>
      </c>
      <c r="B35" s="276" t="s">
        <v>356</v>
      </c>
      <c r="C35" s="277" t="s">
        <v>70</v>
      </c>
      <c r="D35" s="278">
        <v>0.73178571428571426</v>
      </c>
      <c r="E35" s="279">
        <v>3003</v>
      </c>
      <c r="F35" s="231" t="s">
        <v>121</v>
      </c>
      <c r="G35" s="280" t="s">
        <v>239</v>
      </c>
      <c r="H35" s="281">
        <v>1</v>
      </c>
      <c r="I35" s="232">
        <v>3443.0990000000002</v>
      </c>
      <c r="J35" s="282">
        <v>2.0203563588189269E-2</v>
      </c>
      <c r="K35" s="282">
        <v>0.31653974648526995</v>
      </c>
      <c r="L35" s="282">
        <v>0.1594493797593389</v>
      </c>
      <c r="M35" s="283">
        <v>22.776</v>
      </c>
      <c r="N35" s="284">
        <v>0.3485232344466424</v>
      </c>
      <c r="O35" s="284">
        <v>18.849298262989244</v>
      </c>
      <c r="P35" s="285">
        <v>22</v>
      </c>
      <c r="Q35" s="286">
        <v>12</v>
      </c>
      <c r="R35" s="286">
        <v>649</v>
      </c>
    </row>
    <row r="36" spans="1:18" ht="16.5">
      <c r="A36" s="275" t="s">
        <v>118</v>
      </c>
      <c r="B36" s="276" t="s">
        <v>368</v>
      </c>
      <c r="C36" s="277" t="s">
        <v>67</v>
      </c>
      <c r="D36" s="278">
        <v>0.81352941176470595</v>
      </c>
      <c r="E36" s="279">
        <v>4076</v>
      </c>
      <c r="F36" s="231" t="s">
        <v>120</v>
      </c>
      <c r="G36" s="280" t="s">
        <v>223</v>
      </c>
      <c r="H36" s="281">
        <v>1</v>
      </c>
      <c r="I36" s="232">
        <v>3934.9459999999999</v>
      </c>
      <c r="J36" s="282">
        <v>1.284031119343791E-2</v>
      </c>
      <c r="K36" s="282">
        <v>0.24053269474739503</v>
      </c>
      <c r="L36" s="282">
        <v>0.1923787518303936</v>
      </c>
      <c r="M36" s="283">
        <v>19.603999999999999</v>
      </c>
      <c r="N36" s="284">
        <v>0</v>
      </c>
      <c r="O36" s="284">
        <v>6.3025007204673207</v>
      </c>
      <c r="P36" s="285">
        <v>4</v>
      </c>
      <c r="Q36" s="286">
        <v>0</v>
      </c>
      <c r="R36" s="286">
        <v>248</v>
      </c>
    </row>
    <row r="37" spans="1:18" ht="16.5">
      <c r="A37" s="275" t="s">
        <v>118</v>
      </c>
      <c r="B37" s="276" t="s">
        <v>376</v>
      </c>
      <c r="C37" s="277" t="s">
        <v>67</v>
      </c>
      <c r="D37" s="278">
        <v>0.83806365446450604</v>
      </c>
      <c r="E37" s="279">
        <v>4291</v>
      </c>
      <c r="F37" s="231" t="s">
        <v>121</v>
      </c>
      <c r="G37" s="280" t="s">
        <v>241</v>
      </c>
      <c r="H37" s="281">
        <v>9</v>
      </c>
      <c r="I37" s="232">
        <v>3960.2870000000003</v>
      </c>
      <c r="J37" s="282">
        <v>1.7590334617729575E-2</v>
      </c>
      <c r="K37" s="282">
        <v>0.35339130214541592</v>
      </c>
      <c r="L37" s="282">
        <v>0.25376948690839835</v>
      </c>
      <c r="M37" s="283">
        <v>22.106999999999999</v>
      </c>
      <c r="N37" s="284">
        <v>0.227256256932894</v>
      </c>
      <c r="O37" s="284">
        <v>40.07285330583364</v>
      </c>
      <c r="P37" s="285">
        <v>42</v>
      </c>
      <c r="Q37" s="286">
        <v>9</v>
      </c>
      <c r="R37" s="286">
        <v>1587</v>
      </c>
    </row>
    <row r="38" spans="1:18" ht="16.5">
      <c r="A38" s="275" t="s">
        <v>118</v>
      </c>
      <c r="B38" s="276" t="s">
        <v>538</v>
      </c>
      <c r="C38" s="277" t="s">
        <v>70</v>
      </c>
      <c r="D38" s="278">
        <v>0.78194726460171871</v>
      </c>
      <c r="E38" s="279">
        <v>5775</v>
      </c>
      <c r="F38" s="231" t="s">
        <v>121</v>
      </c>
      <c r="G38" s="280" t="s">
        <v>237</v>
      </c>
      <c r="H38" s="281">
        <v>2</v>
      </c>
      <c r="I38" s="232">
        <v>3772.9780000000001</v>
      </c>
      <c r="J38" s="282">
        <v>7.1840291704501243E-3</v>
      </c>
      <c r="K38" s="282">
        <v>0.37477995754219962</v>
      </c>
      <c r="L38" s="282">
        <v>0.23270742633537753</v>
      </c>
      <c r="M38" s="283">
        <v>21.475000000000001</v>
      </c>
      <c r="N38" s="284">
        <v>0.37105967752793684</v>
      </c>
      <c r="O38" s="284">
        <v>41.585188145809489</v>
      </c>
      <c r="P38" s="285">
        <v>48</v>
      </c>
      <c r="Q38" s="286">
        <v>14</v>
      </c>
      <c r="R38" s="286">
        <v>1569</v>
      </c>
    </row>
    <row r="39" spans="1:18" ht="16.5">
      <c r="A39" s="275" t="s">
        <v>118</v>
      </c>
      <c r="B39" s="276" t="s">
        <v>380</v>
      </c>
      <c r="C39" s="277" t="s">
        <v>67</v>
      </c>
      <c r="D39" s="278">
        <v>0.81027418070069035</v>
      </c>
      <c r="E39" s="279">
        <v>9102</v>
      </c>
      <c r="F39" s="231" t="s">
        <v>91</v>
      </c>
      <c r="G39" s="280" t="s">
        <v>253</v>
      </c>
      <c r="H39" s="281">
        <v>4</v>
      </c>
      <c r="I39" s="232">
        <v>3751.3</v>
      </c>
      <c r="J39" s="282">
        <v>1.0726013261852853E-2</v>
      </c>
      <c r="K39" s="282">
        <v>0.24638745099504275</v>
      </c>
      <c r="L39" s="282">
        <v>0.15194732492735852</v>
      </c>
      <c r="M39" s="283">
        <v>21.428000000000001</v>
      </c>
      <c r="N39" s="284">
        <v>5.3314850851704738E-2</v>
      </c>
      <c r="O39" s="284">
        <v>21.192653213552635</v>
      </c>
      <c r="P39" s="285">
        <v>6</v>
      </c>
      <c r="Q39" s="286">
        <v>2</v>
      </c>
      <c r="R39" s="286">
        <v>795</v>
      </c>
    </row>
    <row r="40" spans="1:18" ht="16.5">
      <c r="A40" s="275" t="s">
        <v>118</v>
      </c>
      <c r="B40" s="276" t="s">
        <v>390</v>
      </c>
      <c r="C40" s="277" t="s">
        <v>67</v>
      </c>
      <c r="D40" s="278">
        <v>0.83475517984979863</v>
      </c>
      <c r="E40" s="279">
        <v>824</v>
      </c>
      <c r="F40" s="231" t="s">
        <v>120</v>
      </c>
      <c r="G40" s="280" t="s">
        <v>234</v>
      </c>
      <c r="H40" s="281">
        <v>13</v>
      </c>
      <c r="I40" s="232">
        <v>3692.7019999999998</v>
      </c>
      <c r="J40" s="282">
        <v>2.1982486951324258E-2</v>
      </c>
      <c r="K40" s="282">
        <v>0.25114937152625444</v>
      </c>
      <c r="L40" s="282">
        <v>0.14352633924968761</v>
      </c>
      <c r="M40" s="283">
        <v>18.893000000000001</v>
      </c>
      <c r="N40" s="284">
        <v>0</v>
      </c>
      <c r="O40" s="284">
        <v>31.62995551766701</v>
      </c>
      <c r="P40" s="285">
        <v>17</v>
      </c>
      <c r="Q40" s="286">
        <v>0</v>
      </c>
      <c r="R40" s="286">
        <v>1168</v>
      </c>
    </row>
    <row r="41" spans="1:18" ht="16.5">
      <c r="A41" s="275" t="s">
        <v>118</v>
      </c>
      <c r="B41" s="276" t="s">
        <v>392</v>
      </c>
      <c r="C41" s="277" t="s">
        <v>70</v>
      </c>
      <c r="D41" s="278">
        <v>0.79033333333333333</v>
      </c>
      <c r="E41" s="279">
        <v>5685</v>
      </c>
      <c r="F41" s="231" t="s">
        <v>122</v>
      </c>
      <c r="G41" s="280" t="s">
        <v>246</v>
      </c>
      <c r="H41" s="281">
        <v>1</v>
      </c>
      <c r="I41" s="232">
        <v>4986.88</v>
      </c>
      <c r="J41" s="282">
        <v>5.807255758881206E-3</v>
      </c>
      <c r="K41" s="282">
        <v>0.2534980669855697</v>
      </c>
      <c r="L41" s="282">
        <v>0.15881673511293634</v>
      </c>
      <c r="M41" s="283">
        <v>23.411000000000001</v>
      </c>
      <c r="N41" s="284">
        <v>0</v>
      </c>
      <c r="O41" s="284">
        <v>13.495411960985626</v>
      </c>
      <c r="P41" s="285">
        <v>2</v>
      </c>
      <c r="Q41" s="286">
        <v>0</v>
      </c>
      <c r="R41" s="286">
        <v>673</v>
      </c>
    </row>
    <row r="42" spans="1:18" ht="16.5">
      <c r="A42" s="275" t="s">
        <v>118</v>
      </c>
      <c r="B42" s="276" t="s">
        <v>540</v>
      </c>
      <c r="C42" s="277" t="s">
        <v>70</v>
      </c>
      <c r="D42" s="278">
        <v>0.76227272727272721</v>
      </c>
      <c r="E42" s="279">
        <v>1294</v>
      </c>
      <c r="F42" s="231" t="s">
        <v>119</v>
      </c>
      <c r="G42" s="280" t="s">
        <v>485</v>
      </c>
      <c r="H42" s="281">
        <v>1</v>
      </c>
      <c r="I42" s="232">
        <v>1909.114</v>
      </c>
      <c r="J42" s="282">
        <v>3.3048291505433938E-2</v>
      </c>
      <c r="K42" s="282">
        <v>0.45251843902834121</v>
      </c>
      <c r="L42" s="282">
        <v>0.2671396260254757</v>
      </c>
      <c r="M42" s="283">
        <v>17.445</v>
      </c>
      <c r="N42" s="284">
        <v>0.3666622317996725</v>
      </c>
      <c r="O42" s="284">
        <v>47.247047583329227</v>
      </c>
      <c r="P42" s="285">
        <v>48</v>
      </c>
      <c r="Q42" s="286">
        <v>7</v>
      </c>
      <c r="R42" s="286">
        <v>902</v>
      </c>
    </row>
    <row r="43" spans="1:18" ht="16.5">
      <c r="A43" s="275" t="s">
        <v>118</v>
      </c>
      <c r="B43" s="276" t="s">
        <v>542</v>
      </c>
      <c r="C43" s="277" t="s">
        <v>70</v>
      </c>
      <c r="D43" s="278">
        <v>0.78809523809523807</v>
      </c>
      <c r="E43" s="279">
        <v>8519</v>
      </c>
      <c r="F43" s="231" t="s">
        <v>119</v>
      </c>
      <c r="G43" s="280" t="s">
        <v>198</v>
      </c>
      <c r="H43" s="281">
        <v>1</v>
      </c>
      <c r="I43" s="232">
        <v>1181.7629999999999</v>
      </c>
      <c r="J43" s="282">
        <v>3.0186814256030193E-2</v>
      </c>
      <c r="K43" s="282">
        <v>0.40613415429784683</v>
      </c>
      <c r="L43" s="282">
        <v>0.27648491680429377</v>
      </c>
      <c r="M43" s="283">
        <v>21.966000000000001</v>
      </c>
      <c r="N43" s="284">
        <v>1.269290035311649</v>
      </c>
      <c r="O43" s="284">
        <v>22.508743292859908</v>
      </c>
      <c r="P43" s="285">
        <v>13</v>
      </c>
      <c r="Q43" s="286">
        <v>15</v>
      </c>
      <c r="R43" s="286">
        <v>271</v>
      </c>
    </row>
    <row r="44" spans="1:18" ht="16.5">
      <c r="A44" s="275" t="s">
        <v>118</v>
      </c>
      <c r="B44" s="276" t="s">
        <v>414</v>
      </c>
      <c r="C44" s="277" t="s">
        <v>70</v>
      </c>
      <c r="D44" s="278">
        <v>0.78700912908924792</v>
      </c>
      <c r="E44" s="279">
        <v>8057</v>
      </c>
      <c r="F44" s="231" t="s">
        <v>120</v>
      </c>
      <c r="G44" s="280" t="s">
        <v>230</v>
      </c>
      <c r="H44" s="281">
        <v>5</v>
      </c>
      <c r="I44" s="232">
        <v>1709.925</v>
      </c>
      <c r="J44" s="282">
        <v>1.9502303243891017E-2</v>
      </c>
      <c r="K44" s="282">
        <v>0.2997366824430166</v>
      </c>
      <c r="L44" s="282">
        <v>0.15614719943857186</v>
      </c>
      <c r="M44" s="283">
        <v>20.843</v>
      </c>
      <c r="N44" s="284">
        <v>0</v>
      </c>
      <c r="O44" s="284">
        <v>33.978098454610581</v>
      </c>
      <c r="P44" s="285">
        <v>21</v>
      </c>
      <c r="Q44" s="286">
        <v>0</v>
      </c>
      <c r="R44" s="286">
        <v>581</v>
      </c>
    </row>
    <row r="45" spans="1:18" ht="16.5">
      <c r="A45" s="275" t="s">
        <v>118</v>
      </c>
      <c r="B45" s="276" t="s">
        <v>416</v>
      </c>
      <c r="C45" s="277" t="s">
        <v>67</v>
      </c>
      <c r="D45" s="278">
        <v>0.84134509658345835</v>
      </c>
      <c r="E45" s="279">
        <v>4659</v>
      </c>
      <c r="F45" s="231" t="s">
        <v>121</v>
      </c>
      <c r="G45" s="280" t="s">
        <v>244</v>
      </c>
      <c r="H45" s="281">
        <v>3</v>
      </c>
      <c r="I45" s="232">
        <v>3153.5510000000004</v>
      </c>
      <c r="J45" s="282">
        <v>2.0149107421793735E-2</v>
      </c>
      <c r="K45" s="282">
        <v>0.30670623891752313</v>
      </c>
      <c r="L45" s="282">
        <v>0.21055629035331916</v>
      </c>
      <c r="M45" s="283">
        <v>19.672999999999998</v>
      </c>
      <c r="N45" s="284">
        <v>0.12684113876705971</v>
      </c>
      <c r="O45" s="284">
        <v>19.723797078277787</v>
      </c>
      <c r="P45" s="285">
        <v>24</v>
      </c>
      <c r="Q45" s="286">
        <v>4</v>
      </c>
      <c r="R45" s="286">
        <v>622</v>
      </c>
    </row>
    <row r="46" spans="1:18" ht="16.5">
      <c r="A46" s="275" t="s">
        <v>118</v>
      </c>
      <c r="B46" s="276" t="s">
        <v>418</v>
      </c>
      <c r="C46" s="277" t="s">
        <v>67</v>
      </c>
      <c r="D46" s="278">
        <v>0.82161664966376691</v>
      </c>
      <c r="E46" s="279">
        <v>7030</v>
      </c>
      <c r="F46" s="231" t="s">
        <v>121</v>
      </c>
      <c r="G46" s="280" t="s">
        <v>244</v>
      </c>
      <c r="H46" s="281">
        <v>4</v>
      </c>
      <c r="I46" s="232">
        <v>3099.4270000000001</v>
      </c>
      <c r="J46" s="282">
        <v>2.0143057896549483E-2</v>
      </c>
      <c r="K46" s="282">
        <v>0.29199955064970684</v>
      </c>
      <c r="L46" s="282">
        <v>0.27166311708583551</v>
      </c>
      <c r="M46" s="283">
        <v>20.978000000000002</v>
      </c>
      <c r="N46" s="284">
        <v>0.25811222525970123</v>
      </c>
      <c r="O46" s="284">
        <v>23.552740554947736</v>
      </c>
      <c r="P46" s="285">
        <v>4</v>
      </c>
      <c r="Q46" s="286">
        <v>8</v>
      </c>
      <c r="R46" s="286">
        <v>730</v>
      </c>
    </row>
    <row r="47" spans="1:18" ht="16.5">
      <c r="A47" s="275" t="s">
        <v>118</v>
      </c>
      <c r="B47" s="276" t="s">
        <v>424</v>
      </c>
      <c r="C47" s="277" t="s">
        <v>67</v>
      </c>
      <c r="D47" s="278">
        <v>0.81227272727272715</v>
      </c>
      <c r="E47" s="279">
        <v>5771</v>
      </c>
      <c r="F47" s="231" t="s">
        <v>119</v>
      </c>
      <c r="G47" s="280" t="s">
        <v>220</v>
      </c>
      <c r="H47" s="281">
        <v>1</v>
      </c>
      <c r="I47" s="232">
        <v>2131.98</v>
      </c>
      <c r="J47" s="282">
        <v>1.9854649923701864E-2</v>
      </c>
      <c r="K47" s="282">
        <v>0.36006182900073086</v>
      </c>
      <c r="L47" s="282">
        <v>0.28752614940102628</v>
      </c>
      <c r="M47" s="283">
        <v>18.053999999999998</v>
      </c>
      <c r="N47" s="284">
        <v>0.32833328642857812</v>
      </c>
      <c r="O47" s="284">
        <v>16.604283342245235</v>
      </c>
      <c r="P47" s="285">
        <v>1</v>
      </c>
      <c r="Q47" s="286">
        <v>7</v>
      </c>
      <c r="R47" s="286">
        <v>354</v>
      </c>
    </row>
    <row r="48" spans="1:18" ht="16.5">
      <c r="A48" s="275" t="s">
        <v>118</v>
      </c>
      <c r="B48" s="276" t="s">
        <v>442</v>
      </c>
      <c r="C48" s="277" t="s">
        <v>70</v>
      </c>
      <c r="D48" s="278">
        <v>0.76187499999999997</v>
      </c>
      <c r="E48" s="279">
        <v>1286</v>
      </c>
      <c r="F48" s="231" t="s">
        <v>122</v>
      </c>
      <c r="G48" s="280" t="s">
        <v>247</v>
      </c>
      <c r="H48" s="281">
        <v>1</v>
      </c>
      <c r="I48" s="232">
        <v>4861.93</v>
      </c>
      <c r="J48" s="282">
        <v>2.7408316000655856E-2</v>
      </c>
      <c r="K48" s="282">
        <v>0.29927180198324727</v>
      </c>
      <c r="L48" s="282">
        <v>0.12587593815624659</v>
      </c>
      <c r="M48" s="283">
        <v>22.9</v>
      </c>
      <c r="N48" s="284">
        <v>2.0567963751020685E-2</v>
      </c>
      <c r="O48" s="284">
        <v>4.998015191498026</v>
      </c>
      <c r="P48" s="285">
        <v>39</v>
      </c>
      <c r="Q48" s="286">
        <v>1</v>
      </c>
      <c r="R48" s="286">
        <v>243</v>
      </c>
    </row>
    <row r="49" spans="1:18" ht="16.5">
      <c r="A49" s="275" t="s">
        <v>118</v>
      </c>
      <c r="B49" s="276" t="s">
        <v>444</v>
      </c>
      <c r="C49" s="277" t="s">
        <v>67</v>
      </c>
      <c r="D49" s="278">
        <v>0.81874999999999998</v>
      </c>
      <c r="E49" s="279">
        <v>7745</v>
      </c>
      <c r="F49" s="231" t="s">
        <v>120</v>
      </c>
      <c r="G49" s="280" t="s">
        <v>232</v>
      </c>
      <c r="H49" s="281">
        <v>1</v>
      </c>
      <c r="I49" s="232">
        <v>4096.3919999999998</v>
      </c>
      <c r="J49" s="282">
        <v>4.9891479313429271E-2</v>
      </c>
      <c r="K49" s="282">
        <v>0.29077037414880103</v>
      </c>
      <c r="L49" s="282">
        <v>0.1838202984480001</v>
      </c>
      <c r="M49" s="283">
        <v>21.094999999999999</v>
      </c>
      <c r="N49" s="284">
        <v>4.8823452443027916E-2</v>
      </c>
      <c r="O49" s="284">
        <v>11.644393407662157</v>
      </c>
      <c r="P49" s="285">
        <v>56</v>
      </c>
      <c r="Q49" s="286">
        <v>2</v>
      </c>
      <c r="R49" s="286">
        <v>477</v>
      </c>
    </row>
    <row r="50" spans="1:18" ht="16.5">
      <c r="A50" s="275" t="s">
        <v>118</v>
      </c>
      <c r="B50" s="276" t="s">
        <v>450</v>
      </c>
      <c r="C50" s="277" t="s">
        <v>67</v>
      </c>
      <c r="D50" s="278">
        <v>0.82363636363636372</v>
      </c>
      <c r="E50" s="279">
        <v>8166</v>
      </c>
      <c r="F50" s="231" t="s">
        <v>120</v>
      </c>
      <c r="G50" s="280" t="s">
        <v>226</v>
      </c>
      <c r="H50" s="281">
        <v>1</v>
      </c>
      <c r="I50" s="232">
        <v>3880.5169999999998</v>
      </c>
      <c r="J50" s="282">
        <v>1.346540613838796E-2</v>
      </c>
      <c r="K50" s="282">
        <v>0.27246312027241393</v>
      </c>
      <c r="L50" s="282">
        <v>0.12060248673050525</v>
      </c>
      <c r="M50" s="283">
        <v>21.638999999999999</v>
      </c>
      <c r="N50" s="284">
        <v>0.20615809697522264</v>
      </c>
      <c r="O50" s="284">
        <v>38.268096751025702</v>
      </c>
      <c r="P50" s="285">
        <v>14</v>
      </c>
      <c r="Q50" s="286">
        <v>8</v>
      </c>
      <c r="R50" s="286">
        <v>1485</v>
      </c>
    </row>
    <row r="51" spans="1:18" ht="16.5">
      <c r="A51" s="275" t="s">
        <v>118</v>
      </c>
      <c r="B51" s="276" t="s">
        <v>456</v>
      </c>
      <c r="C51" s="277" t="s">
        <v>67</v>
      </c>
      <c r="D51" s="278">
        <v>0.8199531882663893</v>
      </c>
      <c r="E51" s="279">
        <v>5773</v>
      </c>
      <c r="F51" s="231" t="s">
        <v>121</v>
      </c>
      <c r="G51" s="280" t="s">
        <v>236</v>
      </c>
      <c r="H51" s="281">
        <v>2</v>
      </c>
      <c r="I51" s="232">
        <v>4046.8410000000003</v>
      </c>
      <c r="J51" s="282">
        <v>2.2688932152579278E-2</v>
      </c>
      <c r="K51" s="282">
        <v>0.32763786789702681</v>
      </c>
      <c r="L51" s="282">
        <v>0.19570820795776261</v>
      </c>
      <c r="M51" s="283">
        <v>23.231999999999999</v>
      </c>
      <c r="N51" s="284">
        <v>0.81545086649067744</v>
      </c>
      <c r="O51" s="284">
        <v>67.163498640050349</v>
      </c>
      <c r="P51" s="285">
        <v>22</v>
      </c>
      <c r="Q51" s="286">
        <v>33</v>
      </c>
      <c r="R51" s="286">
        <v>2718</v>
      </c>
    </row>
    <row r="52" spans="1:18" ht="16.5">
      <c r="A52" s="275" t="s">
        <v>118</v>
      </c>
      <c r="B52" s="276" t="s">
        <v>460</v>
      </c>
      <c r="C52" s="277" t="s">
        <v>70</v>
      </c>
      <c r="D52" s="278">
        <v>0.7569841146317795</v>
      </c>
      <c r="E52" s="279">
        <v>4377</v>
      </c>
      <c r="F52" s="231" t="s">
        <v>121</v>
      </c>
      <c r="G52" s="280" t="s">
        <v>238</v>
      </c>
      <c r="H52" s="281">
        <v>2</v>
      </c>
      <c r="I52" s="232">
        <v>3659.0950000000003</v>
      </c>
      <c r="J52" s="282">
        <v>5.0216037753559949E-2</v>
      </c>
      <c r="K52" s="282">
        <v>0.31814049108066539</v>
      </c>
      <c r="L52" s="282">
        <v>0.21234758867971454</v>
      </c>
      <c r="M52" s="283">
        <v>26.471</v>
      </c>
      <c r="N52" s="284">
        <v>0</v>
      </c>
      <c r="O52" s="284">
        <v>0</v>
      </c>
      <c r="P52" s="285">
        <v>22</v>
      </c>
      <c r="Q52" s="286">
        <v>14</v>
      </c>
      <c r="R52" s="286">
        <v>3995</v>
      </c>
    </row>
    <row r="53" spans="1:18" ht="16.5">
      <c r="A53" s="275" t="s">
        <v>118</v>
      </c>
      <c r="B53" s="276" t="s">
        <v>464</v>
      </c>
      <c r="C53" s="277" t="s">
        <v>67</v>
      </c>
      <c r="D53" s="278">
        <v>0.82816981053133165</v>
      </c>
      <c r="E53" s="279">
        <v>5875</v>
      </c>
      <c r="F53" s="231" t="s">
        <v>120</v>
      </c>
      <c r="G53" s="280" t="s">
        <v>227</v>
      </c>
      <c r="H53" s="281">
        <v>12</v>
      </c>
      <c r="I53" s="232">
        <v>4645.7920000000004</v>
      </c>
      <c r="J53" s="282">
        <v>3.2373076647293727E-3</v>
      </c>
      <c r="K53" s="282">
        <v>0.29732304060624648</v>
      </c>
      <c r="L53" s="282">
        <v>0.20039640173300913</v>
      </c>
      <c r="M53" s="283">
        <v>19.541</v>
      </c>
      <c r="N53" s="284">
        <v>0</v>
      </c>
      <c r="O53" s="284">
        <v>6.5220311197746259</v>
      </c>
      <c r="P53" s="285">
        <v>60</v>
      </c>
      <c r="Q53" s="286">
        <v>0</v>
      </c>
      <c r="R53" s="286">
        <v>303</v>
      </c>
    </row>
    <row r="54" spans="1:18" ht="16.5">
      <c r="A54" s="275" t="s">
        <v>118</v>
      </c>
      <c r="B54" s="276" t="s">
        <v>466</v>
      </c>
      <c r="C54" s="277" t="s">
        <v>67</v>
      </c>
      <c r="D54" s="278">
        <v>0.82878155397410869</v>
      </c>
      <c r="E54" s="279">
        <v>3588</v>
      </c>
      <c r="F54" s="231" t="s">
        <v>120</v>
      </c>
      <c r="G54" s="280" t="s">
        <v>231</v>
      </c>
      <c r="H54" s="281">
        <v>2</v>
      </c>
      <c r="I54" s="232">
        <v>4256.4940000000006</v>
      </c>
      <c r="J54" s="282">
        <v>2.3172100775200849E-2</v>
      </c>
      <c r="K54" s="282">
        <v>0.27416567939472286</v>
      </c>
      <c r="L54" s="282">
        <v>0.20462850411629854</v>
      </c>
      <c r="M54" s="283">
        <v>21.100999999999999</v>
      </c>
      <c r="N54" s="284">
        <v>0</v>
      </c>
      <c r="O54" s="284">
        <v>7.846833567720287</v>
      </c>
      <c r="P54" s="285">
        <v>38</v>
      </c>
      <c r="Q54" s="286">
        <v>0</v>
      </c>
      <c r="R54" s="286">
        <v>334</v>
      </c>
    </row>
    <row r="55" spans="1:18" ht="16.5">
      <c r="A55" s="275" t="s">
        <v>118</v>
      </c>
      <c r="B55" s="276" t="s">
        <v>468</v>
      </c>
      <c r="C55" s="277" t="s">
        <v>67</v>
      </c>
      <c r="D55" s="278">
        <v>0.82187499999999991</v>
      </c>
      <c r="E55" s="279">
        <v>5575</v>
      </c>
      <c r="F55" s="231" t="s">
        <v>122</v>
      </c>
      <c r="G55" s="280" t="s">
        <v>247</v>
      </c>
      <c r="H55" s="281">
        <v>1</v>
      </c>
      <c r="I55" s="232">
        <v>4836.7700000000004</v>
      </c>
      <c r="J55" s="282">
        <v>1.3850930776721962E-2</v>
      </c>
      <c r="K55" s="282">
        <v>0.27403773325233916</v>
      </c>
      <c r="L55" s="282">
        <v>0.18987663367448726</v>
      </c>
      <c r="M55" s="283">
        <v>19.998000000000001</v>
      </c>
      <c r="N55" s="284">
        <v>4.1349909133574676E-2</v>
      </c>
      <c r="O55" s="284">
        <v>9.6552037826896875</v>
      </c>
      <c r="P55" s="285">
        <v>15</v>
      </c>
      <c r="Q55" s="286">
        <v>18</v>
      </c>
      <c r="R55" s="286">
        <v>490</v>
      </c>
    </row>
    <row r="56" spans="1:18" ht="16.5">
      <c r="A56" s="275" t="s">
        <v>118</v>
      </c>
      <c r="B56" s="276" t="s">
        <v>470</v>
      </c>
      <c r="C56" s="277" t="s">
        <v>70</v>
      </c>
      <c r="D56" s="278">
        <v>0.76757053698096911</v>
      </c>
      <c r="E56" s="279">
        <v>6306</v>
      </c>
      <c r="F56" s="231" t="s">
        <v>120</v>
      </c>
      <c r="G56" s="280" t="s">
        <v>234</v>
      </c>
      <c r="H56" s="281">
        <v>2</v>
      </c>
      <c r="I56" s="232">
        <v>3963.2080000000001</v>
      </c>
      <c r="J56" s="282">
        <v>6.7005119969747742E-2</v>
      </c>
      <c r="K56" s="282">
        <v>0.33532129621040607</v>
      </c>
      <c r="L56" s="282">
        <v>0.15770052947006566</v>
      </c>
      <c r="M56" s="283">
        <v>22.681000000000001</v>
      </c>
      <c r="N56" s="284">
        <v>0</v>
      </c>
      <c r="O56" s="284">
        <v>6.7621987036764155</v>
      </c>
      <c r="P56" s="285">
        <v>60</v>
      </c>
      <c r="Q56" s="286">
        <v>0</v>
      </c>
      <c r="R56" s="286">
        <v>268</v>
      </c>
    </row>
    <row r="57" spans="1:18" ht="16.5">
      <c r="A57" s="275" t="s">
        <v>118</v>
      </c>
      <c r="B57" s="276" t="s">
        <v>472</v>
      </c>
      <c r="C57" s="277" t="s">
        <v>67</v>
      </c>
      <c r="D57" s="278">
        <v>0.83411875948406766</v>
      </c>
      <c r="E57" s="279">
        <v>4695</v>
      </c>
      <c r="F57" s="231" t="s">
        <v>121</v>
      </c>
      <c r="G57" s="280" t="s">
        <v>240</v>
      </c>
      <c r="H57" s="281">
        <v>3</v>
      </c>
      <c r="I57" s="232">
        <v>3671.4769999999999</v>
      </c>
      <c r="J57" s="282">
        <v>5.4412837055697896E-2</v>
      </c>
      <c r="K57" s="282">
        <v>0.31778493757357068</v>
      </c>
      <c r="L57" s="282">
        <v>0.18330497508223531</v>
      </c>
      <c r="M57" s="283">
        <v>21.271000000000001</v>
      </c>
      <c r="N57" s="284">
        <v>0.32684393773949832</v>
      </c>
      <c r="O57" s="284">
        <v>55.318336462410088</v>
      </c>
      <c r="P57" s="285">
        <v>26</v>
      </c>
      <c r="Q57" s="286">
        <v>12</v>
      </c>
      <c r="R57" s="286">
        <v>2031</v>
      </c>
    </row>
  </sheetData>
  <phoneticPr fontId="2" type="noConversion"/>
  <conditionalFormatting sqref="C14:D57">
    <cfRule type="containsText" dxfId="23" priority="1" operator="containsText" text="F">
      <formula>NOT(ISERROR(SEARCH("F",C14)))</formula>
    </cfRule>
    <cfRule type="containsText" dxfId="22" priority="2" operator="containsText" text="D">
      <formula>NOT(ISERROR(SEARCH("D",C14)))</formula>
    </cfRule>
    <cfRule type="containsText" dxfId="21" priority="3" operator="containsText" text="C">
      <formula>NOT(ISERROR(SEARCH("C",C14)))</formula>
    </cfRule>
    <cfRule type="containsText" dxfId="20" priority="4" operator="containsText" text="B">
      <formula>NOT(ISERROR(SEARCH("B",C14)))</formula>
    </cfRule>
    <cfRule type="containsText" dxfId="19" priority="5" operator="containsText" text="A">
      <formula>NOT(ISERROR(SEARCH("A",C14)))</formula>
    </cfRule>
    <cfRule type="containsText" dxfId="18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DD4B-C671-434B-BCBA-7CD6BD388D2F}">
  <sheetPr>
    <tabColor rgb="FFFF0000"/>
  </sheetPr>
  <dimension ref="A1:K53"/>
  <sheetViews>
    <sheetView showGridLines="0" zoomScaleNormal="100" zoomScaleSheetLayoutView="85" workbookViewId="0"/>
  </sheetViews>
  <sheetFormatPr defaultRowHeight="13.5"/>
  <cols>
    <col min="1" max="2" width="9.140625" style="247"/>
    <col min="3" max="3" width="9.85546875" style="247" customWidth="1"/>
    <col min="4" max="16384" width="9.140625" style="247"/>
  </cols>
  <sheetData>
    <row r="1" spans="1:11" ht="3.75" customHeight="1">
      <c r="A1" s="242"/>
      <c r="B1" s="243"/>
      <c r="C1" s="244"/>
      <c r="D1" s="245"/>
      <c r="E1" s="245"/>
      <c r="F1" s="246"/>
      <c r="G1" s="245"/>
      <c r="H1" s="245"/>
      <c r="I1" s="245"/>
      <c r="J1" s="245"/>
      <c r="K1" s="245"/>
    </row>
    <row r="2" spans="1:11" ht="41.25">
      <c r="A2" s="317" t="s">
        <v>722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</row>
    <row r="4" spans="1:11" ht="17.25">
      <c r="A4" s="248" t="s">
        <v>194</v>
      </c>
      <c r="B4" s="249"/>
      <c r="C4" s="249"/>
      <c r="D4" s="249"/>
      <c r="E4" s="249"/>
      <c r="F4" s="249"/>
      <c r="G4" s="249"/>
      <c r="H4" s="249"/>
      <c r="I4" s="249"/>
      <c r="J4" s="249"/>
      <c r="K4" s="249"/>
    </row>
    <row r="6" spans="1:11" ht="26.25">
      <c r="A6" s="250"/>
    </row>
    <row r="7" spans="1:11" ht="130.5" customHeight="1">
      <c r="A7" s="250"/>
    </row>
    <row r="8" spans="1:11" ht="26.25">
      <c r="A8" s="250"/>
    </row>
    <row r="9" spans="1:11" ht="26.25">
      <c r="A9" s="250"/>
    </row>
    <row r="10" spans="1:11" ht="40.5" customHeight="1">
      <c r="A10" s="250" t="s">
        <v>195</v>
      </c>
    </row>
    <row r="11" spans="1:11" ht="19.5" customHeight="1">
      <c r="A11" s="250"/>
    </row>
    <row r="12" spans="1:11" ht="17.25">
      <c r="A12" s="251" t="s">
        <v>196</v>
      </c>
    </row>
    <row r="13" spans="1:11" ht="40.5">
      <c r="A13" s="233" t="s">
        <v>0</v>
      </c>
      <c r="B13" s="234" t="s">
        <v>74</v>
      </c>
      <c r="C13" s="227" t="s">
        <v>65</v>
      </c>
      <c r="D13" s="227" t="s">
        <v>158</v>
      </c>
      <c r="E13" s="235" t="s">
        <v>144</v>
      </c>
      <c r="F13" s="234" t="s">
        <v>149</v>
      </c>
      <c r="G13" s="235" t="s">
        <v>147</v>
      </c>
      <c r="H13" s="235" t="s">
        <v>151</v>
      </c>
      <c r="I13" s="228" t="s">
        <v>153</v>
      </c>
      <c r="J13" s="235" t="s">
        <v>6</v>
      </c>
      <c r="K13" s="252" t="s">
        <v>7</v>
      </c>
    </row>
    <row r="14" spans="1:11" ht="16.5">
      <c r="A14" s="236" t="s">
        <v>118</v>
      </c>
      <c r="B14" s="237" t="s">
        <v>254</v>
      </c>
      <c r="C14" s="229" t="s">
        <v>67</v>
      </c>
      <c r="D14" s="230">
        <v>0.80385646288240764</v>
      </c>
      <c r="E14" s="238">
        <v>3423</v>
      </c>
      <c r="F14" s="231" t="s">
        <v>122</v>
      </c>
      <c r="G14" s="239" t="s">
        <v>248</v>
      </c>
      <c r="H14" s="240">
        <v>2</v>
      </c>
      <c r="I14" s="232">
        <v>4810.8230000000003</v>
      </c>
      <c r="J14" s="241">
        <v>0.2702240344323622</v>
      </c>
      <c r="K14" s="253">
        <v>22.615673035570005</v>
      </c>
    </row>
    <row r="15" spans="1:11" ht="16.5">
      <c r="A15" s="236" t="s">
        <v>118</v>
      </c>
      <c r="B15" s="237" t="s">
        <v>256</v>
      </c>
      <c r="C15" s="229" t="s">
        <v>69</v>
      </c>
      <c r="D15" s="230">
        <v>0.88083349217615925</v>
      </c>
      <c r="E15" s="238">
        <v>7804</v>
      </c>
      <c r="F15" s="231" t="s">
        <v>119</v>
      </c>
      <c r="G15" s="239" t="s">
        <v>485</v>
      </c>
      <c r="H15" s="240">
        <v>9</v>
      </c>
      <c r="I15" s="232">
        <v>2272.973</v>
      </c>
      <c r="J15" s="241">
        <v>0.70392389174882408</v>
      </c>
      <c r="K15" s="253">
        <v>38.891795019122533</v>
      </c>
    </row>
    <row r="16" spans="1:11" ht="16.5">
      <c r="A16" s="236" t="s">
        <v>118</v>
      </c>
      <c r="B16" s="237" t="s">
        <v>270</v>
      </c>
      <c r="C16" s="229" t="s">
        <v>70</v>
      </c>
      <c r="D16" s="230">
        <v>0.73912417557972798</v>
      </c>
      <c r="E16" s="238">
        <v>5231</v>
      </c>
      <c r="F16" s="231" t="s">
        <v>121</v>
      </c>
      <c r="G16" s="239" t="s">
        <v>237</v>
      </c>
      <c r="H16" s="240">
        <v>2</v>
      </c>
      <c r="I16" s="232">
        <v>3722.2259999999997</v>
      </c>
      <c r="J16" s="241">
        <v>0.96716319750600854</v>
      </c>
      <c r="K16" s="253">
        <v>38.471602745239011</v>
      </c>
    </row>
    <row r="17" spans="1:11" ht="16.5">
      <c r="A17" s="236" t="s">
        <v>118</v>
      </c>
      <c r="B17" s="237" t="s">
        <v>272</v>
      </c>
      <c r="C17" s="229" t="s">
        <v>67</v>
      </c>
      <c r="D17" s="230">
        <v>0.8459911275328853</v>
      </c>
      <c r="E17" s="238">
        <v>9455</v>
      </c>
      <c r="F17" s="231" t="s">
        <v>119</v>
      </c>
      <c r="G17" s="239" t="s">
        <v>198</v>
      </c>
      <c r="H17" s="240">
        <v>11</v>
      </c>
      <c r="I17" s="232">
        <v>1648.893</v>
      </c>
      <c r="J17" s="241">
        <v>0.42452724342937959</v>
      </c>
      <c r="K17" s="253">
        <v>46.030882537557012</v>
      </c>
    </row>
    <row r="18" spans="1:11" ht="16.5">
      <c r="A18" s="236" t="s">
        <v>118</v>
      </c>
      <c r="B18" s="237" t="s">
        <v>284</v>
      </c>
      <c r="C18" s="229" t="s">
        <v>67</v>
      </c>
      <c r="D18" s="230">
        <v>0.83079991952686727</v>
      </c>
      <c r="E18" s="238">
        <v>4250</v>
      </c>
      <c r="F18" s="231" t="s">
        <v>120</v>
      </c>
      <c r="G18" s="239" t="s">
        <v>235</v>
      </c>
      <c r="H18" s="240">
        <v>11</v>
      </c>
      <c r="I18" s="232">
        <v>4259.5459999999994</v>
      </c>
      <c r="J18" s="241">
        <v>7.0430041135839366E-2</v>
      </c>
      <c r="K18" s="253">
        <v>21.668975989459913</v>
      </c>
    </row>
    <row r="19" spans="1:11" ht="16.5">
      <c r="A19" s="236" t="s">
        <v>118</v>
      </c>
      <c r="B19" s="237" t="s">
        <v>288</v>
      </c>
      <c r="C19" s="229" t="s">
        <v>70</v>
      </c>
      <c r="D19" s="230">
        <v>0.72904920472275869</v>
      </c>
      <c r="E19" s="238">
        <v>7476</v>
      </c>
      <c r="F19" s="231" t="s">
        <v>121</v>
      </c>
      <c r="G19" s="239" t="s">
        <v>240</v>
      </c>
      <c r="H19" s="240">
        <v>4</v>
      </c>
      <c r="I19" s="232">
        <v>2804.1879999999996</v>
      </c>
      <c r="J19" s="241">
        <v>0.78454083677699227</v>
      </c>
      <c r="K19" s="253">
        <v>73.461551080027448</v>
      </c>
    </row>
    <row r="20" spans="1:11" ht="16.5">
      <c r="A20" s="236" t="s">
        <v>118</v>
      </c>
      <c r="B20" s="237" t="s">
        <v>609</v>
      </c>
      <c r="C20" s="229" t="s">
        <v>69</v>
      </c>
      <c r="D20" s="230">
        <v>0.86338697901938088</v>
      </c>
      <c r="E20" s="238">
        <v>1115</v>
      </c>
      <c r="F20" s="231" t="s">
        <v>121</v>
      </c>
      <c r="G20" s="239" t="s">
        <v>241</v>
      </c>
      <c r="H20" s="240">
        <v>6</v>
      </c>
      <c r="I20" s="232">
        <v>4061.4679999999998</v>
      </c>
      <c r="J20" s="241">
        <v>0.24621639269347931</v>
      </c>
      <c r="K20" s="253">
        <v>37.326405132331466</v>
      </c>
    </row>
    <row r="21" spans="1:11" ht="16.5">
      <c r="A21" s="236" t="s">
        <v>118</v>
      </c>
      <c r="B21" s="237" t="s">
        <v>302</v>
      </c>
      <c r="C21" s="229" t="s">
        <v>69</v>
      </c>
      <c r="D21" s="230">
        <v>0.86785714285714299</v>
      </c>
      <c r="E21" s="238">
        <v>5245</v>
      </c>
      <c r="F21" s="231" t="s">
        <v>121</v>
      </c>
      <c r="G21" s="239" t="s">
        <v>239</v>
      </c>
      <c r="H21" s="240">
        <v>1</v>
      </c>
      <c r="I21" s="232">
        <v>3791.1619999999998</v>
      </c>
      <c r="J21" s="241">
        <v>0.26377137141594054</v>
      </c>
      <c r="K21" s="253">
        <v>26.324382867310867</v>
      </c>
    </row>
    <row r="22" spans="1:11" ht="16.5">
      <c r="A22" s="236" t="s">
        <v>118</v>
      </c>
      <c r="B22" s="237" t="s">
        <v>304</v>
      </c>
      <c r="C22" s="229" t="s">
        <v>70</v>
      </c>
      <c r="D22" s="230">
        <v>0.79466666666666663</v>
      </c>
      <c r="E22" s="238">
        <v>3028</v>
      </c>
      <c r="F22" s="231" t="s">
        <v>122</v>
      </c>
      <c r="G22" s="239" t="s">
        <v>250</v>
      </c>
      <c r="H22" s="240">
        <v>1</v>
      </c>
      <c r="I22" s="232">
        <v>5105.134</v>
      </c>
      <c r="J22" s="241">
        <v>0.3329981152306678</v>
      </c>
      <c r="K22" s="253">
        <v>31.16470596070544</v>
      </c>
    </row>
    <row r="23" spans="1:11" ht="16.5">
      <c r="A23" s="236" t="s">
        <v>118</v>
      </c>
      <c r="B23" s="237" t="s">
        <v>308</v>
      </c>
      <c r="C23" s="229" t="s">
        <v>67</v>
      </c>
      <c r="D23" s="230">
        <v>0.84218749999999987</v>
      </c>
      <c r="E23" s="238">
        <v>2210</v>
      </c>
      <c r="F23" s="231" t="s">
        <v>120</v>
      </c>
      <c r="G23" s="239" t="s">
        <v>233</v>
      </c>
      <c r="H23" s="240">
        <v>1</v>
      </c>
      <c r="I23" s="232">
        <v>4056.8789999999999</v>
      </c>
      <c r="J23" s="241">
        <v>7.3948471226280107E-2</v>
      </c>
      <c r="K23" s="253">
        <v>35.938957015972129</v>
      </c>
    </row>
    <row r="24" spans="1:11" ht="16.5">
      <c r="A24" s="236" t="s">
        <v>118</v>
      </c>
      <c r="B24" s="237" t="s">
        <v>310</v>
      </c>
      <c r="C24" s="229" t="s">
        <v>70</v>
      </c>
      <c r="D24" s="230">
        <v>0.73249999999999993</v>
      </c>
      <c r="E24" s="238">
        <v>9499</v>
      </c>
      <c r="F24" s="231" t="s">
        <v>120</v>
      </c>
      <c r="G24" s="239" t="s">
        <v>229</v>
      </c>
      <c r="H24" s="240">
        <v>2</v>
      </c>
      <c r="I24" s="232">
        <v>3724.7330000000002</v>
      </c>
      <c r="J24" s="241">
        <v>0.1342378097973734</v>
      </c>
      <c r="K24" s="253">
        <v>55.359672760436787</v>
      </c>
    </row>
    <row r="25" spans="1:11" ht="16.5">
      <c r="A25" s="236" t="s">
        <v>118</v>
      </c>
      <c r="B25" s="237" t="s">
        <v>312</v>
      </c>
      <c r="C25" s="229" t="s">
        <v>69</v>
      </c>
      <c r="D25" s="230">
        <v>0.88254036561528926</v>
      </c>
      <c r="E25" s="238">
        <v>8595</v>
      </c>
      <c r="F25" s="231" t="s">
        <v>120</v>
      </c>
      <c r="G25" s="239" t="s">
        <v>234</v>
      </c>
      <c r="H25" s="240">
        <v>10</v>
      </c>
      <c r="I25" s="232">
        <v>4171.6439999999993</v>
      </c>
      <c r="J25" s="241">
        <v>2.3971364766504528E-2</v>
      </c>
      <c r="K25" s="253">
        <v>37.659014048178612</v>
      </c>
    </row>
    <row r="26" spans="1:11" ht="16.5">
      <c r="A26" s="236" t="s">
        <v>118</v>
      </c>
      <c r="B26" s="237" t="s">
        <v>314</v>
      </c>
      <c r="C26" s="229" t="s">
        <v>70</v>
      </c>
      <c r="D26" s="230">
        <v>0.74031596824056256</v>
      </c>
      <c r="E26" s="238">
        <v>4177</v>
      </c>
      <c r="F26" s="231" t="s">
        <v>120</v>
      </c>
      <c r="G26" s="239" t="s">
        <v>230</v>
      </c>
      <c r="H26" s="240">
        <v>5</v>
      </c>
      <c r="I26" s="232">
        <v>3760.0029999999997</v>
      </c>
      <c r="J26" s="241">
        <v>2.6595723460858943E-2</v>
      </c>
      <c r="K26" s="253">
        <v>23.882959667851331</v>
      </c>
    </row>
    <row r="27" spans="1:11" ht="16.5">
      <c r="A27" s="236" t="s">
        <v>118</v>
      </c>
      <c r="B27" s="237" t="s">
        <v>322</v>
      </c>
      <c r="C27" s="229" t="s">
        <v>69</v>
      </c>
      <c r="D27" s="230">
        <v>0.85</v>
      </c>
      <c r="E27" s="238">
        <v>6711</v>
      </c>
      <c r="F27" s="231" t="s">
        <v>122</v>
      </c>
      <c r="G27" s="239" t="s">
        <v>250</v>
      </c>
      <c r="H27" s="240">
        <v>1</v>
      </c>
      <c r="I27" s="232">
        <v>4547.4930000000004</v>
      </c>
      <c r="J27" s="241">
        <v>0</v>
      </c>
      <c r="K27" s="253">
        <v>27.97145592087772</v>
      </c>
    </row>
    <row r="28" spans="1:11" ht="16.5">
      <c r="A28" s="236" t="s">
        <v>118</v>
      </c>
      <c r="B28" s="237" t="s">
        <v>328</v>
      </c>
      <c r="C28" s="229" t="s">
        <v>69</v>
      </c>
      <c r="D28" s="230">
        <v>0.87489100176899903</v>
      </c>
      <c r="E28" s="238">
        <v>8570</v>
      </c>
      <c r="F28" s="231" t="s">
        <v>122</v>
      </c>
      <c r="G28" s="239" t="s">
        <v>248</v>
      </c>
      <c r="H28" s="240">
        <v>6</v>
      </c>
      <c r="I28" s="232">
        <v>4935.3710000000001</v>
      </c>
      <c r="J28" s="241">
        <v>0</v>
      </c>
      <c r="K28" s="253">
        <v>27.900638067533322</v>
      </c>
    </row>
    <row r="29" spans="1:11" ht="16.5">
      <c r="A29" s="236" t="s">
        <v>118</v>
      </c>
      <c r="B29" s="237" t="s">
        <v>334</v>
      </c>
      <c r="C29" s="229" t="s">
        <v>67</v>
      </c>
      <c r="D29" s="230">
        <v>0.83142857142857141</v>
      </c>
      <c r="E29" s="238">
        <v>7326</v>
      </c>
      <c r="F29" s="231" t="s">
        <v>121</v>
      </c>
      <c r="G29" s="239" t="s">
        <v>241</v>
      </c>
      <c r="H29" s="240">
        <v>1</v>
      </c>
      <c r="I29" s="232">
        <v>3484.1669999999999</v>
      </c>
      <c r="J29" s="241">
        <v>0.51662276808201213</v>
      </c>
      <c r="K29" s="253">
        <v>55.450843774135969</v>
      </c>
    </row>
    <row r="30" spans="1:11" ht="16.5">
      <c r="A30" s="236" t="s">
        <v>118</v>
      </c>
      <c r="B30" s="237" t="s">
        <v>344</v>
      </c>
      <c r="C30" s="229" t="s">
        <v>70</v>
      </c>
      <c r="D30" s="230">
        <v>0.71633333333333338</v>
      </c>
      <c r="E30" s="238">
        <v>5278</v>
      </c>
      <c r="F30" s="231" t="s">
        <v>122</v>
      </c>
      <c r="G30" s="239" t="s">
        <v>246</v>
      </c>
      <c r="H30" s="240">
        <v>1</v>
      </c>
      <c r="I30" s="232">
        <v>4459.42</v>
      </c>
      <c r="J30" s="241">
        <v>0.11212220423283745</v>
      </c>
      <c r="K30" s="253">
        <v>26.034775822864855</v>
      </c>
    </row>
    <row r="31" spans="1:11" ht="16.5">
      <c r="A31" s="236" t="s">
        <v>118</v>
      </c>
      <c r="B31" s="237" t="s">
        <v>534</v>
      </c>
      <c r="C31" s="229" t="s">
        <v>70</v>
      </c>
      <c r="D31" s="230">
        <v>0.78227272727272723</v>
      </c>
      <c r="E31" s="238">
        <v>6940</v>
      </c>
      <c r="F31" s="231" t="s">
        <v>119</v>
      </c>
      <c r="G31" s="239" t="s">
        <v>205</v>
      </c>
      <c r="H31" s="240">
        <v>1</v>
      </c>
      <c r="I31" s="232">
        <v>817.10500000000002</v>
      </c>
      <c r="J31" s="241">
        <v>0.12238329223294435</v>
      </c>
      <c r="K31" s="253">
        <v>28.270540505810146</v>
      </c>
    </row>
    <row r="32" spans="1:11" ht="16.5">
      <c r="A32" s="236" t="s">
        <v>118</v>
      </c>
      <c r="B32" s="237" t="s">
        <v>348</v>
      </c>
      <c r="C32" s="229" t="s">
        <v>70</v>
      </c>
      <c r="D32" s="230">
        <v>0.7482991455611091</v>
      </c>
      <c r="E32" s="238">
        <v>4717</v>
      </c>
      <c r="F32" s="231" t="s">
        <v>122</v>
      </c>
      <c r="G32" s="239" t="s">
        <v>247</v>
      </c>
      <c r="H32" s="240">
        <v>6</v>
      </c>
      <c r="I32" s="232">
        <v>4777.7699999999995</v>
      </c>
      <c r="J32" s="241">
        <v>0.81628039859599777</v>
      </c>
      <c r="K32" s="253">
        <v>42.84425579297455</v>
      </c>
    </row>
    <row r="33" spans="1:11" ht="16.5">
      <c r="A33" s="236" t="s">
        <v>118</v>
      </c>
      <c r="B33" s="237" t="s">
        <v>350</v>
      </c>
      <c r="C33" s="229" t="s">
        <v>67</v>
      </c>
      <c r="D33" s="230">
        <v>0.82791214940277025</v>
      </c>
      <c r="E33" s="238">
        <v>7799</v>
      </c>
      <c r="F33" s="231" t="s">
        <v>121</v>
      </c>
      <c r="G33" s="239" t="s">
        <v>243</v>
      </c>
      <c r="H33" s="240">
        <v>3</v>
      </c>
      <c r="I33" s="232">
        <v>3586.913</v>
      </c>
      <c r="J33" s="241">
        <v>0.3903077660372582</v>
      </c>
      <c r="K33" s="253">
        <v>68.136584299647083</v>
      </c>
    </row>
    <row r="34" spans="1:11" ht="16.5">
      <c r="A34" s="236" t="s">
        <v>118</v>
      </c>
      <c r="B34" s="237" t="s">
        <v>536</v>
      </c>
      <c r="C34" s="229" t="s">
        <v>69</v>
      </c>
      <c r="D34" s="230">
        <v>0.86285714285714288</v>
      </c>
      <c r="E34" s="238">
        <v>8475</v>
      </c>
      <c r="F34" s="231" t="s">
        <v>119</v>
      </c>
      <c r="G34" s="239" t="s">
        <v>212</v>
      </c>
      <c r="H34" s="240">
        <v>1</v>
      </c>
      <c r="I34" s="232">
        <v>1877.999</v>
      </c>
      <c r="J34" s="241">
        <v>5.3248164668884275E-2</v>
      </c>
      <c r="K34" s="253">
        <v>49.148055989380182</v>
      </c>
    </row>
    <row r="35" spans="1:11" ht="16.5">
      <c r="A35" s="236" t="s">
        <v>118</v>
      </c>
      <c r="B35" s="237" t="s">
        <v>362</v>
      </c>
      <c r="C35" s="229" t="s">
        <v>69</v>
      </c>
      <c r="D35" s="230">
        <v>0.87323925687779103</v>
      </c>
      <c r="E35" s="238">
        <v>3041</v>
      </c>
      <c r="F35" s="231" t="s">
        <v>121</v>
      </c>
      <c r="G35" s="239" t="s">
        <v>240</v>
      </c>
      <c r="H35" s="240">
        <v>9</v>
      </c>
      <c r="I35" s="232">
        <v>3383.8270000000002</v>
      </c>
      <c r="J35" s="241">
        <v>8.8657014675986676E-2</v>
      </c>
      <c r="K35" s="253">
        <v>20.982160139983513</v>
      </c>
    </row>
    <row r="36" spans="1:11" ht="16.5">
      <c r="A36" s="236" t="s">
        <v>118</v>
      </c>
      <c r="B36" s="237" t="s">
        <v>376</v>
      </c>
      <c r="C36" s="229" t="s">
        <v>67</v>
      </c>
      <c r="D36" s="230">
        <v>0.83806365446450604</v>
      </c>
      <c r="E36" s="238">
        <v>4291</v>
      </c>
      <c r="F36" s="231" t="s">
        <v>121</v>
      </c>
      <c r="G36" s="239" t="s">
        <v>241</v>
      </c>
      <c r="H36" s="240">
        <v>9</v>
      </c>
      <c r="I36" s="232">
        <v>3960.2870000000003</v>
      </c>
      <c r="J36" s="241">
        <v>0.227256256932894</v>
      </c>
      <c r="K36" s="253">
        <v>40.07285330583364</v>
      </c>
    </row>
    <row r="37" spans="1:11" ht="16.5">
      <c r="A37" s="236" t="s">
        <v>118</v>
      </c>
      <c r="B37" s="237" t="s">
        <v>538</v>
      </c>
      <c r="C37" s="229" t="s">
        <v>70</v>
      </c>
      <c r="D37" s="230">
        <v>0.78194726460171871</v>
      </c>
      <c r="E37" s="238">
        <v>5775</v>
      </c>
      <c r="F37" s="231" t="s">
        <v>121</v>
      </c>
      <c r="G37" s="239" t="s">
        <v>237</v>
      </c>
      <c r="H37" s="240">
        <v>2</v>
      </c>
      <c r="I37" s="232">
        <v>3772.9780000000001</v>
      </c>
      <c r="J37" s="241">
        <v>0.37105967752793684</v>
      </c>
      <c r="K37" s="253">
        <v>41.585188145809489</v>
      </c>
    </row>
    <row r="38" spans="1:11" ht="16.5">
      <c r="A38" s="236" t="s">
        <v>118</v>
      </c>
      <c r="B38" s="237" t="s">
        <v>380</v>
      </c>
      <c r="C38" s="229" t="s">
        <v>67</v>
      </c>
      <c r="D38" s="230">
        <v>0.81027418070069035</v>
      </c>
      <c r="E38" s="238">
        <v>9102</v>
      </c>
      <c r="F38" s="231" t="s">
        <v>91</v>
      </c>
      <c r="G38" s="239" t="s">
        <v>253</v>
      </c>
      <c r="H38" s="240">
        <v>4</v>
      </c>
      <c r="I38" s="232">
        <v>3751.3</v>
      </c>
      <c r="J38" s="241">
        <v>5.3314850851704738E-2</v>
      </c>
      <c r="K38" s="253">
        <v>21.192653213552635</v>
      </c>
    </row>
    <row r="39" spans="1:11" ht="16.5">
      <c r="A39" s="236" t="s">
        <v>118</v>
      </c>
      <c r="B39" s="237" t="s">
        <v>388</v>
      </c>
      <c r="C39" s="229" t="s">
        <v>69</v>
      </c>
      <c r="D39" s="230">
        <v>0.87413837789698678</v>
      </c>
      <c r="E39" s="238">
        <v>5333</v>
      </c>
      <c r="F39" s="231" t="s">
        <v>119</v>
      </c>
      <c r="G39" s="239" t="s">
        <v>201</v>
      </c>
      <c r="H39" s="240">
        <v>2</v>
      </c>
      <c r="I39" s="232">
        <v>2412.306</v>
      </c>
      <c r="J39" s="241">
        <v>4.1454110713980731E-2</v>
      </c>
      <c r="K39" s="253">
        <v>51.11291851033824</v>
      </c>
    </row>
    <row r="40" spans="1:11" ht="16.5">
      <c r="A40" s="236" t="s">
        <v>118</v>
      </c>
      <c r="B40" s="237" t="s">
        <v>390</v>
      </c>
      <c r="C40" s="229" t="s">
        <v>67</v>
      </c>
      <c r="D40" s="230">
        <v>0.83475517984979863</v>
      </c>
      <c r="E40" s="238">
        <v>824</v>
      </c>
      <c r="F40" s="231" t="s">
        <v>120</v>
      </c>
      <c r="G40" s="239" t="s">
        <v>234</v>
      </c>
      <c r="H40" s="240">
        <v>13</v>
      </c>
      <c r="I40" s="232">
        <v>3692.7019999999998</v>
      </c>
      <c r="J40" s="241">
        <v>0</v>
      </c>
      <c r="K40" s="253">
        <v>31.62995551766701</v>
      </c>
    </row>
    <row r="41" spans="1:11" ht="16.5">
      <c r="A41" s="236" t="s">
        <v>118</v>
      </c>
      <c r="B41" s="237" t="s">
        <v>394</v>
      </c>
      <c r="C41" s="229" t="s">
        <v>69</v>
      </c>
      <c r="D41" s="230">
        <v>0.85952380952380947</v>
      </c>
      <c r="E41" s="238">
        <v>3949</v>
      </c>
      <c r="F41" s="231" t="s">
        <v>119</v>
      </c>
      <c r="G41" s="239" t="s">
        <v>216</v>
      </c>
      <c r="H41" s="240">
        <v>1</v>
      </c>
      <c r="I41" s="232">
        <v>2216.3270000000002</v>
      </c>
      <c r="J41" s="241">
        <v>0.27071817470977882</v>
      </c>
      <c r="K41" s="253">
        <v>55.542345511289618</v>
      </c>
    </row>
    <row r="42" spans="1:11" ht="16.5">
      <c r="A42" s="236" t="s">
        <v>118</v>
      </c>
      <c r="B42" s="237" t="s">
        <v>540</v>
      </c>
      <c r="C42" s="229" t="s">
        <v>70</v>
      </c>
      <c r="D42" s="230">
        <v>0.76227272727272721</v>
      </c>
      <c r="E42" s="238">
        <v>1294</v>
      </c>
      <c r="F42" s="231" t="s">
        <v>119</v>
      </c>
      <c r="G42" s="239" t="s">
        <v>485</v>
      </c>
      <c r="H42" s="240">
        <v>1</v>
      </c>
      <c r="I42" s="232">
        <v>1909.114</v>
      </c>
      <c r="J42" s="241">
        <v>0.3666622317996725</v>
      </c>
      <c r="K42" s="253">
        <v>47.247047583329227</v>
      </c>
    </row>
    <row r="43" spans="1:11" ht="16.5">
      <c r="A43" s="236" t="s">
        <v>118</v>
      </c>
      <c r="B43" s="237" t="s">
        <v>674</v>
      </c>
      <c r="C43" s="229" t="s">
        <v>69</v>
      </c>
      <c r="D43" s="230">
        <v>0.89015239692580272</v>
      </c>
      <c r="E43" s="238">
        <v>7294</v>
      </c>
      <c r="F43" s="231" t="s">
        <v>119</v>
      </c>
      <c r="G43" s="239" t="s">
        <v>219</v>
      </c>
      <c r="H43" s="240">
        <v>11</v>
      </c>
      <c r="I43" s="232">
        <v>2113.6029999999996</v>
      </c>
      <c r="J43" s="241">
        <v>0.14193772435031557</v>
      </c>
      <c r="K43" s="253">
        <v>49.063140050425751</v>
      </c>
    </row>
    <row r="44" spans="1:11" ht="16.5">
      <c r="A44" s="236" t="s">
        <v>118</v>
      </c>
      <c r="B44" s="237" t="s">
        <v>406</v>
      </c>
      <c r="C44" s="229" t="s">
        <v>69</v>
      </c>
      <c r="D44" s="230">
        <v>0.87939033717915716</v>
      </c>
      <c r="E44" s="238">
        <v>7895</v>
      </c>
      <c r="F44" s="231" t="s">
        <v>119</v>
      </c>
      <c r="G44" s="239" t="s">
        <v>212</v>
      </c>
      <c r="H44" s="240">
        <v>2</v>
      </c>
      <c r="I44" s="232">
        <v>2536.7269999999999</v>
      </c>
      <c r="J44" s="241">
        <v>0.47305050957395101</v>
      </c>
      <c r="K44" s="253">
        <v>36.464310112992059</v>
      </c>
    </row>
    <row r="45" spans="1:11" ht="16.5">
      <c r="A45" s="236" t="s">
        <v>118</v>
      </c>
      <c r="B45" s="237" t="s">
        <v>542</v>
      </c>
      <c r="C45" s="229" t="s">
        <v>70</v>
      </c>
      <c r="D45" s="230">
        <v>0.78809523809523807</v>
      </c>
      <c r="E45" s="238">
        <v>8519</v>
      </c>
      <c r="F45" s="231" t="s">
        <v>119</v>
      </c>
      <c r="G45" s="239" t="s">
        <v>198</v>
      </c>
      <c r="H45" s="240">
        <v>1</v>
      </c>
      <c r="I45" s="232">
        <v>1181.7629999999999</v>
      </c>
      <c r="J45" s="241">
        <v>1.269290035311649</v>
      </c>
      <c r="K45" s="253">
        <v>22.508743292859908</v>
      </c>
    </row>
    <row r="46" spans="1:11" ht="16.5">
      <c r="A46" s="236" t="s">
        <v>118</v>
      </c>
      <c r="B46" s="237" t="s">
        <v>414</v>
      </c>
      <c r="C46" s="229" t="s">
        <v>70</v>
      </c>
      <c r="D46" s="230">
        <v>0.78700912908924792</v>
      </c>
      <c r="E46" s="238">
        <v>8057</v>
      </c>
      <c r="F46" s="231" t="s">
        <v>120</v>
      </c>
      <c r="G46" s="239" t="s">
        <v>230</v>
      </c>
      <c r="H46" s="240">
        <v>5</v>
      </c>
      <c r="I46" s="232">
        <v>1709.925</v>
      </c>
      <c r="J46" s="241">
        <v>0</v>
      </c>
      <c r="K46" s="253">
        <v>33.978098454610581</v>
      </c>
    </row>
    <row r="47" spans="1:11" ht="16.5">
      <c r="A47" s="236" t="s">
        <v>118</v>
      </c>
      <c r="B47" s="237" t="s">
        <v>418</v>
      </c>
      <c r="C47" s="229" t="s">
        <v>67</v>
      </c>
      <c r="D47" s="230">
        <v>0.82161664966376691</v>
      </c>
      <c r="E47" s="238">
        <v>7030</v>
      </c>
      <c r="F47" s="231" t="s">
        <v>121</v>
      </c>
      <c r="G47" s="239" t="s">
        <v>244</v>
      </c>
      <c r="H47" s="240">
        <v>4</v>
      </c>
      <c r="I47" s="232">
        <v>3099.4270000000001</v>
      </c>
      <c r="J47" s="241">
        <v>0.25811222525970123</v>
      </c>
      <c r="K47" s="253">
        <v>23.552740554947736</v>
      </c>
    </row>
    <row r="48" spans="1:11" ht="16.5">
      <c r="A48" s="236" t="s">
        <v>118</v>
      </c>
      <c r="B48" s="237" t="s">
        <v>422</v>
      </c>
      <c r="C48" s="229" t="s">
        <v>69</v>
      </c>
      <c r="D48" s="230">
        <v>0.87464285714285717</v>
      </c>
      <c r="E48" s="238">
        <v>5242</v>
      </c>
      <c r="F48" s="231" t="s">
        <v>121</v>
      </c>
      <c r="G48" s="239" t="s">
        <v>236</v>
      </c>
      <c r="H48" s="240">
        <v>1</v>
      </c>
      <c r="I48" s="232">
        <v>3629.442</v>
      </c>
      <c r="J48" s="241">
        <v>0.71636356222251241</v>
      </c>
      <c r="K48" s="253">
        <v>64.500273044726981</v>
      </c>
    </row>
    <row r="49" spans="1:11" ht="16.5">
      <c r="A49" s="236" t="s">
        <v>118</v>
      </c>
      <c r="B49" s="237" t="s">
        <v>434</v>
      </c>
      <c r="C49" s="229" t="s">
        <v>69</v>
      </c>
      <c r="D49" s="230">
        <v>0.85301406093780874</v>
      </c>
      <c r="E49" s="238">
        <v>1239</v>
      </c>
      <c r="F49" s="231" t="s">
        <v>119</v>
      </c>
      <c r="G49" s="239" t="s">
        <v>200</v>
      </c>
      <c r="H49" s="240">
        <v>2</v>
      </c>
      <c r="I49" s="232">
        <v>2572.9630000000002</v>
      </c>
      <c r="J49" s="241">
        <v>0.34979127177499247</v>
      </c>
      <c r="K49" s="253">
        <v>44.306894424832379</v>
      </c>
    </row>
    <row r="50" spans="1:11" ht="16.5">
      <c r="A50" s="236" t="s">
        <v>118</v>
      </c>
      <c r="B50" s="237" t="s">
        <v>450</v>
      </c>
      <c r="C50" s="229" t="s">
        <v>67</v>
      </c>
      <c r="D50" s="230">
        <v>0.82363636363636372</v>
      </c>
      <c r="E50" s="238">
        <v>8166</v>
      </c>
      <c r="F50" s="231" t="s">
        <v>120</v>
      </c>
      <c r="G50" s="239" t="s">
        <v>226</v>
      </c>
      <c r="H50" s="240">
        <v>1</v>
      </c>
      <c r="I50" s="232">
        <v>3880.5169999999998</v>
      </c>
      <c r="J50" s="241">
        <v>0.20615809697522264</v>
      </c>
      <c r="K50" s="253">
        <v>38.268096751025702</v>
      </c>
    </row>
    <row r="51" spans="1:11" ht="16.5">
      <c r="A51" s="236" t="s">
        <v>118</v>
      </c>
      <c r="B51" s="237" t="s">
        <v>456</v>
      </c>
      <c r="C51" s="229" t="s">
        <v>67</v>
      </c>
      <c r="D51" s="230">
        <v>0.8199531882663893</v>
      </c>
      <c r="E51" s="238">
        <v>5773</v>
      </c>
      <c r="F51" s="231" t="s">
        <v>121</v>
      </c>
      <c r="G51" s="239" t="s">
        <v>236</v>
      </c>
      <c r="H51" s="240">
        <v>2</v>
      </c>
      <c r="I51" s="232">
        <v>4046.8410000000003</v>
      </c>
      <c r="J51" s="241">
        <v>0.81545086649067744</v>
      </c>
      <c r="K51" s="253">
        <v>67.163498640050349</v>
      </c>
    </row>
    <row r="52" spans="1:11" ht="16.5">
      <c r="A52" s="236" t="s">
        <v>118</v>
      </c>
      <c r="B52" s="237" t="s">
        <v>511</v>
      </c>
      <c r="C52" s="229" t="s">
        <v>69</v>
      </c>
      <c r="D52" s="230">
        <v>0.86379926090031589</v>
      </c>
      <c r="E52" s="238">
        <v>8249</v>
      </c>
      <c r="F52" s="231" t="s">
        <v>119</v>
      </c>
      <c r="G52" s="239" t="s">
        <v>485</v>
      </c>
      <c r="H52" s="240">
        <v>3</v>
      </c>
      <c r="I52" s="232">
        <v>1174.9430000000002</v>
      </c>
      <c r="J52" s="241">
        <v>0.1702210234879479</v>
      </c>
      <c r="K52" s="253">
        <v>59.832689756013686</v>
      </c>
    </row>
    <row r="53" spans="1:11" ht="16.5">
      <c r="A53" s="236" t="s">
        <v>118</v>
      </c>
      <c r="B53" s="237" t="s">
        <v>472</v>
      </c>
      <c r="C53" s="229" t="s">
        <v>67</v>
      </c>
      <c r="D53" s="230">
        <v>0.83411875948406766</v>
      </c>
      <c r="E53" s="238">
        <v>4695</v>
      </c>
      <c r="F53" s="231" t="s">
        <v>121</v>
      </c>
      <c r="G53" s="239" t="s">
        <v>240</v>
      </c>
      <c r="H53" s="240">
        <v>3</v>
      </c>
      <c r="I53" s="232">
        <v>3671.4769999999999</v>
      </c>
      <c r="J53" s="241">
        <v>0.32684393773949832</v>
      </c>
      <c r="K53" s="253">
        <v>55.318336462410088</v>
      </c>
    </row>
  </sheetData>
  <mergeCells count="1">
    <mergeCell ref="A2:K2"/>
  </mergeCells>
  <phoneticPr fontId="2" type="noConversion"/>
  <conditionalFormatting sqref="C14:D5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2024-11-04T07:53:17Z</dcterms:modified>
</cp:coreProperties>
</file>