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BFAFAEA2-42BA-47DB-8ADA-DEC22306A41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70" r:id="rId8"/>
  </sheets>
  <definedNames>
    <definedName name="_xlnm._FilterDatabase" localSheetId="4" hidden="1">운전자별!$A$2:$R$77</definedName>
    <definedName name="_xlnm._FilterDatabase" localSheetId="3" hidden="1">차량별!$A$2:$BN$32</definedName>
    <definedName name="_xlnm.Print_Area" localSheetId="4">운전자별!$A$1:$R$77</definedName>
    <definedName name="_xlnm.Print_Area" localSheetId="1">종합!$A$1:$L$129</definedName>
    <definedName name="_xlnm.Print_Area" localSheetId="3">차량별!$A$1:$T$32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8" i="12" l="1"/>
  <c r="B119" i="12"/>
  <c r="B118" i="12"/>
  <c r="B120" i="12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N53" i="12" a="1"/>
  <c r="D53" i="12" a="1"/>
  <c r="N53" i="12" l="1"/>
  <c r="D53" i="12"/>
  <c r="J53" i="12" a="1"/>
  <c r="I53" i="12" a="1"/>
  <c r="E53" i="12" a="1"/>
  <c r="F53" i="12" a="1"/>
  <c r="G53" i="12" a="1"/>
  <c r="H53" i="12" a="1"/>
  <c r="D118" i="12" l="1"/>
  <c r="I53" i="12"/>
  <c r="G53" i="12"/>
  <c r="J53" i="12"/>
  <c r="F53" i="12"/>
  <c r="E53" i="12"/>
  <c r="H53" i="12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G119" i="12" l="1"/>
  <c r="J120" i="12"/>
  <c r="J119" i="12"/>
  <c r="D119" i="12"/>
  <c r="F25" i="60"/>
  <c r="F30" i="60"/>
  <c r="F22" i="60"/>
  <c r="F14" i="60"/>
  <c r="F31" i="60"/>
  <c r="F23" i="60"/>
  <c r="F15" i="60"/>
  <c r="F17" i="60"/>
  <c r="F16" i="60"/>
  <c r="F29" i="60"/>
  <c r="F21" i="60"/>
  <c r="F13" i="60"/>
  <c r="F26" i="60"/>
  <c r="F18" i="60"/>
  <c r="F19" i="60"/>
  <c r="F28" i="60"/>
  <c r="F20" i="60"/>
  <c r="F12" i="60"/>
  <c r="F27" i="60"/>
  <c r="F11" i="60"/>
  <c r="F32" i="60"/>
  <c r="F24" i="60"/>
  <c r="A7" i="7" l="1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1" i="12" l="1"/>
  <c r="J121" i="12" s="1"/>
  <c r="J10" i="12" l="1"/>
  <c r="J32" i="12" s="1"/>
  <c r="N26" i="12"/>
  <c r="K28" i="12"/>
  <c r="D28" i="12" l="1"/>
  <c r="K53" i="12" l="1" a="1"/>
  <c r="K53" i="12" s="1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D121" i="12" l="1"/>
  <c r="F119" i="12" l="1"/>
  <c r="D120" i="12"/>
  <c r="E119" i="12"/>
  <c r="E118" i="12"/>
  <c r="G120" i="12"/>
  <c r="F120" i="12"/>
  <c r="E120" i="12"/>
  <c r="H119" i="12"/>
  <c r="G118" i="12"/>
  <c r="I119" i="12"/>
  <c r="I118" i="12"/>
  <c r="J118" i="12"/>
  <c r="I120" i="12"/>
  <c r="H120" i="12"/>
  <c r="F121" i="12"/>
  <c r="I121" i="12"/>
  <c r="E121" i="12"/>
  <c r="G12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<sst xmlns="http://schemas.openxmlformats.org/spreadsheetml/2006/main" count="2235" uniqueCount="513">
  <si>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</si>
  <si>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</si>
  <si>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</si>
  <si>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</si>
  <si>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</si>
  <si>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</si>
  <si>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</si>
  <si>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</si>
  <si>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</si>
  <si>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</si>
  <si>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</si>
  <si>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</si>
  <si>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</si>
  <si>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</si>
  <si>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</si>
  <si>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</si>
  <si>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</si>
  <si>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</si>
  <si>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</si>
  <si>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</si>
  <si>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</si>
  <si>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</si>
  <si>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</si>
  <si>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</si>
  <si>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</si>
  <si>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</si>
  <si>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</si>
  <si>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</si>
  <si>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</si>
  <si>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</si>
  <si>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</si>
  <si>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</si>
  <si>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</si>
  <si>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</si>
  <si>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</si>
  <si>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</si>
  <si>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</si>
  <si>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</si>
  <si>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</si>
  <si>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</si>
  <si>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</si>
  <si>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</si>
  <si>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</si>
  <si>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</si>
  <si>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</si>
  <si>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</si>
  <si>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</si>
  <si>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</si>
  <si>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</si>
  <si>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</si>
  <si>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</si>
  <si>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</si>
  <si>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</si>
  <si>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</si>
  <si>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</si>
  <si>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</si>
  <si>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</si>
  <si>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</si>
  <si>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</si>
  <si>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</si>
  <si>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</si>
  <si>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</si>
  <si>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</si>
  <si>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</si>
  <si>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</si>
  <si>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</si>
  <si>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</si>
  <si>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</si>
  <si>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</si>
  <si>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</si>
  <si>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</si>
  <si>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</si>
  <si>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</si>
  <si>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</si>
  <si>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</si>
  <si>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</si>
  <si>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</si>
  <si>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</si>
  <si>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</si>
  <si>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</si>
  <si>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</si>
  <si>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</si>
  <si>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</si>
  <si>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</si>
  <si>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</si>
  <si>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</si>
  <si>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</si>
  <si>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</si>
  <si>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</si>
  <si>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</si>
  <si>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</si>
  <si>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</si>
  <si>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</si>
  <si>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</si>
  <si>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</si>
  <si>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</si>
  <si>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</si>
  <si>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</si>
  <si>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</si>
  <si>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</si>
  <si>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</si>
  <si>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</si>
  <si>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</si>
  <si>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</si>
  <si>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</si>
  <si>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</si>
  <si>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</si>
  <si>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</si>
  <si>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</si>
  <si>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</si>
  <si>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</si>
  <si>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</si>
  <si>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</si>
  <si>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</si>
  <si>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</si>
  <si>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</si>
  <si>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</si>
  <si>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</si>
  <si>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청룡교통</t>
  </si>
  <si>
    <t>310</t>
  </si>
  <si>
    <t>43</t>
  </si>
  <si>
    <t>43-1</t>
  </si>
  <si>
    <t>44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</si>
  <si>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</si>
  <si>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</si>
  <si>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</si>
  <si>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</si>
  <si>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</si>
  <si>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</si>
  <si>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</si>
  <si>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</si>
  <si>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</si>
  <si>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</si>
  <si>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</si>
  <si>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</si>
  <si>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</si>
  <si>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</si>
  <si>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</si>
  <si>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</si>
  <si>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</si>
  <si>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</si>
  <si>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</si>
  <si>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</si>
  <si>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</si>
  <si>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</si>
  <si>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</si>
  <si>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</si>
  <si>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</si>
  <si>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</si>
  <si>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</si>
  <si>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</si>
  <si>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</si>
  <si>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</si>
  <si>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</si>
  <si>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</si>
  <si>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</si>
  <si>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</si>
  <si>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</si>
  <si>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</si>
  <si>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</si>
  <si>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</si>
  <si>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</si>
  <si>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</si>
  <si>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</si>
  <si>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</si>
  <si>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</si>
  <si>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</si>
  <si>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</si>
  <si>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</si>
  <si>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</si>
  <si>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</si>
  <si>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</si>
  <si>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</si>
  <si>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</si>
  <si>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</si>
  <si>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</si>
  <si>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</si>
  <si>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</si>
  <si>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</si>
  <si>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</si>
  <si>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</si>
  <si>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</si>
  <si>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</si>
  <si>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</si>
  <si>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</si>
  <si>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</si>
  <si>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</si>
  <si>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</si>
  <si>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</si>
  <si>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</si>
  <si>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</si>
  <si>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청룡교통</t>
    <phoneticPr fontId="2" type="noConversion"/>
  </si>
  <si>
    <t>73아1047</t>
  </si>
  <si>
    <t>73아1079</t>
  </si>
  <si>
    <t>73아1730</t>
  </si>
  <si>
    <t>73아1731</t>
  </si>
  <si>
    <t>73아1040</t>
  </si>
  <si>
    <t>73아1053</t>
  </si>
  <si>
    <t>저상</t>
  </si>
  <si>
    <t>73아1058</t>
  </si>
  <si>
    <t>73아1069</t>
  </si>
  <si>
    <t>73아1072</t>
  </si>
  <si>
    <t>73아1075</t>
  </si>
  <si>
    <t>73아1150</t>
  </si>
  <si>
    <t>73아1151</t>
  </si>
  <si>
    <t>73아1732</t>
  </si>
  <si>
    <t>73아1045</t>
  </si>
  <si>
    <t>73아1049</t>
  </si>
  <si>
    <t>73아1056</t>
  </si>
  <si>
    <t>73아1076</t>
  </si>
  <si>
    <t>73아1077</t>
  </si>
  <si>
    <t>73아1084</t>
  </si>
  <si>
    <t>75바1073</t>
  </si>
  <si>
    <t>73아1052</t>
  </si>
  <si>
    <t>73아1054</t>
  </si>
  <si>
    <t>73아1078</t>
  </si>
  <si>
    <t>73아1081</t>
  </si>
  <si>
    <t>73아1083</t>
  </si>
  <si>
    <t>73아1063</t>
  </si>
  <si>
    <t>73아1082</t>
  </si>
  <si>
    <t>강명구</t>
  </si>
  <si>
    <t>5329899</t>
  </si>
  <si>
    <t>공윤호</t>
  </si>
  <si>
    <t>5323639</t>
  </si>
  <si>
    <t>공재구</t>
  </si>
  <si>
    <t>5323605</t>
  </si>
  <si>
    <t>권혁민</t>
  </si>
  <si>
    <t>5325776</t>
  </si>
  <si>
    <t>김남우</t>
  </si>
  <si>
    <t>5328574</t>
  </si>
  <si>
    <t>김동문</t>
  </si>
  <si>
    <t>5326643</t>
  </si>
  <si>
    <t>김동욱</t>
  </si>
  <si>
    <t>5321784</t>
  </si>
  <si>
    <t>김민수</t>
  </si>
  <si>
    <t>5323992</t>
  </si>
  <si>
    <t>김성삼</t>
  </si>
  <si>
    <t>5329484</t>
  </si>
  <si>
    <t>김성태</t>
  </si>
  <si>
    <t>5329359</t>
  </si>
  <si>
    <t>김진규</t>
  </si>
  <si>
    <t>5322712</t>
  </si>
  <si>
    <t>김창구</t>
  </si>
  <si>
    <t>5325419</t>
  </si>
  <si>
    <t>김창선</t>
  </si>
  <si>
    <t>5324434</t>
  </si>
  <si>
    <t>김태훈</t>
  </si>
  <si>
    <t>5327264</t>
  </si>
  <si>
    <t>김태훈2</t>
  </si>
  <si>
    <t>5322484</t>
  </si>
  <si>
    <t>김호준</t>
  </si>
  <si>
    <t>5323254</t>
  </si>
  <si>
    <t>나진철</t>
  </si>
  <si>
    <t>5327069</t>
  </si>
  <si>
    <t>류광민</t>
  </si>
  <si>
    <t>5321393</t>
  </si>
  <si>
    <t>박금빈</t>
  </si>
  <si>
    <t>5326515</t>
  </si>
  <si>
    <t>박승호</t>
  </si>
  <si>
    <t>5324679</t>
  </si>
  <si>
    <t>박완규</t>
  </si>
  <si>
    <t>5324336</t>
  </si>
  <si>
    <t>박형근</t>
  </si>
  <si>
    <t>5325</t>
  </si>
  <si>
    <t>배경호</t>
  </si>
  <si>
    <t>5324432</t>
  </si>
  <si>
    <t>서현호</t>
  </si>
  <si>
    <t>5325023</t>
  </si>
  <si>
    <t>석승무</t>
  </si>
  <si>
    <t>5325169</t>
  </si>
  <si>
    <t>송중회</t>
  </si>
  <si>
    <t>532981</t>
  </si>
  <si>
    <t>심보용</t>
  </si>
  <si>
    <t>5321149</t>
  </si>
  <si>
    <t>유창수</t>
  </si>
  <si>
    <t>5327019</t>
  </si>
  <si>
    <t>유형식</t>
  </si>
  <si>
    <t>5329966</t>
  </si>
  <si>
    <t>윤승진</t>
  </si>
  <si>
    <t>5323018</t>
  </si>
  <si>
    <t>이도영</t>
  </si>
  <si>
    <t>5323394</t>
  </si>
  <si>
    <t>이동현</t>
  </si>
  <si>
    <t>532325</t>
  </si>
  <si>
    <t>이재룡</t>
  </si>
  <si>
    <t>5327168</t>
  </si>
  <si>
    <t>이정수</t>
  </si>
  <si>
    <t>5322682</t>
  </si>
  <si>
    <t>이정식</t>
  </si>
  <si>
    <t>5321443</t>
  </si>
  <si>
    <t>이준형</t>
  </si>
  <si>
    <t>5329866</t>
  </si>
  <si>
    <t>이준호</t>
  </si>
  <si>
    <t>5326617</t>
  </si>
  <si>
    <t>이진원</t>
  </si>
  <si>
    <t>5324636</t>
  </si>
  <si>
    <t>이진호</t>
  </si>
  <si>
    <t>5323887</t>
  </si>
  <si>
    <t>이효준</t>
  </si>
  <si>
    <t>5325707</t>
  </si>
  <si>
    <t>임영환</t>
  </si>
  <si>
    <t>5326865</t>
  </si>
  <si>
    <t>임장환</t>
  </si>
  <si>
    <t>5329921</t>
  </si>
  <si>
    <t>장민</t>
  </si>
  <si>
    <t>5324602</t>
  </si>
  <si>
    <t>전기정</t>
  </si>
  <si>
    <t>5322549</t>
  </si>
  <si>
    <t>정기창</t>
  </si>
  <si>
    <t>532151</t>
  </si>
  <si>
    <t>정승우</t>
  </si>
  <si>
    <t>5321234</t>
  </si>
  <si>
    <t>정인택</t>
  </si>
  <si>
    <t>5324077</t>
  </si>
  <si>
    <t>정재환</t>
  </si>
  <si>
    <t>532987</t>
  </si>
  <si>
    <t>정진규</t>
  </si>
  <si>
    <t>5325114</t>
  </si>
  <si>
    <t>정현철</t>
  </si>
  <si>
    <t>5321325</t>
  </si>
  <si>
    <t>정화석</t>
  </si>
  <si>
    <t>5322626</t>
  </si>
  <si>
    <t>조병훈</t>
  </si>
  <si>
    <t>5323326</t>
  </si>
  <si>
    <t>조영현</t>
  </si>
  <si>
    <t>53211</t>
  </si>
  <si>
    <t>주인철</t>
  </si>
  <si>
    <t>532101</t>
  </si>
  <si>
    <t>채권석</t>
  </si>
  <si>
    <t>5328325</t>
  </si>
  <si>
    <t>최창엽</t>
  </si>
  <si>
    <t>5329211</t>
  </si>
  <si>
    <t>허기범</t>
  </si>
  <si>
    <t>5329593</t>
  </si>
  <si>
    <t>홍국표</t>
  </si>
  <si>
    <t>5328327</t>
  </si>
  <si>
    <t>황승준</t>
  </si>
  <si>
    <t>5321294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</si>
  <si>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</si>
  <si>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</si>
  <si>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</si>
  <si>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</si>
  <si>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인천전체</t>
  </si>
  <si>
    <t>0%(0명)</t>
  </si>
  <si>
    <t>▲</t>
  </si>
  <si>
    <t>=</t>
  </si>
  <si>
    <t>▽</t>
  </si>
  <si>
    <t>이성호</t>
  </si>
  <si>
    <t>5321235</t>
  </si>
  <si>
    <t>5328129</t>
  </si>
  <si>
    <t>김기웅</t>
  </si>
  <si>
    <t>5325828</t>
  </si>
  <si>
    <t>여유안</t>
  </si>
  <si>
    <t>5328943</t>
  </si>
  <si>
    <t>유호정</t>
  </si>
  <si>
    <t>5323430</t>
  </si>
  <si>
    <t>이기용</t>
  </si>
  <si>
    <t>5327377</t>
  </si>
  <si>
    <t>최정오</t>
  </si>
  <si>
    <t>5326454</t>
  </si>
  <si>
    <t>호광희</t>
  </si>
  <si>
    <t>310310</t>
  </si>
  <si>
    <t>청룡교통310F1</t>
  </si>
  <si>
    <t>4343</t>
  </si>
  <si>
    <t>청룡교통43D2</t>
  </si>
  <si>
    <t>청룡교통43S2</t>
  </si>
  <si>
    <t>청룡교통43D1</t>
  </si>
  <si>
    <t>청룡교통43D3</t>
  </si>
  <si>
    <t>청룡교통43S1</t>
  </si>
  <si>
    <t>43-143-1</t>
  </si>
  <si>
    <t>청룡교통43-1D1</t>
  </si>
  <si>
    <t>청룡교통43-1C2</t>
  </si>
  <si>
    <t>청룡교통43-1C1</t>
  </si>
  <si>
    <t>4444</t>
  </si>
  <si>
    <t>청룡교통44C1</t>
  </si>
  <si>
    <t>청룡교통44B1</t>
  </si>
  <si>
    <t>예비예비</t>
  </si>
  <si>
    <t>청룡교통43-1D3</t>
  </si>
  <si>
    <t>73아1070</t>
  </si>
  <si>
    <t>청룡교통43-1D2</t>
  </si>
  <si>
    <t>NULL</t>
  </si>
  <si>
    <t>5328308</t>
  </si>
  <si>
    <t>김광석</t>
  </si>
  <si>
    <t>5328003</t>
  </si>
  <si>
    <t>신종하</t>
  </si>
  <si>
    <t>5328155</t>
  </si>
  <si>
    <t>개선율(유카전)</t>
  </si>
  <si>
    <t>순위</t>
  </si>
  <si>
    <t>권순구</t>
  </si>
  <si>
    <t>532333</t>
  </si>
  <si>
    <t>황우상</t>
  </si>
  <si>
    <t>5321212</t>
  </si>
  <si>
    <t>청룡교통310C1</t>
  </si>
  <si>
    <t>청룡교통43-1B1</t>
  </si>
  <si>
    <t>청룡교통43-1C3</t>
  </si>
  <si>
    <t>청룡교통44B3</t>
  </si>
  <si>
    <t>청룡교통44B2</t>
  </si>
  <si>
    <t>-</t>
    <phoneticPr fontId="2" type="noConversion"/>
  </si>
  <si>
    <t>분석기간: 24.10.01-24.10.31</t>
  </si>
  <si>
    <t>24'10</t>
    <phoneticPr fontId="2" type="noConversion"/>
  </si>
  <si>
    <t>[24년 11월] 공회전과다 명단</t>
    <phoneticPr fontId="2" type="noConversion"/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</si>
  <si>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</si>
  <si>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</si>
  <si>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</si>
  <si>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</si>
  <si>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</si>
  <si>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5321598</t>
  </si>
  <si>
    <t>53215981563.829</t>
  </si>
  <si>
    <t>5322959</t>
  </si>
  <si>
    <t>5322959224.344</t>
  </si>
  <si>
    <t>5328308248.405</t>
  </si>
  <si>
    <t>53298991829.456</t>
  </si>
  <si>
    <t>5323639332.381</t>
  </si>
  <si>
    <t>53236054766.146</t>
  </si>
  <si>
    <t>5323331668.279</t>
  </si>
  <si>
    <t>53257762200.233</t>
  </si>
  <si>
    <t>5328003138.032</t>
  </si>
  <si>
    <t>5328129336.388</t>
  </si>
  <si>
    <t>53285742646.788</t>
  </si>
  <si>
    <t>53266431654.294</t>
  </si>
  <si>
    <t>53217842381.477</t>
  </si>
  <si>
    <t>5323992579.434</t>
  </si>
  <si>
    <t>53294844530.389</t>
  </si>
  <si>
    <t>53293591857.145</t>
  </si>
  <si>
    <t>53227122283.963</t>
  </si>
  <si>
    <t>53254192087.775</t>
  </si>
  <si>
    <t>53244342229.446</t>
  </si>
  <si>
    <t>53272642130.642</t>
  </si>
  <si>
    <t>5322484590.206</t>
  </si>
  <si>
    <t>5323254409.926</t>
  </si>
  <si>
    <t>5327069556.864</t>
  </si>
  <si>
    <t>53213932169.994</t>
  </si>
  <si>
    <t>53265152235.842</t>
  </si>
  <si>
    <t>5324679332.727</t>
  </si>
  <si>
    <t>5324336260.77</t>
  </si>
  <si>
    <t>53253362.061</t>
  </si>
  <si>
    <t>53244322275.247</t>
  </si>
  <si>
    <t>53250232651.498</t>
  </si>
  <si>
    <t>53251694336.807</t>
  </si>
  <si>
    <t>5329811967.264</t>
  </si>
  <si>
    <t>5328155721.311</t>
  </si>
  <si>
    <t>53211492176.668</t>
  </si>
  <si>
    <t>5325828320.235</t>
  </si>
  <si>
    <t>5327019564.5</t>
  </si>
  <si>
    <t>53299662124.403</t>
  </si>
  <si>
    <t>5328943334.345</t>
  </si>
  <si>
    <t>5323018307.208</t>
  </si>
  <si>
    <t>53234302374.672</t>
  </si>
  <si>
    <t>53233941779.012</t>
  </si>
  <si>
    <t>5323251453.429</t>
  </si>
  <si>
    <t>5321235226.363</t>
  </si>
  <si>
    <t>53271682686.63</t>
  </si>
  <si>
    <t>53226822073.832</t>
  </si>
  <si>
    <t>53214431332.359</t>
  </si>
  <si>
    <t>53298662607.741</t>
  </si>
  <si>
    <t>53266172552.752</t>
  </si>
  <si>
    <t>5324636322.791</t>
  </si>
  <si>
    <t>53238872866.802</t>
  </si>
  <si>
    <t>53257072107.934</t>
  </si>
  <si>
    <t>53268652094.092</t>
  </si>
  <si>
    <t>53299212106.888</t>
  </si>
  <si>
    <t>53246022252.903</t>
  </si>
  <si>
    <t>53225491853.846</t>
  </si>
  <si>
    <t>5321514221.332</t>
  </si>
  <si>
    <t>5321234288.065</t>
  </si>
  <si>
    <t>53240771861.866</t>
  </si>
  <si>
    <t>5329874923.847</t>
  </si>
  <si>
    <t>5325114250.789</t>
  </si>
  <si>
    <t>53213252214.594</t>
  </si>
  <si>
    <t>53226262581.509</t>
  </si>
  <si>
    <t>53233262009.415</t>
  </si>
  <si>
    <t>53211262.164</t>
  </si>
  <si>
    <t>5321012017.005</t>
  </si>
  <si>
    <t>5328325338.422</t>
  </si>
  <si>
    <t>5327377479.687</t>
  </si>
  <si>
    <t>53292112278.513</t>
  </si>
  <si>
    <t>5329593329.619</t>
  </si>
  <si>
    <t>53264542387.484</t>
  </si>
  <si>
    <t>53283273984.009</t>
  </si>
  <si>
    <t>5321294358.489</t>
  </si>
  <si>
    <t>53212121664.603</t>
  </si>
  <si>
    <t>청룡교통310D1</t>
  </si>
  <si>
    <t>청룡교통310S1</t>
  </si>
  <si>
    <t>청룡교통43B1</t>
  </si>
  <si>
    <t>청룡교통43F1</t>
  </si>
  <si>
    <t>청룡교통43B2</t>
  </si>
  <si>
    <t>청룡교통43F2</t>
  </si>
  <si>
    <t>청룡교통43-1B2</t>
  </si>
  <si>
    <t>청룡교통44C2</t>
  </si>
  <si>
    <t>청룡교통예비F8</t>
  </si>
  <si>
    <t>청룡교통예비F15</t>
  </si>
  <si>
    <t>24위/(32개사)</t>
  </si>
  <si>
    <t>15%(10명)</t>
  </si>
  <si>
    <t>5%(5명)</t>
  </si>
  <si>
    <t>14%(10명)</t>
  </si>
  <si>
    <t>26%(18명)</t>
  </si>
  <si>
    <t>27%(22명)</t>
  </si>
  <si>
    <t>12%(8명)</t>
  </si>
  <si>
    <t>23%(3명)</t>
  </si>
  <si>
    <t>16%(3명)</t>
  </si>
  <si>
    <t>13%(3명)</t>
  </si>
  <si>
    <t>6%(1명)</t>
  </si>
  <si>
    <t>8%(1명)</t>
  </si>
  <si>
    <t>5%(1명)</t>
  </si>
  <si>
    <t>9%(2명)</t>
  </si>
  <si>
    <t>4%(1명)</t>
  </si>
  <si>
    <t>17%(3명)</t>
  </si>
  <si>
    <t>21%(4명)</t>
  </si>
  <si>
    <t>35%(8명)</t>
  </si>
  <si>
    <t>28%(5명)</t>
  </si>
  <si>
    <t>30%(7명)</t>
  </si>
  <si>
    <t>44%(8명)</t>
  </si>
  <si>
    <t>15%(2명)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</si>
</sst>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192" fontId="77" fillId="16" borderId="0" xfId="562" applyNumberFormat="1" applyFont="1" applyFill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68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청룡교통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AED-4BA0-A956-5005BAF9271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CB8-4AF9-ACD3-6B7396B3C93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399-4942-9C12-39867886955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F79-4180-9667-798A25205186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F79-4180-9667-798A252051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2.100909691872539</c:v>
                </c:pt>
                <c:pt idx="1">
                  <c:v>2.5211984847646076</c:v>
                </c:pt>
                <c:pt idx="2">
                  <c:v>2.5340224903608362</c:v>
                </c:pt>
                <c:pt idx="3">
                  <c:v>2.4963752236706949</c:v>
                </c:pt>
                <c:pt idx="4">
                  <c:v>2.4120729669795118</c:v>
                </c:pt>
                <c:pt idx="5">
                  <c:v>2.3215989166939672</c:v>
                </c:pt>
                <c:pt idx="6">
                  <c:v>2.2423413808738419</c:v>
                </c:pt>
                <c:pt idx="7">
                  <c:v>2.1159564401998336</c:v>
                </c:pt>
                <c:pt idx="8">
                  <c:v>2.192295523972168</c:v>
                </c:pt>
                <c:pt idx="9">
                  <c:v>2.2507500804513865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"/>
          <c:min val="2.04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0.15068493150684931</c:v>
                </c:pt>
                <c:pt idx="1">
                  <c:v>5.4794520547945202E-2</c:v>
                </c:pt>
                <c:pt idx="2">
                  <c:v>0.13698630136986301</c:v>
                </c:pt>
                <c:pt idx="3">
                  <c:v>0.26027397260273971</c:v>
                </c:pt>
                <c:pt idx="4">
                  <c:v>0.27397260273972601</c:v>
                </c:pt>
                <c:pt idx="5">
                  <c:v>0.12328767123287671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310 </c:v>
                </c:pt>
                <c:pt idx="3">
                  <c:v> 43-1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0.15384615384615385</c:v>
                </c:pt>
                <c:pt idx="1">
                  <c:v>0.21052631578947367</c:v>
                </c:pt>
                <c:pt idx="2">
                  <c:v>8.6956521739130432E-2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310 </c:v>
                </c:pt>
                <c:pt idx="3">
                  <c:v> 43-1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0.23076923076923078</c:v>
                </c:pt>
                <c:pt idx="1">
                  <c:v>0.21052631578947367</c:v>
                </c:pt>
                <c:pt idx="2">
                  <c:v>0.30434782608695654</c:v>
                </c:pt>
                <c:pt idx="3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310 </c:v>
                </c:pt>
                <c:pt idx="3">
                  <c:v> 43-1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7.6923076923076927E-2</c:v>
                </c:pt>
                <c:pt idx="1">
                  <c:v>0.21052631578947367</c:v>
                </c:pt>
                <c:pt idx="2">
                  <c:v>0.34782608695652173</c:v>
                </c:pt>
                <c:pt idx="3">
                  <c:v>0.27777777777777779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310 </c:v>
                </c:pt>
                <c:pt idx="3">
                  <c:v> 43-1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0.23076923076923078</c:v>
                </c:pt>
                <c:pt idx="1">
                  <c:v>0.15789473684210525</c:v>
                </c:pt>
                <c:pt idx="2">
                  <c:v>4.3478260869565216E-2</c:v>
                </c:pt>
                <c:pt idx="3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310 </c:v>
                </c:pt>
                <c:pt idx="3">
                  <c:v> 43-1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7.6923076923076927E-2</c:v>
                </c:pt>
                <c:pt idx="1">
                  <c:v>5.2631578947368418E-2</c:v>
                </c:pt>
                <c:pt idx="2">
                  <c:v>8.6956521739130432E-2</c:v>
                </c:pt>
                <c:pt idx="3">
                  <c:v>5.5555555555555552E-2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310 </c:v>
                </c:pt>
                <c:pt idx="3">
                  <c:v> 43-1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0.23076923076923078</c:v>
                </c:pt>
                <c:pt idx="1">
                  <c:v>0.15789473684210525</c:v>
                </c:pt>
                <c:pt idx="2">
                  <c:v>0.13043478260869565</c:v>
                </c:pt>
                <c:pt idx="3">
                  <c:v>5.5555555555555552E-2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310 </c:v>
                </c:pt>
                <c:pt idx="3">
                  <c:v> 43-1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22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658905</xdr:colOff>
      <xdr:row>15</xdr:row>
      <xdr:rowOff>87410</xdr:rowOff>
    </xdr:from>
    <xdr:to>
      <xdr:col>5</xdr:col>
      <xdr:colOff>815791</xdr:colOff>
      <xdr:row>16</xdr:row>
      <xdr:rowOff>277912</xdr:rowOff>
    </xdr:to>
    <xdr:sp macro="" textlink="$K$19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437964" y="489473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8C72C77-C1DB-400C-BB4E-63E690F50B5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3.6%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336176</xdr:colOff>
      <xdr:row>15</xdr:row>
      <xdr:rowOff>212911</xdr:rowOff>
    </xdr:from>
    <xdr:to>
      <xdr:col>5</xdr:col>
      <xdr:colOff>627529</xdr:colOff>
      <xdr:row>17</xdr:row>
      <xdr:rowOff>22412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 flipV="1">
          <a:off x="3989294" y="5020235"/>
          <a:ext cx="291353" cy="392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329453</xdr:colOff>
      <xdr:row>13</xdr:row>
      <xdr:rowOff>105340</xdr:rowOff>
    </xdr:from>
    <xdr:to>
      <xdr:col>6</xdr:col>
      <xdr:colOff>486340</xdr:colOff>
      <xdr:row>15</xdr:row>
      <xdr:rowOff>4488</xdr:rowOff>
    </xdr:to>
    <xdr:sp macro="" textlink="$K$20">
      <xdr:nvSpPr>
        <xdr:cNvPr id="20" name="TextBox 19">
          <a:extLst>
            <a:ext uri="{FF2B5EF4-FFF2-40B4-BE49-F238E27FC236}">
              <a16:creationId xmlns:a16="http://schemas.microsoft.com/office/drawing/2014/main" id="{7804EFE3-A825-464F-A0DF-002D249EC78A}"/>
            </a:ext>
          </a:extLst>
        </xdr:cNvPr>
        <xdr:cNvSpPr txBox="1"/>
      </xdr:nvSpPr>
      <xdr:spPr>
        <a:xfrm>
          <a:off x="3982571" y="432995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4196CA9-7AB7-4BDB-AF73-BB2089DE0E4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840440</xdr:colOff>
      <xdr:row>14</xdr:row>
      <xdr:rowOff>100853</xdr:rowOff>
    </xdr:from>
    <xdr:to>
      <xdr:col>6</xdr:col>
      <xdr:colOff>246530</xdr:colOff>
      <xdr:row>15</xdr:row>
      <xdr:rowOff>78441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D3A3571B-F96A-4F39-B729-5D369376AD14}"/>
            </a:ext>
          </a:extLst>
        </xdr:cNvPr>
        <xdr:cNvCxnSpPr/>
      </xdr:nvCxnSpPr>
      <xdr:spPr>
        <a:xfrm flipV="1">
          <a:off x="4493558" y="4616824"/>
          <a:ext cx="280148" cy="2689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398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311" t="s">
        <v>38</v>
      </c>
      <c r="D4" s="311"/>
      <c r="E4" s="62" t="s">
        <v>112</v>
      </c>
      <c r="F4" s="62" t="s">
        <v>64</v>
      </c>
      <c r="G4" s="94" t="s">
        <v>115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399</v>
      </c>
      <c r="C5" s="312" t="s">
        <v>191</v>
      </c>
      <c r="D5" s="312"/>
      <c r="E5" s="63">
        <v>4</v>
      </c>
      <c r="F5" s="64">
        <v>30</v>
      </c>
      <c r="G5" s="95" t="s">
        <v>69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28"/>
    </row>
    <row r="7" spans="1:28" ht="16.5" customHeight="1">
      <c r="B7" s="52" t="s">
        <v>127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0"/>
      <c r="P9" s="310"/>
    </row>
    <row r="10" spans="1:28" ht="23.25" customHeight="1" thickBot="1">
      <c r="G10" s="6"/>
      <c r="H10" s="192" t="s">
        <v>92</v>
      </c>
      <c r="I10" s="193" t="s">
        <v>93</v>
      </c>
      <c r="J10" s="194" t="str">
        <f>C5</f>
        <v>청룡교통</v>
      </c>
      <c r="K10" s="195" t="s">
        <v>94</v>
      </c>
      <c r="X10" s="228"/>
      <c r="Z10" s="39"/>
      <c r="AA10" s="39"/>
      <c r="AB10" s="39"/>
    </row>
    <row r="11" spans="1:28" ht="23.25" customHeight="1" thickTop="1">
      <c r="G11" s="6"/>
      <c r="H11" s="260">
        <v>1</v>
      </c>
      <c r="I11" s="261">
        <v>2.0099999999999998</v>
      </c>
      <c r="J11" s="262">
        <v>2.100909691872539</v>
      </c>
      <c r="K11" s="263"/>
      <c r="M11" s="2"/>
      <c r="Y11" s="229"/>
      <c r="Z11" s="259"/>
      <c r="AA11" s="231"/>
      <c r="AB11" s="39"/>
    </row>
    <row r="12" spans="1:28" ht="23.25" customHeight="1">
      <c r="G12" s="6"/>
      <c r="H12" s="264">
        <v>2</v>
      </c>
      <c r="I12" s="261">
        <v>2.3662575846193561</v>
      </c>
      <c r="J12" s="262">
        <v>2.5211984847646076</v>
      </c>
      <c r="K12" s="265">
        <v>0.20005086107126568</v>
      </c>
      <c r="M12" s="231"/>
      <c r="Y12" s="229"/>
      <c r="Z12" s="259"/>
      <c r="AA12" s="231"/>
      <c r="AB12" s="39"/>
    </row>
    <row r="13" spans="1:28" ht="23.25" customHeight="1">
      <c r="G13" s="6"/>
      <c r="H13" s="264">
        <v>3</v>
      </c>
      <c r="I13" s="261">
        <v>2.37</v>
      </c>
      <c r="J13" s="262">
        <v>2.5340224903608362</v>
      </c>
      <c r="K13" s="266">
        <v>5.0864720384860007E-3</v>
      </c>
      <c r="M13" s="231"/>
      <c r="Y13" s="229"/>
      <c r="Z13" s="259"/>
      <c r="AA13" s="231"/>
      <c r="AB13" s="39"/>
    </row>
    <row r="14" spans="1:28" ht="23.25" customHeight="1">
      <c r="G14" s="6"/>
      <c r="H14" s="264">
        <v>4</v>
      </c>
      <c r="I14" s="261">
        <v>2.33</v>
      </c>
      <c r="J14" s="262">
        <v>2.4963752236706949</v>
      </c>
      <c r="K14" s="266">
        <v>-1.4856721608962675E-2</v>
      </c>
      <c r="M14" s="231"/>
      <c r="Y14" s="229"/>
      <c r="Z14" s="259"/>
      <c r="AA14" s="231"/>
      <c r="AB14" s="39"/>
    </row>
    <row r="15" spans="1:28" ht="23.25" customHeight="1">
      <c r="G15" s="6"/>
      <c r="H15" s="264">
        <v>5</v>
      </c>
      <c r="I15" s="261">
        <v>2.2850259626150282</v>
      </c>
      <c r="J15" s="262">
        <v>2.4120729669795118</v>
      </c>
      <c r="K15" s="266">
        <v>-3.3769865960784573E-2</v>
      </c>
      <c r="M15" s="231"/>
      <c r="Y15" s="229"/>
      <c r="Z15" s="259"/>
      <c r="AA15" s="231"/>
      <c r="AB15" s="39"/>
    </row>
    <row r="16" spans="1:28" ht="23.25" customHeight="1">
      <c r="G16" s="6"/>
      <c r="H16" s="264">
        <v>6</v>
      </c>
      <c r="I16" s="261">
        <v>2.0664933427553414</v>
      </c>
      <c r="J16" s="262">
        <v>2.3215989166939672</v>
      </c>
      <c r="K16" s="266">
        <v>-3.7508836392640132E-2</v>
      </c>
      <c r="M16" s="231"/>
      <c r="Y16" s="229"/>
      <c r="Z16" s="259"/>
      <c r="AA16" s="231"/>
      <c r="AB16" s="39"/>
    </row>
    <row r="17" spans="2:28" ht="23.25" customHeight="1">
      <c r="G17" s="6"/>
      <c r="H17" s="264">
        <v>7</v>
      </c>
      <c r="I17" s="261">
        <v>2.13</v>
      </c>
      <c r="J17" s="262">
        <v>2.2423413808738419</v>
      </c>
      <c r="K17" s="266">
        <v>-3.4139202620317666E-2</v>
      </c>
      <c r="M17" s="231"/>
      <c r="Y17" s="229"/>
      <c r="Z17" s="259"/>
      <c r="AA17" s="231"/>
      <c r="AB17" s="39"/>
    </row>
    <row r="18" spans="2:28" ht="23.25" customHeight="1">
      <c r="G18" s="6"/>
      <c r="H18" s="264">
        <v>8</v>
      </c>
      <c r="I18" s="261">
        <v>2.08</v>
      </c>
      <c r="J18" s="262">
        <v>2.1159564401998336</v>
      </c>
      <c r="K18" s="266">
        <v>-5.6362934632529504E-2</v>
      </c>
      <c r="M18" s="231"/>
      <c r="Y18" s="229"/>
      <c r="Z18" s="259"/>
      <c r="AA18" s="231"/>
      <c r="AB18" s="39"/>
    </row>
    <row r="19" spans="2:28" ht="23.25" customHeight="1">
      <c r="G19" s="6"/>
      <c r="H19" s="264">
        <v>9</v>
      </c>
      <c r="I19" s="261">
        <v>2.13</v>
      </c>
      <c r="J19" s="262">
        <v>2.192295523972168</v>
      </c>
      <c r="K19" s="266">
        <v>3.6077814420945709E-2</v>
      </c>
      <c r="M19" s="231"/>
      <c r="Y19" s="229"/>
      <c r="Z19" s="259"/>
      <c r="AA19" s="231"/>
      <c r="AB19" s="39"/>
    </row>
    <row r="20" spans="2:28" ht="23.25" customHeight="1">
      <c r="G20" s="6"/>
      <c r="H20" s="264">
        <v>10</v>
      </c>
      <c r="I20" s="261">
        <v>2.25</v>
      </c>
      <c r="J20" s="262">
        <v>2.2507500804513865</v>
      </c>
      <c r="K20" s="266">
        <v>2.6663629898448171E-2</v>
      </c>
      <c r="M20" s="231"/>
      <c r="Y20" s="229"/>
      <c r="Z20" s="259"/>
      <c r="AA20" s="231"/>
      <c r="AB20" s="39"/>
    </row>
    <row r="21" spans="2:28" ht="23.25" customHeight="1">
      <c r="G21" s="6"/>
      <c r="H21" s="267" t="s">
        <v>386</v>
      </c>
      <c r="I21" s="268">
        <v>0.11940298507462699</v>
      </c>
      <c r="J21" s="269">
        <v>7.1321670397595627E-2</v>
      </c>
      <c r="K21" s="270">
        <v>-4.8081314677031362E-2</v>
      </c>
      <c r="M21" s="231"/>
      <c r="Y21" s="229"/>
      <c r="Z21" s="259"/>
      <c r="AA21" s="231"/>
      <c r="AB21" s="39"/>
    </row>
    <row r="22" spans="2:28" ht="23.25" customHeight="1">
      <c r="H22" s="271" t="s">
        <v>387</v>
      </c>
      <c r="I22" s="272"/>
      <c r="J22" s="273" t="s">
        <v>491</v>
      </c>
      <c r="K22" s="274"/>
      <c r="M22" s="231"/>
      <c r="X22" s="2"/>
      <c r="Y22" s="2"/>
      <c r="AB22" s="39"/>
    </row>
    <row r="23" spans="2:28" ht="9" customHeight="1">
      <c r="M23" s="231"/>
      <c r="X23" s="2"/>
      <c r="Y23" s="2"/>
      <c r="AB23" s="231"/>
    </row>
    <row r="24" spans="2:28" ht="16.5" customHeight="1">
      <c r="B24" s="52" t="s">
        <v>128</v>
      </c>
      <c r="C24" s="52"/>
      <c r="D24" s="51"/>
      <c r="E24" s="51"/>
      <c r="F24" s="51"/>
      <c r="G24" s="51"/>
      <c r="H24" s="51"/>
      <c r="I24" s="51"/>
      <c r="J24" s="51"/>
      <c r="K24" s="51"/>
      <c r="M24" s="231"/>
      <c r="X24" s="2"/>
      <c r="Y24" s="2"/>
      <c r="AB24" s="231"/>
    </row>
    <row r="25" spans="2:28" ht="27.75" customHeight="1">
      <c r="B25" s="56" t="s">
        <v>62</v>
      </c>
      <c r="C25" s="56" t="s">
        <v>101</v>
      </c>
      <c r="D25" s="56" t="s">
        <v>103</v>
      </c>
      <c r="E25" s="56" t="s">
        <v>104</v>
      </c>
      <c r="F25" s="56" t="s">
        <v>105</v>
      </c>
      <c r="G25" s="56" t="s">
        <v>106</v>
      </c>
      <c r="H25" s="56" t="s">
        <v>6</v>
      </c>
      <c r="I25" s="56" t="s">
        <v>7</v>
      </c>
      <c r="J25" s="56" t="s">
        <v>107</v>
      </c>
      <c r="K25" s="56" t="s">
        <v>72</v>
      </c>
      <c r="M25" s="231"/>
      <c r="X25" s="2"/>
      <c r="Y25" s="2"/>
      <c r="AB25" s="231"/>
    </row>
    <row r="26" spans="2:28" ht="23.25" customHeight="1">
      <c r="B26" s="76" t="s">
        <v>342</v>
      </c>
      <c r="C26" s="77">
        <v>10</v>
      </c>
      <c r="D26" s="78">
        <v>2.0334265416768305E-2</v>
      </c>
      <c r="E26" s="78">
        <v>0.35602918612787621</v>
      </c>
      <c r="F26" s="78">
        <v>0.19719907684227087</v>
      </c>
      <c r="G26" s="79">
        <v>12.769287679523496</v>
      </c>
      <c r="H26" s="80">
        <v>0.37280726770689637</v>
      </c>
      <c r="I26" s="80">
        <v>18.002726291824391</v>
      </c>
      <c r="J26" s="81">
        <v>2.2456981723557368</v>
      </c>
      <c r="K26" s="82" t="s">
        <v>69</v>
      </c>
      <c r="M26" s="231"/>
      <c r="N26" s="303" t="str">
        <f>C5</f>
        <v>청룡교통</v>
      </c>
      <c r="Y26" s="2"/>
    </row>
    <row r="27" spans="2:28" ht="22.5" customHeight="1">
      <c r="B27" s="224" t="s">
        <v>118</v>
      </c>
      <c r="C27" s="69">
        <v>10</v>
      </c>
      <c r="D27" s="70">
        <v>2.6878215921646065E-2</v>
      </c>
      <c r="E27" s="70">
        <v>0.34995967368419323</v>
      </c>
      <c r="F27" s="70">
        <v>0.15960675531848428</v>
      </c>
      <c r="G27" s="71">
        <v>14.207071428571428</v>
      </c>
      <c r="H27" s="72">
        <v>6.7953593877354751E-2</v>
      </c>
      <c r="I27" s="72">
        <v>14.706240161687701</v>
      </c>
      <c r="J27" s="73">
        <v>2.2507500804513865</v>
      </c>
      <c r="K27" s="74" t="s">
        <v>69</v>
      </c>
      <c r="M27" s="231"/>
      <c r="N27" s="39" t="s">
        <v>69</v>
      </c>
      <c r="O27" s="39">
        <v>73</v>
      </c>
      <c r="Y27" s="2"/>
    </row>
    <row r="28" spans="2:28" ht="22.5" customHeight="1">
      <c r="B28" s="53" t="s">
        <v>108</v>
      </c>
      <c r="C28" s="53"/>
      <c r="D28" s="67">
        <f>D27/D26-1</f>
        <v>0.32181887915564444</v>
      </c>
      <c r="E28" s="67">
        <f t="shared" ref="E28:J28" si="0">E27/E26-1</f>
        <v>-1.7047794619576395E-2</v>
      </c>
      <c r="F28" s="67">
        <f t="shared" si="0"/>
        <v>-0.19063132609821853</v>
      </c>
      <c r="G28" s="67">
        <f t="shared" si="0"/>
        <v>0.11259702069000488</v>
      </c>
      <c r="H28" s="67">
        <f t="shared" si="0"/>
        <v>-0.81772459991101798</v>
      </c>
      <c r="I28" s="67">
        <f t="shared" si="0"/>
        <v>-0.18311038432183069</v>
      </c>
      <c r="J28" s="67">
        <f t="shared" si="0"/>
        <v>2.249593537474448E-3</v>
      </c>
      <c r="K28" s="68" t="str">
        <f>J22</f>
        <v>24위/(32개사)</v>
      </c>
      <c r="M28" s="2" t="s">
        <v>71</v>
      </c>
      <c r="N28" s="304">
        <v>0.15068493150684931</v>
      </c>
      <c r="O28" s="39">
        <v>10</v>
      </c>
      <c r="X28" s="2"/>
      <c r="Y28" s="2"/>
    </row>
    <row r="29" spans="2:28" ht="22.5" customHeight="1">
      <c r="M29" s="2" t="s">
        <v>66</v>
      </c>
      <c r="N29" s="304">
        <v>5.4794520547945202E-2</v>
      </c>
      <c r="O29" s="39">
        <v>5</v>
      </c>
      <c r="X29" s="2"/>
      <c r="Y29" s="2"/>
    </row>
    <row r="30" spans="2:28" ht="17.25" customHeight="1">
      <c r="B30" s="52" t="s">
        <v>129</v>
      </c>
      <c r="C30" s="52"/>
      <c r="D30" s="51"/>
      <c r="E30" s="51"/>
      <c r="F30" s="51"/>
      <c r="G30" s="51"/>
      <c r="H30" s="51"/>
      <c r="I30" s="51"/>
      <c r="J30" s="51"/>
      <c r="K30" s="51"/>
      <c r="M30" s="2" t="s">
        <v>68</v>
      </c>
      <c r="N30" s="304">
        <v>0.13698630136986301</v>
      </c>
      <c r="O30" s="39">
        <v>10</v>
      </c>
      <c r="X30" s="2"/>
      <c r="Y30" s="2"/>
    </row>
    <row r="31" spans="2:28" ht="22.5" customHeight="1">
      <c r="B31" s="60"/>
      <c r="C31" s="60"/>
      <c r="M31" s="2" t="s">
        <v>69</v>
      </c>
      <c r="N31" s="304">
        <v>0.26027397260273971</v>
      </c>
      <c r="O31" s="39">
        <v>18</v>
      </c>
      <c r="X31" s="2"/>
      <c r="Y31" s="2"/>
    </row>
    <row r="32" spans="2:28" ht="22.5" customHeight="1" thickBot="1">
      <c r="H32" s="196" t="s">
        <v>92</v>
      </c>
      <c r="I32" s="197" t="s">
        <v>93</v>
      </c>
      <c r="J32" s="198" t="str">
        <f>J10</f>
        <v>청룡교통</v>
      </c>
      <c r="K32" s="199" t="s">
        <v>116</v>
      </c>
      <c r="M32" s="2" t="s">
        <v>67</v>
      </c>
      <c r="N32" s="304">
        <v>0.27397260273972601</v>
      </c>
      <c r="O32" s="39">
        <v>22</v>
      </c>
      <c r="X32" s="2"/>
      <c r="Y32" s="2"/>
    </row>
    <row r="33" spans="2:28" ht="22.5" customHeight="1" thickTop="1">
      <c r="H33" s="204" t="s">
        <v>110</v>
      </c>
      <c r="I33" s="205" t="s">
        <v>69</v>
      </c>
      <c r="J33" s="206" t="s">
        <v>69</v>
      </c>
      <c r="K33" s="207"/>
      <c r="M33" s="2" t="s">
        <v>70</v>
      </c>
      <c r="N33" s="304">
        <v>0.12328767123287671</v>
      </c>
      <c r="O33" s="39">
        <v>8</v>
      </c>
      <c r="X33" s="2"/>
      <c r="Z33" s="39"/>
      <c r="AA33" s="39"/>
      <c r="AB33" s="39"/>
    </row>
    <row r="34" spans="2:28" ht="21" customHeight="1">
      <c r="H34" s="200" t="s">
        <v>95</v>
      </c>
      <c r="I34" s="201">
        <v>7.2690414132638284E-2</v>
      </c>
      <c r="J34" s="202" t="s">
        <v>492</v>
      </c>
      <c r="K34" s="203">
        <v>7.7994517374211023E-2</v>
      </c>
      <c r="M34" s="2"/>
      <c r="X34" s="2"/>
      <c r="Z34" s="39"/>
      <c r="AA34" s="39"/>
      <c r="AB34" s="39"/>
    </row>
    <row r="35" spans="2:28" ht="21" customHeight="1">
      <c r="H35" s="184" t="s">
        <v>96</v>
      </c>
      <c r="I35" s="176">
        <v>9.556907037358818E-2</v>
      </c>
      <c r="J35" s="185" t="s">
        <v>493</v>
      </c>
      <c r="K35" s="186">
        <v>-4.0774549825642978E-2</v>
      </c>
      <c r="L35" s="4"/>
      <c r="M35" s="2"/>
      <c r="X35" s="2"/>
      <c r="Z35" s="39"/>
      <c r="AA35" s="39"/>
      <c r="AB35" s="39"/>
    </row>
    <row r="36" spans="2:28" ht="21" customHeight="1">
      <c r="H36" s="183" t="s">
        <v>97</v>
      </c>
      <c r="I36" s="176">
        <v>0.16188821314798726</v>
      </c>
      <c r="J36" s="185" t="s">
        <v>494</v>
      </c>
      <c r="K36" s="186">
        <v>-2.4901911778124258E-2</v>
      </c>
      <c r="L36" s="4"/>
      <c r="M36" s="2"/>
      <c r="X36" s="2"/>
      <c r="Z36" s="39"/>
      <c r="AA36" s="39"/>
      <c r="AB36" s="39"/>
    </row>
    <row r="37" spans="2:28" ht="21" customHeight="1">
      <c r="H37" s="183" t="s">
        <v>100</v>
      </c>
      <c r="I37" s="176">
        <v>0.22473211699971041</v>
      </c>
      <c r="J37" s="185" t="s">
        <v>495</v>
      </c>
      <c r="K37" s="186">
        <v>3.5541855603029304E-2</v>
      </c>
      <c r="L37" s="4"/>
      <c r="M37" s="2"/>
      <c r="X37" s="2"/>
      <c r="Z37" s="39"/>
      <c r="AA37" s="39"/>
      <c r="AB37" s="39"/>
    </row>
    <row r="38" spans="2:28" ht="21" customHeight="1">
      <c r="H38" s="187" t="s">
        <v>98</v>
      </c>
      <c r="I38" s="176">
        <v>0.23284100781928757</v>
      </c>
      <c r="J38" s="185" t="s">
        <v>496</v>
      </c>
      <c r="K38" s="186">
        <v>4.1131594920438441E-2</v>
      </c>
      <c r="L38" s="4"/>
      <c r="M38" s="2"/>
      <c r="X38" s="2"/>
      <c r="Z38" s="39"/>
      <c r="AA38" s="39"/>
      <c r="AB38" s="39"/>
    </row>
    <row r="39" spans="2:28" ht="21" customHeight="1">
      <c r="H39" s="188" t="s">
        <v>99</v>
      </c>
      <c r="I39" s="189">
        <v>0.21227917752678829</v>
      </c>
      <c r="J39" s="190" t="s">
        <v>497</v>
      </c>
      <c r="K39" s="191">
        <v>-8.8991506293911588E-2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2" t="s">
        <v>130</v>
      </c>
      <c r="C41" s="52"/>
      <c r="D41" s="51"/>
      <c r="E41" s="51"/>
      <c r="F41" s="51"/>
      <c r="G41" s="51"/>
      <c r="H41" s="51"/>
      <c r="I41" s="51"/>
      <c r="J41" s="51"/>
      <c r="K41" s="51"/>
      <c r="L41" s="4"/>
      <c r="M41" s="2"/>
      <c r="X41" s="2"/>
      <c r="Z41" s="39"/>
      <c r="AA41" s="39"/>
      <c r="AB41" s="39"/>
    </row>
    <row r="42" spans="2:28" ht="30.75" customHeight="1">
      <c r="B42" s="56" t="s">
        <v>62</v>
      </c>
      <c r="C42" s="56" t="s">
        <v>102</v>
      </c>
      <c r="D42" s="56" t="s">
        <v>103</v>
      </c>
      <c r="E42" s="56" t="s">
        <v>104</v>
      </c>
      <c r="F42" s="56" t="s">
        <v>105</v>
      </c>
      <c r="G42" s="56" t="s">
        <v>106</v>
      </c>
      <c r="H42" s="56" t="s">
        <v>6</v>
      </c>
      <c r="I42" s="56" t="s">
        <v>7</v>
      </c>
      <c r="J42" s="56" t="s">
        <v>107</v>
      </c>
      <c r="K42" s="56" t="s">
        <v>72</v>
      </c>
      <c r="L42" s="4"/>
      <c r="M42" s="2"/>
      <c r="N42" s="39" t="s">
        <v>123</v>
      </c>
      <c r="X42" s="2"/>
      <c r="Z42" s="39"/>
      <c r="AA42" s="39"/>
      <c r="AB42" s="39"/>
    </row>
    <row r="43" spans="2:28" ht="22.5" customHeight="1">
      <c r="B43" s="226" t="s">
        <v>118</v>
      </c>
      <c r="C43" s="77">
        <v>1</v>
      </c>
      <c r="D43" s="78">
        <v>8.2704129348984246E-2</v>
      </c>
      <c r="E43" s="78">
        <v>0.44410990096470843</v>
      </c>
      <c r="F43" s="78">
        <v>0.15191747403379122</v>
      </c>
      <c r="G43" s="79">
        <v>18.270580645161292</v>
      </c>
      <c r="H43" s="80">
        <v>0.69350716994208783</v>
      </c>
      <c r="I43" s="80">
        <v>28.268297938434873</v>
      </c>
      <c r="J43" s="81">
        <v>2.1172868822776016</v>
      </c>
      <c r="K43" s="83" t="s">
        <v>76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24" t="s">
        <v>118</v>
      </c>
      <c r="C44" s="69">
        <v>2</v>
      </c>
      <c r="D44" s="70">
        <v>9.6677708278766705E-2</v>
      </c>
      <c r="E44" s="70">
        <v>0.32836742257089718</v>
      </c>
      <c r="F44" s="70">
        <v>0.13938940065018166</v>
      </c>
      <c r="G44" s="71">
        <v>13.321281250000006</v>
      </c>
      <c r="H44" s="72">
        <v>4.6445220792730023E-2</v>
      </c>
      <c r="I44" s="72">
        <v>8.769318299427356</v>
      </c>
      <c r="J44" s="73">
        <v>2.4785466901803992</v>
      </c>
      <c r="K44" s="74" t="s">
        <v>184</v>
      </c>
      <c r="M44" s="2"/>
      <c r="N44" s="39">
        <v>5</v>
      </c>
      <c r="X44" s="2"/>
      <c r="Z44" s="39"/>
      <c r="AA44" s="39"/>
      <c r="AB44" s="39"/>
    </row>
    <row r="45" spans="2:28" ht="22.5" customHeight="1">
      <c r="B45" s="224" t="s">
        <v>118</v>
      </c>
      <c r="C45" s="69">
        <v>3</v>
      </c>
      <c r="D45" s="70">
        <v>2.4515973562088206E-2</v>
      </c>
      <c r="E45" s="70">
        <v>0.32806702976412738</v>
      </c>
      <c r="F45" s="70">
        <v>0.14461109000980413</v>
      </c>
      <c r="G45" s="71">
        <v>12.745727272727274</v>
      </c>
      <c r="H45" s="72">
        <v>6.7867507474255712E-2</v>
      </c>
      <c r="I45" s="72">
        <v>8.9805412769860666</v>
      </c>
      <c r="J45" s="73">
        <v>2.5349159920133091</v>
      </c>
      <c r="K45" s="74" t="s">
        <v>117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4" t="s">
        <v>118</v>
      </c>
      <c r="C46" s="69">
        <v>4</v>
      </c>
      <c r="D46" s="70">
        <v>2.3440939920053062E-2</v>
      </c>
      <c r="E46" s="70">
        <v>0.3231313683002518</v>
      </c>
      <c r="F46" s="70">
        <v>0.15070323744302991</v>
      </c>
      <c r="G46" s="71">
        <v>13.037242424242425</v>
      </c>
      <c r="H46" s="72">
        <v>8.7629432840519619E-2</v>
      </c>
      <c r="I46" s="72">
        <v>8.9820168661532609</v>
      </c>
      <c r="J46" s="73">
        <v>2.4963752236706949</v>
      </c>
      <c r="K46" s="74" t="s">
        <v>117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4" t="s">
        <v>118</v>
      </c>
      <c r="C47" s="69">
        <v>5</v>
      </c>
      <c r="D47" s="70">
        <v>2.4751108823978282E-2</v>
      </c>
      <c r="E47" s="70">
        <v>0.32245154345863086</v>
      </c>
      <c r="F47" s="70">
        <v>0.15071651607321337</v>
      </c>
      <c r="G47" s="71">
        <v>13.701272727272725</v>
      </c>
      <c r="H47" s="72">
        <v>8.9528167176592649E-2</v>
      </c>
      <c r="I47" s="72">
        <v>9.2569355948209893</v>
      </c>
      <c r="J47" s="73">
        <v>2.4227690553522483</v>
      </c>
      <c r="K47" s="74" t="s">
        <v>117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4" t="s">
        <v>118</v>
      </c>
      <c r="C48" s="69">
        <v>6</v>
      </c>
      <c r="D48" s="70">
        <v>2.4790060570124464E-2</v>
      </c>
      <c r="E48" s="70">
        <v>0.32826002439122809</v>
      </c>
      <c r="F48" s="70">
        <v>0.14440477887428113</v>
      </c>
      <c r="G48" s="71">
        <v>14.935545454545453</v>
      </c>
      <c r="H48" s="72">
        <v>4.9774946980396521E-2</v>
      </c>
      <c r="I48" s="72">
        <v>10.27278328833876</v>
      </c>
      <c r="J48" s="73">
        <v>2.3236997212260362</v>
      </c>
      <c r="K48" s="74" t="s">
        <v>69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24" t="s">
        <v>118</v>
      </c>
      <c r="C49" s="69">
        <v>7</v>
      </c>
      <c r="D49" s="70">
        <v>2.5931015424524039E-2</v>
      </c>
      <c r="E49" s="70">
        <v>0.33398442420555902</v>
      </c>
      <c r="F49" s="70">
        <v>0.1425872954435202</v>
      </c>
      <c r="G49" s="71">
        <v>14.852300000000001</v>
      </c>
      <c r="H49" s="72">
        <v>2.015619509845205E-2</v>
      </c>
      <c r="I49" s="72">
        <v>10.499006329223111</v>
      </c>
      <c r="J49" s="73">
        <v>2.2697671460822395</v>
      </c>
      <c r="K49" s="74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24" t="s">
        <v>118</v>
      </c>
      <c r="C50" s="69">
        <v>8</v>
      </c>
      <c r="D50" s="70">
        <v>2.8166642288487181E-2</v>
      </c>
      <c r="E50" s="70">
        <v>0.36108636224830676</v>
      </c>
      <c r="F50" s="70">
        <v>0.14099408966456659</v>
      </c>
      <c r="G50" s="71">
        <v>15.766758620689656</v>
      </c>
      <c r="H50" s="72">
        <v>1.7875259645594378E-2</v>
      </c>
      <c r="I50" s="72">
        <v>12.383979882467784</v>
      </c>
      <c r="J50" s="73">
        <v>2.1159564401998336</v>
      </c>
      <c r="K50" s="74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24" t="s">
        <v>118</v>
      </c>
      <c r="C51" s="69">
        <v>9</v>
      </c>
      <c r="D51" s="70">
        <v>2.6938014145667984E-2</v>
      </c>
      <c r="E51" s="70">
        <v>0.35063856120675707</v>
      </c>
      <c r="F51" s="70">
        <v>0.14802939926046443</v>
      </c>
      <c r="G51" s="71">
        <v>15.134448275862066</v>
      </c>
      <c r="H51" s="72">
        <v>1.9389957550600065E-2</v>
      </c>
      <c r="I51" s="72">
        <v>11.797496505703434</v>
      </c>
      <c r="J51" s="73">
        <v>2.192295523972168</v>
      </c>
      <c r="K51" s="74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24" t="s">
        <v>118</v>
      </c>
      <c r="C52" s="69">
        <v>10</v>
      </c>
      <c r="D52" s="70">
        <v>2.6878215921646065E-2</v>
      </c>
      <c r="E52" s="70">
        <v>0.34995967368419323</v>
      </c>
      <c r="F52" s="70">
        <v>0.15960675531848428</v>
      </c>
      <c r="G52" s="71">
        <v>14.207071428571428</v>
      </c>
      <c r="H52" s="72">
        <v>6.7953593877354751E-2</v>
      </c>
      <c r="I52" s="72">
        <v>14.706240161687701</v>
      </c>
      <c r="J52" s="73">
        <v>2.2507500804513865</v>
      </c>
      <c r="K52" s="74" t="s">
        <v>69</v>
      </c>
      <c r="M52" s="2"/>
      <c r="N52" s="39">
        <v>3</v>
      </c>
      <c r="X52" s="2"/>
      <c r="Z52" s="39"/>
      <c r="AA52" s="39"/>
      <c r="AB52" s="39"/>
    </row>
    <row r="53" spans="2:28" ht="25.5" customHeight="1">
      <c r="B53" s="53" t="s">
        <v>108</v>
      </c>
      <c r="C53" s="53"/>
      <c r="D53" s="67" cm="1">
        <f t="array" aca="1" ref="D53" ca="1">(INDIRECT(ADDRESS(ROW()-1,COLUMN()))/INDIRECT(ADDRESS(ROW()-2,COLUMN())))-1</f>
        <v>-2.2198452973763994E-3</v>
      </c>
      <c r="E53" s="67" cm="1">
        <f t="array" aca="1" ref="E53" ca="1">(INDIRECT(ADDRESS(ROW()-1,COLUMN()))/INDIRECT(ADDRESS(ROW()-2,COLUMN())))-1</f>
        <v>-1.9361462134324103E-3</v>
      </c>
      <c r="F53" s="67" cm="1">
        <f t="array" aca="1" ref="F53" ca="1">(INDIRECT(ADDRESS(ROW()-1,COLUMN()))/INDIRECT(ADDRESS(ROW()-2,COLUMN())))-1</f>
        <v>7.8209842881608704E-2</v>
      </c>
      <c r="G53" s="67" cm="1">
        <f t="array" aca="1" ref="G53" ca="1">(INDIRECT(ADDRESS(ROW()-1,COLUMN()))/INDIRECT(ADDRESS(ROW()-2,COLUMN())))-1</f>
        <v>-6.1275893933293357E-2</v>
      </c>
      <c r="H53" s="67" cm="1">
        <f t="array" aca="1" ref="H53" ca="1">(INDIRECT(ADDRESS(ROW()-1,COLUMN()))/INDIRECT(ADDRESS(ROW()-2,COLUMN())))-1</f>
        <v>2.5045767222554738</v>
      </c>
      <c r="I53" s="67" cm="1">
        <f t="array" aca="1" ref="I53" ca="1">(INDIRECT(ADDRESS(ROW()-1,COLUMN()))/INDIRECT(ADDRESS(ROW()-2,COLUMN())))-1</f>
        <v>0.24655600911414144</v>
      </c>
      <c r="J53" s="67" cm="1">
        <f t="array" aca="1" ref="J53" ca="1">(INDIRECT(ADDRESS(ROW()-1,COLUMN()))/INDIRECT(ADDRESS(ROW()-2,COLUMN())))-1</f>
        <v>2.6663629898448171E-2</v>
      </c>
      <c r="K53" s="75" t="str" cm="1">
        <f t="array" aca="1" ref="K53" ca="1">_xlfn.IFS(N53=0,"등급유지",N53&gt;0,N53&amp;"등급 상승",N53&lt;0,N53&amp;"등급 하락")</f>
        <v>등급유지</v>
      </c>
      <c r="M53" s="305"/>
      <c r="N53" s="39" cm="1">
        <f t="array" aca="1" ref="N53" ca="1">(INDIRECT(ADDRESS(ROW()-1,COLUMN()))-INDIRECT(ADDRESS(ROW()-2,COLUMN())))</f>
        <v>0</v>
      </c>
      <c r="O53" s="39" t="s">
        <v>124</v>
      </c>
      <c r="X53" s="230"/>
      <c r="Z53" s="232"/>
      <c r="AA53" s="39"/>
      <c r="AB53" s="39"/>
    </row>
    <row r="54" spans="2:28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305"/>
      <c r="N54" s="2"/>
      <c r="O54" s="2"/>
      <c r="X54" s="230"/>
      <c r="Z54" s="232"/>
      <c r="AA54" s="39"/>
      <c r="AB54" s="39"/>
    </row>
    <row r="55" spans="2:28" ht="18" customHeight="1">
      <c r="B55" s="52" t="s">
        <v>131</v>
      </c>
      <c r="C55" s="52"/>
      <c r="D55" s="51"/>
      <c r="E55" s="51"/>
      <c r="F55" s="51"/>
      <c r="G55" s="51"/>
      <c r="H55" s="51"/>
      <c r="I55" s="51"/>
      <c r="J55" s="51"/>
      <c r="K55" s="51"/>
      <c r="M55" s="305"/>
      <c r="X55" s="230"/>
      <c r="Z55" s="232"/>
      <c r="AA55" s="39"/>
      <c r="AB55" s="39"/>
    </row>
    <row r="56" spans="2:28" ht="21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305"/>
      <c r="X56" s="230"/>
      <c r="Z56" s="232"/>
      <c r="AA56" s="39"/>
      <c r="AB56" s="39"/>
    </row>
    <row r="57" spans="2:28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305"/>
      <c r="N57" s="230"/>
      <c r="P57" s="232"/>
      <c r="AA57" s="40"/>
    </row>
    <row r="58" spans="2:28" ht="25.5" customHeight="1">
      <c r="B58" s="48"/>
      <c r="C58" s="48"/>
      <c r="D58" s="49"/>
      <c r="M58" s="305"/>
      <c r="N58" s="230"/>
      <c r="P58" s="232"/>
      <c r="AA58" s="40"/>
    </row>
    <row r="59" spans="2:28" ht="25.5" customHeight="1">
      <c r="B59" s="48"/>
      <c r="C59" s="48"/>
      <c r="D59" s="49"/>
      <c r="M59" s="305"/>
      <c r="N59" s="230"/>
      <c r="P59" s="232"/>
      <c r="AA59" s="40"/>
    </row>
    <row r="60" spans="2:28" ht="25.5" customHeight="1">
      <c r="B60" s="48"/>
      <c r="C60" s="48"/>
      <c r="D60" s="49"/>
      <c r="M60" s="305"/>
      <c r="N60" s="230"/>
      <c r="P60" s="232"/>
      <c r="AA60" s="40"/>
    </row>
    <row r="61" spans="2:28" ht="25.5" customHeight="1">
      <c r="B61" s="48"/>
      <c r="C61" s="48"/>
      <c r="D61" s="49"/>
      <c r="M61" s="305"/>
      <c r="N61" s="230"/>
      <c r="P61" s="232"/>
      <c r="AA61" s="40"/>
    </row>
    <row r="62" spans="2:28" ht="25.5" customHeight="1">
      <c r="B62" s="48"/>
      <c r="C62" s="48"/>
      <c r="D62" s="49"/>
      <c r="M62" s="305"/>
      <c r="N62" s="230"/>
      <c r="P62" s="232"/>
      <c r="AA62" s="40"/>
    </row>
    <row r="63" spans="2:28" ht="25.5" customHeight="1">
      <c r="B63" s="48"/>
      <c r="C63" s="48"/>
      <c r="D63" s="49"/>
      <c r="M63" s="305"/>
      <c r="N63" s="230"/>
      <c r="P63" s="232"/>
      <c r="AA63" s="40"/>
    </row>
    <row r="64" spans="2:28" ht="25.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305"/>
      <c r="N64" s="230"/>
      <c r="P64" s="232"/>
      <c r="AA64" s="40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305"/>
      <c r="N65" s="230"/>
      <c r="P65" s="232"/>
      <c r="AA65" s="40"/>
    </row>
    <row r="66" spans="2:27" ht="25.5" customHeight="1" thickBot="1">
      <c r="B66" s="208" t="s">
        <v>92</v>
      </c>
      <c r="C66" s="209" t="s">
        <v>122</v>
      </c>
      <c r="D66" s="209" t="s">
        <v>120</v>
      </c>
      <c r="E66" s="209" t="s">
        <v>119</v>
      </c>
      <c r="F66" s="209" t="s">
        <v>121</v>
      </c>
      <c r="G66" s="209" t="s">
        <v>174</v>
      </c>
      <c r="H66" s="209" t="s">
        <v>174</v>
      </c>
      <c r="I66" s="209" t="s">
        <v>174</v>
      </c>
      <c r="J66" s="209" t="s">
        <v>174</v>
      </c>
      <c r="K66" s="210" t="s">
        <v>174</v>
      </c>
      <c r="M66" s="306">
        <v>1</v>
      </c>
      <c r="N66" s="307">
        <v>2</v>
      </c>
      <c r="O66" s="307">
        <v>3</v>
      </c>
      <c r="P66" s="306">
        <v>4</v>
      </c>
      <c r="Q66" s="307"/>
      <c r="R66" s="307"/>
      <c r="S66" s="306"/>
      <c r="T66" s="307"/>
      <c r="U66" s="308"/>
      <c r="AA66" s="40"/>
    </row>
    <row r="67" spans="2:27" ht="25.5" customHeight="1" thickTop="1">
      <c r="B67" s="213" t="s">
        <v>110</v>
      </c>
      <c r="C67" s="214" t="s">
        <v>68</v>
      </c>
      <c r="D67" s="215" t="s">
        <v>69</v>
      </c>
      <c r="E67" s="215" t="s">
        <v>69</v>
      </c>
      <c r="F67" s="215" t="s">
        <v>69</v>
      </c>
      <c r="G67" s="215" t="s">
        <v>174</v>
      </c>
      <c r="H67" s="215" t="s">
        <v>174</v>
      </c>
      <c r="I67" s="215" t="s">
        <v>174</v>
      </c>
      <c r="J67" s="215" t="s">
        <v>174</v>
      </c>
      <c r="K67" s="215" t="s">
        <v>174</v>
      </c>
      <c r="M67" s="306" t="s">
        <v>122</v>
      </c>
      <c r="N67" s="306" t="s">
        <v>120</v>
      </c>
      <c r="O67" s="306" t="s">
        <v>119</v>
      </c>
      <c r="P67" s="306" t="s">
        <v>121</v>
      </c>
      <c r="Q67" s="306"/>
      <c r="R67" s="306"/>
      <c r="S67" s="306"/>
      <c r="T67" s="306"/>
      <c r="U67" s="305"/>
      <c r="AA67" s="40"/>
    </row>
    <row r="68" spans="2:27" ht="25.5" customHeight="1">
      <c r="B68" s="211" t="s">
        <v>95</v>
      </c>
      <c r="C68" s="201" t="s">
        <v>498</v>
      </c>
      <c r="D68" s="201" t="s">
        <v>499</v>
      </c>
      <c r="E68" s="201" t="s">
        <v>500</v>
      </c>
      <c r="F68" s="201" t="s">
        <v>501</v>
      </c>
      <c r="G68" s="201" t="s">
        <v>174</v>
      </c>
      <c r="H68" s="201" t="s">
        <v>174</v>
      </c>
      <c r="I68" s="201" t="s">
        <v>174</v>
      </c>
      <c r="J68" s="201" t="s">
        <v>174</v>
      </c>
      <c r="K68" s="212" t="s">
        <v>174</v>
      </c>
      <c r="M68" s="305"/>
      <c r="N68" s="230"/>
      <c r="P68" s="232"/>
      <c r="AA68" s="40"/>
    </row>
    <row r="69" spans="2:27" ht="25.5" customHeight="1">
      <c r="B69" s="175" t="s">
        <v>96</v>
      </c>
      <c r="C69" s="177" t="s">
        <v>502</v>
      </c>
      <c r="D69" s="177" t="s">
        <v>503</v>
      </c>
      <c r="E69" s="177" t="s">
        <v>504</v>
      </c>
      <c r="F69" s="177" t="s">
        <v>501</v>
      </c>
      <c r="G69" s="177" t="s">
        <v>174</v>
      </c>
      <c r="H69" s="177" t="s">
        <v>174</v>
      </c>
      <c r="I69" s="177" t="s">
        <v>174</v>
      </c>
      <c r="J69" s="177" t="s">
        <v>174</v>
      </c>
      <c r="K69" s="178" t="s">
        <v>174</v>
      </c>
      <c r="M69" s="309">
        <v>0.23076923076923078</v>
      </c>
      <c r="N69" s="309">
        <v>0.15789473684210525</v>
      </c>
      <c r="O69" s="309">
        <v>0.13043478260869565</v>
      </c>
      <c r="P69" s="309">
        <v>5.5555555555555552E-2</v>
      </c>
      <c r="Q69" s="309"/>
      <c r="R69" s="309"/>
      <c r="S69" s="309"/>
      <c r="T69" s="309"/>
      <c r="AA69" s="40"/>
    </row>
    <row r="70" spans="2:27" ht="25.5" customHeight="1">
      <c r="B70" s="174" t="s">
        <v>97</v>
      </c>
      <c r="C70" s="177" t="s">
        <v>498</v>
      </c>
      <c r="D70" s="177" t="s">
        <v>499</v>
      </c>
      <c r="E70" s="177" t="s">
        <v>505</v>
      </c>
      <c r="F70" s="177" t="s">
        <v>506</v>
      </c>
      <c r="G70" s="177" t="s">
        <v>174</v>
      </c>
      <c r="H70" s="177" t="s">
        <v>174</v>
      </c>
      <c r="I70" s="177" t="s">
        <v>174</v>
      </c>
      <c r="J70" s="177" t="s">
        <v>174</v>
      </c>
      <c r="K70" s="178" t="s">
        <v>174</v>
      </c>
      <c r="M70" s="309">
        <v>7.6923076923076927E-2</v>
      </c>
      <c r="N70" s="309">
        <v>5.2631578947368418E-2</v>
      </c>
      <c r="O70" s="309">
        <v>8.6956521739130432E-2</v>
      </c>
      <c r="P70" s="309">
        <v>5.5555555555555552E-2</v>
      </c>
      <c r="Q70" s="309"/>
      <c r="R70" s="309"/>
      <c r="S70" s="309"/>
      <c r="T70" s="309"/>
      <c r="AA70" s="40"/>
    </row>
    <row r="71" spans="2:27" ht="25.5" customHeight="1">
      <c r="B71" s="174" t="s">
        <v>100</v>
      </c>
      <c r="C71" s="177" t="s">
        <v>502</v>
      </c>
      <c r="D71" s="177" t="s">
        <v>507</v>
      </c>
      <c r="E71" s="177" t="s">
        <v>508</v>
      </c>
      <c r="F71" s="177" t="s">
        <v>509</v>
      </c>
      <c r="G71" s="177" t="s">
        <v>174</v>
      </c>
      <c r="H71" s="177" t="s">
        <v>174</v>
      </c>
      <c r="I71" s="177" t="s">
        <v>174</v>
      </c>
      <c r="J71" s="177" t="s">
        <v>174</v>
      </c>
      <c r="K71" s="178" t="s">
        <v>174</v>
      </c>
      <c r="M71" s="309">
        <v>0.23076923076923078</v>
      </c>
      <c r="N71" s="309">
        <v>0.15789473684210525</v>
      </c>
      <c r="O71" s="309">
        <v>4.3478260869565216E-2</v>
      </c>
      <c r="P71" s="309">
        <v>0.16666666666666666</v>
      </c>
      <c r="Q71" s="309"/>
      <c r="R71" s="309"/>
      <c r="S71" s="309"/>
      <c r="T71" s="309"/>
      <c r="AA71" s="40"/>
    </row>
    <row r="72" spans="2:27" ht="25.5" customHeight="1">
      <c r="B72" s="179" t="s">
        <v>98</v>
      </c>
      <c r="C72" s="177" t="s">
        <v>498</v>
      </c>
      <c r="D72" s="177" t="s">
        <v>507</v>
      </c>
      <c r="E72" s="177" t="s">
        <v>510</v>
      </c>
      <c r="F72" s="177" t="s">
        <v>511</v>
      </c>
      <c r="G72" s="177" t="s">
        <v>174</v>
      </c>
      <c r="H72" s="177" t="s">
        <v>174</v>
      </c>
      <c r="I72" s="177" t="s">
        <v>174</v>
      </c>
      <c r="J72" s="177" t="s">
        <v>174</v>
      </c>
      <c r="K72" s="178" t="s">
        <v>174</v>
      </c>
      <c r="M72" s="309">
        <v>7.6923076923076927E-2</v>
      </c>
      <c r="N72" s="309">
        <v>0.21052631578947367</v>
      </c>
      <c r="O72" s="309">
        <v>0.34782608695652173</v>
      </c>
      <c r="P72" s="309">
        <v>0.27777777777777779</v>
      </c>
      <c r="Q72" s="309"/>
      <c r="R72" s="309"/>
      <c r="S72" s="309"/>
      <c r="T72" s="309"/>
      <c r="AA72" s="40"/>
    </row>
    <row r="73" spans="2:27" ht="25.5" customHeight="1">
      <c r="B73" s="180" t="s">
        <v>99</v>
      </c>
      <c r="C73" s="181" t="s">
        <v>512</v>
      </c>
      <c r="D73" s="181" t="s">
        <v>507</v>
      </c>
      <c r="E73" s="181" t="s">
        <v>504</v>
      </c>
      <c r="F73" s="181" t="s">
        <v>343</v>
      </c>
      <c r="G73" s="181" t="s">
        <v>174</v>
      </c>
      <c r="H73" s="181" t="s">
        <v>174</v>
      </c>
      <c r="I73" s="181" t="s">
        <v>174</v>
      </c>
      <c r="J73" s="181" t="s">
        <v>174</v>
      </c>
      <c r="K73" s="182" t="s">
        <v>174</v>
      </c>
      <c r="M73" s="309">
        <v>0.23076923076923078</v>
      </c>
      <c r="N73" s="309">
        <v>0.21052631578947367</v>
      </c>
      <c r="O73" s="309">
        <v>0.30434782608695654</v>
      </c>
      <c r="P73" s="309">
        <v>0.44444444444444442</v>
      </c>
      <c r="Q73" s="309"/>
      <c r="R73" s="309"/>
      <c r="S73" s="309"/>
      <c r="T73" s="309"/>
      <c r="AA73" s="40"/>
    </row>
    <row r="74" spans="2:27" ht="15.75" customHeight="1">
      <c r="B74" s="48"/>
      <c r="C74" s="48"/>
      <c r="D74" s="49"/>
      <c r="E74" s="49"/>
      <c r="F74" s="49"/>
      <c r="G74" s="49"/>
      <c r="H74" s="49"/>
      <c r="I74" s="49"/>
      <c r="J74" s="49"/>
      <c r="K74" s="49"/>
      <c r="M74" s="309">
        <v>0.15384615384615385</v>
      </c>
      <c r="N74" s="309">
        <v>0.21052631578947367</v>
      </c>
      <c r="O74" s="309">
        <v>8.6956521739130432E-2</v>
      </c>
      <c r="P74" s="309">
        <v>0</v>
      </c>
      <c r="Q74" s="309"/>
      <c r="R74" s="309"/>
      <c r="S74" s="309"/>
      <c r="T74" s="309"/>
      <c r="AA74" s="40"/>
    </row>
    <row r="75" spans="2:27" ht="17.25" customHeight="1">
      <c r="B75" s="52" t="s">
        <v>132</v>
      </c>
      <c r="C75" s="52"/>
      <c r="D75" s="51"/>
      <c r="E75" s="51"/>
      <c r="F75" s="51"/>
      <c r="G75" s="51"/>
      <c r="H75" s="51"/>
      <c r="I75" s="51"/>
      <c r="J75" s="51"/>
      <c r="K75" s="51"/>
      <c r="M75" s="305"/>
      <c r="N75" s="230"/>
      <c r="P75" s="232"/>
      <c r="AA75" s="40"/>
    </row>
    <row r="76" spans="2:27" ht="30.75" customHeight="1">
      <c r="B76" s="56" t="s">
        <v>75</v>
      </c>
      <c r="C76" s="56" t="s">
        <v>102</v>
      </c>
      <c r="D76" s="56" t="s">
        <v>103</v>
      </c>
      <c r="E76" s="56" t="s">
        <v>104</v>
      </c>
      <c r="F76" s="56" t="s">
        <v>105</v>
      </c>
      <c r="G76" s="56" t="s">
        <v>106</v>
      </c>
      <c r="H76" s="56" t="s">
        <v>6</v>
      </c>
      <c r="I76" s="56" t="s">
        <v>7</v>
      </c>
      <c r="J76" s="56" t="s">
        <v>107</v>
      </c>
      <c r="K76" s="56" t="s">
        <v>109</v>
      </c>
      <c r="M76" s="305"/>
      <c r="N76" s="230"/>
      <c r="P76" s="232"/>
      <c r="AA76" s="40"/>
    </row>
    <row r="77" spans="2:27" ht="20.25" customHeight="1">
      <c r="B77" s="87" t="s">
        <v>122</v>
      </c>
      <c r="C77" s="66">
        <v>1</v>
      </c>
      <c r="D77" s="88">
        <v>8.107466381521948E-2</v>
      </c>
      <c r="E77" s="88">
        <v>0.41938267326449807</v>
      </c>
      <c r="F77" s="88">
        <v>0.17383845979124624</v>
      </c>
      <c r="G77" s="89">
        <v>15.155000000000001</v>
      </c>
      <c r="H77" s="90">
        <v>0.8844207354608552</v>
      </c>
      <c r="I77" s="90">
        <v>34.884833777515588</v>
      </c>
      <c r="J77" s="91">
        <v>2.0250065144605607</v>
      </c>
      <c r="K77" s="74"/>
      <c r="M77" s="305"/>
      <c r="N77" s="230"/>
      <c r="P77" s="232"/>
      <c r="AA77" s="40"/>
    </row>
    <row r="78" spans="2:27" ht="20.25" customHeight="1">
      <c r="B78" s="87" t="s">
        <v>122</v>
      </c>
      <c r="C78" s="66">
        <v>2</v>
      </c>
      <c r="D78" s="88">
        <v>0.10811026173099758</v>
      </c>
      <c r="E78" s="88">
        <v>0.30672077869440006</v>
      </c>
      <c r="F78" s="88">
        <v>0.16190291827864364</v>
      </c>
      <c r="G78" s="89">
        <v>10.68</v>
      </c>
      <c r="H78" s="90">
        <v>2.6822882418595703E-2</v>
      </c>
      <c r="I78" s="90">
        <v>11.767198517037935</v>
      </c>
      <c r="J78" s="91">
        <v>2.4218330436093116</v>
      </c>
      <c r="K78" s="74"/>
      <c r="M78" s="305"/>
      <c r="N78" s="230"/>
      <c r="P78" s="232"/>
      <c r="AA78" s="40"/>
    </row>
    <row r="79" spans="2:27" ht="20.25" customHeight="1">
      <c r="B79" s="87" t="s">
        <v>122</v>
      </c>
      <c r="C79" s="66">
        <v>3</v>
      </c>
      <c r="D79" s="88">
        <v>3.4307094605053448E-2</v>
      </c>
      <c r="E79" s="88">
        <v>0.30628306055518911</v>
      </c>
      <c r="F79" s="88">
        <v>0.1740932564602522</v>
      </c>
      <c r="G79" s="89">
        <v>10.354600000000001</v>
      </c>
      <c r="H79" s="90">
        <v>2.8907140964757525E-2</v>
      </c>
      <c r="I79" s="90">
        <v>10.818497506060503</v>
      </c>
      <c r="J79" s="91">
        <v>2.4676666866399595</v>
      </c>
      <c r="K79" s="74"/>
      <c r="M79" s="305"/>
      <c r="N79" s="230"/>
      <c r="P79" s="232"/>
      <c r="AA79" s="40"/>
    </row>
    <row r="80" spans="2:27" ht="20.25" customHeight="1">
      <c r="B80" s="87" t="s">
        <v>122</v>
      </c>
      <c r="C80" s="66">
        <v>4</v>
      </c>
      <c r="D80" s="88">
        <v>3.4851312709720729E-2</v>
      </c>
      <c r="E80" s="88">
        <v>0.28412172383462114</v>
      </c>
      <c r="F80" s="88">
        <v>0.17106221968765686</v>
      </c>
      <c r="G80" s="89">
        <v>10.143000000000001</v>
      </c>
      <c r="H80" s="90">
        <v>1.3088157588956149E-2</v>
      </c>
      <c r="I80" s="90">
        <v>9.6197958278827702</v>
      </c>
      <c r="J80" s="91">
        <v>2.4945439629023958</v>
      </c>
      <c r="K80" s="74"/>
      <c r="M80" s="305"/>
      <c r="N80" s="230"/>
      <c r="P80" s="232"/>
      <c r="AA80" s="40"/>
    </row>
    <row r="81" spans="2:27" ht="20.25" customHeight="1">
      <c r="B81" s="87" t="s">
        <v>122</v>
      </c>
      <c r="C81" s="66">
        <v>5</v>
      </c>
      <c r="D81" s="88">
        <v>3.8239040359199665E-2</v>
      </c>
      <c r="E81" s="88">
        <v>0.28130734954179326</v>
      </c>
      <c r="F81" s="88">
        <v>0.17740598542364608</v>
      </c>
      <c r="G81" s="89">
        <v>10.849599999999999</v>
      </c>
      <c r="H81" s="90">
        <v>1.5933715234744572E-2</v>
      </c>
      <c r="I81" s="90">
        <v>9.7705541819453714</v>
      </c>
      <c r="J81" s="91">
        <v>2.4029133447296873</v>
      </c>
      <c r="K81" s="74"/>
      <c r="M81" s="305"/>
      <c r="N81" s="230"/>
      <c r="P81" s="232"/>
      <c r="AA81" s="40"/>
    </row>
    <row r="82" spans="2:27" ht="20.25" customHeight="1">
      <c r="B82" s="87" t="s">
        <v>122</v>
      </c>
      <c r="C82" s="66">
        <v>6</v>
      </c>
      <c r="D82" s="88">
        <v>3.8504731930806932E-2</v>
      </c>
      <c r="E82" s="88">
        <v>0.28821604453034766</v>
      </c>
      <c r="F82" s="88">
        <v>0.16339439967678049</v>
      </c>
      <c r="G82" s="89">
        <v>11.7532</v>
      </c>
      <c r="H82" s="90">
        <v>7.4360315386884333E-3</v>
      </c>
      <c r="I82" s="90">
        <v>10.385657382368178</v>
      </c>
      <c r="J82" s="91">
        <v>2.2858137123100035</v>
      </c>
      <c r="K82" s="74"/>
      <c r="M82" s="305"/>
      <c r="N82" s="230"/>
      <c r="P82" s="232"/>
      <c r="AA82" s="40"/>
    </row>
    <row r="83" spans="2:27" ht="20.25" customHeight="1">
      <c r="B83" s="87" t="s">
        <v>122</v>
      </c>
      <c r="C83" s="66">
        <v>7</v>
      </c>
      <c r="D83" s="88">
        <v>3.5032707333228448E-2</v>
      </c>
      <c r="E83" s="88">
        <v>0.31707966881016808</v>
      </c>
      <c r="F83" s="88">
        <v>0.14974042436068047</v>
      </c>
      <c r="G83" s="89">
        <v>12.3238</v>
      </c>
      <c r="H83" s="90">
        <v>6.1369026377328063E-3</v>
      </c>
      <c r="I83" s="90">
        <v>10.1013417417082</v>
      </c>
      <c r="J83" s="91">
        <v>2.2376420234713361</v>
      </c>
      <c r="K83" s="74"/>
      <c r="M83" s="305"/>
      <c r="N83" s="230"/>
      <c r="P83" s="232"/>
      <c r="AA83" s="40"/>
    </row>
    <row r="84" spans="2:27" ht="20.25" customHeight="1">
      <c r="B84" s="87" t="s">
        <v>122</v>
      </c>
      <c r="C84" s="66">
        <v>8</v>
      </c>
      <c r="D84" s="88">
        <v>3.1010404328606741E-2</v>
      </c>
      <c r="E84" s="88">
        <v>0.35554970593391533</v>
      </c>
      <c r="F84" s="88">
        <v>0.15583166418813718</v>
      </c>
      <c r="G84" s="89">
        <v>13.111799999999999</v>
      </c>
      <c r="H84" s="90">
        <v>0</v>
      </c>
      <c r="I84" s="90">
        <v>11.024642449172235</v>
      </c>
      <c r="J84" s="91">
        <v>2.093691808142824</v>
      </c>
      <c r="K84" s="74"/>
      <c r="M84" s="305"/>
      <c r="N84" s="230"/>
      <c r="P84" s="232"/>
      <c r="AA84" s="40"/>
    </row>
    <row r="85" spans="2:27" ht="20.25" customHeight="1">
      <c r="B85" s="87" t="s">
        <v>122</v>
      </c>
      <c r="C85" s="66">
        <v>9</v>
      </c>
      <c r="D85" s="88">
        <v>2.5100701763715521E-2</v>
      </c>
      <c r="E85" s="88">
        <v>0.34050846870509777</v>
      </c>
      <c r="F85" s="88">
        <v>0.16318280722582798</v>
      </c>
      <c r="G85" s="89">
        <v>11.1402</v>
      </c>
      <c r="H85" s="90">
        <v>0</v>
      </c>
      <c r="I85" s="90">
        <v>9.1581544572857503</v>
      </c>
      <c r="J85" s="91">
        <v>2.2992119594181237</v>
      </c>
      <c r="K85" s="74"/>
      <c r="M85" s="305"/>
      <c r="N85" s="230"/>
      <c r="P85" s="232"/>
      <c r="AA85" s="40"/>
    </row>
    <row r="86" spans="2:27" ht="20.25" customHeight="1">
      <c r="B86" s="87" t="s">
        <v>122</v>
      </c>
      <c r="C86" s="66">
        <v>10</v>
      </c>
      <c r="D86" s="88">
        <v>2.6824508323087422E-2</v>
      </c>
      <c r="E86" s="88">
        <v>0.33467883557409367</v>
      </c>
      <c r="F86" s="88">
        <v>0.17768876631057817</v>
      </c>
      <c r="G86" s="89">
        <v>10.894</v>
      </c>
      <c r="H86" s="90">
        <v>0</v>
      </c>
      <c r="I86" s="90">
        <v>8.6972359883277814</v>
      </c>
      <c r="J86" s="91">
        <v>2.3408570587241813</v>
      </c>
      <c r="K86" s="74" t="s">
        <v>68</v>
      </c>
      <c r="M86" s="305"/>
      <c r="N86" s="230"/>
      <c r="P86" s="232"/>
      <c r="AA86" s="40"/>
    </row>
    <row r="87" spans="2:27" ht="20.25" customHeight="1">
      <c r="B87" s="87" t="s">
        <v>120</v>
      </c>
      <c r="C87" s="66">
        <v>1</v>
      </c>
      <c r="D87" s="88">
        <v>9.0513413924219119E-2</v>
      </c>
      <c r="E87" s="88">
        <v>0.46345407646831016</v>
      </c>
      <c r="F87" s="88">
        <v>0.16985480998229549</v>
      </c>
      <c r="G87" s="89">
        <v>17.301499999999997</v>
      </c>
      <c r="H87" s="90">
        <v>0.78432747609877351</v>
      </c>
      <c r="I87" s="90">
        <v>48.816400152663483</v>
      </c>
      <c r="J87" s="91">
        <v>1.6916761350759011</v>
      </c>
      <c r="K87" s="74"/>
      <c r="M87" s="305"/>
      <c r="N87" s="230"/>
      <c r="P87" s="232"/>
      <c r="AA87" s="40"/>
    </row>
    <row r="88" spans="2:27" ht="20.25" customHeight="1">
      <c r="B88" s="87" t="s">
        <v>120</v>
      </c>
      <c r="C88" s="66">
        <v>2</v>
      </c>
      <c r="D88" s="88">
        <v>0.10005057642240603</v>
      </c>
      <c r="E88" s="88">
        <v>0.34609648976977014</v>
      </c>
      <c r="F88" s="88">
        <v>0.15051406990765848</v>
      </c>
      <c r="G88" s="89">
        <v>12.388</v>
      </c>
      <c r="H88" s="90">
        <v>5.6635852986918242E-2</v>
      </c>
      <c r="I88" s="90">
        <v>13.951298452444194</v>
      </c>
      <c r="J88" s="91">
        <v>2.0241590193988555</v>
      </c>
      <c r="K88" s="74"/>
      <c r="M88" s="305"/>
      <c r="N88" s="230"/>
      <c r="P88" s="232"/>
      <c r="AA88" s="40"/>
    </row>
    <row r="89" spans="2:27" ht="20.25" customHeight="1">
      <c r="B89" s="87" t="s">
        <v>120</v>
      </c>
      <c r="C89" s="66">
        <v>3</v>
      </c>
      <c r="D89" s="88">
        <v>1.2847088388434836E-2</v>
      </c>
      <c r="E89" s="88">
        <v>0.35812245576067464</v>
      </c>
      <c r="F89" s="88">
        <v>0.1582311158393008</v>
      </c>
      <c r="G89" s="89">
        <v>11.761600000000001</v>
      </c>
      <c r="H89" s="90">
        <v>0.11897076378894797</v>
      </c>
      <c r="I89" s="90">
        <v>14.134641897848471</v>
      </c>
      <c r="J89" s="91">
        <v>2.1021866293938296</v>
      </c>
      <c r="K89" s="74"/>
      <c r="M89" s="305"/>
      <c r="N89" s="230"/>
      <c r="P89" s="232"/>
      <c r="AA89" s="40"/>
    </row>
    <row r="90" spans="2:27" ht="20.25" customHeight="1">
      <c r="B90" s="87" t="s">
        <v>120</v>
      </c>
      <c r="C90" s="66">
        <v>4</v>
      </c>
      <c r="D90" s="88">
        <v>1.3666191700375002E-2</v>
      </c>
      <c r="E90" s="88">
        <v>0.35836177505110706</v>
      </c>
      <c r="F90" s="88">
        <v>0.16447384005672105</v>
      </c>
      <c r="G90" s="89">
        <v>12.329800000000001</v>
      </c>
      <c r="H90" s="90">
        <v>7.3143814053928904E-2</v>
      </c>
      <c r="I90" s="90">
        <v>13.972130843710737</v>
      </c>
      <c r="J90" s="91">
        <v>2.0323907995756789</v>
      </c>
      <c r="K90" s="74"/>
      <c r="M90" s="305"/>
      <c r="N90" s="230"/>
      <c r="P90" s="232"/>
      <c r="AA90" s="40"/>
    </row>
    <row r="91" spans="2:27" ht="20.25" customHeight="1">
      <c r="B91" s="87" t="s">
        <v>120</v>
      </c>
      <c r="C91" s="66">
        <v>5</v>
      </c>
      <c r="D91" s="88">
        <v>1.5215212954444902E-2</v>
      </c>
      <c r="E91" s="88">
        <v>0.35399807938961553</v>
      </c>
      <c r="F91" s="88">
        <v>0.16525047784755989</v>
      </c>
      <c r="G91" s="89">
        <v>12.634799999999998</v>
      </c>
      <c r="H91" s="90">
        <v>3.6035338908569241E-2</v>
      </c>
      <c r="I91" s="90">
        <v>13.34824817044791</v>
      </c>
      <c r="J91" s="91">
        <v>2.0115868211545633</v>
      </c>
      <c r="K91" s="74"/>
      <c r="M91" s="305"/>
      <c r="N91" s="230"/>
      <c r="P91" s="232"/>
      <c r="AA91" s="40"/>
    </row>
    <row r="92" spans="2:27" ht="20.25" customHeight="1">
      <c r="B92" s="87" t="s">
        <v>120</v>
      </c>
      <c r="C92" s="66">
        <v>6</v>
      </c>
      <c r="D92" s="88">
        <v>1.6432713531934956E-2</v>
      </c>
      <c r="E92" s="88">
        <v>0.35767502951340013</v>
      </c>
      <c r="F92" s="88">
        <v>0.16335700026726979</v>
      </c>
      <c r="G92" s="89">
        <v>14.007499999999999</v>
      </c>
      <c r="H92" s="90">
        <v>6.2193828375475921E-2</v>
      </c>
      <c r="I92" s="90">
        <v>16.754690028414394</v>
      </c>
      <c r="J92" s="91">
        <v>1.9061660300592989</v>
      </c>
      <c r="K92" s="74"/>
      <c r="M92" s="305"/>
      <c r="N92" s="230"/>
      <c r="P92" s="232"/>
      <c r="AA92" s="40"/>
    </row>
    <row r="93" spans="2:27" ht="20.25" customHeight="1">
      <c r="B93" s="87" t="s">
        <v>120</v>
      </c>
      <c r="C93" s="66">
        <v>7</v>
      </c>
      <c r="D93" s="88">
        <v>1.6854110139550099E-2</v>
      </c>
      <c r="E93" s="88">
        <v>0.35986715707446609</v>
      </c>
      <c r="F93" s="88">
        <v>0.16010835734557582</v>
      </c>
      <c r="G93" s="89">
        <v>14.058400000000001</v>
      </c>
      <c r="H93" s="90">
        <v>2.6254445041635828E-2</v>
      </c>
      <c r="I93" s="90">
        <v>18.583771348637896</v>
      </c>
      <c r="J93" s="91">
        <v>1.8947983667767785</v>
      </c>
      <c r="K93" s="74"/>
      <c r="M93" s="305"/>
      <c r="N93" s="230"/>
      <c r="P93" s="232"/>
      <c r="AA93" s="40"/>
    </row>
    <row r="94" spans="2:27" ht="20.25" customHeight="1">
      <c r="B94" s="87" t="s">
        <v>120</v>
      </c>
      <c r="C94" s="66">
        <v>8</v>
      </c>
      <c r="D94" s="88">
        <v>2.5202557606551018E-2</v>
      </c>
      <c r="E94" s="88">
        <v>0.36791777760935124</v>
      </c>
      <c r="F94" s="88">
        <v>0.15294010140758693</v>
      </c>
      <c r="G94" s="89">
        <v>15.491099999999999</v>
      </c>
      <c r="H94" s="90">
        <v>2.9195001632209124E-2</v>
      </c>
      <c r="I94" s="90">
        <v>20.457354715140823</v>
      </c>
      <c r="J94" s="91">
        <v>1.8753533000113884</v>
      </c>
      <c r="K94" s="74"/>
      <c r="M94" s="305"/>
      <c r="N94" s="230"/>
      <c r="P94" s="232"/>
      <c r="AA94" s="40"/>
    </row>
    <row r="95" spans="2:27" ht="20.25" customHeight="1">
      <c r="B95" s="87" t="s">
        <v>120</v>
      </c>
      <c r="C95" s="66">
        <v>9</v>
      </c>
      <c r="D95" s="88">
        <v>2.2057977343999734E-2</v>
      </c>
      <c r="E95" s="88">
        <v>0.36066368544029681</v>
      </c>
      <c r="F95" s="88">
        <v>0.15856656857544574</v>
      </c>
      <c r="G95" s="89">
        <v>15.385199999999998</v>
      </c>
      <c r="H95" s="90">
        <v>2.5888419359256443E-2</v>
      </c>
      <c r="I95" s="90">
        <v>21.774749523070597</v>
      </c>
      <c r="J95" s="91">
        <v>1.8638129058948745</v>
      </c>
      <c r="K95" s="74"/>
    </row>
    <row r="96" spans="2:27" ht="20.25" customHeight="1">
      <c r="B96" s="87" t="s">
        <v>120</v>
      </c>
      <c r="C96" s="66">
        <v>10</v>
      </c>
      <c r="D96" s="88">
        <v>1.9314280074804846E-2</v>
      </c>
      <c r="E96" s="88">
        <v>0.36331707361098264</v>
      </c>
      <c r="F96" s="88">
        <v>0.16797616251340516</v>
      </c>
      <c r="G96" s="89">
        <v>14.671444444444445</v>
      </c>
      <c r="H96" s="90">
        <v>2.5005755491388931E-2</v>
      </c>
      <c r="I96" s="90">
        <v>25.40793139220877</v>
      </c>
      <c r="J96" s="91">
        <v>1.923681452720277</v>
      </c>
      <c r="K96" s="74" t="s">
        <v>69</v>
      </c>
    </row>
    <row r="97" spans="2:11" ht="20.25" customHeight="1">
      <c r="B97" s="87" t="s">
        <v>119</v>
      </c>
      <c r="C97" s="66">
        <v>1</v>
      </c>
      <c r="D97" s="88">
        <v>6.5136459935656907E-2</v>
      </c>
      <c r="E97" s="88">
        <v>0.40568947191341426</v>
      </c>
      <c r="F97" s="88">
        <v>0.13468641658642902</v>
      </c>
      <c r="G97" s="89">
        <v>22.422000000000001</v>
      </c>
      <c r="H97" s="90">
        <v>0.54063243726772425</v>
      </c>
      <c r="I97" s="90">
        <v>15.235675195215935</v>
      </c>
      <c r="J97" s="91">
        <v>2.765843556601399</v>
      </c>
      <c r="K97" s="74"/>
    </row>
    <row r="98" spans="2:11" ht="20.25" customHeight="1">
      <c r="B98" s="87" t="s">
        <v>119</v>
      </c>
      <c r="C98" s="66">
        <v>2</v>
      </c>
      <c r="D98" s="88">
        <v>9.0926648724520512E-2</v>
      </c>
      <c r="E98" s="88">
        <v>0.2857372372952674</v>
      </c>
      <c r="F98" s="88">
        <v>0.12940992949733521</v>
      </c>
      <c r="G98" s="89">
        <v>18.131500000000003</v>
      </c>
      <c r="H98" s="90">
        <v>4.5357064149296238E-2</v>
      </c>
      <c r="I98" s="90">
        <v>5.6954242904331984</v>
      </c>
      <c r="J98" s="91">
        <v>3.0999873922993442</v>
      </c>
      <c r="K98" s="74"/>
    </row>
    <row r="99" spans="2:11" ht="20.25" customHeight="1">
      <c r="B99" s="87" t="s">
        <v>119</v>
      </c>
      <c r="C99" s="66">
        <v>3</v>
      </c>
      <c r="D99" s="88">
        <v>3.048202397915574E-2</v>
      </c>
      <c r="E99" s="88">
        <v>0.26006380940741908</v>
      </c>
      <c r="F99" s="88">
        <v>0.12683197469448174</v>
      </c>
      <c r="G99" s="89">
        <v>17.619</v>
      </c>
      <c r="H99" s="90">
        <v>5.5311948789717152E-2</v>
      </c>
      <c r="I99" s="90">
        <v>6.1731487088644936</v>
      </c>
      <c r="J99" s="91">
        <v>3.1643612960165179</v>
      </c>
      <c r="K99" s="74"/>
    </row>
    <row r="100" spans="2:11" ht="20.25" customHeight="1">
      <c r="B100" s="87" t="s">
        <v>119</v>
      </c>
      <c r="C100" s="66">
        <v>4</v>
      </c>
      <c r="D100" s="88">
        <v>2.5022228306604187E-2</v>
      </c>
      <c r="E100" s="88">
        <v>0.25976423835976914</v>
      </c>
      <c r="F100" s="88">
        <v>0.13597252516330374</v>
      </c>
      <c r="G100" s="89">
        <v>17.821375</v>
      </c>
      <c r="H100" s="90">
        <v>6.1076422539161651E-2</v>
      </c>
      <c r="I100" s="90">
        <v>5.9900473508183758</v>
      </c>
      <c r="J100" s="91">
        <v>3.1475475349445978</v>
      </c>
      <c r="K100" s="74"/>
    </row>
    <row r="101" spans="2:11" ht="20.25" customHeight="1">
      <c r="B101" s="87" t="s">
        <v>119</v>
      </c>
      <c r="C101" s="66">
        <v>5</v>
      </c>
      <c r="D101" s="88">
        <v>2.8841324862869448E-2</v>
      </c>
      <c r="E101" s="88">
        <v>0.27055713172233203</v>
      </c>
      <c r="F101" s="88">
        <v>0.13397168751858007</v>
      </c>
      <c r="G101" s="89">
        <v>18.963999999999999</v>
      </c>
      <c r="H101" s="90">
        <v>6.7550707433518598E-2</v>
      </c>
      <c r="I101" s="90">
        <v>6.5104905957477408</v>
      </c>
      <c r="J101" s="91">
        <v>3.0262974753111127</v>
      </c>
      <c r="K101" s="74"/>
    </row>
    <row r="102" spans="2:11" ht="20.25" customHeight="1">
      <c r="B102" s="87" t="s">
        <v>119</v>
      </c>
      <c r="C102" s="66">
        <v>6</v>
      </c>
      <c r="D102" s="88">
        <v>2.5743920065537957E-2</v>
      </c>
      <c r="E102" s="88">
        <v>0.28202695381588605</v>
      </c>
      <c r="F102" s="88">
        <v>0.12936402047018106</v>
      </c>
      <c r="G102" s="89">
        <v>19.930874999999997</v>
      </c>
      <c r="H102" s="90">
        <v>1.4507775478537162E-2</v>
      </c>
      <c r="I102" s="90">
        <v>5.8674884451008733</v>
      </c>
      <c r="J102" s="91">
        <v>2.9065260108538444</v>
      </c>
      <c r="K102" s="74"/>
    </row>
    <row r="103" spans="2:11" ht="20.25" customHeight="1">
      <c r="B103" s="87" t="s">
        <v>119</v>
      </c>
      <c r="C103" s="66">
        <v>7</v>
      </c>
      <c r="D103" s="88">
        <v>3.1995816398374587E-2</v>
      </c>
      <c r="E103" s="88">
        <v>0.26397198911872349</v>
      </c>
      <c r="F103" s="88">
        <v>0.13203340029623212</v>
      </c>
      <c r="G103" s="89">
        <v>19.145833333333336</v>
      </c>
      <c r="H103" s="90">
        <v>1.6290364009405568E-2</v>
      </c>
      <c r="I103" s="90">
        <v>4.3698901455230432</v>
      </c>
      <c r="J103" s="91">
        <v>2.9834173542587985</v>
      </c>
      <c r="K103" s="74"/>
    </row>
    <row r="104" spans="2:11" ht="20.25" customHeight="1">
      <c r="B104" s="87" t="s">
        <v>119</v>
      </c>
      <c r="C104" s="66">
        <v>8</v>
      </c>
      <c r="D104" s="88">
        <v>2.8873289150883111E-2</v>
      </c>
      <c r="E104" s="88">
        <v>0.30769901796694088</v>
      </c>
      <c r="F104" s="88">
        <v>0.13047466470433425</v>
      </c>
      <c r="G104" s="89">
        <v>21.904</v>
      </c>
      <c r="H104" s="90">
        <v>0</v>
      </c>
      <c r="I104" s="90">
        <v>4.43160070623526</v>
      </c>
      <c r="J104" s="91">
        <v>2.8084296101427157</v>
      </c>
      <c r="K104" s="74"/>
    </row>
    <row r="105" spans="2:11" ht="20.25" customHeight="1">
      <c r="B105" s="87" t="s">
        <v>119</v>
      </c>
      <c r="C105" s="66">
        <v>9</v>
      </c>
      <c r="D105" s="88">
        <v>3.0177865729766457E-2</v>
      </c>
      <c r="E105" s="88">
        <v>0.30509403353200204</v>
      </c>
      <c r="F105" s="88">
        <v>0.13839728632562159</v>
      </c>
      <c r="G105" s="89">
        <v>21.233999999999998</v>
      </c>
      <c r="H105" s="90">
        <v>8.9144789903782013E-3</v>
      </c>
      <c r="I105" s="90">
        <v>4.7603317808619598</v>
      </c>
      <c r="J105" s="91">
        <v>2.8596135201477972</v>
      </c>
      <c r="K105" s="74"/>
    </row>
    <row r="106" spans="2:11" ht="20.25" customHeight="1">
      <c r="B106" s="87" t="s">
        <v>119</v>
      </c>
      <c r="C106" s="66">
        <v>10</v>
      </c>
      <c r="D106" s="88">
        <v>3.4451796321899E-2</v>
      </c>
      <c r="E106" s="88">
        <v>0.28359167321156109</v>
      </c>
      <c r="F106" s="88">
        <v>0.14246057241646543</v>
      </c>
      <c r="G106" s="89">
        <v>19.649749999999997</v>
      </c>
      <c r="H106" s="90">
        <v>1.3180623508076986E-2</v>
      </c>
      <c r="I106" s="90">
        <v>5.2129365974444477</v>
      </c>
      <c r="J106" s="91">
        <v>3.0946781971239941</v>
      </c>
      <c r="K106" s="74" t="s">
        <v>69</v>
      </c>
    </row>
    <row r="107" spans="2:11" ht="20.25" customHeight="1">
      <c r="B107" s="87" t="s">
        <v>121</v>
      </c>
      <c r="C107" s="66">
        <v>1</v>
      </c>
      <c r="D107" s="88">
        <v>7.3571835314688347E-2</v>
      </c>
      <c r="E107" s="88">
        <v>0.48105530233731303</v>
      </c>
      <c r="F107" s="88">
        <v>0.1549457369551708</v>
      </c>
      <c r="G107" s="89">
        <v>15.847999999999999</v>
      </c>
      <c r="H107" s="90">
        <v>0.8140192162534331</v>
      </c>
      <c r="I107" s="90">
        <v>30.154979184279405</v>
      </c>
      <c r="J107" s="91">
        <v>1.745391531012441</v>
      </c>
      <c r="K107" s="74"/>
    </row>
    <row r="108" spans="2:11" ht="20.25" customHeight="1">
      <c r="B108" s="87" t="s">
        <v>121</v>
      </c>
      <c r="C108" s="66">
        <v>2</v>
      </c>
      <c r="D108" s="88">
        <v>9.0839148257391616E-2</v>
      </c>
      <c r="E108" s="88">
        <v>0.36304854781916529</v>
      </c>
      <c r="F108" s="88">
        <v>0.13223341418454485</v>
      </c>
      <c r="G108" s="89">
        <v>10.841124999999998</v>
      </c>
      <c r="H108" s="90">
        <v>3.9907473724021383E-2</v>
      </c>
      <c r="I108" s="90">
        <v>7.5085911811746229</v>
      </c>
      <c r="J108" s="91">
        <v>2.1064501156308992</v>
      </c>
      <c r="K108" s="74"/>
    </row>
    <row r="109" spans="2:11" ht="20.25" customHeight="1">
      <c r="B109" s="87" t="s">
        <v>121</v>
      </c>
      <c r="C109" s="66">
        <v>3</v>
      </c>
      <c r="D109" s="88">
        <v>2.5923115566154072E-2</v>
      </c>
      <c r="E109" s="88">
        <v>0.3720655791519209</v>
      </c>
      <c r="F109" s="88">
        <v>0.14412101304558955</v>
      </c>
      <c r="G109" s="89">
        <v>10.259</v>
      </c>
      <c r="H109" s="90">
        <v>6.6660968106193139E-2</v>
      </c>
      <c r="I109" s="90">
        <v>7.2260489427113361</v>
      </c>
      <c r="J109" s="91">
        <v>2.1597870508592543</v>
      </c>
      <c r="K109" s="74"/>
    </row>
    <row r="110" spans="2:11" ht="20.25" customHeight="1">
      <c r="B110" s="87" t="s">
        <v>121</v>
      </c>
      <c r="C110" s="66">
        <v>4</v>
      </c>
      <c r="D110" s="88">
        <v>2.5868072835438474E-2</v>
      </c>
      <c r="E110" s="88">
        <v>0.36845876838861841</v>
      </c>
      <c r="F110" s="88">
        <v>0.15057605021038259</v>
      </c>
      <c r="G110" s="89">
        <v>11.001875</v>
      </c>
      <c r="H110" s="90">
        <v>0.22608387908690836</v>
      </c>
      <c r="I110" s="90">
        <v>8.7795906378749411</v>
      </c>
      <c r="J110" s="91">
        <v>2.0994247772734171</v>
      </c>
      <c r="K110" s="74"/>
    </row>
    <row r="111" spans="2:11" ht="20.25" customHeight="1">
      <c r="B111" s="87" t="s">
        <v>121</v>
      </c>
      <c r="C111" s="66">
        <v>5</v>
      </c>
      <c r="D111" s="88">
        <v>2.4581160136581983E-2</v>
      </c>
      <c r="E111" s="88">
        <v>0.36128145163908859</v>
      </c>
      <c r="F111" s="88">
        <v>0.14650598454105995</v>
      </c>
      <c r="G111" s="89">
        <v>11.607125</v>
      </c>
      <c r="H111" s="90">
        <v>0.27458950927784281</v>
      </c>
      <c r="I111" s="90">
        <v>10.114879014489265</v>
      </c>
      <c r="J111" s="91">
        <v>2.0484350996377483</v>
      </c>
      <c r="K111" s="74"/>
    </row>
    <row r="112" spans="2:11" ht="20.25" customHeight="1">
      <c r="B112" s="87" t="s">
        <v>121</v>
      </c>
      <c r="C112" s="66">
        <v>6</v>
      </c>
      <c r="D112" s="88">
        <v>2.4846902568323812E-2</v>
      </c>
      <c r="E112" s="88">
        <v>0.37260952919425427</v>
      </c>
      <c r="F112" s="88">
        <v>0.13916293037790731</v>
      </c>
      <c r="G112" s="89">
        <v>13.040750000000001</v>
      </c>
      <c r="H112" s="90">
        <v>0.16545130428020685</v>
      </c>
      <c r="I112" s="90">
        <v>12.351399451473775</v>
      </c>
      <c r="J112" s="91">
        <v>1.9301377751219022</v>
      </c>
      <c r="K112" s="74"/>
    </row>
    <row r="113" spans="2:11" ht="20.25" customHeight="1">
      <c r="B113" s="87" t="s">
        <v>121</v>
      </c>
      <c r="C113" s="66">
        <v>7</v>
      </c>
      <c r="D113" s="88">
        <v>2.628705555582463E-2</v>
      </c>
      <c r="E113" s="88">
        <v>0.37310262316162074</v>
      </c>
      <c r="F113" s="88">
        <v>0.13131352178804193</v>
      </c>
      <c r="G113" s="89">
        <v>13.082142857142856</v>
      </c>
      <c r="H113" s="90">
        <v>3.7604101313872255E-2</v>
      </c>
      <c r="I113" s="90">
        <v>10.709648054190819</v>
      </c>
      <c r="J113" s="91">
        <v>1.9102814012653202</v>
      </c>
      <c r="K113" s="74"/>
    </row>
    <row r="114" spans="2:11" ht="20.25" customHeight="1">
      <c r="B114" s="87" t="s">
        <v>121</v>
      </c>
      <c r="C114" s="66">
        <v>8</v>
      </c>
      <c r="D114" s="88">
        <v>2.9239396759029791E-2</v>
      </c>
      <c r="E114" s="88">
        <v>0.38937346266140033</v>
      </c>
      <c r="F114" s="88">
        <v>0.12401016787569594</v>
      </c>
      <c r="G114" s="89">
        <v>14.3535</v>
      </c>
      <c r="H114" s="90">
        <v>1.7963809928879179E-2</v>
      </c>
      <c r="I114" s="90">
        <v>13.673453324198537</v>
      </c>
      <c r="J114" s="91">
        <v>1.8051013473966331</v>
      </c>
      <c r="K114" s="74"/>
    </row>
    <row r="115" spans="2:11" ht="20.25" customHeight="1">
      <c r="B115" s="87" t="s">
        <v>121</v>
      </c>
      <c r="C115" s="66">
        <v>9</v>
      </c>
      <c r="D115" s="88">
        <v>3.0805301697359507E-2</v>
      </c>
      <c r="E115" s="88">
        <v>0.37645282821725345</v>
      </c>
      <c r="F115" s="88">
        <v>0.13526360827804781</v>
      </c>
      <c r="G115" s="89">
        <v>13.899874999999998</v>
      </c>
      <c r="H115" s="90">
        <v>3.3398421797048841E-2</v>
      </c>
      <c r="I115" s="90">
        <v>12.837138850720228</v>
      </c>
      <c r="J115" s="91">
        <v>1.8619761488862356</v>
      </c>
      <c r="K115" s="74"/>
    </row>
    <row r="116" spans="2:11" ht="20.25" customHeight="1">
      <c r="B116" s="87" t="s">
        <v>121</v>
      </c>
      <c r="C116" s="66">
        <v>10</v>
      </c>
      <c r="D116" s="88">
        <v>2.795889179794896E-2</v>
      </c>
      <c r="E116" s="88">
        <v>0.38251255040011556</v>
      </c>
      <c r="F116" s="88">
        <v>0.15326875266883278</v>
      </c>
      <c r="G116" s="89">
        <v>13.120625</v>
      </c>
      <c r="H116" s="90">
        <v>0.21121842240581193</v>
      </c>
      <c r="I116" s="90">
        <v>17.520297345712862</v>
      </c>
      <c r="J116" s="91">
        <v>1.9487398619988572</v>
      </c>
      <c r="K116" s="74" t="s">
        <v>69</v>
      </c>
    </row>
    <row r="117" spans="2:11" ht="20.25" customHeight="1">
      <c r="B117" s="85" t="s">
        <v>126</v>
      </c>
      <c r="C117" s="84"/>
      <c r="D117" s="85"/>
      <c r="E117" s="85"/>
      <c r="F117" s="85"/>
      <c r="G117" s="85"/>
      <c r="H117" s="85"/>
      <c r="I117" s="85"/>
      <c r="J117" s="85"/>
      <c r="K117" s="84"/>
    </row>
    <row r="118" spans="2:11" ht="20.25" customHeight="1">
      <c r="B118" s="225" t="str">
        <f>C66</f>
        <v>44</v>
      </c>
      <c r="C118" s="54"/>
      <c r="D118" s="67">
        <f t="shared" ref="D118:J121" si="1">(SUMIFS(D$77:D$116,$B$77:$B$116,$B118,$C$77:$C$116,MAX($C$77:$C$116))/SUMIFS(D$77:D$116,$B$77:$B$116,$B118,$C$77:$C$116,MAX($C$77:$C$116)-1))-1</f>
        <v>6.8675632083871063E-2</v>
      </c>
      <c r="E118" s="67">
        <f t="shared" si="1"/>
        <v>-1.7120376339458732E-2</v>
      </c>
      <c r="F118" s="67">
        <f>(SUMIFS(F$77:F$116,$B$77:$B$116,$B118,$C$77:$C$116,MAX($C$77:$C$116))/SUMIFS(F$77:F$116,$B$77:$B$116,$B118,$C$77:$C$116,MAX($C$77:$C$116)-1))-1</f>
        <v>8.8893918001272443E-2</v>
      </c>
      <c r="G118" s="67">
        <f t="shared" si="1"/>
        <v>-2.2100141828692466E-2</v>
      </c>
      <c r="H118" s="67" t="s">
        <v>397</v>
      </c>
      <c r="I118" s="67">
        <f t="shared" si="1"/>
        <v>-5.0328750307468972E-2</v>
      </c>
      <c r="J118" s="86">
        <f t="shared" si="1"/>
        <v>1.8112770828052183E-2</v>
      </c>
      <c r="K118" s="55"/>
    </row>
    <row r="119" spans="2:11" ht="20.25" customHeight="1">
      <c r="B119" s="42" t="str">
        <f>D66</f>
        <v>43</v>
      </c>
      <c r="C119" s="54"/>
      <c r="D119" s="67">
        <f t="shared" si="1"/>
        <v>-0.12438571435659018</v>
      </c>
      <c r="E119" s="67">
        <f t="shared" si="1"/>
        <v>7.3569596213896027E-3</v>
      </c>
      <c r="F119" s="67">
        <f t="shared" si="1"/>
        <v>5.9341600329090527E-2</v>
      </c>
      <c r="G119" s="67">
        <f>(SUMIFS(G$77:G$116,$B$77:$B$116,$B119,$C$77:$C$116,MAX($C$77:$C$116))/SUMIFS(G$77:G$116,$B$77:$B$116,$B119,$C$77:$C$116,MAX($C$77:$C$116)-1))-1</f>
        <v>-4.6392348201879208E-2</v>
      </c>
      <c r="H119" s="67">
        <f t="shared" si="1"/>
        <v>-3.4094930849917437E-2</v>
      </c>
      <c r="I119" s="67">
        <f t="shared" si="1"/>
        <v>0.16685298103148205</v>
      </c>
      <c r="J119" s="86">
        <f t="shared" si="1"/>
        <v>3.2121543227890514E-2</v>
      </c>
      <c r="K119" s="55"/>
    </row>
    <row r="120" spans="2:11" ht="20.25" customHeight="1">
      <c r="B120" s="42" t="str">
        <f>E66</f>
        <v>310</v>
      </c>
      <c r="C120" s="54"/>
      <c r="D120" s="67">
        <f t="shared" si="1"/>
        <v>0.14162468049941901</v>
      </c>
      <c r="E120" s="67">
        <f t="shared" si="1"/>
        <v>-7.0477813254861688E-2</v>
      </c>
      <c r="F120" s="67">
        <f t="shared" si="1"/>
        <v>2.9359579213740661E-2</v>
      </c>
      <c r="G120" s="67">
        <f t="shared" si="1"/>
        <v>-7.4609117453141249E-2</v>
      </c>
      <c r="H120" s="67">
        <f t="shared" si="1"/>
        <v>0.47856352819984505</v>
      </c>
      <c r="I120" s="67">
        <f t="shared" si="1"/>
        <v>9.5078418357750216E-2</v>
      </c>
      <c r="J120" s="86">
        <f t="shared" si="1"/>
        <v>8.2201554622684636E-2</v>
      </c>
      <c r="K120" s="55"/>
    </row>
    <row r="121" spans="2:11" ht="20.25" customHeight="1">
      <c r="B121" s="42" t="str">
        <f>F66</f>
        <v>43-1</v>
      </c>
      <c r="C121" s="54"/>
      <c r="D121" s="67">
        <f t="shared" si="1"/>
        <v>-9.240000073281307E-2</v>
      </c>
      <c r="E121" s="67">
        <f t="shared" si="1"/>
        <v>1.6096896420087381E-2</v>
      </c>
      <c r="F121" s="67">
        <f t="shared" si="1"/>
        <v>0.13311151920310738</v>
      </c>
      <c r="G121" s="67">
        <f t="shared" si="1"/>
        <v>-5.6061655230712382E-2</v>
      </c>
      <c r="H121" s="67" t="s">
        <v>397</v>
      </c>
      <c r="I121" s="67">
        <f t="shared" si="1"/>
        <v>0.36481326169732009</v>
      </c>
      <c r="J121" s="86">
        <f t="shared" si="1"/>
        <v>4.6597650117333966E-2</v>
      </c>
      <c r="K121" s="55"/>
    </row>
    <row r="122" spans="2:11" ht="20.25" customHeight="1" thickBot="1"/>
    <row r="123" spans="2:11" ht="17.25" thickTop="1">
      <c r="B123" s="25" t="s">
        <v>51</v>
      </c>
      <c r="C123" s="25"/>
      <c r="D123" s="25"/>
      <c r="E123" s="25"/>
      <c r="F123" s="173" t="s">
        <v>77</v>
      </c>
      <c r="G123" s="43"/>
      <c r="H123" s="25"/>
      <c r="I123" s="25"/>
    </row>
    <row r="124" spans="2:11">
      <c r="B124" s="26" t="s">
        <v>33</v>
      </c>
      <c r="C124" s="26" t="s">
        <v>52</v>
      </c>
      <c r="D124" s="26"/>
      <c r="E124" s="26"/>
      <c r="F124" s="92" t="s">
        <v>78</v>
      </c>
      <c r="G124" s="44"/>
      <c r="H124" s="46" t="s">
        <v>81</v>
      </c>
      <c r="I124" s="46"/>
    </row>
    <row r="125" spans="2:11">
      <c r="B125" s="26" t="s">
        <v>34</v>
      </c>
      <c r="C125" s="26" t="s">
        <v>53</v>
      </c>
      <c r="D125" s="26"/>
      <c r="E125" s="26"/>
      <c r="F125" s="92" t="s">
        <v>79</v>
      </c>
      <c r="G125" s="44"/>
      <c r="H125" s="46" t="s">
        <v>82</v>
      </c>
      <c r="I125" s="46"/>
    </row>
    <row r="126" spans="2:11">
      <c r="B126" s="26" t="s">
        <v>4</v>
      </c>
      <c r="C126" s="26" t="s">
        <v>54</v>
      </c>
      <c r="D126" s="26"/>
      <c r="E126" s="26"/>
      <c r="F126" s="92" t="s">
        <v>80</v>
      </c>
      <c r="G126" s="44"/>
      <c r="H126" s="46" t="s">
        <v>83</v>
      </c>
      <c r="I126" s="46"/>
    </row>
    <row r="127" spans="2:11">
      <c r="B127" s="26" t="s">
        <v>5</v>
      </c>
      <c r="C127" s="26" t="s">
        <v>55</v>
      </c>
      <c r="D127" s="26"/>
      <c r="E127" s="26"/>
      <c r="F127" s="92" t="s">
        <v>87</v>
      </c>
      <c r="G127" s="44"/>
      <c r="H127" s="46" t="s">
        <v>84</v>
      </c>
      <c r="I127" s="46"/>
    </row>
    <row r="128" spans="2:11">
      <c r="B128" s="26" t="s">
        <v>56</v>
      </c>
      <c r="C128" s="26" t="s">
        <v>57</v>
      </c>
      <c r="D128" s="26"/>
      <c r="E128" s="26"/>
      <c r="F128" s="92" t="s">
        <v>88</v>
      </c>
      <c r="G128" s="44"/>
      <c r="H128" s="46" t="s">
        <v>85</v>
      </c>
      <c r="I128" s="46"/>
    </row>
    <row r="129" spans="2:9" ht="17.25" thickBot="1">
      <c r="B129" s="27" t="s">
        <v>58</v>
      </c>
      <c r="C129" s="27" t="s">
        <v>59</v>
      </c>
      <c r="D129" s="27"/>
      <c r="E129" s="27"/>
      <c r="F129" s="93" t="s">
        <v>89</v>
      </c>
      <c r="G129" s="45"/>
      <c r="H129" s="47" t="s">
        <v>86</v>
      </c>
      <c r="I129" s="47"/>
    </row>
    <row r="130" spans="2:9" ht="17.25" thickTop="1"/>
    <row r="131" spans="2:9" ht="6.75" customHeight="1"/>
  </sheetData>
  <mergeCells count="3">
    <mergeCell ref="O9:P9"/>
    <mergeCell ref="C4:D4"/>
    <mergeCell ref="C5:D5"/>
  </mergeCells>
  <phoneticPr fontId="2" type="noConversion"/>
  <conditionalFormatting sqref="B77:K116">
    <cfRule type="expression" dxfId="67" priority="6">
      <formula>$B77&lt;&gt;$B78</formula>
    </cfRule>
  </conditionalFormatting>
  <conditionalFormatting sqref="C67:K67">
    <cfRule type="containsText" dxfId="65" priority="7" operator="containsText" text="F">
      <formula>NOT(ISERROR(SEARCH("F",C67)))</formula>
    </cfRule>
    <cfRule type="containsText" dxfId="64" priority="8" operator="containsText" text="D">
      <formula>NOT(ISERROR(SEARCH("D",C67)))</formula>
    </cfRule>
    <cfRule type="containsText" dxfId="63" priority="9" operator="containsText" text="S">
      <formula>NOT(ISERROR(SEARCH("S",C67)))</formula>
    </cfRule>
    <cfRule type="containsText" dxfId="62" priority="10" operator="containsText" text="A">
      <formula>NOT(ISERROR(SEARCH("A",C67)))</formula>
    </cfRule>
  </conditionalFormatting>
  <conditionalFormatting sqref="D54:K54 D56:K57 D58:D63 D64:K65 D74:K74 D117:K117 K118:K121">
    <cfRule type="containsText" dxfId="61" priority="65" operator="containsText" text="악화">
      <formula>NOT(ISERROR(SEARCH("악화",D54)))</formula>
    </cfRule>
  </conditionalFormatting>
  <conditionalFormatting sqref="D54:K54 D56:K57 D64:K65 D74:K74 D117:K117 K118:K121 D58:D63">
    <cfRule type="containsText" dxfId="60" priority="64" operator="containsText" text="개선">
      <formula>NOT(ISERROR(SEARCH("개선",D54)))</formula>
    </cfRule>
  </conditionalFormatting>
  <conditionalFormatting sqref="G4:G5">
    <cfRule type="containsText" dxfId="59" priority="15" operator="containsText" text="S">
      <formula>NOT(ISERROR(SEARCH("S",G4)))</formula>
    </cfRule>
    <cfRule type="containsText" dxfId="58" priority="16" operator="containsText" text="A">
      <formula>NOT(ISERROR(SEARCH("A",G4)))</formula>
    </cfRule>
  </conditionalFormatting>
  <conditionalFormatting sqref="G5">
    <cfRule type="containsText" dxfId="57" priority="11" operator="containsText" text="F">
      <formula>NOT(ISERROR(SEARCH("F",G5)))</formula>
    </cfRule>
    <cfRule type="containsText" dxfId="56" priority="12" operator="containsText" text="D">
      <formula>NOT(ISERROR(SEARCH("D",G5)))</formula>
    </cfRule>
  </conditionalFormatting>
  <conditionalFormatting sqref="K1:K21 J22">
    <cfRule type="containsText" dxfId="55" priority="1" operator="containsText" text="D">
      <formula>NOT(ISERROR(SEARCH("D",J1)))</formula>
    </cfRule>
    <cfRule type="containsText" dxfId="54" priority="2" operator="containsText" text="F">
      <formula>NOT(ISERROR(SEARCH("F",J1)))</formula>
    </cfRule>
    <cfRule type="containsText" dxfId="53" priority="3" operator="containsText" text="S">
      <formula>NOT(ISERROR(SEARCH("S",J1)))</formula>
    </cfRule>
    <cfRule type="containsText" dxfId="52" priority="4" operator="containsText" text="A">
      <formula>NOT(ISERROR(SEARCH("A",J1)))</formula>
    </cfRule>
  </conditionalFormatting>
  <conditionalFormatting sqref="K24:K28 K30:K66 K68:K1048576">
    <cfRule type="containsText" dxfId="51" priority="17" operator="containsText" text="D">
      <formula>NOT(ISERROR(SEARCH("D",K24)))</formula>
    </cfRule>
    <cfRule type="containsText" dxfId="50" priority="18" operator="containsText" text="F">
      <formula>NOT(ISERROR(SEARCH("F",K24)))</formula>
    </cfRule>
    <cfRule type="containsText" dxfId="49" priority="19" operator="containsText" text="S">
      <formula>NOT(ISERROR(SEARCH("S",K24)))</formula>
    </cfRule>
    <cfRule type="containsText" dxfId="48" priority="20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6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D118:J121</xm:sqref>
        </x14:conditionalFormatting>
        <x14:conditionalFormatting xmlns:xm="http://schemas.microsoft.com/office/excel/2006/main">
          <x14:cfRule type="iconSet" priority="5" id="{18BCFC5E-67FC-4B53-9225-DB2BDCF76CF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2"/>
  <sheetViews>
    <sheetView showGridLines="0" view="pageBreakPreview" zoomScaleNormal="85" zoomScaleSheetLayoutView="100" workbookViewId="0">
      <pane ySplit="4" topLeftCell="A5" activePane="bottomLeft" state="frozen"/>
      <selection activeCell="A7" sqref="A7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155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141</v>
      </c>
      <c r="C4" s="139" t="s">
        <v>1</v>
      </c>
      <c r="D4" s="139" t="s">
        <v>10</v>
      </c>
      <c r="E4" s="140" t="s">
        <v>140</v>
      </c>
      <c r="F4" s="126" t="s">
        <v>45</v>
      </c>
      <c r="G4" s="150" t="s">
        <v>145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7" t="s">
        <v>6</v>
      </c>
      <c r="O4" s="227" t="s">
        <v>7</v>
      </c>
      <c r="P4" s="227" t="s">
        <v>26</v>
      </c>
      <c r="Q4" s="227" t="s">
        <v>14</v>
      </c>
      <c r="R4" s="227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125</v>
      </c>
      <c r="BB4" t="s">
        <v>133</v>
      </c>
      <c r="BC4" t="s">
        <v>134</v>
      </c>
      <c r="BD4" t="s">
        <v>114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4" t="str">
        <f>W5</f>
        <v>청룡교통</v>
      </c>
      <c r="B5" s="144" t="str">
        <f>V5</f>
        <v>310</v>
      </c>
      <c r="C5" s="145" t="str">
        <f>Y5</f>
        <v>73아1047</v>
      </c>
      <c r="D5" s="133" t="str">
        <f>Z5</f>
        <v>대형</v>
      </c>
      <c r="E5" s="129" t="str">
        <f>AZ5</f>
        <v>D</v>
      </c>
      <c r="F5" s="152">
        <f>G5/H5</f>
        <v>0.84714285714285709</v>
      </c>
      <c r="G5" s="153">
        <f>AE5</f>
        <v>2.9649999999999999</v>
      </c>
      <c r="H5" s="154">
        <f>AF5</f>
        <v>3.5</v>
      </c>
      <c r="I5" s="155">
        <f>AC5</f>
        <v>10580.669</v>
      </c>
      <c r="J5" s="156">
        <f>AI5/AH5</f>
        <v>1.7886076447734756E-2</v>
      </c>
      <c r="K5" s="156">
        <f>AJ5/AH5</f>
        <v>0.34405837642476228</v>
      </c>
      <c r="L5" s="156">
        <f>AK5/AC5</f>
        <v>0.16360024115677374</v>
      </c>
      <c r="M5" s="157">
        <f>AG5</f>
        <v>18.751999999999999</v>
      </c>
      <c r="N5" s="158">
        <f>IF(AW5=0,AT5,"속도계이상")</f>
        <v>0</v>
      </c>
      <c r="O5" s="158">
        <f>IF(AW5=0,AU5,"속도계이상")</f>
        <v>4.7350000000000003</v>
      </c>
      <c r="P5" s="159">
        <f>AQ5/60</f>
        <v>1000.0566666666667</v>
      </c>
      <c r="Q5" s="160">
        <f>AN5</f>
        <v>107</v>
      </c>
      <c r="R5" s="161">
        <f>AC5/(AH5-AI5-AJ5)</f>
        <v>49.914169096927303</v>
      </c>
      <c r="S5" s="146">
        <f>IF(AW5=0,AL5,"속도계이상")</f>
        <v>0</v>
      </c>
      <c r="T5" s="146">
        <f>IF(AW5=0,AM5,"속도계이상")</f>
        <v>501</v>
      </c>
      <c r="U5" t="s">
        <v>118</v>
      </c>
      <c r="V5" s="5" t="s">
        <v>119</v>
      </c>
      <c r="W5" t="s">
        <v>118</v>
      </c>
      <c r="X5" s="5" t="s">
        <v>119</v>
      </c>
      <c r="Y5" t="s">
        <v>192</v>
      </c>
      <c r="Z5" t="s">
        <v>190</v>
      </c>
      <c r="AA5" t="s">
        <v>48</v>
      </c>
      <c r="AB5">
        <v>532</v>
      </c>
      <c r="AC5" s="1">
        <v>10580.669</v>
      </c>
      <c r="AD5" s="1">
        <v>3567.9459999999999</v>
      </c>
      <c r="AE5" s="28">
        <v>2.9649999999999999</v>
      </c>
      <c r="AF5">
        <v>3.5</v>
      </c>
      <c r="AG5">
        <v>18.751999999999999</v>
      </c>
      <c r="AH5">
        <v>332.22384</v>
      </c>
      <c r="AI5">
        <v>5.9421809999999997</v>
      </c>
      <c r="AJ5">
        <v>114.304395</v>
      </c>
      <c r="AK5">
        <v>1731</v>
      </c>
      <c r="AL5">
        <v>0</v>
      </c>
      <c r="AM5">
        <v>501</v>
      </c>
      <c r="AN5">
        <v>107</v>
      </c>
      <c r="AO5">
        <v>31.848012000000001</v>
      </c>
      <c r="AP5">
        <v>182763.2</v>
      </c>
      <c r="AQ5">
        <v>60003.4</v>
      </c>
      <c r="AR5">
        <v>175</v>
      </c>
      <c r="AS5">
        <v>162166</v>
      </c>
      <c r="AT5">
        <v>0</v>
      </c>
      <c r="AU5">
        <v>4.7350000000000003</v>
      </c>
      <c r="AV5">
        <v>100615</v>
      </c>
      <c r="AW5">
        <v>0</v>
      </c>
      <c r="AX5" s="29">
        <v>0.51</v>
      </c>
      <c r="AY5">
        <v>0.84714285714285709</v>
      </c>
      <c r="AZ5" t="s">
        <v>67</v>
      </c>
      <c r="BA5" t="s">
        <v>361</v>
      </c>
      <c r="BB5">
        <v>1</v>
      </c>
      <c r="BC5" t="s">
        <v>481</v>
      </c>
      <c r="BD5">
        <v>13</v>
      </c>
      <c r="BE5">
        <v>45521.367000000006</v>
      </c>
      <c r="BF5">
        <v>0.23243302425430235</v>
      </c>
      <c r="BG5">
        <v>0.1969039762611447</v>
      </c>
      <c r="BH5">
        <v>166289.95399999997</v>
      </c>
      <c r="BI5">
        <v>6.3627830458116555E-2</v>
      </c>
      <c r="BJ5">
        <v>5.3901862088090162E-2</v>
      </c>
      <c r="BK5">
        <v>1</v>
      </c>
      <c r="BL5" t="s">
        <v>70</v>
      </c>
      <c r="BM5">
        <v>1</v>
      </c>
      <c r="BN5" t="s">
        <v>344</v>
      </c>
    </row>
    <row r="6" spans="1:66">
      <c r="A6" s="141" t="str">
        <f t="shared" ref="A6:A7" si="0">W6</f>
        <v>청룡교통</v>
      </c>
      <c r="B6" s="141" t="str">
        <f t="shared" ref="B6:B7" si="1">V6</f>
        <v>310</v>
      </c>
      <c r="C6" s="142" t="str">
        <f t="shared" ref="C6:C7" si="2">Y6</f>
        <v>73아1079</v>
      </c>
      <c r="D6" s="116" t="str">
        <f t="shared" ref="D6:D7" si="3">Z6</f>
        <v>대형</v>
      </c>
      <c r="E6" s="112" t="str">
        <f>AZ6</f>
        <v>C</v>
      </c>
      <c r="F6" s="162">
        <f>G6/H6</f>
        <v>0.8848571428571429</v>
      </c>
      <c r="G6" s="163">
        <f>AE6</f>
        <v>3.097</v>
      </c>
      <c r="H6" s="164">
        <f>AF6</f>
        <v>3.5</v>
      </c>
      <c r="I6" s="165">
        <f t="shared" ref="I6:I7" si="4">AC6</f>
        <v>11622.562</v>
      </c>
      <c r="J6" s="166">
        <f t="shared" ref="J6:J7" si="5">AI6/AH6</f>
        <v>4.691366802923428E-2</v>
      </c>
      <c r="K6" s="166">
        <f t="shared" ref="K6:K7" si="6">AJ6/AH6</f>
        <v>0.26465185000033975</v>
      </c>
      <c r="L6" s="166">
        <f t="shared" ref="L6:L7" si="7">AK6/AC6</f>
        <v>0.13344734147256002</v>
      </c>
      <c r="M6" s="167">
        <f t="shared" ref="M6:M7" si="8">AG6</f>
        <v>20.684999999999999</v>
      </c>
      <c r="N6" s="168">
        <f t="shared" ref="N6:N7" si="9">IF(AW6=0,AT6,"속도계이상")</f>
        <v>0</v>
      </c>
      <c r="O6" s="168">
        <f t="shared" ref="O6:O7" si="10">IF(AW6=0,AU6,"속도계이상")</f>
        <v>5.92</v>
      </c>
      <c r="P6" s="169">
        <f t="shared" ref="P6:P7" si="11">AQ6/60</f>
        <v>903.86833333333334</v>
      </c>
      <c r="Q6" s="170">
        <f t="shared" ref="Q6:Q7" si="12">AN6</f>
        <v>107</v>
      </c>
      <c r="R6" s="171">
        <f t="shared" ref="R6:R7" si="13">AC6/(AH6-AI6-AJ6)</f>
        <v>51.033703725175279</v>
      </c>
      <c r="S6" s="143">
        <f t="shared" ref="S6:S7" si="14">IF(AW6=0,AL6,"속도계이상")</f>
        <v>0</v>
      </c>
      <c r="T6" s="143">
        <f t="shared" ref="T6:T7" si="15">IF(AW6=0,AM6,"속도계이상")</f>
        <v>688</v>
      </c>
      <c r="U6" t="s">
        <v>118</v>
      </c>
      <c r="V6" s="5" t="s">
        <v>119</v>
      </c>
      <c r="W6" t="s">
        <v>118</v>
      </c>
      <c r="X6" s="5" t="s">
        <v>119</v>
      </c>
      <c r="Y6" t="s">
        <v>193</v>
      </c>
      <c r="Z6" t="s">
        <v>190</v>
      </c>
      <c r="AA6" t="s">
        <v>48</v>
      </c>
      <c r="AB6">
        <v>532</v>
      </c>
      <c r="AC6" s="1">
        <v>11622.562</v>
      </c>
      <c r="AD6" s="1">
        <v>3752.8890000000001</v>
      </c>
      <c r="AE6" s="28">
        <v>3.097</v>
      </c>
      <c r="AF6">
        <v>3.5</v>
      </c>
      <c r="AG6">
        <v>20.684999999999999</v>
      </c>
      <c r="AH6">
        <v>330.81269600000002</v>
      </c>
      <c r="AI6">
        <v>15.519636999999999</v>
      </c>
      <c r="AJ6">
        <v>87.550191999999996</v>
      </c>
      <c r="AK6">
        <v>1551</v>
      </c>
      <c r="AL6">
        <v>0</v>
      </c>
      <c r="AM6">
        <v>688</v>
      </c>
      <c r="AN6">
        <v>107</v>
      </c>
      <c r="AO6">
        <v>35.133361000000001</v>
      </c>
      <c r="AP6">
        <v>117932.7</v>
      </c>
      <c r="AQ6">
        <v>54232.1</v>
      </c>
      <c r="AR6">
        <v>104</v>
      </c>
      <c r="AS6">
        <v>57140</v>
      </c>
      <c r="AT6">
        <v>0</v>
      </c>
      <c r="AU6">
        <v>5.92</v>
      </c>
      <c r="AV6">
        <v>109093</v>
      </c>
      <c r="AW6">
        <v>0</v>
      </c>
      <c r="AX6" s="29">
        <v>0.56000000000000005</v>
      </c>
      <c r="AY6">
        <v>0.8848571428571429</v>
      </c>
      <c r="AZ6" t="s">
        <v>69</v>
      </c>
      <c r="BA6" t="s">
        <v>361</v>
      </c>
      <c r="BB6">
        <v>1</v>
      </c>
      <c r="BC6" t="s">
        <v>392</v>
      </c>
      <c r="BD6">
        <v>11</v>
      </c>
      <c r="BE6">
        <v>45521.367000000006</v>
      </c>
      <c r="BF6">
        <v>0.25532102320213712</v>
      </c>
      <c r="BG6">
        <v>0.22592263110200533</v>
      </c>
      <c r="BH6">
        <v>166289.95399999997</v>
      </c>
      <c r="BI6">
        <v>6.9893350262157164E-2</v>
      </c>
      <c r="BJ6">
        <v>6.184563021768593E-2</v>
      </c>
      <c r="BK6">
        <v>1</v>
      </c>
      <c r="BL6" t="s">
        <v>67</v>
      </c>
      <c r="BM6">
        <v>1</v>
      </c>
      <c r="BN6" t="s">
        <v>344</v>
      </c>
    </row>
    <row r="7" spans="1:66">
      <c r="A7" s="144" t="str">
        <f t="shared" si="0"/>
        <v>청룡교통</v>
      </c>
      <c r="B7" s="144" t="str">
        <f t="shared" si="1"/>
        <v>310</v>
      </c>
      <c r="C7" s="145" t="str">
        <f t="shared" si="2"/>
        <v>73아1730</v>
      </c>
      <c r="D7" s="133" t="str">
        <f t="shared" si="3"/>
        <v>대형</v>
      </c>
      <c r="E7" s="129" t="str">
        <f t="shared" ref="E7:E32" si="16">AZ7</f>
        <v>S</v>
      </c>
      <c r="F7" s="152">
        <f t="shared" ref="F7:F32" si="17">G7/H7</f>
        <v>1.0194285714285714</v>
      </c>
      <c r="G7" s="153">
        <f t="shared" ref="G7:G32" si="18">AE7</f>
        <v>3.5680000000000001</v>
      </c>
      <c r="H7" s="154">
        <f t="shared" ref="H7:H32" si="19">AF7</f>
        <v>3.5</v>
      </c>
      <c r="I7" s="155">
        <f t="shared" si="4"/>
        <v>13209.266</v>
      </c>
      <c r="J7" s="156">
        <f t="shared" si="5"/>
        <v>2.35863539931374E-2</v>
      </c>
      <c r="K7" s="156">
        <f t="shared" si="6"/>
        <v>0.23533194784140862</v>
      </c>
      <c r="L7" s="156">
        <f t="shared" si="7"/>
        <v>0.15027330057552024</v>
      </c>
      <c r="M7" s="157">
        <f t="shared" si="8"/>
        <v>15.61</v>
      </c>
      <c r="N7" s="158">
        <f t="shared" si="9"/>
        <v>2.3E-2</v>
      </c>
      <c r="O7" s="158">
        <f t="shared" si="10"/>
        <v>4.4589999999999996</v>
      </c>
      <c r="P7" s="159">
        <f t="shared" si="11"/>
        <v>666.76499999999999</v>
      </c>
      <c r="Q7" s="160">
        <f t="shared" si="12"/>
        <v>107</v>
      </c>
      <c r="R7" s="161">
        <f t="shared" si="13"/>
        <v>49.799280969263222</v>
      </c>
      <c r="S7" s="146">
        <f t="shared" si="14"/>
        <v>3</v>
      </c>
      <c r="T7" s="146">
        <f t="shared" si="15"/>
        <v>589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194</v>
      </c>
      <c r="Z7" s="4" t="s">
        <v>190</v>
      </c>
      <c r="AA7" s="4" t="s">
        <v>48</v>
      </c>
      <c r="AB7" s="4">
        <v>532</v>
      </c>
      <c r="AC7" s="4">
        <v>13209.266</v>
      </c>
      <c r="AD7" s="4">
        <v>3702.08</v>
      </c>
      <c r="AE7" s="4">
        <v>3.5680000000000001</v>
      </c>
      <c r="AF7" s="4">
        <v>3.5</v>
      </c>
      <c r="AG7" s="4">
        <v>15.61</v>
      </c>
      <c r="AH7" s="4">
        <v>357.922933</v>
      </c>
      <c r="AI7" s="4">
        <v>8.4420970000000004</v>
      </c>
      <c r="AJ7" s="4">
        <v>84.230700999999996</v>
      </c>
      <c r="AK7" s="4">
        <v>1985</v>
      </c>
      <c r="AL7" s="4">
        <v>3</v>
      </c>
      <c r="AM7" s="4">
        <v>589</v>
      </c>
      <c r="AN7" s="4">
        <v>107</v>
      </c>
      <c r="AO7" s="4">
        <v>36.905335000000001</v>
      </c>
      <c r="AP7" s="4">
        <v>135867.70000000001</v>
      </c>
      <c r="AQ7" s="4">
        <v>40005.9</v>
      </c>
      <c r="AR7" s="4">
        <v>72</v>
      </c>
      <c r="AS7" s="4">
        <v>36798</v>
      </c>
      <c r="AT7" s="4">
        <v>2.3E-2</v>
      </c>
      <c r="AU7" s="4">
        <v>4.4589999999999996</v>
      </c>
      <c r="AV7" s="4">
        <v>122883</v>
      </c>
      <c r="AW7" s="4">
        <v>0</v>
      </c>
      <c r="AX7" s="30">
        <v>0.54</v>
      </c>
      <c r="AY7">
        <v>1.0194285714285714</v>
      </c>
      <c r="AZ7" t="s">
        <v>71</v>
      </c>
      <c r="BA7" t="s">
        <v>361</v>
      </c>
      <c r="BB7">
        <v>1</v>
      </c>
      <c r="BC7" t="s">
        <v>482</v>
      </c>
      <c r="BD7">
        <v>13</v>
      </c>
      <c r="BE7">
        <v>45521.367000000006</v>
      </c>
      <c r="BF7">
        <v>0.29017726994007009</v>
      </c>
      <c r="BG7">
        <v>0.29581499975604858</v>
      </c>
      <c r="BH7">
        <v>166289.95399999997</v>
      </c>
      <c r="BI7">
        <v>7.9435141343535409E-2</v>
      </c>
      <c r="BJ7">
        <v>8.0978452661066944E-2</v>
      </c>
      <c r="BK7">
        <v>1</v>
      </c>
      <c r="BL7" t="s">
        <v>66</v>
      </c>
      <c r="BM7">
        <v>1</v>
      </c>
      <c r="BN7" t="s">
        <v>344</v>
      </c>
    </row>
    <row r="8" spans="1:66">
      <c r="A8" s="141" t="str">
        <f t="shared" ref="A8:A32" si="20">W8</f>
        <v>청룡교통</v>
      </c>
      <c r="B8" s="141" t="str">
        <f t="shared" ref="B8:B32" si="21">V8</f>
        <v>310</v>
      </c>
      <c r="C8" s="142" t="str">
        <f t="shared" ref="C8:C32" si="22">Y8</f>
        <v>73아1731</v>
      </c>
      <c r="D8" s="116" t="str">
        <f t="shared" ref="D8:D32" si="23">Z8</f>
        <v>대형</v>
      </c>
      <c r="E8" s="112" t="str">
        <f t="shared" si="16"/>
        <v>F</v>
      </c>
      <c r="F8" s="162">
        <f t="shared" si="17"/>
        <v>0.78342857142857147</v>
      </c>
      <c r="G8" s="163">
        <f t="shared" si="18"/>
        <v>2.742</v>
      </c>
      <c r="H8" s="164">
        <f t="shared" si="19"/>
        <v>3.5</v>
      </c>
      <c r="I8" s="165">
        <f t="shared" ref="I8:I32" si="24">AC8</f>
        <v>10108.870000000001</v>
      </c>
      <c r="J8" s="166">
        <f t="shared" ref="J8:J32" si="25">AI8/AH8</f>
        <v>5.1450082440341049E-2</v>
      </c>
      <c r="K8" s="166">
        <f t="shared" ref="K8:K32" si="26">AJ8/AH8</f>
        <v>0.29472066073267716</v>
      </c>
      <c r="L8" s="166">
        <f t="shared" ref="L8:L32" si="27">AK8/AC8</f>
        <v>0.12048824448232096</v>
      </c>
      <c r="M8" s="167">
        <f t="shared" ref="M8:M32" si="28">AG8</f>
        <v>23.552</v>
      </c>
      <c r="N8" s="168">
        <f t="shared" ref="N8:N32" si="29">IF(AW8=0,AT8,"속도계이상")</f>
        <v>0.03</v>
      </c>
      <c r="O8" s="168">
        <f t="shared" ref="O8:O32" si="30">IF(AW8=0,AU8,"속도계이상")</f>
        <v>5.8860000000000001</v>
      </c>
      <c r="P8" s="169">
        <f t="shared" ref="P8:P32" si="31">AQ8/60</f>
        <v>988.34666666666669</v>
      </c>
      <c r="Q8" s="170">
        <f t="shared" ref="Q8:Q32" si="32">AN8</f>
        <v>107</v>
      </c>
      <c r="R8" s="171">
        <f t="shared" ref="R8:R32" si="33">AC8/(AH8-AI8-AJ8)</f>
        <v>49.869502182355269</v>
      </c>
      <c r="S8" s="143">
        <f t="shared" ref="S8:S32" si="34">IF(AW8=0,AL8,"속도계이상")</f>
        <v>3</v>
      </c>
      <c r="T8" s="143">
        <f t="shared" ref="T8:T32" si="35">IF(AW8=0,AM8,"속도계이상")</f>
        <v>595</v>
      </c>
      <c r="U8" t="s">
        <v>118</v>
      </c>
      <c r="V8" s="5" t="s">
        <v>119</v>
      </c>
      <c r="W8" t="s">
        <v>118</v>
      </c>
      <c r="X8" s="5" t="s">
        <v>119</v>
      </c>
      <c r="Y8" t="s">
        <v>195</v>
      </c>
      <c r="Z8" t="s">
        <v>190</v>
      </c>
      <c r="AA8" t="s">
        <v>48</v>
      </c>
      <c r="AB8">
        <v>532</v>
      </c>
      <c r="AC8" s="1">
        <v>10108.870000000001</v>
      </c>
      <c r="AD8" s="1">
        <v>3686.6489999999999</v>
      </c>
      <c r="AE8" s="28">
        <v>2.742</v>
      </c>
      <c r="AF8">
        <v>3.5</v>
      </c>
      <c r="AG8">
        <v>23.552</v>
      </c>
      <c r="AH8">
        <v>310.02964900000001</v>
      </c>
      <c r="AI8">
        <v>15.951051</v>
      </c>
      <c r="AJ8">
        <v>91.372142999999994</v>
      </c>
      <c r="AK8">
        <v>1218</v>
      </c>
      <c r="AL8">
        <v>3</v>
      </c>
      <c r="AM8">
        <v>595</v>
      </c>
      <c r="AN8">
        <v>107</v>
      </c>
      <c r="AO8">
        <v>32.606138999999999</v>
      </c>
      <c r="AP8">
        <v>144268.70000000001</v>
      </c>
      <c r="AQ8">
        <v>59300.800000000003</v>
      </c>
      <c r="AR8">
        <v>125</v>
      </c>
      <c r="AS8">
        <v>95531</v>
      </c>
      <c r="AT8">
        <v>0.03</v>
      </c>
      <c r="AU8">
        <v>5.8860000000000001</v>
      </c>
      <c r="AV8">
        <v>82037</v>
      </c>
      <c r="AW8">
        <v>0</v>
      </c>
      <c r="AX8" s="29">
        <v>0.56000000000000005</v>
      </c>
      <c r="AY8">
        <v>0.78342857142857147</v>
      </c>
      <c r="AZ8" t="s">
        <v>70</v>
      </c>
      <c r="BA8" t="s">
        <v>361</v>
      </c>
      <c r="BB8">
        <v>1</v>
      </c>
      <c r="BC8" t="s">
        <v>362</v>
      </c>
      <c r="BD8">
        <v>13</v>
      </c>
      <c r="BE8">
        <v>45521.367000000006</v>
      </c>
      <c r="BF8">
        <v>0.22206868260349036</v>
      </c>
      <c r="BG8">
        <v>0.1739749507710773</v>
      </c>
      <c r="BH8">
        <v>166289.95399999997</v>
      </c>
      <c r="BI8">
        <v>6.0790623587519924E-2</v>
      </c>
      <c r="BJ8">
        <v>4.7625111393422757E-2</v>
      </c>
      <c r="BK8">
        <v>1</v>
      </c>
      <c r="BL8" t="s">
        <v>70</v>
      </c>
      <c r="BM8">
        <v>0</v>
      </c>
      <c r="BN8" t="s">
        <v>345</v>
      </c>
    </row>
    <row r="9" spans="1:66">
      <c r="A9" s="144" t="str">
        <f t="shared" si="20"/>
        <v>청룡교통</v>
      </c>
      <c r="B9" s="144" t="str">
        <f t="shared" si="21"/>
        <v>43</v>
      </c>
      <c r="C9" s="145" t="str">
        <f t="shared" si="22"/>
        <v>73아1040</v>
      </c>
      <c r="D9" s="133" t="str">
        <f t="shared" si="23"/>
        <v>대형</v>
      </c>
      <c r="E9" s="129" t="str">
        <f t="shared" si="16"/>
        <v>D</v>
      </c>
      <c r="F9" s="152">
        <f t="shared" si="17"/>
        <v>0.83809523809523812</v>
      </c>
      <c r="G9" s="153">
        <f t="shared" si="18"/>
        <v>1.76</v>
      </c>
      <c r="H9" s="154">
        <f t="shared" si="19"/>
        <v>2.1</v>
      </c>
      <c r="I9" s="155">
        <f t="shared" si="24"/>
        <v>4548.2640000000001</v>
      </c>
      <c r="J9" s="156">
        <f t="shared" si="25"/>
        <v>1.2787064053488973E-2</v>
      </c>
      <c r="K9" s="156">
        <f t="shared" si="26"/>
        <v>0.34461298939004714</v>
      </c>
      <c r="L9" s="156">
        <f t="shared" si="27"/>
        <v>0.12378349189932686</v>
      </c>
      <c r="M9" s="157">
        <f t="shared" si="28"/>
        <v>18.559999999999999</v>
      </c>
      <c r="N9" s="158">
        <f t="shared" si="29"/>
        <v>2.1999999999999999E-2</v>
      </c>
      <c r="O9" s="158">
        <f t="shared" si="30"/>
        <v>25.547999999999998</v>
      </c>
      <c r="P9" s="159">
        <f t="shared" si="31"/>
        <v>0.98</v>
      </c>
      <c r="Q9" s="160">
        <f t="shared" si="32"/>
        <v>97</v>
      </c>
      <c r="R9" s="161">
        <f t="shared" si="33"/>
        <v>26.3081072837177</v>
      </c>
      <c r="S9" s="146">
        <f t="shared" si="34"/>
        <v>1</v>
      </c>
      <c r="T9" s="146">
        <f t="shared" si="35"/>
        <v>1162</v>
      </c>
      <c r="U9" t="s">
        <v>118</v>
      </c>
      <c r="V9" s="5" t="s">
        <v>120</v>
      </c>
      <c r="W9" t="s">
        <v>118</v>
      </c>
      <c r="X9" s="5" t="s">
        <v>120</v>
      </c>
      <c r="Y9" t="s">
        <v>196</v>
      </c>
      <c r="Z9" t="s">
        <v>190</v>
      </c>
      <c r="AA9" t="s">
        <v>48</v>
      </c>
      <c r="AB9">
        <v>532</v>
      </c>
      <c r="AC9" s="1">
        <v>4548.2640000000001</v>
      </c>
      <c r="AD9" s="1">
        <v>2583.79</v>
      </c>
      <c r="AE9" s="28">
        <v>1.76</v>
      </c>
      <c r="AF9">
        <v>2.1</v>
      </c>
      <c r="AG9">
        <v>18.559999999999999</v>
      </c>
      <c r="AH9">
        <v>269.039084</v>
      </c>
      <c r="AI9">
        <v>3.4402200000000001</v>
      </c>
      <c r="AJ9">
        <v>92.714363000000006</v>
      </c>
      <c r="AK9">
        <v>563</v>
      </c>
      <c r="AL9">
        <v>1</v>
      </c>
      <c r="AM9">
        <v>1162</v>
      </c>
      <c r="AN9">
        <v>97</v>
      </c>
      <c r="AO9">
        <v>16.905588000000002</v>
      </c>
      <c r="AP9">
        <v>4264.7</v>
      </c>
      <c r="AQ9">
        <v>58.8</v>
      </c>
      <c r="AR9">
        <v>12</v>
      </c>
      <c r="AS9">
        <v>2640</v>
      </c>
      <c r="AT9">
        <v>2.1999999999999999E-2</v>
      </c>
      <c r="AU9">
        <v>25.547999999999998</v>
      </c>
      <c r="AV9">
        <v>39820</v>
      </c>
      <c r="AW9">
        <v>0</v>
      </c>
      <c r="AX9" s="29">
        <v>0.56999999999999995</v>
      </c>
      <c r="AY9">
        <v>0.83809523809523812</v>
      </c>
      <c r="AZ9" t="s">
        <v>67</v>
      </c>
      <c r="BA9" t="s">
        <v>363</v>
      </c>
      <c r="BB9">
        <v>2</v>
      </c>
      <c r="BC9" t="s">
        <v>364</v>
      </c>
      <c r="BD9">
        <v>6</v>
      </c>
      <c r="BE9">
        <v>47988.952000000005</v>
      </c>
      <c r="BF9">
        <v>9.4777314578572164E-2</v>
      </c>
      <c r="BG9">
        <v>7.943241602775572E-2</v>
      </c>
      <c r="BH9">
        <v>166289.95399999997</v>
      </c>
      <c r="BI9">
        <v>2.7351405725928583E-2</v>
      </c>
      <c r="BJ9">
        <v>2.2923082894111574E-2</v>
      </c>
      <c r="BK9">
        <v>1</v>
      </c>
      <c r="BL9" t="s">
        <v>67</v>
      </c>
      <c r="BM9">
        <v>0</v>
      </c>
      <c r="BN9" t="s">
        <v>345</v>
      </c>
    </row>
    <row r="10" spans="1:66">
      <c r="A10" s="141" t="str">
        <f t="shared" si="20"/>
        <v>청룡교통</v>
      </c>
      <c r="B10" s="141" t="str">
        <f t="shared" si="21"/>
        <v>43</v>
      </c>
      <c r="C10" s="142" t="str">
        <f t="shared" si="22"/>
        <v>73아1053</v>
      </c>
      <c r="D10" s="116" t="str">
        <f t="shared" si="23"/>
        <v>저상</v>
      </c>
      <c r="E10" s="112" t="str">
        <f t="shared" si="16"/>
        <v>B</v>
      </c>
      <c r="F10" s="162">
        <f t="shared" si="17"/>
        <v>0.92476190476190467</v>
      </c>
      <c r="G10" s="163">
        <f t="shared" si="18"/>
        <v>1.9419999999999999</v>
      </c>
      <c r="H10" s="164">
        <f t="shared" si="19"/>
        <v>2.1</v>
      </c>
      <c r="I10" s="165">
        <f t="shared" si="24"/>
        <v>5625.4849999999997</v>
      </c>
      <c r="J10" s="166">
        <f t="shared" si="25"/>
        <v>8.9898526033910676E-3</v>
      </c>
      <c r="K10" s="166">
        <f t="shared" si="26"/>
        <v>0.37368879765326113</v>
      </c>
      <c r="L10" s="166">
        <f t="shared" si="27"/>
        <v>0.29366356856342168</v>
      </c>
      <c r="M10" s="167">
        <f t="shared" si="28"/>
        <v>13.738</v>
      </c>
      <c r="N10" s="168">
        <f t="shared" si="29"/>
        <v>0</v>
      </c>
      <c r="O10" s="168">
        <f t="shared" si="30"/>
        <v>22.664999999999999</v>
      </c>
      <c r="P10" s="169">
        <f t="shared" si="31"/>
        <v>8.6666666666666661</v>
      </c>
      <c r="Q10" s="170">
        <f t="shared" si="32"/>
        <v>93</v>
      </c>
      <c r="R10" s="171">
        <f t="shared" si="33"/>
        <v>26.316237580566934</v>
      </c>
      <c r="S10" s="143">
        <f t="shared" si="34"/>
        <v>0</v>
      </c>
      <c r="T10" s="143">
        <f t="shared" si="35"/>
        <v>1275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197</v>
      </c>
      <c r="Z10" s="4" t="s">
        <v>198</v>
      </c>
      <c r="AA10" s="4" t="s">
        <v>48</v>
      </c>
      <c r="AB10" s="4">
        <v>532</v>
      </c>
      <c r="AC10" s="4">
        <v>5625.4849999999997</v>
      </c>
      <c r="AD10" s="4">
        <v>2897.4540000000002</v>
      </c>
      <c r="AE10" s="4">
        <v>1.9419999999999999</v>
      </c>
      <c r="AF10" s="4">
        <v>2.1</v>
      </c>
      <c r="AG10" s="4">
        <v>13.738</v>
      </c>
      <c r="AH10" s="4">
        <v>346.27798000000001</v>
      </c>
      <c r="AI10" s="4">
        <v>3.1129880000000001</v>
      </c>
      <c r="AJ10" s="4">
        <v>129.40020200000001</v>
      </c>
      <c r="AK10" s="4">
        <v>1652</v>
      </c>
      <c r="AL10" s="4">
        <v>0</v>
      </c>
      <c r="AM10" s="4">
        <v>1275</v>
      </c>
      <c r="AN10" s="4">
        <v>93</v>
      </c>
      <c r="AO10" s="4">
        <v>16.245574999999999</v>
      </c>
      <c r="AP10" s="4">
        <v>6054.5</v>
      </c>
      <c r="AQ10" s="4">
        <v>520</v>
      </c>
      <c r="AR10" s="4">
        <v>91</v>
      </c>
      <c r="AS10" s="4">
        <v>28057</v>
      </c>
      <c r="AT10" s="4">
        <v>0</v>
      </c>
      <c r="AU10" s="4">
        <v>22.664999999999999</v>
      </c>
      <c r="AV10" s="4">
        <v>47477</v>
      </c>
      <c r="AW10" s="4">
        <v>0</v>
      </c>
      <c r="AX10" s="30">
        <v>0.51</v>
      </c>
      <c r="AY10">
        <v>0.92476190476190467</v>
      </c>
      <c r="AZ10" t="s">
        <v>68</v>
      </c>
      <c r="BA10" t="s">
        <v>363</v>
      </c>
      <c r="BB10">
        <v>1</v>
      </c>
      <c r="BC10" t="s">
        <v>483</v>
      </c>
      <c r="BD10">
        <v>11</v>
      </c>
      <c r="BE10">
        <v>47988.952000000005</v>
      </c>
      <c r="BF10">
        <v>0.11722458535873005</v>
      </c>
      <c r="BG10">
        <v>0.10840483084126369</v>
      </c>
      <c r="BH10">
        <v>166289.95399999997</v>
      </c>
      <c r="BI10">
        <v>3.3829373721517779E-2</v>
      </c>
      <c r="BJ10">
        <v>3.1284116079613102E-2</v>
      </c>
      <c r="BK10">
        <v>1</v>
      </c>
      <c r="BL10" t="s">
        <v>69</v>
      </c>
      <c r="BM10">
        <v>1</v>
      </c>
      <c r="BN10" t="s">
        <v>344</v>
      </c>
    </row>
    <row r="11" spans="1:66">
      <c r="A11" s="144" t="str">
        <f t="shared" si="20"/>
        <v>청룡교통</v>
      </c>
      <c r="B11" s="144" t="str">
        <f t="shared" si="21"/>
        <v>43</v>
      </c>
      <c r="C11" s="145" t="str">
        <f t="shared" si="22"/>
        <v>73아1058</v>
      </c>
      <c r="D11" s="133" t="str">
        <f t="shared" si="23"/>
        <v>대형</v>
      </c>
      <c r="E11" s="129" t="str">
        <f t="shared" si="16"/>
        <v>D</v>
      </c>
      <c r="F11" s="152">
        <f t="shared" si="17"/>
        <v>0.84272727272727266</v>
      </c>
      <c r="G11" s="153">
        <f t="shared" si="18"/>
        <v>1.8540000000000001</v>
      </c>
      <c r="H11" s="154">
        <f t="shared" si="19"/>
        <v>2.2000000000000002</v>
      </c>
      <c r="I11" s="155">
        <f t="shared" si="24"/>
        <v>5187.9889999999996</v>
      </c>
      <c r="J11" s="156">
        <f t="shared" si="25"/>
        <v>1.6337038710001035E-2</v>
      </c>
      <c r="K11" s="156">
        <f t="shared" si="26"/>
        <v>0.39762477902123772</v>
      </c>
      <c r="L11" s="156">
        <f t="shared" si="27"/>
        <v>0.17791094005789143</v>
      </c>
      <c r="M11" s="157">
        <f t="shared" si="28"/>
        <v>15.064</v>
      </c>
      <c r="N11" s="158">
        <f t="shared" si="29"/>
        <v>1.9E-2</v>
      </c>
      <c r="O11" s="158">
        <f t="shared" si="30"/>
        <v>42.906999999999996</v>
      </c>
      <c r="P11" s="159">
        <f t="shared" si="31"/>
        <v>14.613333333333333</v>
      </c>
      <c r="Q11" s="160">
        <f t="shared" si="32"/>
        <v>105</v>
      </c>
      <c r="R11" s="161">
        <f t="shared" si="33"/>
        <v>27.272462518814912</v>
      </c>
      <c r="S11" s="146">
        <f t="shared" si="34"/>
        <v>1</v>
      </c>
      <c r="T11" s="146">
        <f t="shared" si="35"/>
        <v>2226</v>
      </c>
      <c r="U11" t="s">
        <v>118</v>
      </c>
      <c r="V11" s="5" t="s">
        <v>120</v>
      </c>
      <c r="W11" t="s">
        <v>118</v>
      </c>
      <c r="X11" s="5" t="s">
        <v>120</v>
      </c>
      <c r="Y11" t="s">
        <v>199</v>
      </c>
      <c r="Z11" t="s">
        <v>190</v>
      </c>
      <c r="AA11" t="s">
        <v>48</v>
      </c>
      <c r="AB11">
        <v>532</v>
      </c>
      <c r="AC11" s="1">
        <v>5187.9889999999996</v>
      </c>
      <c r="AD11" s="1">
        <v>2798.1280000000002</v>
      </c>
      <c r="AE11" s="28">
        <v>1.8540000000000001</v>
      </c>
      <c r="AF11">
        <v>2.2000000000000002</v>
      </c>
      <c r="AG11">
        <v>15.064</v>
      </c>
      <c r="AH11">
        <v>324.60019799999998</v>
      </c>
      <c r="AI11">
        <v>5.3030059999999999</v>
      </c>
      <c r="AJ11">
        <v>129.06908200000001</v>
      </c>
      <c r="AK11">
        <v>923</v>
      </c>
      <c r="AL11">
        <v>1</v>
      </c>
      <c r="AM11">
        <v>2226</v>
      </c>
      <c r="AN11">
        <v>105</v>
      </c>
      <c r="AO11">
        <v>15.982704</v>
      </c>
      <c r="AP11">
        <v>7083.7</v>
      </c>
      <c r="AQ11">
        <v>876.8</v>
      </c>
      <c r="AR11">
        <v>114</v>
      </c>
      <c r="AS11">
        <v>36201</v>
      </c>
      <c r="AT11">
        <v>1.9E-2</v>
      </c>
      <c r="AU11">
        <v>42.906999999999996</v>
      </c>
      <c r="AV11">
        <v>46285</v>
      </c>
      <c r="AW11">
        <v>0</v>
      </c>
      <c r="AX11" s="29">
        <v>0.5</v>
      </c>
      <c r="AY11">
        <v>0.84272727272727266</v>
      </c>
      <c r="AZ11" t="s">
        <v>67</v>
      </c>
      <c r="BA11" t="s">
        <v>363</v>
      </c>
      <c r="BB11">
        <v>1</v>
      </c>
      <c r="BC11" t="s">
        <v>366</v>
      </c>
      <c r="BD11">
        <v>9</v>
      </c>
      <c r="BE11">
        <v>47988.952000000005</v>
      </c>
      <c r="BF11">
        <v>0.10810798702167947</v>
      </c>
      <c r="BG11">
        <v>9.110554906281533E-2</v>
      </c>
      <c r="BH11">
        <v>166289.95399999997</v>
      </c>
      <c r="BI11">
        <v>3.1198451110281748E-2</v>
      </c>
      <c r="BJ11">
        <v>2.6291785617482889E-2</v>
      </c>
      <c r="BK11">
        <v>1</v>
      </c>
      <c r="BL11" t="s">
        <v>67</v>
      </c>
      <c r="BM11">
        <v>0</v>
      </c>
      <c r="BN11" t="s">
        <v>345</v>
      </c>
    </row>
    <row r="12" spans="1:66" s="2" customFormat="1">
      <c r="A12" s="141" t="str">
        <f t="shared" si="20"/>
        <v>청룡교통</v>
      </c>
      <c r="B12" s="141" t="str">
        <f t="shared" si="21"/>
        <v>43</v>
      </c>
      <c r="C12" s="142" t="str">
        <f t="shared" si="22"/>
        <v>73아1069</v>
      </c>
      <c r="D12" s="116" t="str">
        <f t="shared" si="23"/>
        <v>대형</v>
      </c>
      <c r="E12" s="112" t="str">
        <f t="shared" si="16"/>
        <v>F</v>
      </c>
      <c r="F12" s="162">
        <f t="shared" si="17"/>
        <v>0.79318181818181821</v>
      </c>
      <c r="G12" s="163">
        <f t="shared" si="18"/>
        <v>1.7450000000000001</v>
      </c>
      <c r="H12" s="164">
        <f t="shared" si="19"/>
        <v>2.2000000000000002</v>
      </c>
      <c r="I12" s="165">
        <f t="shared" si="24"/>
        <v>4902.2629999999999</v>
      </c>
      <c r="J12" s="166">
        <f t="shared" si="25"/>
        <v>2.2933919638674437E-2</v>
      </c>
      <c r="K12" s="166">
        <f t="shared" si="26"/>
        <v>0.3544710467733822</v>
      </c>
      <c r="L12" s="166">
        <f t="shared" si="27"/>
        <v>0.13463169968645095</v>
      </c>
      <c r="M12" s="167">
        <f t="shared" si="28"/>
        <v>14.766999999999999</v>
      </c>
      <c r="N12" s="168">
        <f t="shared" si="29"/>
        <v>4.1000000000000002E-2</v>
      </c>
      <c r="O12" s="168">
        <f t="shared" si="30"/>
        <v>24.152000000000001</v>
      </c>
      <c r="P12" s="169">
        <f t="shared" si="31"/>
        <v>7.5066666666666659</v>
      </c>
      <c r="Q12" s="170">
        <f t="shared" si="32"/>
        <v>101</v>
      </c>
      <c r="R12" s="171">
        <f t="shared" si="33"/>
        <v>26.935786710827706</v>
      </c>
      <c r="S12" s="143">
        <f t="shared" si="34"/>
        <v>2</v>
      </c>
      <c r="T12" s="143">
        <f t="shared" si="35"/>
        <v>1184</v>
      </c>
      <c r="U12" t="s">
        <v>118</v>
      </c>
      <c r="V12" s="5" t="s">
        <v>120</v>
      </c>
      <c r="W12" t="s">
        <v>118</v>
      </c>
      <c r="X12" s="5" t="s">
        <v>120</v>
      </c>
      <c r="Y12" t="s">
        <v>200</v>
      </c>
      <c r="Z12" t="s">
        <v>190</v>
      </c>
      <c r="AA12" t="s">
        <v>48</v>
      </c>
      <c r="AB12">
        <v>532</v>
      </c>
      <c r="AC12" s="1">
        <v>4902.2629999999999</v>
      </c>
      <c r="AD12" s="1">
        <v>2809.355</v>
      </c>
      <c r="AE12" s="28">
        <v>1.7450000000000001</v>
      </c>
      <c r="AF12">
        <v>2.2000000000000002</v>
      </c>
      <c r="AG12">
        <v>14.766999999999999</v>
      </c>
      <c r="AH12">
        <v>292.32185800000002</v>
      </c>
      <c r="AI12">
        <v>6.7040860000000002</v>
      </c>
      <c r="AJ12">
        <v>103.619635</v>
      </c>
      <c r="AK12">
        <v>660</v>
      </c>
      <c r="AL12">
        <v>2</v>
      </c>
      <c r="AM12">
        <v>1184</v>
      </c>
      <c r="AN12">
        <v>101</v>
      </c>
      <c r="AO12">
        <v>16.770087</v>
      </c>
      <c r="AP12">
        <v>7056.1</v>
      </c>
      <c r="AQ12">
        <v>450.4</v>
      </c>
      <c r="AR12">
        <v>58</v>
      </c>
      <c r="AS12">
        <v>17664</v>
      </c>
      <c r="AT12">
        <v>4.1000000000000002E-2</v>
      </c>
      <c r="AU12">
        <v>24.152000000000001</v>
      </c>
      <c r="AV12">
        <v>43007</v>
      </c>
      <c r="AW12">
        <v>0</v>
      </c>
      <c r="AX12" s="29">
        <v>0.47</v>
      </c>
      <c r="AY12" s="2">
        <v>0.79318181818181821</v>
      </c>
      <c r="AZ12" s="2" t="s">
        <v>70</v>
      </c>
      <c r="BA12" s="2" t="s">
        <v>363</v>
      </c>
      <c r="BB12" s="2">
        <v>1</v>
      </c>
      <c r="BC12" s="2" t="s">
        <v>484</v>
      </c>
      <c r="BD12" s="2">
        <v>9</v>
      </c>
      <c r="BE12" s="2">
        <v>47988.952000000005</v>
      </c>
      <c r="BF12" s="2">
        <v>0.10215399161040231</v>
      </c>
      <c r="BG12" s="2">
        <v>8.1026688800069108E-2</v>
      </c>
      <c r="BH12" s="2">
        <v>166289.95399999997</v>
      </c>
      <c r="BI12" s="2">
        <v>2.9480211414334753E-2</v>
      </c>
      <c r="BJ12" s="2">
        <v>2.338316769000643E-2</v>
      </c>
      <c r="BK12" s="2">
        <v>1</v>
      </c>
      <c r="BL12" s="2" t="s">
        <v>70</v>
      </c>
      <c r="BM12" s="2">
        <v>0</v>
      </c>
      <c r="BN12" s="2" t="s">
        <v>345</v>
      </c>
    </row>
    <row r="13" spans="1:66">
      <c r="A13" s="144" t="str">
        <f t="shared" si="20"/>
        <v>청룡교통</v>
      </c>
      <c r="B13" s="144" t="str">
        <f t="shared" si="21"/>
        <v>43</v>
      </c>
      <c r="C13" s="145" t="str">
        <f t="shared" si="22"/>
        <v>73아1072</v>
      </c>
      <c r="D13" s="133" t="str">
        <f t="shared" si="23"/>
        <v>대형</v>
      </c>
      <c r="E13" s="129" t="str">
        <f t="shared" si="16"/>
        <v>S</v>
      </c>
      <c r="F13" s="152">
        <f t="shared" si="17"/>
        <v>1.0495454545454546</v>
      </c>
      <c r="G13" s="153">
        <f t="shared" si="18"/>
        <v>2.3090000000000002</v>
      </c>
      <c r="H13" s="154">
        <f t="shared" si="19"/>
        <v>2.2000000000000002</v>
      </c>
      <c r="I13" s="155">
        <f t="shared" si="24"/>
        <v>7353.8590000000004</v>
      </c>
      <c r="J13" s="156">
        <f t="shared" si="25"/>
        <v>2.9745141742332244E-2</v>
      </c>
      <c r="K13" s="156">
        <f t="shared" si="26"/>
        <v>0.33951401257871955</v>
      </c>
      <c r="L13" s="156">
        <f t="shared" si="27"/>
        <v>0.11762531753736372</v>
      </c>
      <c r="M13" s="157">
        <f t="shared" si="28"/>
        <v>13.347</v>
      </c>
      <c r="N13" s="158">
        <f t="shared" si="29"/>
        <v>1.4E-2</v>
      </c>
      <c r="O13" s="158">
        <f t="shared" si="30"/>
        <v>18.562000000000001</v>
      </c>
      <c r="P13" s="159">
        <f t="shared" si="31"/>
        <v>10.176666666666668</v>
      </c>
      <c r="Q13" s="160">
        <f t="shared" si="32"/>
        <v>99</v>
      </c>
      <c r="R13" s="161">
        <f t="shared" si="33"/>
        <v>30.112527028497173</v>
      </c>
      <c r="S13" s="146">
        <f t="shared" si="34"/>
        <v>1</v>
      </c>
      <c r="T13" s="146">
        <f t="shared" si="35"/>
        <v>1365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201</v>
      </c>
      <c r="Z13" s="4" t="s">
        <v>190</v>
      </c>
      <c r="AA13" s="4" t="s">
        <v>48</v>
      </c>
      <c r="AB13" s="4">
        <v>532</v>
      </c>
      <c r="AC13" s="4">
        <v>7353.8590000000004</v>
      </c>
      <c r="AD13" s="4">
        <v>3184.944</v>
      </c>
      <c r="AE13" s="4">
        <v>2.3090000000000002</v>
      </c>
      <c r="AF13" s="4">
        <v>2.2000000000000002</v>
      </c>
      <c r="AG13" s="4">
        <v>13.347</v>
      </c>
      <c r="AH13" s="4">
        <v>387.18376599999999</v>
      </c>
      <c r="AI13" s="4">
        <v>11.516836</v>
      </c>
      <c r="AJ13" s="4">
        <v>131.45431400000001</v>
      </c>
      <c r="AK13" s="4">
        <v>865</v>
      </c>
      <c r="AL13" s="4">
        <v>1</v>
      </c>
      <c r="AM13" s="4">
        <v>1365</v>
      </c>
      <c r="AN13" s="4">
        <v>99</v>
      </c>
      <c r="AO13" s="4">
        <v>18.993200000000002</v>
      </c>
      <c r="AP13" s="4">
        <v>13985.4</v>
      </c>
      <c r="AQ13" s="4">
        <v>610.6</v>
      </c>
      <c r="AR13" s="4">
        <v>126</v>
      </c>
      <c r="AS13" s="4">
        <v>89987</v>
      </c>
      <c r="AT13" s="4">
        <v>1.4E-2</v>
      </c>
      <c r="AU13" s="4">
        <v>18.562000000000001</v>
      </c>
      <c r="AV13" s="4">
        <v>68375</v>
      </c>
      <c r="AW13" s="4">
        <v>0</v>
      </c>
      <c r="AX13" s="30">
        <v>0.52</v>
      </c>
      <c r="AY13">
        <v>1.0495454545454546</v>
      </c>
      <c r="AZ13" t="s">
        <v>71</v>
      </c>
      <c r="BA13" t="s">
        <v>363</v>
      </c>
      <c r="BB13">
        <v>1</v>
      </c>
      <c r="BC13" t="s">
        <v>368</v>
      </c>
      <c r="BD13">
        <v>13</v>
      </c>
      <c r="BE13">
        <v>47988.952000000005</v>
      </c>
      <c r="BF13">
        <v>0.1532406667267916</v>
      </c>
      <c r="BG13">
        <v>0.160833045214619</v>
      </c>
      <c r="BH13">
        <v>166289.95399999997</v>
      </c>
      <c r="BI13">
        <v>4.4223110435161958E-2</v>
      </c>
      <c r="BJ13">
        <v>4.641416454308589E-2</v>
      </c>
      <c r="BK13">
        <v>1</v>
      </c>
      <c r="BL13" t="s">
        <v>66</v>
      </c>
      <c r="BM13">
        <v>1</v>
      </c>
      <c r="BN13" t="s">
        <v>344</v>
      </c>
    </row>
    <row r="14" spans="1:66">
      <c r="A14" s="141" t="str">
        <f t="shared" si="20"/>
        <v>청룡교통</v>
      </c>
      <c r="B14" s="141" t="str">
        <f t="shared" si="21"/>
        <v>43</v>
      </c>
      <c r="C14" s="142" t="str">
        <f t="shared" si="22"/>
        <v>73아1075</v>
      </c>
      <c r="D14" s="116" t="str">
        <f t="shared" si="23"/>
        <v>대형</v>
      </c>
      <c r="E14" s="112" t="str">
        <f t="shared" si="16"/>
        <v>B</v>
      </c>
      <c r="F14" s="162">
        <f t="shared" si="17"/>
        <v>0.90047619047619043</v>
      </c>
      <c r="G14" s="163">
        <f t="shared" si="18"/>
        <v>1.891</v>
      </c>
      <c r="H14" s="164">
        <f t="shared" si="19"/>
        <v>2.1</v>
      </c>
      <c r="I14" s="165">
        <f t="shared" si="24"/>
        <v>5097.2079999999996</v>
      </c>
      <c r="J14" s="166">
        <f t="shared" si="25"/>
        <v>1.5665213254607457E-2</v>
      </c>
      <c r="K14" s="166">
        <f t="shared" si="26"/>
        <v>0.35712238138871077</v>
      </c>
      <c r="L14" s="166">
        <f t="shared" si="27"/>
        <v>0.14968979096007071</v>
      </c>
      <c r="M14" s="167">
        <f t="shared" si="28"/>
        <v>13.127000000000001</v>
      </c>
      <c r="N14" s="168">
        <f t="shared" si="29"/>
        <v>7.8E-2</v>
      </c>
      <c r="O14" s="168">
        <f t="shared" si="30"/>
        <v>16.440000000000001</v>
      </c>
      <c r="P14" s="169">
        <f t="shared" si="31"/>
        <v>5.88</v>
      </c>
      <c r="Q14" s="170">
        <f t="shared" si="32"/>
        <v>96</v>
      </c>
      <c r="R14" s="171">
        <f t="shared" si="33"/>
        <v>27.57113522386253</v>
      </c>
      <c r="S14" s="143">
        <f t="shared" si="34"/>
        <v>4</v>
      </c>
      <c r="T14" s="143">
        <f t="shared" si="35"/>
        <v>838</v>
      </c>
      <c r="U14" t="s">
        <v>118</v>
      </c>
      <c r="V14" s="5" t="s">
        <v>120</v>
      </c>
      <c r="W14" t="s">
        <v>118</v>
      </c>
      <c r="X14" s="5" t="s">
        <v>120</v>
      </c>
      <c r="Y14" t="s">
        <v>202</v>
      </c>
      <c r="Z14" t="s">
        <v>190</v>
      </c>
      <c r="AA14" t="s">
        <v>48</v>
      </c>
      <c r="AB14">
        <v>532</v>
      </c>
      <c r="AC14" s="1">
        <v>5097.2079999999996</v>
      </c>
      <c r="AD14" s="1">
        <v>2696.1419999999998</v>
      </c>
      <c r="AE14" s="28">
        <v>1.891</v>
      </c>
      <c r="AF14">
        <v>2.1</v>
      </c>
      <c r="AG14">
        <v>13.127000000000001</v>
      </c>
      <c r="AH14">
        <v>294.756281</v>
      </c>
      <c r="AI14">
        <v>4.6174200000000001</v>
      </c>
      <c r="AJ14">
        <v>105.264065</v>
      </c>
      <c r="AK14">
        <v>763</v>
      </c>
      <c r="AL14">
        <v>4</v>
      </c>
      <c r="AM14">
        <v>838</v>
      </c>
      <c r="AN14">
        <v>96</v>
      </c>
      <c r="AO14">
        <v>17.292957999999999</v>
      </c>
      <c r="AP14">
        <v>4989.8</v>
      </c>
      <c r="AQ14">
        <v>352.8</v>
      </c>
      <c r="AR14">
        <v>17</v>
      </c>
      <c r="AS14">
        <v>4702</v>
      </c>
      <c r="AT14">
        <v>7.8E-2</v>
      </c>
      <c r="AU14">
        <v>16.440000000000001</v>
      </c>
      <c r="AV14">
        <v>44148</v>
      </c>
      <c r="AW14">
        <v>0</v>
      </c>
      <c r="AX14" s="29">
        <v>0.46</v>
      </c>
      <c r="AY14">
        <v>0.90047619047619043</v>
      </c>
      <c r="AZ14" t="s">
        <v>68</v>
      </c>
      <c r="BA14" t="s">
        <v>363</v>
      </c>
      <c r="BB14">
        <v>2</v>
      </c>
      <c r="BC14" t="s">
        <v>485</v>
      </c>
      <c r="BD14">
        <v>9</v>
      </c>
      <c r="BE14">
        <v>47988.952000000005</v>
      </c>
      <c r="BF14">
        <v>0.10621628078062632</v>
      </c>
      <c r="BG14">
        <v>9.5645231883887794E-2</v>
      </c>
      <c r="BH14">
        <v>166289.95399999997</v>
      </c>
      <c r="BI14">
        <v>3.065253118056669E-2</v>
      </c>
      <c r="BJ14">
        <v>2.7601874505929339E-2</v>
      </c>
      <c r="BK14">
        <v>1</v>
      </c>
      <c r="BL14" t="s">
        <v>69</v>
      </c>
      <c r="BM14">
        <v>1</v>
      </c>
      <c r="BN14" t="s">
        <v>344</v>
      </c>
    </row>
    <row r="15" spans="1:66">
      <c r="A15" s="144" t="str">
        <f t="shared" si="20"/>
        <v>청룡교통</v>
      </c>
      <c r="B15" s="144" t="str">
        <f t="shared" si="21"/>
        <v>43</v>
      </c>
      <c r="C15" s="145" t="str">
        <f t="shared" si="22"/>
        <v>73아1150</v>
      </c>
      <c r="D15" s="133" t="str">
        <f t="shared" si="23"/>
        <v>대형</v>
      </c>
      <c r="E15" s="129" t="str">
        <f t="shared" si="16"/>
        <v>D</v>
      </c>
      <c r="F15" s="152">
        <f t="shared" si="17"/>
        <v>0.80545454545454542</v>
      </c>
      <c r="G15" s="153">
        <f t="shared" si="18"/>
        <v>1.772</v>
      </c>
      <c r="H15" s="154">
        <f t="shared" si="19"/>
        <v>2.2000000000000002</v>
      </c>
      <c r="I15" s="155">
        <f t="shared" si="24"/>
        <v>4214.1019999999999</v>
      </c>
      <c r="J15" s="156">
        <f t="shared" si="25"/>
        <v>3.6773987472294808E-2</v>
      </c>
      <c r="K15" s="156">
        <f t="shared" si="26"/>
        <v>0.3615449759245829</v>
      </c>
      <c r="L15" s="156">
        <f t="shared" si="27"/>
        <v>0.13763311851492915</v>
      </c>
      <c r="M15" s="157">
        <f t="shared" si="28"/>
        <v>15.952999999999999</v>
      </c>
      <c r="N15" s="158">
        <f t="shared" si="29"/>
        <v>7.0999999999999994E-2</v>
      </c>
      <c r="O15" s="158">
        <f t="shared" si="30"/>
        <v>29.425000000000001</v>
      </c>
      <c r="P15" s="159">
        <f t="shared" si="31"/>
        <v>7.2616666666666667</v>
      </c>
      <c r="Q15" s="160">
        <f t="shared" si="32"/>
        <v>100</v>
      </c>
      <c r="R15" s="161">
        <f t="shared" si="33"/>
        <v>27.111894184542312</v>
      </c>
      <c r="S15" s="146">
        <f t="shared" si="34"/>
        <v>3</v>
      </c>
      <c r="T15" s="146">
        <f t="shared" si="35"/>
        <v>1240</v>
      </c>
      <c r="U15" t="s">
        <v>118</v>
      </c>
      <c r="V15" s="5" t="s">
        <v>120</v>
      </c>
      <c r="W15" t="s">
        <v>118</v>
      </c>
      <c r="X15" s="5" t="s">
        <v>120</v>
      </c>
      <c r="Y15" t="s">
        <v>203</v>
      </c>
      <c r="Z15" t="s">
        <v>190</v>
      </c>
      <c r="AA15" t="s">
        <v>48</v>
      </c>
      <c r="AB15">
        <v>532</v>
      </c>
      <c r="AC15" s="1">
        <v>4214.1019999999999</v>
      </c>
      <c r="AD15" s="1">
        <v>2378.5419999999999</v>
      </c>
      <c r="AE15" s="28">
        <v>1.772</v>
      </c>
      <c r="AF15">
        <v>2.2000000000000002</v>
      </c>
      <c r="AG15">
        <v>15.952999999999999</v>
      </c>
      <c r="AH15">
        <v>258.33238799999998</v>
      </c>
      <c r="AI15">
        <v>9.4999120000000001</v>
      </c>
      <c r="AJ15">
        <v>93.398776999999995</v>
      </c>
      <c r="AK15">
        <v>580</v>
      </c>
      <c r="AL15">
        <v>3</v>
      </c>
      <c r="AM15">
        <v>1240</v>
      </c>
      <c r="AN15">
        <v>100</v>
      </c>
      <c r="AO15">
        <v>16.312712000000001</v>
      </c>
      <c r="AP15">
        <v>3193.6</v>
      </c>
      <c r="AQ15">
        <v>435.7</v>
      </c>
      <c r="AR15">
        <v>50</v>
      </c>
      <c r="AS15">
        <v>15632</v>
      </c>
      <c r="AT15">
        <v>7.0999999999999994E-2</v>
      </c>
      <c r="AU15">
        <v>29.425000000000001</v>
      </c>
      <c r="AV15">
        <v>37682</v>
      </c>
      <c r="AW15">
        <v>0</v>
      </c>
      <c r="AX15" s="29">
        <v>0.5</v>
      </c>
      <c r="AY15">
        <v>0.80545454545454542</v>
      </c>
      <c r="AZ15" t="s">
        <v>67</v>
      </c>
      <c r="BA15" t="s">
        <v>363</v>
      </c>
      <c r="BB15">
        <v>3</v>
      </c>
      <c r="BC15" t="s">
        <v>367</v>
      </c>
      <c r="BD15">
        <v>8</v>
      </c>
      <c r="BE15">
        <v>47988.952000000005</v>
      </c>
      <c r="BF15">
        <v>8.7814003523144238E-2</v>
      </c>
      <c r="BG15">
        <v>7.0730188292277993E-2</v>
      </c>
      <c r="BH15">
        <v>166289.95399999997</v>
      </c>
      <c r="BI15">
        <v>2.5341891669535255E-2</v>
      </c>
      <c r="BJ15">
        <v>2.041174183564385E-2</v>
      </c>
      <c r="BK15">
        <v>1</v>
      </c>
      <c r="BL15" t="s">
        <v>70</v>
      </c>
      <c r="BM15">
        <v>1</v>
      </c>
      <c r="BN15" t="s">
        <v>344</v>
      </c>
    </row>
    <row r="16" spans="1:66">
      <c r="A16" s="141" t="str">
        <f t="shared" si="20"/>
        <v>청룡교통</v>
      </c>
      <c r="B16" s="141" t="str">
        <f t="shared" si="21"/>
        <v>43</v>
      </c>
      <c r="C16" s="142" t="str">
        <f t="shared" si="22"/>
        <v>73아1151</v>
      </c>
      <c r="D16" s="116" t="str">
        <f t="shared" si="23"/>
        <v>저상</v>
      </c>
      <c r="E16" s="112" t="str">
        <f t="shared" si="16"/>
        <v>F</v>
      </c>
      <c r="F16" s="162">
        <f t="shared" si="17"/>
        <v>0.78772727272727272</v>
      </c>
      <c r="G16" s="163">
        <f t="shared" si="18"/>
        <v>1.7330000000000001</v>
      </c>
      <c r="H16" s="164">
        <f t="shared" si="19"/>
        <v>2.2000000000000002</v>
      </c>
      <c r="I16" s="165">
        <f t="shared" si="24"/>
        <v>5356.567</v>
      </c>
      <c r="J16" s="166">
        <f t="shared" si="25"/>
        <v>2.0618446370260501E-2</v>
      </c>
      <c r="K16" s="166">
        <f t="shared" si="26"/>
        <v>0.37932541445608797</v>
      </c>
      <c r="L16" s="166">
        <f t="shared" si="27"/>
        <v>0.22010365967605744</v>
      </c>
      <c r="M16" s="167">
        <f t="shared" si="28"/>
        <v>15.172000000000001</v>
      </c>
      <c r="N16" s="168">
        <f t="shared" si="29"/>
        <v>0</v>
      </c>
      <c r="O16" s="168">
        <f t="shared" si="30"/>
        <v>39.484000000000002</v>
      </c>
      <c r="P16" s="169">
        <f t="shared" si="31"/>
        <v>12.69</v>
      </c>
      <c r="Q16" s="170">
        <f t="shared" si="32"/>
        <v>93</v>
      </c>
      <c r="R16" s="171">
        <f t="shared" si="33"/>
        <v>26.678335027953779</v>
      </c>
      <c r="S16" s="143">
        <f t="shared" si="34"/>
        <v>0</v>
      </c>
      <c r="T16" s="143">
        <f t="shared" si="35"/>
        <v>2115</v>
      </c>
      <c r="U16" t="s">
        <v>118</v>
      </c>
      <c r="V16" t="s">
        <v>120</v>
      </c>
      <c r="W16" s="4" t="s">
        <v>118</v>
      </c>
      <c r="X16" s="4" t="s">
        <v>120</v>
      </c>
      <c r="Y16" s="4" t="s">
        <v>204</v>
      </c>
      <c r="Z16" s="4" t="s">
        <v>198</v>
      </c>
      <c r="AA16" s="4" t="s">
        <v>48</v>
      </c>
      <c r="AB16" s="4">
        <v>532</v>
      </c>
      <c r="AC16" s="4">
        <v>5356.567</v>
      </c>
      <c r="AD16" s="4">
        <v>3091.6529999999998</v>
      </c>
      <c r="AE16" s="4">
        <v>1.7330000000000001</v>
      </c>
      <c r="AF16" s="4">
        <v>2.2000000000000002</v>
      </c>
      <c r="AG16" s="4">
        <v>15.172000000000001</v>
      </c>
      <c r="AH16" s="4">
        <v>334.60770400000001</v>
      </c>
      <c r="AI16" s="4">
        <v>6.8990910000000003</v>
      </c>
      <c r="AJ16" s="4">
        <v>126.925206</v>
      </c>
      <c r="AK16" s="4">
        <v>1179</v>
      </c>
      <c r="AL16" s="4">
        <v>0</v>
      </c>
      <c r="AM16" s="4">
        <v>2115</v>
      </c>
      <c r="AN16" s="4">
        <v>93</v>
      </c>
      <c r="AO16" s="4">
        <v>16.008497999999999</v>
      </c>
      <c r="AP16" s="4">
        <v>7799.7</v>
      </c>
      <c r="AQ16" s="4">
        <v>761.4</v>
      </c>
      <c r="AR16" s="4">
        <v>99</v>
      </c>
      <c r="AS16" s="4">
        <v>34279</v>
      </c>
      <c r="AT16" s="4">
        <v>0</v>
      </c>
      <c r="AU16" s="4">
        <v>39.484000000000002</v>
      </c>
      <c r="AV16" s="4">
        <v>46623</v>
      </c>
      <c r="AW16" s="4">
        <v>0</v>
      </c>
      <c r="AX16" s="30">
        <v>0.48</v>
      </c>
      <c r="AY16">
        <v>0.78772727272727272</v>
      </c>
      <c r="AZ16" t="s">
        <v>70</v>
      </c>
      <c r="BA16" t="s">
        <v>363</v>
      </c>
      <c r="BB16">
        <v>2</v>
      </c>
      <c r="BC16" t="s">
        <v>486</v>
      </c>
      <c r="BD16">
        <v>10</v>
      </c>
      <c r="BE16">
        <v>47988.952000000005</v>
      </c>
      <c r="BF16">
        <v>0.11162083722936895</v>
      </c>
      <c r="BG16">
        <v>8.7926777690225638E-2</v>
      </c>
      <c r="BH16">
        <v>166289.95399999997</v>
      </c>
      <c r="BI16">
        <v>3.2212210486269072E-2</v>
      </c>
      <c r="BJ16">
        <v>2.5374436714865591E-2</v>
      </c>
      <c r="BK16">
        <v>1</v>
      </c>
      <c r="BL16" t="s">
        <v>70</v>
      </c>
      <c r="BM16">
        <v>0</v>
      </c>
      <c r="BN16" t="s">
        <v>345</v>
      </c>
    </row>
    <row r="17" spans="1:66">
      <c r="A17" s="144" t="str">
        <f t="shared" si="20"/>
        <v>청룡교통</v>
      </c>
      <c r="B17" s="144" t="str">
        <f t="shared" si="21"/>
        <v>43</v>
      </c>
      <c r="C17" s="145" t="str">
        <f t="shared" si="22"/>
        <v>73아1732</v>
      </c>
      <c r="D17" s="133" t="str">
        <f t="shared" si="23"/>
        <v>대형</v>
      </c>
      <c r="E17" s="129" t="str">
        <f t="shared" si="16"/>
        <v>S</v>
      </c>
      <c r="F17" s="152">
        <f t="shared" si="17"/>
        <v>1.0340909090909089</v>
      </c>
      <c r="G17" s="153">
        <f t="shared" si="18"/>
        <v>2.2749999999999999</v>
      </c>
      <c r="H17" s="154">
        <f t="shared" si="19"/>
        <v>2.2000000000000002</v>
      </c>
      <c r="I17" s="155">
        <f t="shared" si="24"/>
        <v>5703.2150000000001</v>
      </c>
      <c r="J17" s="156">
        <f t="shared" si="25"/>
        <v>1.1481580957316054E-2</v>
      </c>
      <c r="K17" s="156">
        <f t="shared" si="26"/>
        <v>0.36048239050127656</v>
      </c>
      <c r="L17" s="156">
        <f t="shared" si="27"/>
        <v>0.15359757610400449</v>
      </c>
      <c r="M17" s="157">
        <f t="shared" si="28"/>
        <v>12.315</v>
      </c>
      <c r="N17" s="158">
        <f t="shared" si="29"/>
        <v>0</v>
      </c>
      <c r="O17" s="158">
        <f t="shared" si="30"/>
        <v>13.817</v>
      </c>
      <c r="P17" s="159">
        <f t="shared" si="31"/>
        <v>1.6766666666666665</v>
      </c>
      <c r="Q17" s="160">
        <f t="shared" si="32"/>
        <v>100</v>
      </c>
      <c r="R17" s="161">
        <f t="shared" si="33"/>
        <v>26.636524330924189</v>
      </c>
      <c r="S17" s="146">
        <f t="shared" si="34"/>
        <v>0</v>
      </c>
      <c r="T17" s="146">
        <f t="shared" si="35"/>
        <v>788</v>
      </c>
      <c r="U17" t="s">
        <v>118</v>
      </c>
      <c r="V17" s="5" t="s">
        <v>120</v>
      </c>
      <c r="W17" t="s">
        <v>118</v>
      </c>
      <c r="X17" s="5" t="s">
        <v>120</v>
      </c>
      <c r="Y17" t="s">
        <v>205</v>
      </c>
      <c r="Z17" t="s">
        <v>190</v>
      </c>
      <c r="AA17" t="s">
        <v>48</v>
      </c>
      <c r="AB17">
        <v>532</v>
      </c>
      <c r="AC17" s="1">
        <v>5703.2150000000001</v>
      </c>
      <c r="AD17" s="1">
        <v>2506.4050000000002</v>
      </c>
      <c r="AE17" s="28">
        <v>2.2749999999999999</v>
      </c>
      <c r="AF17">
        <v>2.2000000000000002</v>
      </c>
      <c r="AG17">
        <v>12.315</v>
      </c>
      <c r="AH17">
        <v>340.92404299999998</v>
      </c>
      <c r="AI17">
        <v>3.9143469999999998</v>
      </c>
      <c r="AJ17">
        <v>122.897114</v>
      </c>
      <c r="AK17">
        <v>876</v>
      </c>
      <c r="AL17">
        <v>0</v>
      </c>
      <c r="AM17">
        <v>788</v>
      </c>
      <c r="AN17">
        <v>100</v>
      </c>
      <c r="AO17">
        <v>16.728695999999999</v>
      </c>
      <c r="AP17">
        <v>2961.1</v>
      </c>
      <c r="AQ17">
        <v>100.6</v>
      </c>
      <c r="AR17">
        <v>39</v>
      </c>
      <c r="AS17">
        <v>12269</v>
      </c>
      <c r="AT17">
        <v>0</v>
      </c>
      <c r="AU17">
        <v>13.817</v>
      </c>
      <c r="AV17">
        <v>49120</v>
      </c>
      <c r="AW17">
        <v>0</v>
      </c>
      <c r="AX17" s="29">
        <v>0.55000000000000004</v>
      </c>
      <c r="AY17">
        <v>1.0340909090909089</v>
      </c>
      <c r="AZ17" t="s">
        <v>71</v>
      </c>
      <c r="BA17" t="s">
        <v>363</v>
      </c>
      <c r="BB17">
        <v>2</v>
      </c>
      <c r="BC17" t="s">
        <v>365</v>
      </c>
      <c r="BD17">
        <v>10</v>
      </c>
      <c r="BE17">
        <v>47988.952000000005</v>
      </c>
      <c r="BF17">
        <v>0.11884433317068478</v>
      </c>
      <c r="BG17">
        <v>0.12289584452877629</v>
      </c>
      <c r="BH17">
        <v>166289.95399999997</v>
      </c>
      <c r="BI17">
        <v>3.4296810257100685E-2</v>
      </c>
      <c r="BJ17">
        <v>3.5466019697683655E-2</v>
      </c>
      <c r="BK17">
        <v>1</v>
      </c>
      <c r="BL17" t="s">
        <v>66</v>
      </c>
      <c r="BM17">
        <v>1</v>
      </c>
      <c r="BN17" t="s">
        <v>344</v>
      </c>
    </row>
    <row r="18" spans="1:66">
      <c r="A18" s="141" t="str">
        <f t="shared" si="20"/>
        <v>청룡교통</v>
      </c>
      <c r="B18" s="141" t="str">
        <f t="shared" si="21"/>
        <v>43-1</v>
      </c>
      <c r="C18" s="142" t="str">
        <f t="shared" si="22"/>
        <v>73아1045</v>
      </c>
      <c r="D18" s="116" t="str">
        <f t="shared" si="23"/>
        <v>대형</v>
      </c>
      <c r="E18" s="112" t="str">
        <f t="shared" si="16"/>
        <v>D</v>
      </c>
      <c r="F18" s="162">
        <f t="shared" si="17"/>
        <v>0.83545454545454545</v>
      </c>
      <c r="G18" s="163">
        <f t="shared" si="18"/>
        <v>1.8380000000000001</v>
      </c>
      <c r="H18" s="164">
        <f t="shared" si="19"/>
        <v>2.2000000000000002</v>
      </c>
      <c r="I18" s="165">
        <f t="shared" si="24"/>
        <v>4302.4070000000002</v>
      </c>
      <c r="J18" s="166">
        <f t="shared" si="25"/>
        <v>2.8577833414276031E-2</v>
      </c>
      <c r="K18" s="166">
        <f t="shared" si="26"/>
        <v>0.42562520768687478</v>
      </c>
      <c r="L18" s="166">
        <f t="shared" si="27"/>
        <v>0.23080103765171447</v>
      </c>
      <c r="M18" s="167">
        <f t="shared" si="28"/>
        <v>15.395</v>
      </c>
      <c r="N18" s="168">
        <f t="shared" si="29"/>
        <v>1.046</v>
      </c>
      <c r="O18" s="168">
        <f t="shared" si="30"/>
        <v>29.425000000000001</v>
      </c>
      <c r="P18" s="169">
        <f t="shared" si="31"/>
        <v>21.791666666666668</v>
      </c>
      <c r="Q18" s="170">
        <f t="shared" si="32"/>
        <v>107</v>
      </c>
      <c r="R18" s="171">
        <f t="shared" si="33"/>
        <v>26.901151067143427</v>
      </c>
      <c r="S18" s="143">
        <f t="shared" si="34"/>
        <v>45</v>
      </c>
      <c r="T18" s="143">
        <f t="shared" si="35"/>
        <v>1266</v>
      </c>
      <c r="U18" t="s">
        <v>118</v>
      </c>
      <c r="V18" s="5" t="s">
        <v>121</v>
      </c>
      <c r="W18" t="s">
        <v>118</v>
      </c>
      <c r="X18" s="5" t="s">
        <v>121</v>
      </c>
      <c r="Y18" t="s">
        <v>206</v>
      </c>
      <c r="Z18" t="s">
        <v>190</v>
      </c>
      <c r="AA18" t="s">
        <v>48</v>
      </c>
      <c r="AB18">
        <v>532</v>
      </c>
      <c r="AC18" s="1">
        <v>4302.4070000000002</v>
      </c>
      <c r="AD18" s="1">
        <v>2341.2809999999999</v>
      </c>
      <c r="AE18" s="28">
        <v>1.8380000000000001</v>
      </c>
      <c r="AF18">
        <v>2.2000000000000002</v>
      </c>
      <c r="AG18">
        <v>15.395</v>
      </c>
      <c r="AH18">
        <v>293.02826700000003</v>
      </c>
      <c r="AI18">
        <v>8.3741129999999995</v>
      </c>
      <c r="AJ18">
        <v>124.72021700000001</v>
      </c>
      <c r="AK18">
        <v>993</v>
      </c>
      <c r="AL18">
        <v>45</v>
      </c>
      <c r="AM18">
        <v>1266</v>
      </c>
      <c r="AN18">
        <v>107</v>
      </c>
      <c r="AO18">
        <v>14.682566</v>
      </c>
      <c r="AP18">
        <v>8064.7</v>
      </c>
      <c r="AQ18">
        <v>1307.5</v>
      </c>
      <c r="AR18">
        <v>136</v>
      </c>
      <c r="AS18">
        <v>72845</v>
      </c>
      <c r="AT18">
        <v>1.046</v>
      </c>
      <c r="AU18">
        <v>29.425000000000001</v>
      </c>
      <c r="AV18">
        <v>11380</v>
      </c>
      <c r="AW18">
        <v>0</v>
      </c>
      <c r="AX18" s="29">
        <v>0.51</v>
      </c>
      <c r="AY18">
        <v>0.83545454545454545</v>
      </c>
      <c r="AZ18" t="s">
        <v>67</v>
      </c>
      <c r="BA18" t="s">
        <v>369</v>
      </c>
      <c r="BB18">
        <v>1</v>
      </c>
      <c r="BC18" t="s">
        <v>370</v>
      </c>
      <c r="BD18">
        <v>7</v>
      </c>
      <c r="BE18">
        <v>36928.597000000002</v>
      </c>
      <c r="BF18">
        <v>0.11650610501124643</v>
      </c>
      <c r="BG18">
        <v>9.733555500485043E-2</v>
      </c>
      <c r="BH18">
        <v>166289.95399999997</v>
      </c>
      <c r="BI18">
        <v>2.587292194452108E-2</v>
      </c>
      <c r="BJ18">
        <v>2.1615650242740793E-2</v>
      </c>
      <c r="BK18">
        <v>1</v>
      </c>
      <c r="BL18" t="s">
        <v>67</v>
      </c>
      <c r="BM18">
        <v>0</v>
      </c>
      <c r="BN18" t="s">
        <v>345</v>
      </c>
    </row>
    <row r="19" spans="1:66">
      <c r="A19" s="144" t="str">
        <f t="shared" si="20"/>
        <v>청룡교통</v>
      </c>
      <c r="B19" s="144" t="str">
        <f t="shared" si="21"/>
        <v>43-1</v>
      </c>
      <c r="C19" s="145" t="str">
        <f t="shared" si="22"/>
        <v>73아1049</v>
      </c>
      <c r="D19" s="133" t="str">
        <f t="shared" si="23"/>
        <v>대형</v>
      </c>
      <c r="E19" s="129" t="str">
        <f t="shared" si="16"/>
        <v>D</v>
      </c>
      <c r="F19" s="152">
        <f t="shared" si="17"/>
        <v>0.80173913043478273</v>
      </c>
      <c r="G19" s="153">
        <f t="shared" si="18"/>
        <v>1.8440000000000001</v>
      </c>
      <c r="H19" s="154">
        <f t="shared" si="19"/>
        <v>2.2999999999999998</v>
      </c>
      <c r="I19" s="155">
        <f t="shared" si="24"/>
        <v>5621.42</v>
      </c>
      <c r="J19" s="156">
        <f t="shared" si="25"/>
        <v>2.2269272158498204E-2</v>
      </c>
      <c r="K19" s="156">
        <f t="shared" si="26"/>
        <v>0.43615872233011094</v>
      </c>
      <c r="L19" s="156">
        <f t="shared" si="27"/>
        <v>0.20350729886754593</v>
      </c>
      <c r="M19" s="157">
        <f t="shared" si="28"/>
        <v>15.659000000000001</v>
      </c>
      <c r="N19" s="158">
        <f t="shared" si="29"/>
        <v>8.8999999999999996E-2</v>
      </c>
      <c r="O19" s="158">
        <f t="shared" si="30"/>
        <v>13.750999999999999</v>
      </c>
      <c r="P19" s="159">
        <f t="shared" si="31"/>
        <v>7.9733333333333327</v>
      </c>
      <c r="Q19" s="160">
        <f t="shared" si="32"/>
        <v>103</v>
      </c>
      <c r="R19" s="161">
        <f t="shared" si="33"/>
        <v>26.279804733339986</v>
      </c>
      <c r="S19" s="146">
        <f t="shared" si="34"/>
        <v>5</v>
      </c>
      <c r="T19" s="146">
        <f t="shared" si="35"/>
        <v>773</v>
      </c>
      <c r="U19" t="s">
        <v>118</v>
      </c>
      <c r="V19" t="s">
        <v>121</v>
      </c>
      <c r="W19" s="4" t="s">
        <v>118</v>
      </c>
      <c r="X19" s="4" t="s">
        <v>121</v>
      </c>
      <c r="Y19" s="4" t="s">
        <v>207</v>
      </c>
      <c r="Z19" s="4" t="s">
        <v>190</v>
      </c>
      <c r="AA19" s="4" t="s">
        <v>48</v>
      </c>
      <c r="AB19" s="4">
        <v>532</v>
      </c>
      <c r="AC19" s="4">
        <v>5621.42</v>
      </c>
      <c r="AD19" s="4">
        <v>3048.491</v>
      </c>
      <c r="AE19" s="4">
        <v>1.8440000000000001</v>
      </c>
      <c r="AF19" s="4">
        <v>2.2999999999999998</v>
      </c>
      <c r="AG19" s="4">
        <v>15.659000000000001</v>
      </c>
      <c r="AH19" s="4">
        <v>394.97325899999998</v>
      </c>
      <c r="AI19" s="4">
        <v>8.7957669999999997</v>
      </c>
      <c r="AJ19" s="4">
        <v>172.27103199999999</v>
      </c>
      <c r="AK19" s="4">
        <v>1144</v>
      </c>
      <c r="AL19" s="4">
        <v>5</v>
      </c>
      <c r="AM19" s="4">
        <v>773</v>
      </c>
      <c r="AN19" s="4">
        <v>103</v>
      </c>
      <c r="AO19" s="4">
        <v>14.232405999999999</v>
      </c>
      <c r="AP19" s="4">
        <v>13134.6</v>
      </c>
      <c r="AQ19" s="4">
        <v>478.4</v>
      </c>
      <c r="AR19" s="4">
        <v>195</v>
      </c>
      <c r="AS19" s="4">
        <v>124952</v>
      </c>
      <c r="AT19" s="4">
        <v>8.8999999999999996E-2</v>
      </c>
      <c r="AU19" s="4">
        <v>13.750999999999999</v>
      </c>
      <c r="AV19" s="4">
        <v>46126</v>
      </c>
      <c r="AW19" s="4">
        <v>0</v>
      </c>
      <c r="AX19" s="30">
        <v>0.53</v>
      </c>
      <c r="AY19">
        <v>0.80173913043478273</v>
      </c>
      <c r="AZ19" t="s">
        <v>67</v>
      </c>
      <c r="BA19" t="s">
        <v>369</v>
      </c>
      <c r="BB19">
        <v>3</v>
      </c>
      <c r="BC19" t="s">
        <v>377</v>
      </c>
      <c r="BD19">
        <v>12</v>
      </c>
      <c r="BE19">
        <v>36928.597000000002</v>
      </c>
      <c r="BF19">
        <v>0.15222403385647171</v>
      </c>
      <c r="BG19">
        <v>0.12204396453536255</v>
      </c>
      <c r="BH19">
        <v>166289.95399999997</v>
      </c>
      <c r="BI19">
        <v>3.3804928468499071E-2</v>
      </c>
      <c r="BJ19">
        <v>2.7102733954744478E-2</v>
      </c>
      <c r="BK19">
        <v>1</v>
      </c>
      <c r="BL19" t="s">
        <v>70</v>
      </c>
      <c r="BM19">
        <v>1</v>
      </c>
      <c r="BN19" t="s">
        <v>344</v>
      </c>
    </row>
    <row r="20" spans="1:66">
      <c r="A20" s="141" t="str">
        <f t="shared" si="20"/>
        <v>청룡교통</v>
      </c>
      <c r="B20" s="141" t="str">
        <f t="shared" si="21"/>
        <v>43-1</v>
      </c>
      <c r="C20" s="142" t="str">
        <f t="shared" si="22"/>
        <v>73아1056</v>
      </c>
      <c r="D20" s="116" t="str">
        <f t="shared" si="23"/>
        <v>대형</v>
      </c>
      <c r="E20" s="112" t="str">
        <f t="shared" si="16"/>
        <v>B</v>
      </c>
      <c r="F20" s="162">
        <f t="shared" si="17"/>
        <v>0.91681818181818175</v>
      </c>
      <c r="G20" s="163">
        <f t="shared" si="18"/>
        <v>2.0169999999999999</v>
      </c>
      <c r="H20" s="164">
        <f t="shared" si="19"/>
        <v>2.2000000000000002</v>
      </c>
      <c r="I20" s="165">
        <f t="shared" si="24"/>
        <v>5471.3969999999999</v>
      </c>
      <c r="J20" s="166">
        <f t="shared" si="25"/>
        <v>2.074099204411629E-2</v>
      </c>
      <c r="K20" s="166">
        <f t="shared" si="26"/>
        <v>0.33574566552278645</v>
      </c>
      <c r="L20" s="166">
        <f t="shared" si="27"/>
        <v>7.456962088475759E-2</v>
      </c>
      <c r="M20" s="167">
        <f t="shared" si="28"/>
        <v>9.4079999999999995</v>
      </c>
      <c r="N20" s="168">
        <f t="shared" si="29"/>
        <v>3.6999999999999998E-2</v>
      </c>
      <c r="O20" s="168">
        <f t="shared" si="30"/>
        <v>8.6449999999999996</v>
      </c>
      <c r="P20" s="169">
        <f t="shared" si="31"/>
        <v>9.5016666666666669</v>
      </c>
      <c r="Q20" s="170">
        <f t="shared" si="32"/>
        <v>97</v>
      </c>
      <c r="R20" s="171">
        <f t="shared" si="33"/>
        <v>23.983260784667554</v>
      </c>
      <c r="S20" s="143">
        <f t="shared" si="34"/>
        <v>2</v>
      </c>
      <c r="T20" s="143">
        <f t="shared" si="35"/>
        <v>473</v>
      </c>
      <c r="U20" t="s">
        <v>118</v>
      </c>
      <c r="V20" s="5" t="s">
        <v>121</v>
      </c>
      <c r="W20" t="s">
        <v>118</v>
      </c>
      <c r="X20" s="5" t="s">
        <v>121</v>
      </c>
      <c r="Y20" t="s">
        <v>208</v>
      </c>
      <c r="Z20" t="s">
        <v>190</v>
      </c>
      <c r="AA20" t="s">
        <v>48</v>
      </c>
      <c r="AB20">
        <v>532</v>
      </c>
      <c r="AC20" s="1">
        <v>5471.3969999999999</v>
      </c>
      <c r="AD20" s="1">
        <v>2712.4960000000001</v>
      </c>
      <c r="AE20" s="28">
        <v>2.0169999999999999</v>
      </c>
      <c r="AF20">
        <v>2.2000000000000002</v>
      </c>
      <c r="AG20">
        <v>9.4079999999999995</v>
      </c>
      <c r="AH20">
        <v>354.51322599999997</v>
      </c>
      <c r="AI20">
        <v>7.3529559999999998</v>
      </c>
      <c r="AJ20">
        <v>119.026279</v>
      </c>
      <c r="AK20">
        <v>408</v>
      </c>
      <c r="AL20">
        <v>2</v>
      </c>
      <c r="AM20">
        <v>473</v>
      </c>
      <c r="AN20">
        <v>97</v>
      </c>
      <c r="AO20">
        <v>15.433548</v>
      </c>
      <c r="AP20">
        <v>4486.3</v>
      </c>
      <c r="AQ20">
        <v>570.1</v>
      </c>
      <c r="AR20">
        <v>52</v>
      </c>
      <c r="AS20">
        <v>23671</v>
      </c>
      <c r="AT20">
        <v>3.6999999999999998E-2</v>
      </c>
      <c r="AU20">
        <v>8.6449999999999996</v>
      </c>
      <c r="AV20">
        <v>43473</v>
      </c>
      <c r="AW20">
        <v>0</v>
      </c>
      <c r="AX20" s="29">
        <v>0.46</v>
      </c>
      <c r="AY20">
        <v>0.91681818181818175</v>
      </c>
      <c r="AZ20" t="s">
        <v>68</v>
      </c>
      <c r="BA20" t="s">
        <v>369</v>
      </c>
      <c r="BB20">
        <v>1</v>
      </c>
      <c r="BC20" t="s">
        <v>393</v>
      </c>
      <c r="BD20">
        <v>9</v>
      </c>
      <c r="BE20">
        <v>36928.597000000002</v>
      </c>
      <c r="BF20">
        <v>0.14816151829434515</v>
      </c>
      <c r="BG20">
        <v>0.13583717381804281</v>
      </c>
      <c r="BH20">
        <v>166289.95399999997</v>
      </c>
      <c r="BI20">
        <v>3.2902751299095319E-2</v>
      </c>
      <c r="BJ20">
        <v>3.0165840622852387E-2</v>
      </c>
      <c r="BK20">
        <v>1</v>
      </c>
      <c r="BL20" t="s">
        <v>69</v>
      </c>
      <c r="BM20">
        <v>1</v>
      </c>
      <c r="BN20" t="s">
        <v>344</v>
      </c>
    </row>
    <row r="21" spans="1:66">
      <c r="A21" s="144" t="str">
        <f t="shared" si="20"/>
        <v>청룡교통</v>
      </c>
      <c r="B21" s="144" t="str">
        <f t="shared" si="21"/>
        <v>43-1</v>
      </c>
      <c r="C21" s="145" t="str">
        <f t="shared" si="22"/>
        <v>73아1070</v>
      </c>
      <c r="D21" s="133" t="str">
        <f t="shared" si="23"/>
        <v>대형</v>
      </c>
      <c r="E21" s="129" t="str">
        <f t="shared" si="16"/>
        <v>C</v>
      </c>
      <c r="F21" s="152">
        <f t="shared" si="17"/>
        <v>0.85545454545454536</v>
      </c>
      <c r="G21" s="153">
        <f t="shared" si="18"/>
        <v>1.8819999999999999</v>
      </c>
      <c r="H21" s="154">
        <f t="shared" si="19"/>
        <v>2.2000000000000002</v>
      </c>
      <c r="I21" s="155">
        <f t="shared" si="24"/>
        <v>2082.672</v>
      </c>
      <c r="J21" s="156">
        <f t="shared" si="25"/>
        <v>3.6107864233311769E-2</v>
      </c>
      <c r="K21" s="156">
        <f t="shared" si="26"/>
        <v>0.38624187117257314</v>
      </c>
      <c r="L21" s="156">
        <f t="shared" si="27"/>
        <v>0.17045410895234583</v>
      </c>
      <c r="M21" s="157">
        <f t="shared" si="28"/>
        <v>14.912000000000001</v>
      </c>
      <c r="N21" s="158">
        <f t="shared" si="29"/>
        <v>0.67200000000000004</v>
      </c>
      <c r="O21" s="158">
        <f t="shared" si="30"/>
        <v>32.841999999999999</v>
      </c>
      <c r="P21" s="159">
        <f t="shared" si="31"/>
        <v>10.31</v>
      </c>
      <c r="Q21" s="160">
        <f t="shared" si="32"/>
        <v>100</v>
      </c>
      <c r="R21" s="161">
        <f t="shared" si="33"/>
        <v>26.424527264599242</v>
      </c>
      <c r="S21" s="146">
        <f t="shared" si="34"/>
        <v>14</v>
      </c>
      <c r="T21" s="146">
        <f t="shared" si="35"/>
        <v>684</v>
      </c>
      <c r="U21" t="s">
        <v>118</v>
      </c>
      <c r="V21" s="5" t="s">
        <v>121</v>
      </c>
      <c r="W21" t="s">
        <v>118</v>
      </c>
      <c r="X21" s="5" t="s">
        <v>121</v>
      </c>
      <c r="Y21" t="s">
        <v>378</v>
      </c>
      <c r="Z21" t="s">
        <v>190</v>
      </c>
      <c r="AA21" t="s">
        <v>48</v>
      </c>
      <c r="AB21">
        <v>532</v>
      </c>
      <c r="AC21" s="1">
        <v>2082.672</v>
      </c>
      <c r="AD21" s="1">
        <v>1106.7760000000001</v>
      </c>
      <c r="AE21" s="28">
        <v>1.8819999999999999</v>
      </c>
      <c r="AF21">
        <v>2.2000000000000002</v>
      </c>
      <c r="AG21">
        <v>14.912000000000001</v>
      </c>
      <c r="AH21">
        <v>136.44218799999999</v>
      </c>
      <c r="AI21">
        <v>4.9266360000000002</v>
      </c>
      <c r="AJ21">
        <v>52.699686</v>
      </c>
      <c r="AK21">
        <v>355</v>
      </c>
      <c r="AL21">
        <v>14</v>
      </c>
      <c r="AM21">
        <v>684</v>
      </c>
      <c r="AN21">
        <v>100</v>
      </c>
      <c r="AO21">
        <v>15.264135</v>
      </c>
      <c r="AP21">
        <v>4697.3999999999996</v>
      </c>
      <c r="AQ21">
        <v>618.6</v>
      </c>
      <c r="AR21">
        <v>42</v>
      </c>
      <c r="AS21">
        <v>20963</v>
      </c>
      <c r="AT21">
        <v>0.67200000000000004</v>
      </c>
      <c r="AU21">
        <v>32.841999999999999</v>
      </c>
      <c r="AV21">
        <v>14197</v>
      </c>
      <c r="AW21">
        <v>0</v>
      </c>
      <c r="AX21" s="29">
        <v>0.52</v>
      </c>
      <c r="AY21">
        <v>0.85545454545454536</v>
      </c>
      <c r="AZ21" t="s">
        <v>69</v>
      </c>
      <c r="BA21" t="s">
        <v>369</v>
      </c>
      <c r="BB21">
        <v>3</v>
      </c>
      <c r="BC21" t="s">
        <v>394</v>
      </c>
      <c r="BD21">
        <v>9</v>
      </c>
      <c r="BE21">
        <v>36928.597000000002</v>
      </c>
      <c r="BF21">
        <v>5.6397268490866306E-2</v>
      </c>
      <c r="BG21">
        <v>4.8245299681731989E-2</v>
      </c>
      <c r="BH21">
        <v>166289.95399999997</v>
      </c>
      <c r="BI21">
        <v>1.2524340466171518E-2</v>
      </c>
      <c r="BJ21">
        <v>1.0714003980606724E-2</v>
      </c>
      <c r="BK21">
        <v>1</v>
      </c>
      <c r="BL21" t="s">
        <v>70</v>
      </c>
      <c r="BM21">
        <v>2</v>
      </c>
      <c r="BN21" t="s">
        <v>344</v>
      </c>
    </row>
    <row r="22" spans="1:66">
      <c r="A22" s="141" t="str">
        <f t="shared" si="20"/>
        <v>청룡교통</v>
      </c>
      <c r="B22" s="141" t="str">
        <f t="shared" si="21"/>
        <v>43-1</v>
      </c>
      <c r="C22" s="142" t="str">
        <f t="shared" si="22"/>
        <v>73아1076</v>
      </c>
      <c r="D22" s="116" t="str">
        <f t="shared" si="23"/>
        <v>대형</v>
      </c>
      <c r="E22" s="112" t="str">
        <f t="shared" si="16"/>
        <v>C</v>
      </c>
      <c r="F22" s="162">
        <f t="shared" si="17"/>
        <v>0.86565217391304361</v>
      </c>
      <c r="G22" s="163">
        <f t="shared" si="18"/>
        <v>1.9910000000000001</v>
      </c>
      <c r="H22" s="164">
        <f t="shared" si="19"/>
        <v>2.2999999999999998</v>
      </c>
      <c r="I22" s="165">
        <f t="shared" si="24"/>
        <v>5143.5910000000003</v>
      </c>
      <c r="J22" s="166">
        <f t="shared" si="25"/>
        <v>2.0417675721875556E-2</v>
      </c>
      <c r="K22" s="166">
        <f t="shared" si="26"/>
        <v>0.35330232990755983</v>
      </c>
      <c r="L22" s="166">
        <f t="shared" si="27"/>
        <v>0.14795111042071579</v>
      </c>
      <c r="M22" s="167">
        <f t="shared" si="28"/>
        <v>12.804</v>
      </c>
      <c r="N22" s="168">
        <f t="shared" si="29"/>
        <v>7.8E-2</v>
      </c>
      <c r="O22" s="168">
        <f t="shared" si="30"/>
        <v>9.41</v>
      </c>
      <c r="P22" s="169">
        <f t="shared" si="31"/>
        <v>6.1883333333333335</v>
      </c>
      <c r="Q22" s="170">
        <f t="shared" si="32"/>
        <v>95</v>
      </c>
      <c r="R22" s="171">
        <f t="shared" si="33"/>
        <v>25.762344421119654</v>
      </c>
      <c r="S22" s="143">
        <f t="shared" si="34"/>
        <v>4</v>
      </c>
      <c r="T22" s="143">
        <f t="shared" si="35"/>
        <v>484</v>
      </c>
      <c r="U22" t="s">
        <v>118</v>
      </c>
      <c r="V22" t="s">
        <v>121</v>
      </c>
      <c r="W22" s="4" t="s">
        <v>118</v>
      </c>
      <c r="X22" s="4" t="s">
        <v>121</v>
      </c>
      <c r="Y22" s="4" t="s">
        <v>209</v>
      </c>
      <c r="Z22" s="4" t="s">
        <v>190</v>
      </c>
      <c r="AA22" s="4" t="s">
        <v>48</v>
      </c>
      <c r="AB22" s="4">
        <v>532</v>
      </c>
      <c r="AC22" s="4">
        <v>5143.5910000000003</v>
      </c>
      <c r="AD22" s="4">
        <v>2584.0520000000001</v>
      </c>
      <c r="AE22" s="4">
        <v>1.9910000000000001</v>
      </c>
      <c r="AF22" s="4">
        <v>2.2999999999999998</v>
      </c>
      <c r="AG22" s="4">
        <v>12.804</v>
      </c>
      <c r="AH22" s="4">
        <v>318.79573799999997</v>
      </c>
      <c r="AI22" s="4">
        <v>6.5090680000000001</v>
      </c>
      <c r="AJ22" s="4">
        <v>112.631277</v>
      </c>
      <c r="AK22" s="4">
        <v>761</v>
      </c>
      <c r="AL22" s="4">
        <v>4</v>
      </c>
      <c r="AM22" s="4">
        <v>484</v>
      </c>
      <c r="AN22" s="4">
        <v>95</v>
      </c>
      <c r="AO22" s="4">
        <v>16.134440000000001</v>
      </c>
      <c r="AP22" s="4">
        <v>5695.8</v>
      </c>
      <c r="AQ22" s="4">
        <v>371.3</v>
      </c>
      <c r="AR22" s="4">
        <v>43</v>
      </c>
      <c r="AS22" s="4">
        <v>18400</v>
      </c>
      <c r="AT22" s="4">
        <v>7.8E-2</v>
      </c>
      <c r="AU22" s="4">
        <v>9.41</v>
      </c>
      <c r="AV22" s="4">
        <v>40152</v>
      </c>
      <c r="AW22" s="4">
        <v>0</v>
      </c>
      <c r="AX22" s="30">
        <v>0.51</v>
      </c>
      <c r="AY22">
        <v>0.86565217391304361</v>
      </c>
      <c r="AZ22" t="s">
        <v>69</v>
      </c>
      <c r="BA22" t="s">
        <v>369</v>
      </c>
      <c r="BB22">
        <v>2</v>
      </c>
      <c r="BC22" t="s">
        <v>371</v>
      </c>
      <c r="BD22">
        <v>11</v>
      </c>
      <c r="BE22">
        <v>36928.597000000002</v>
      </c>
      <c r="BF22">
        <v>0.13928476622060676</v>
      </c>
      <c r="BG22">
        <v>0.1205721606718383</v>
      </c>
      <c r="BH22">
        <v>166289.95399999997</v>
      </c>
      <c r="BI22">
        <v>3.0931459635859911E-2</v>
      </c>
      <c r="BJ22">
        <v>2.6775885276085692E-2</v>
      </c>
      <c r="BK22">
        <v>1</v>
      </c>
      <c r="BL22" t="s">
        <v>67</v>
      </c>
      <c r="BM22">
        <v>1</v>
      </c>
      <c r="BN22" t="s">
        <v>344</v>
      </c>
    </row>
    <row r="23" spans="1:66">
      <c r="A23" s="144" t="str">
        <f t="shared" si="20"/>
        <v>청룡교통</v>
      </c>
      <c r="B23" s="144" t="str">
        <f t="shared" si="21"/>
        <v>43-1</v>
      </c>
      <c r="C23" s="145" t="str">
        <f t="shared" si="22"/>
        <v>73아1077</v>
      </c>
      <c r="D23" s="133" t="str">
        <f t="shared" si="23"/>
        <v>대형</v>
      </c>
      <c r="E23" s="129" t="str">
        <f t="shared" si="16"/>
        <v>B</v>
      </c>
      <c r="F23" s="152">
        <f t="shared" si="17"/>
        <v>0.90304347826086961</v>
      </c>
      <c r="G23" s="153">
        <f t="shared" si="18"/>
        <v>2.077</v>
      </c>
      <c r="H23" s="154">
        <f t="shared" si="19"/>
        <v>2.2999999999999998</v>
      </c>
      <c r="I23" s="155">
        <f t="shared" si="24"/>
        <v>3366.3429999999998</v>
      </c>
      <c r="J23" s="156">
        <f t="shared" si="25"/>
        <v>2.2371228378208222E-2</v>
      </c>
      <c r="K23" s="156">
        <f t="shared" si="26"/>
        <v>0.37889073250583977</v>
      </c>
      <c r="L23" s="156">
        <f t="shared" si="27"/>
        <v>0.12951740211856011</v>
      </c>
      <c r="M23" s="157">
        <f t="shared" si="28"/>
        <v>11.510999999999999</v>
      </c>
      <c r="N23" s="158">
        <f t="shared" si="29"/>
        <v>0.20799999999999999</v>
      </c>
      <c r="O23" s="158">
        <f t="shared" si="30"/>
        <v>13.754</v>
      </c>
      <c r="P23" s="159">
        <f t="shared" si="31"/>
        <v>5.4899999999999993</v>
      </c>
      <c r="Q23" s="160">
        <f t="shared" si="32"/>
        <v>99</v>
      </c>
      <c r="R23" s="161">
        <f t="shared" si="33"/>
        <v>26.156100938867166</v>
      </c>
      <c r="S23" s="146">
        <f t="shared" si="34"/>
        <v>7</v>
      </c>
      <c r="T23" s="146">
        <f t="shared" si="35"/>
        <v>463</v>
      </c>
      <c r="U23" t="s">
        <v>118</v>
      </c>
      <c r="V23" s="5" t="s">
        <v>121</v>
      </c>
      <c r="W23" t="s">
        <v>118</v>
      </c>
      <c r="X23" s="5" t="s">
        <v>121</v>
      </c>
      <c r="Y23" t="s">
        <v>210</v>
      </c>
      <c r="Z23" t="s">
        <v>190</v>
      </c>
      <c r="AA23" t="s">
        <v>48</v>
      </c>
      <c r="AB23">
        <v>532</v>
      </c>
      <c r="AC23" s="1">
        <v>3366.3429999999998</v>
      </c>
      <c r="AD23" s="1">
        <v>1620.932</v>
      </c>
      <c r="AE23" s="28">
        <v>2.077</v>
      </c>
      <c r="AF23">
        <v>2.2999999999999998</v>
      </c>
      <c r="AG23">
        <v>11.510999999999999</v>
      </c>
      <c r="AH23">
        <v>214.95547400000001</v>
      </c>
      <c r="AI23">
        <v>4.8088179999999996</v>
      </c>
      <c r="AJ23">
        <v>81.444637</v>
      </c>
      <c r="AK23">
        <v>436</v>
      </c>
      <c r="AL23">
        <v>7</v>
      </c>
      <c r="AM23">
        <v>463</v>
      </c>
      <c r="AN23">
        <v>99</v>
      </c>
      <c r="AO23">
        <v>15.660652000000001</v>
      </c>
      <c r="AP23">
        <v>4236.5</v>
      </c>
      <c r="AQ23">
        <v>329.4</v>
      </c>
      <c r="AR23">
        <v>39</v>
      </c>
      <c r="AS23">
        <v>20777</v>
      </c>
      <c r="AT23">
        <v>0.20799999999999999</v>
      </c>
      <c r="AU23">
        <v>13.754</v>
      </c>
      <c r="AV23">
        <v>26692</v>
      </c>
      <c r="AW23">
        <v>0</v>
      </c>
      <c r="AX23" s="29">
        <v>0.49</v>
      </c>
      <c r="AY23">
        <v>0.90304347826086961</v>
      </c>
      <c r="AZ23" t="s">
        <v>68</v>
      </c>
      <c r="BA23" t="s">
        <v>369</v>
      </c>
      <c r="BB23">
        <v>2</v>
      </c>
      <c r="BC23" t="s">
        <v>487</v>
      </c>
      <c r="BD23">
        <v>9</v>
      </c>
      <c r="BE23">
        <v>36928.597000000002</v>
      </c>
      <c r="BF23">
        <v>9.1158161248313871E-2</v>
      </c>
      <c r="BG23">
        <v>8.2319783005542574E-2</v>
      </c>
      <c r="BH23">
        <v>166289.95399999997</v>
      </c>
      <c r="BI23">
        <v>2.0243814608307611E-2</v>
      </c>
      <c r="BJ23">
        <v>1.8281044757154308E-2</v>
      </c>
      <c r="BK23">
        <v>1</v>
      </c>
      <c r="BL23" t="s">
        <v>67</v>
      </c>
      <c r="BM23">
        <v>2</v>
      </c>
      <c r="BN23" t="s">
        <v>344</v>
      </c>
    </row>
    <row r="24" spans="1:66">
      <c r="A24" s="141" t="str">
        <f t="shared" si="20"/>
        <v>청룡교통</v>
      </c>
      <c r="B24" s="141" t="str">
        <f t="shared" si="21"/>
        <v>43-1</v>
      </c>
      <c r="C24" s="142" t="str">
        <f t="shared" si="22"/>
        <v>73아1084</v>
      </c>
      <c r="D24" s="116" t="str">
        <f t="shared" si="23"/>
        <v>대형</v>
      </c>
      <c r="E24" s="112" t="str">
        <f t="shared" si="16"/>
        <v>D</v>
      </c>
      <c r="F24" s="162">
        <f t="shared" si="17"/>
        <v>0.83521739130434791</v>
      </c>
      <c r="G24" s="163">
        <f t="shared" si="18"/>
        <v>1.921</v>
      </c>
      <c r="H24" s="164">
        <f t="shared" si="19"/>
        <v>2.2999999999999998</v>
      </c>
      <c r="I24" s="165">
        <f t="shared" si="24"/>
        <v>5177.375</v>
      </c>
      <c r="J24" s="166">
        <f t="shared" si="25"/>
        <v>4.1713570685532761E-2</v>
      </c>
      <c r="K24" s="166">
        <f t="shared" si="26"/>
        <v>0.35463641208202529</v>
      </c>
      <c r="L24" s="166">
        <f t="shared" si="27"/>
        <v>9.522199956541684E-2</v>
      </c>
      <c r="M24" s="167">
        <f t="shared" si="28"/>
        <v>11.367000000000001</v>
      </c>
      <c r="N24" s="168">
        <f t="shared" si="29"/>
        <v>0</v>
      </c>
      <c r="O24" s="168">
        <f t="shared" si="30"/>
        <v>18.986000000000001</v>
      </c>
      <c r="P24" s="169">
        <f t="shared" si="31"/>
        <v>2.0533333333333332</v>
      </c>
      <c r="Q24" s="170">
        <f t="shared" si="32"/>
        <v>98</v>
      </c>
      <c r="R24" s="171">
        <f t="shared" si="33"/>
        <v>26.13481441627837</v>
      </c>
      <c r="S24" s="143">
        <f t="shared" si="34"/>
        <v>0</v>
      </c>
      <c r="T24" s="143">
        <f t="shared" si="35"/>
        <v>983</v>
      </c>
      <c r="U24" t="s">
        <v>118</v>
      </c>
      <c r="V24" s="5" t="s">
        <v>121</v>
      </c>
      <c r="W24" t="s">
        <v>118</v>
      </c>
      <c r="X24" s="5" t="s">
        <v>121</v>
      </c>
      <c r="Y24" t="s">
        <v>211</v>
      </c>
      <c r="Z24" t="s">
        <v>190</v>
      </c>
      <c r="AA24" t="s">
        <v>48</v>
      </c>
      <c r="AB24">
        <v>532</v>
      </c>
      <c r="AC24" s="1">
        <v>5177.375</v>
      </c>
      <c r="AD24" s="1">
        <v>2694.9789999999998</v>
      </c>
      <c r="AE24" s="28">
        <v>1.921</v>
      </c>
      <c r="AF24">
        <v>2.2999999999999998</v>
      </c>
      <c r="AG24">
        <v>11.367000000000001</v>
      </c>
      <c r="AH24">
        <v>328.17461500000002</v>
      </c>
      <c r="AI24">
        <v>13.689335</v>
      </c>
      <c r="AJ24">
        <v>116.382668</v>
      </c>
      <c r="AK24">
        <v>493</v>
      </c>
      <c r="AL24">
        <v>0</v>
      </c>
      <c r="AM24">
        <v>983</v>
      </c>
      <c r="AN24">
        <v>98</v>
      </c>
      <c r="AO24">
        <v>15.776281000000001</v>
      </c>
      <c r="AP24">
        <v>4709.6000000000004</v>
      </c>
      <c r="AQ24">
        <v>123.2</v>
      </c>
      <c r="AR24">
        <v>81</v>
      </c>
      <c r="AS24">
        <v>22096</v>
      </c>
      <c r="AT24">
        <v>0</v>
      </c>
      <c r="AU24">
        <v>18.986000000000001</v>
      </c>
      <c r="AV24">
        <v>41671</v>
      </c>
      <c r="AW24">
        <v>0</v>
      </c>
      <c r="AX24" s="29">
        <v>0.45</v>
      </c>
      <c r="AY24">
        <v>0.83521739130434791</v>
      </c>
      <c r="AZ24" t="s">
        <v>67</v>
      </c>
      <c r="BA24" t="s">
        <v>369</v>
      </c>
      <c r="BB24">
        <v>2</v>
      </c>
      <c r="BC24" t="s">
        <v>379</v>
      </c>
      <c r="BD24">
        <v>8</v>
      </c>
      <c r="BE24">
        <v>36928.597000000002</v>
      </c>
      <c r="BF24">
        <v>0.14019961278247314</v>
      </c>
      <c r="BG24">
        <v>0.11709715485005692</v>
      </c>
      <c r="BH24">
        <v>166289.95399999997</v>
      </c>
      <c r="BI24">
        <v>3.1134622840776064E-2</v>
      </c>
      <c r="BJ24">
        <v>2.6004178468317748E-2</v>
      </c>
      <c r="BK24">
        <v>1</v>
      </c>
      <c r="BL24" t="s">
        <v>70</v>
      </c>
      <c r="BM24">
        <v>1</v>
      </c>
      <c r="BN24" t="s">
        <v>344</v>
      </c>
    </row>
    <row r="25" spans="1:66">
      <c r="A25" s="144" t="str">
        <f t="shared" si="20"/>
        <v>청룡교통</v>
      </c>
      <c r="B25" s="144" t="str">
        <f t="shared" si="21"/>
        <v>43-1</v>
      </c>
      <c r="C25" s="145" t="str">
        <f t="shared" si="22"/>
        <v>75바1073</v>
      </c>
      <c r="D25" s="133" t="str">
        <f t="shared" si="23"/>
        <v>대형</v>
      </c>
      <c r="E25" s="129" t="str">
        <f t="shared" si="16"/>
        <v>C</v>
      </c>
      <c r="F25" s="152">
        <f t="shared" si="17"/>
        <v>0.88217391304347825</v>
      </c>
      <c r="G25" s="153">
        <f t="shared" si="18"/>
        <v>2.0289999999999999</v>
      </c>
      <c r="H25" s="154">
        <f t="shared" si="19"/>
        <v>2.2999999999999998</v>
      </c>
      <c r="I25" s="155">
        <f t="shared" si="24"/>
        <v>5763.3919999999998</v>
      </c>
      <c r="J25" s="156">
        <f t="shared" si="25"/>
        <v>3.4806119240149452E-2</v>
      </c>
      <c r="K25" s="156">
        <f t="shared" si="26"/>
        <v>0.38642368321961867</v>
      </c>
      <c r="L25" s="156">
        <f t="shared" si="27"/>
        <v>0.18565455898193287</v>
      </c>
      <c r="M25" s="157">
        <f t="shared" si="28"/>
        <v>13.909000000000001</v>
      </c>
      <c r="N25" s="158">
        <f t="shared" si="29"/>
        <v>1.7000000000000001E-2</v>
      </c>
      <c r="O25" s="158">
        <f t="shared" si="30"/>
        <v>23.32</v>
      </c>
      <c r="P25" s="159">
        <f t="shared" si="31"/>
        <v>35.594999999999999</v>
      </c>
      <c r="Q25" s="160">
        <f t="shared" si="32"/>
        <v>107</v>
      </c>
      <c r="R25" s="161">
        <f t="shared" si="33"/>
        <v>26.183308152864445</v>
      </c>
      <c r="S25" s="146">
        <f t="shared" si="34"/>
        <v>1</v>
      </c>
      <c r="T25" s="146">
        <f t="shared" si="35"/>
        <v>1344</v>
      </c>
      <c r="U25" t="s">
        <v>118</v>
      </c>
      <c r="V25" t="s">
        <v>121</v>
      </c>
      <c r="W25" s="4" t="s">
        <v>118</v>
      </c>
      <c r="X25" s="4" t="s">
        <v>121</v>
      </c>
      <c r="Y25" s="4" t="s">
        <v>212</v>
      </c>
      <c r="Z25" s="4" t="s">
        <v>190</v>
      </c>
      <c r="AA25" s="4" t="s">
        <v>48</v>
      </c>
      <c r="AB25" s="4">
        <v>532</v>
      </c>
      <c r="AC25" s="4">
        <v>5763.3919999999998</v>
      </c>
      <c r="AD25" s="4">
        <v>2840.9810000000002</v>
      </c>
      <c r="AE25" s="4">
        <v>2.0289999999999999</v>
      </c>
      <c r="AF25" s="4">
        <v>2.2999999999999998</v>
      </c>
      <c r="AG25" s="4">
        <v>13.909000000000001</v>
      </c>
      <c r="AH25" s="4">
        <v>380.31852700000002</v>
      </c>
      <c r="AI25" s="4">
        <v>13.237412000000001</v>
      </c>
      <c r="AJ25" s="4">
        <v>146.96408600000001</v>
      </c>
      <c r="AK25" s="4">
        <v>1070</v>
      </c>
      <c r="AL25" s="4">
        <v>1</v>
      </c>
      <c r="AM25" s="4">
        <v>1344</v>
      </c>
      <c r="AN25" s="4">
        <v>107</v>
      </c>
      <c r="AO25" s="4">
        <v>15.154118</v>
      </c>
      <c r="AP25" s="4">
        <v>10292</v>
      </c>
      <c r="AQ25" s="4">
        <v>2135.6999999999998</v>
      </c>
      <c r="AR25" s="4">
        <v>124</v>
      </c>
      <c r="AS25" s="4">
        <v>51083</v>
      </c>
      <c r="AT25" s="4">
        <v>1.7000000000000001E-2</v>
      </c>
      <c r="AU25" s="4">
        <v>23.32</v>
      </c>
      <c r="AV25" s="4">
        <v>45932</v>
      </c>
      <c r="AW25" s="4">
        <v>0</v>
      </c>
      <c r="AX25" s="30">
        <v>0.54</v>
      </c>
      <c r="AY25">
        <v>0.88217391304347825</v>
      </c>
      <c r="AZ25" t="s">
        <v>69</v>
      </c>
      <c r="BA25" t="s">
        <v>369</v>
      </c>
      <c r="BB25">
        <v>1</v>
      </c>
      <c r="BC25" t="s">
        <v>372</v>
      </c>
      <c r="BD25">
        <v>11</v>
      </c>
      <c r="BE25">
        <v>36928.597000000002</v>
      </c>
      <c r="BF25">
        <v>0.15606853409567656</v>
      </c>
      <c r="BG25">
        <v>0.1376795894261425</v>
      </c>
      <c r="BH25">
        <v>166289.95399999997</v>
      </c>
      <c r="BI25">
        <v>3.4658690205663298E-2</v>
      </c>
      <c r="BJ25">
        <v>3.0574992359691664E-2</v>
      </c>
      <c r="BK25">
        <v>1</v>
      </c>
      <c r="BL25" t="s">
        <v>67</v>
      </c>
      <c r="BM25">
        <v>1</v>
      </c>
      <c r="BN25" t="s">
        <v>344</v>
      </c>
    </row>
    <row r="26" spans="1:66">
      <c r="A26" s="141" t="str">
        <f t="shared" si="20"/>
        <v>청룡교통</v>
      </c>
      <c r="B26" s="141" t="str">
        <f t="shared" si="21"/>
        <v>44</v>
      </c>
      <c r="C26" s="142" t="str">
        <f t="shared" si="22"/>
        <v>73아1052</v>
      </c>
      <c r="D26" s="116" t="str">
        <f t="shared" si="23"/>
        <v>대형</v>
      </c>
      <c r="E26" s="112" t="str">
        <f t="shared" si="16"/>
        <v>B</v>
      </c>
      <c r="F26" s="162">
        <f t="shared" si="17"/>
        <v>0.90076923076923077</v>
      </c>
      <c r="G26" s="163">
        <f t="shared" si="18"/>
        <v>2.3420000000000001</v>
      </c>
      <c r="H26" s="164">
        <f t="shared" si="19"/>
        <v>2.6</v>
      </c>
      <c r="I26" s="165">
        <f t="shared" si="24"/>
        <v>6535.6139999999996</v>
      </c>
      <c r="J26" s="166">
        <f t="shared" si="25"/>
        <v>1.4230243331161033E-2</v>
      </c>
      <c r="K26" s="166">
        <f t="shared" si="26"/>
        <v>0.32342540530289349</v>
      </c>
      <c r="L26" s="166">
        <f t="shared" si="27"/>
        <v>0.14795855446787404</v>
      </c>
      <c r="M26" s="167">
        <f t="shared" si="28"/>
        <v>9.8789999999999996</v>
      </c>
      <c r="N26" s="168">
        <f t="shared" si="29"/>
        <v>0</v>
      </c>
      <c r="O26" s="168">
        <f t="shared" si="30"/>
        <v>11.981</v>
      </c>
      <c r="P26" s="169">
        <f t="shared" si="31"/>
        <v>2.0583333333333331</v>
      </c>
      <c r="Q26" s="170">
        <f t="shared" si="32"/>
        <v>93</v>
      </c>
      <c r="R26" s="171">
        <f t="shared" si="33"/>
        <v>28.643709624353903</v>
      </c>
      <c r="S26" s="143">
        <f t="shared" si="34"/>
        <v>0</v>
      </c>
      <c r="T26" s="143">
        <f t="shared" si="35"/>
        <v>783</v>
      </c>
      <c r="U26" t="s">
        <v>118</v>
      </c>
      <c r="V26" s="5" t="s">
        <v>122</v>
      </c>
      <c r="W26" t="s">
        <v>118</v>
      </c>
      <c r="X26" s="5" t="s">
        <v>122</v>
      </c>
      <c r="Y26" t="s">
        <v>213</v>
      </c>
      <c r="Z26" t="s">
        <v>190</v>
      </c>
      <c r="AA26" t="s">
        <v>48</v>
      </c>
      <c r="AB26">
        <v>532</v>
      </c>
      <c r="AC26" s="1">
        <v>6535.6139999999996</v>
      </c>
      <c r="AD26" s="1">
        <v>2790.9430000000002</v>
      </c>
      <c r="AE26" s="28">
        <v>2.3420000000000001</v>
      </c>
      <c r="AF26">
        <v>2.6</v>
      </c>
      <c r="AG26">
        <v>9.8789999999999996</v>
      </c>
      <c r="AH26">
        <v>344.48736300000002</v>
      </c>
      <c r="AI26">
        <v>4.902139</v>
      </c>
      <c r="AJ26">
        <v>111.415965</v>
      </c>
      <c r="AK26">
        <v>967</v>
      </c>
      <c r="AL26">
        <v>0</v>
      </c>
      <c r="AM26">
        <v>783</v>
      </c>
      <c r="AN26">
        <v>93</v>
      </c>
      <c r="AO26">
        <v>18.971999</v>
      </c>
      <c r="AP26">
        <v>6452.1</v>
      </c>
      <c r="AQ26">
        <v>123.5</v>
      </c>
      <c r="AR26">
        <v>95</v>
      </c>
      <c r="AS26">
        <v>44538</v>
      </c>
      <c r="AT26">
        <v>0</v>
      </c>
      <c r="AU26">
        <v>11.981</v>
      </c>
      <c r="AV26">
        <v>3</v>
      </c>
      <c r="AW26">
        <v>0</v>
      </c>
      <c r="AX26" s="29">
        <v>0.46</v>
      </c>
      <c r="AY26">
        <v>0.90076923076923077</v>
      </c>
      <c r="AZ26" t="s">
        <v>68</v>
      </c>
      <c r="BA26" t="s">
        <v>373</v>
      </c>
      <c r="BB26">
        <v>3</v>
      </c>
      <c r="BC26" t="s">
        <v>395</v>
      </c>
      <c r="BD26">
        <v>10</v>
      </c>
      <c r="BE26">
        <v>32585.065000000002</v>
      </c>
      <c r="BF26">
        <v>0.20057084434233902</v>
      </c>
      <c r="BG26">
        <v>0.18066804517298385</v>
      </c>
      <c r="BH26">
        <v>166289.95399999997</v>
      </c>
      <c r="BI26">
        <v>3.9302518539394156E-2</v>
      </c>
      <c r="BJ26">
        <v>3.5402499392023508E-2</v>
      </c>
      <c r="BK26">
        <v>1</v>
      </c>
      <c r="BL26" t="s">
        <v>69</v>
      </c>
      <c r="BM26">
        <v>1</v>
      </c>
      <c r="BN26" t="s">
        <v>344</v>
      </c>
    </row>
    <row r="27" spans="1:66">
      <c r="A27" s="144" t="str">
        <f t="shared" si="20"/>
        <v>청룡교통</v>
      </c>
      <c r="B27" s="144" t="str">
        <f t="shared" si="21"/>
        <v>44</v>
      </c>
      <c r="C27" s="145" t="str">
        <f t="shared" si="22"/>
        <v>73아1054</v>
      </c>
      <c r="D27" s="133" t="str">
        <f t="shared" si="23"/>
        <v>대형</v>
      </c>
      <c r="E27" s="129" t="str">
        <f t="shared" si="16"/>
        <v>B</v>
      </c>
      <c r="F27" s="152">
        <f t="shared" si="17"/>
        <v>0.94461538461538452</v>
      </c>
      <c r="G27" s="153">
        <f t="shared" si="18"/>
        <v>2.456</v>
      </c>
      <c r="H27" s="154">
        <f t="shared" si="19"/>
        <v>2.6</v>
      </c>
      <c r="I27" s="155">
        <f t="shared" si="24"/>
        <v>6536.634</v>
      </c>
      <c r="J27" s="156">
        <f t="shared" si="25"/>
        <v>1.8249129213548643E-2</v>
      </c>
      <c r="K27" s="156">
        <f t="shared" si="26"/>
        <v>0.34839126943532212</v>
      </c>
      <c r="L27" s="156">
        <f t="shared" si="27"/>
        <v>0.20530444262291569</v>
      </c>
      <c r="M27" s="157">
        <f t="shared" si="28"/>
        <v>11.057</v>
      </c>
      <c r="N27" s="158">
        <f t="shared" si="29"/>
        <v>0</v>
      </c>
      <c r="O27" s="158">
        <f t="shared" si="30"/>
        <v>12.682</v>
      </c>
      <c r="P27" s="159">
        <f t="shared" si="31"/>
        <v>0.97000000000000008</v>
      </c>
      <c r="Q27" s="160">
        <f t="shared" si="32"/>
        <v>88</v>
      </c>
      <c r="R27" s="161">
        <f t="shared" si="33"/>
        <v>29.563473652185266</v>
      </c>
      <c r="S27" s="146">
        <f t="shared" si="34"/>
        <v>0</v>
      </c>
      <c r="T27" s="146">
        <f t="shared" si="35"/>
        <v>829</v>
      </c>
      <c r="U27" t="s">
        <v>118</v>
      </c>
      <c r="V27" t="s">
        <v>122</v>
      </c>
      <c r="W27" t="s">
        <v>118</v>
      </c>
      <c r="X27" s="4" t="s">
        <v>122</v>
      </c>
      <c r="Y27" s="4" t="s">
        <v>214</v>
      </c>
      <c r="Z27" s="4" t="s">
        <v>190</v>
      </c>
      <c r="AA27" s="4" t="s">
        <v>48</v>
      </c>
      <c r="AB27" s="4">
        <v>532</v>
      </c>
      <c r="AC27" s="4">
        <v>6536.634</v>
      </c>
      <c r="AD27" s="4">
        <v>2661.8270000000002</v>
      </c>
      <c r="AE27" s="4">
        <v>2.456</v>
      </c>
      <c r="AF27" s="4">
        <v>2.6</v>
      </c>
      <c r="AG27" s="4">
        <v>11.057</v>
      </c>
      <c r="AH27" s="4">
        <v>349.098794</v>
      </c>
      <c r="AI27" s="4">
        <v>6.370749</v>
      </c>
      <c r="AJ27" s="4">
        <v>121.622972</v>
      </c>
      <c r="AK27" s="4">
        <v>1342</v>
      </c>
      <c r="AL27" s="4">
        <v>0</v>
      </c>
      <c r="AM27" s="4">
        <v>829</v>
      </c>
      <c r="AN27" s="4">
        <v>88</v>
      </c>
      <c r="AO27" s="4">
        <v>18.724309000000002</v>
      </c>
      <c r="AP27" s="4">
        <v>6516.9</v>
      </c>
      <c r="AQ27" s="4">
        <v>58.2</v>
      </c>
      <c r="AR27" s="4">
        <v>147</v>
      </c>
      <c r="AS27" s="4">
        <v>53283</v>
      </c>
      <c r="AT27" s="4">
        <v>0</v>
      </c>
      <c r="AU27" s="4">
        <v>12.682</v>
      </c>
      <c r="AV27" s="4">
        <v>61117</v>
      </c>
      <c r="AW27" s="4">
        <v>0</v>
      </c>
      <c r="AX27" s="30">
        <v>0.5</v>
      </c>
      <c r="AY27">
        <v>0.94461538461538452</v>
      </c>
      <c r="AZ27" t="s">
        <v>68</v>
      </c>
      <c r="BA27" t="s">
        <v>373</v>
      </c>
      <c r="BB27">
        <v>1</v>
      </c>
      <c r="BC27" t="s">
        <v>375</v>
      </c>
      <c r="BD27">
        <v>15</v>
      </c>
      <c r="BE27">
        <v>32585.065000000002</v>
      </c>
      <c r="BF27">
        <v>0.20060214702655954</v>
      </c>
      <c r="BG27">
        <v>0.18949187426816547</v>
      </c>
      <c r="BH27">
        <v>166289.95399999997</v>
      </c>
      <c r="BI27">
        <v>3.9308652403620255E-2</v>
      </c>
      <c r="BJ27">
        <v>3.7131557808958209E-2</v>
      </c>
      <c r="BK27">
        <v>1</v>
      </c>
      <c r="BL27" t="s">
        <v>69</v>
      </c>
      <c r="BM27">
        <v>1</v>
      </c>
      <c r="BN27" t="s">
        <v>344</v>
      </c>
    </row>
    <row r="28" spans="1:66">
      <c r="A28" s="141" t="str">
        <f t="shared" si="20"/>
        <v>청룡교통</v>
      </c>
      <c r="B28" s="141" t="str">
        <f t="shared" si="21"/>
        <v>44</v>
      </c>
      <c r="C28" s="142" t="str">
        <f t="shared" si="22"/>
        <v>73아1078</v>
      </c>
      <c r="D28" s="116" t="str">
        <f t="shared" si="23"/>
        <v>대형</v>
      </c>
      <c r="E28" s="112" t="str">
        <f t="shared" si="16"/>
        <v>C</v>
      </c>
      <c r="F28" s="162">
        <f t="shared" si="17"/>
        <v>0.86423076923076914</v>
      </c>
      <c r="G28" s="163">
        <f t="shared" si="18"/>
        <v>2.2469999999999999</v>
      </c>
      <c r="H28" s="164">
        <f t="shared" si="19"/>
        <v>2.6</v>
      </c>
      <c r="I28" s="165">
        <f t="shared" si="24"/>
        <v>6673.5609999999997</v>
      </c>
      <c r="J28" s="166">
        <f t="shared" si="25"/>
        <v>2.5139432134091498E-2</v>
      </c>
      <c r="K28" s="166">
        <f t="shared" si="26"/>
        <v>0.31462776474352655</v>
      </c>
      <c r="L28" s="166">
        <f t="shared" si="27"/>
        <v>0.1639304713031019</v>
      </c>
      <c r="M28" s="167">
        <f t="shared" si="28"/>
        <v>11.266999999999999</v>
      </c>
      <c r="N28" s="168">
        <f t="shared" si="29"/>
        <v>0</v>
      </c>
      <c r="O28" s="168">
        <f t="shared" si="30"/>
        <v>2.802</v>
      </c>
      <c r="P28" s="169">
        <f t="shared" si="31"/>
        <v>0</v>
      </c>
      <c r="Q28" s="170">
        <f t="shared" si="32"/>
        <v>84</v>
      </c>
      <c r="R28" s="171">
        <f t="shared" si="33"/>
        <v>26.830682420339343</v>
      </c>
      <c r="S28" s="143">
        <f t="shared" si="34"/>
        <v>0</v>
      </c>
      <c r="T28" s="143">
        <f t="shared" si="35"/>
        <v>187</v>
      </c>
      <c r="U28" t="s">
        <v>118</v>
      </c>
      <c r="V28" t="s">
        <v>122</v>
      </c>
      <c r="W28" s="4" t="s">
        <v>118</v>
      </c>
      <c r="X28" s="4" t="s">
        <v>122</v>
      </c>
      <c r="Y28" s="4" t="s">
        <v>215</v>
      </c>
      <c r="Z28" s="4" t="s">
        <v>190</v>
      </c>
      <c r="AA28" s="4" t="s">
        <v>48</v>
      </c>
      <c r="AB28" s="4">
        <v>532</v>
      </c>
      <c r="AC28" s="4">
        <v>6673.5609999999997</v>
      </c>
      <c r="AD28" s="4">
        <v>2969.6590000000001</v>
      </c>
      <c r="AE28" s="4">
        <v>2.2469999999999999</v>
      </c>
      <c r="AF28" s="4">
        <v>2.6</v>
      </c>
      <c r="AG28" s="4">
        <v>11.266999999999999</v>
      </c>
      <c r="AH28" s="4">
        <v>376.72879599999999</v>
      </c>
      <c r="AI28" s="4">
        <v>9.4707480000000004</v>
      </c>
      <c r="AJ28" s="4">
        <v>118.52933899999999</v>
      </c>
      <c r="AK28" s="4">
        <v>1094</v>
      </c>
      <c r="AL28" s="4">
        <v>0</v>
      </c>
      <c r="AM28" s="4">
        <v>187</v>
      </c>
      <c r="AN28" s="4">
        <v>84</v>
      </c>
      <c r="AO28" s="4">
        <v>17.714496</v>
      </c>
      <c r="AP28" s="4">
        <v>1885.4</v>
      </c>
      <c r="AQ28" s="4">
        <v>0</v>
      </c>
      <c r="AR28" s="4">
        <v>97</v>
      </c>
      <c r="AS28" s="4">
        <v>44463</v>
      </c>
      <c r="AT28" s="4">
        <v>0</v>
      </c>
      <c r="AU28" s="4">
        <v>2.802</v>
      </c>
      <c r="AV28" s="4">
        <v>61303</v>
      </c>
      <c r="AW28" s="4">
        <v>0</v>
      </c>
      <c r="AX28" s="30">
        <v>0.51</v>
      </c>
      <c r="AY28">
        <v>0.86423076923076914</v>
      </c>
      <c r="AZ28" t="s">
        <v>69</v>
      </c>
      <c r="BA28" t="s">
        <v>373</v>
      </c>
      <c r="BB28">
        <v>2</v>
      </c>
      <c r="BC28" t="s">
        <v>488</v>
      </c>
      <c r="BD28">
        <v>13</v>
      </c>
      <c r="BE28">
        <v>32585.065000000002</v>
      </c>
      <c r="BF28">
        <v>0.20480428687191507</v>
      </c>
      <c r="BG28">
        <v>0.17699816638507426</v>
      </c>
      <c r="BH28">
        <v>166289.95399999997</v>
      </c>
      <c r="BI28">
        <v>4.0132075567234811E-2</v>
      </c>
      <c r="BJ28">
        <v>3.4683374538298693E-2</v>
      </c>
      <c r="BK28">
        <v>1</v>
      </c>
      <c r="BL28" t="s">
        <v>69</v>
      </c>
      <c r="BM28">
        <v>0</v>
      </c>
      <c r="BN28" t="s">
        <v>345</v>
      </c>
    </row>
    <row r="29" spans="1:66">
      <c r="A29" s="144" t="str">
        <f t="shared" si="20"/>
        <v>청룡교통</v>
      </c>
      <c r="B29" s="144" t="str">
        <f t="shared" si="21"/>
        <v>44</v>
      </c>
      <c r="C29" s="145" t="str">
        <f t="shared" si="22"/>
        <v>73아1081</v>
      </c>
      <c r="D29" s="133" t="str">
        <f t="shared" si="23"/>
        <v>대형</v>
      </c>
      <c r="E29" s="129" t="str">
        <f t="shared" si="16"/>
        <v>B</v>
      </c>
      <c r="F29" s="152">
        <f t="shared" si="17"/>
        <v>0.90730769230769226</v>
      </c>
      <c r="G29" s="153">
        <f t="shared" si="18"/>
        <v>2.359</v>
      </c>
      <c r="H29" s="154">
        <f t="shared" si="19"/>
        <v>2.6</v>
      </c>
      <c r="I29" s="155">
        <f t="shared" si="24"/>
        <v>6784.7049999999999</v>
      </c>
      <c r="J29" s="156">
        <f t="shared" si="25"/>
        <v>3.8092424860134623E-2</v>
      </c>
      <c r="K29" s="156">
        <f t="shared" si="26"/>
        <v>0.36151016615024728</v>
      </c>
      <c r="L29" s="156">
        <f t="shared" si="27"/>
        <v>0.20560952908048324</v>
      </c>
      <c r="M29" s="157">
        <f t="shared" si="28"/>
        <v>10.978999999999999</v>
      </c>
      <c r="N29" s="158">
        <f t="shared" si="29"/>
        <v>0</v>
      </c>
      <c r="O29" s="158">
        <f t="shared" si="30"/>
        <v>8.5039999999999996</v>
      </c>
      <c r="P29" s="159">
        <f t="shared" si="31"/>
        <v>1.1499999999999999</v>
      </c>
      <c r="Q29" s="160">
        <f t="shared" si="32"/>
        <v>96</v>
      </c>
      <c r="R29" s="161">
        <f t="shared" si="33"/>
        <v>29.453885759849651</v>
      </c>
      <c r="S29" s="146">
        <f t="shared" si="34"/>
        <v>0</v>
      </c>
      <c r="T29" s="146">
        <f t="shared" si="35"/>
        <v>577</v>
      </c>
      <c r="U29" t="s">
        <v>118</v>
      </c>
      <c r="V29" s="5" t="s">
        <v>122</v>
      </c>
      <c r="W29" t="s">
        <v>118</v>
      </c>
      <c r="X29" s="5" t="s">
        <v>122</v>
      </c>
      <c r="Y29" t="s">
        <v>216</v>
      </c>
      <c r="Z29" t="s">
        <v>190</v>
      </c>
      <c r="AA29" t="s">
        <v>48</v>
      </c>
      <c r="AB29">
        <v>532</v>
      </c>
      <c r="AC29" s="1">
        <v>6784.7049999999999</v>
      </c>
      <c r="AD29" s="1">
        <v>2875.855</v>
      </c>
      <c r="AE29" s="28">
        <v>2.359</v>
      </c>
      <c r="AF29">
        <v>2.6</v>
      </c>
      <c r="AG29">
        <v>10.978999999999999</v>
      </c>
      <c r="AH29">
        <v>383.66268500000001</v>
      </c>
      <c r="AI29">
        <v>14.614642</v>
      </c>
      <c r="AJ29">
        <v>138.69796099999999</v>
      </c>
      <c r="AK29">
        <v>1395</v>
      </c>
      <c r="AL29">
        <v>0</v>
      </c>
      <c r="AM29">
        <v>577</v>
      </c>
      <c r="AN29">
        <v>96</v>
      </c>
      <c r="AO29">
        <v>17.684035999999999</v>
      </c>
      <c r="AP29">
        <v>6555.8</v>
      </c>
      <c r="AQ29">
        <v>69</v>
      </c>
      <c r="AR29">
        <v>162</v>
      </c>
      <c r="AS29">
        <v>107884</v>
      </c>
      <c r="AT29">
        <v>0</v>
      </c>
      <c r="AU29">
        <v>8.5039999999999996</v>
      </c>
      <c r="AV29">
        <v>62723</v>
      </c>
      <c r="AW29">
        <v>0</v>
      </c>
      <c r="AX29" s="29">
        <v>0.48</v>
      </c>
      <c r="AY29">
        <v>0.90730769230769226</v>
      </c>
      <c r="AZ29" t="s">
        <v>68</v>
      </c>
      <c r="BA29" t="s">
        <v>373</v>
      </c>
      <c r="BB29">
        <v>2</v>
      </c>
      <c r="BC29" t="s">
        <v>396</v>
      </c>
      <c r="BD29">
        <v>17</v>
      </c>
      <c r="BE29">
        <v>32585.065000000002</v>
      </c>
      <c r="BF29">
        <v>0.20821517465133182</v>
      </c>
      <c r="BG29">
        <v>0.18891522961634297</v>
      </c>
      <c r="BH29">
        <v>166289.95399999997</v>
      </c>
      <c r="BI29">
        <v>4.0800450278553814E-2</v>
      </c>
      <c r="BJ29">
        <v>3.70185623873494E-2</v>
      </c>
      <c r="BK29">
        <v>1</v>
      </c>
      <c r="BL29" t="s">
        <v>69</v>
      </c>
      <c r="BM29">
        <v>1</v>
      </c>
      <c r="BN29" t="s">
        <v>344</v>
      </c>
    </row>
    <row r="30" spans="1:66">
      <c r="A30" s="141" t="str">
        <f t="shared" si="20"/>
        <v>청룡교통</v>
      </c>
      <c r="B30" s="141" t="str">
        <f t="shared" si="21"/>
        <v>44</v>
      </c>
      <c r="C30" s="142" t="str">
        <f t="shared" si="22"/>
        <v>73아1083</v>
      </c>
      <c r="D30" s="116" t="str">
        <f t="shared" si="23"/>
        <v>대형</v>
      </c>
      <c r="E30" s="112" t="str">
        <f t="shared" si="16"/>
        <v>C</v>
      </c>
      <c r="F30" s="162">
        <f t="shared" si="17"/>
        <v>0.8880769230769231</v>
      </c>
      <c r="G30" s="163">
        <f t="shared" si="18"/>
        <v>2.3090000000000002</v>
      </c>
      <c r="H30" s="164">
        <f t="shared" si="19"/>
        <v>2.6</v>
      </c>
      <c r="I30" s="165">
        <f t="shared" si="24"/>
        <v>6054.5510000000004</v>
      </c>
      <c r="J30" s="166">
        <f t="shared" si="25"/>
        <v>3.7644423699233681E-2</v>
      </c>
      <c r="K30" s="166">
        <f t="shared" si="26"/>
        <v>0.3238389164479451</v>
      </c>
      <c r="L30" s="166">
        <f t="shared" si="27"/>
        <v>0.16384369377679697</v>
      </c>
      <c r="M30" s="167">
        <f t="shared" si="28"/>
        <v>11.288</v>
      </c>
      <c r="N30" s="168">
        <f t="shared" si="29"/>
        <v>0</v>
      </c>
      <c r="O30" s="168">
        <f t="shared" si="30"/>
        <v>7.5650000000000004</v>
      </c>
      <c r="P30" s="169">
        <f t="shared" si="31"/>
        <v>3.3216666666666668</v>
      </c>
      <c r="Q30" s="170">
        <f t="shared" si="32"/>
        <v>93</v>
      </c>
      <c r="R30" s="171">
        <f t="shared" si="33"/>
        <v>28.155309077911326</v>
      </c>
      <c r="S30" s="143">
        <f t="shared" si="34"/>
        <v>0</v>
      </c>
      <c r="T30" s="143">
        <f t="shared" si="35"/>
        <v>458</v>
      </c>
      <c r="U30" t="s">
        <v>118</v>
      </c>
      <c r="V30" t="s">
        <v>122</v>
      </c>
      <c r="W30" t="s">
        <v>118</v>
      </c>
      <c r="X30" s="4" t="s">
        <v>122</v>
      </c>
      <c r="Y30" s="4" t="s">
        <v>217</v>
      </c>
      <c r="Z30" s="4" t="s">
        <v>190</v>
      </c>
      <c r="AA30" s="4" t="s">
        <v>48</v>
      </c>
      <c r="AB30" s="4">
        <v>532</v>
      </c>
      <c r="AC30" s="4">
        <v>6054.5510000000004</v>
      </c>
      <c r="AD30" s="4">
        <v>2621.8589999999999</v>
      </c>
      <c r="AE30" s="4">
        <v>2.3090000000000002</v>
      </c>
      <c r="AF30" s="4">
        <v>2.6</v>
      </c>
      <c r="AG30" s="4">
        <v>11.288</v>
      </c>
      <c r="AH30" s="4">
        <v>336.78241700000001</v>
      </c>
      <c r="AI30" s="4">
        <v>12.67798</v>
      </c>
      <c r="AJ30" s="4">
        <v>109.063253</v>
      </c>
      <c r="AK30" s="4">
        <v>992</v>
      </c>
      <c r="AL30" s="4">
        <v>0</v>
      </c>
      <c r="AM30" s="4">
        <v>458</v>
      </c>
      <c r="AN30" s="4">
        <v>93</v>
      </c>
      <c r="AO30" s="4">
        <v>17.977633000000001</v>
      </c>
      <c r="AP30" s="4">
        <v>8578.7000000000007</v>
      </c>
      <c r="AQ30" s="4">
        <v>199.3</v>
      </c>
      <c r="AR30" s="4">
        <v>122</v>
      </c>
      <c r="AS30" s="4">
        <v>47787</v>
      </c>
      <c r="AT30" s="4">
        <v>0</v>
      </c>
      <c r="AU30" s="4">
        <v>7.5650000000000004</v>
      </c>
      <c r="AV30" s="4">
        <v>57002</v>
      </c>
      <c r="AW30" s="4">
        <v>0</v>
      </c>
      <c r="AX30" s="30">
        <v>0.5</v>
      </c>
      <c r="AY30">
        <v>0.8880769230769231</v>
      </c>
      <c r="AZ30" t="s">
        <v>69</v>
      </c>
      <c r="BA30" t="s">
        <v>373</v>
      </c>
      <c r="BB30">
        <v>1</v>
      </c>
      <c r="BC30" t="s">
        <v>374</v>
      </c>
      <c r="BD30">
        <v>12</v>
      </c>
      <c r="BE30">
        <v>32585.065000000002</v>
      </c>
      <c r="BF30">
        <v>0.18580754710785446</v>
      </c>
      <c r="BG30">
        <v>0.16501139472001383</v>
      </c>
      <c r="BH30">
        <v>166289.95399999997</v>
      </c>
      <c r="BI30">
        <v>3.6409601749002839E-2</v>
      </c>
      <c r="BJ30">
        <v>3.2334527091710599E-2</v>
      </c>
      <c r="BK30">
        <v>1</v>
      </c>
      <c r="BL30" t="s">
        <v>68</v>
      </c>
      <c r="BM30">
        <v>-1</v>
      </c>
      <c r="BN30" t="s">
        <v>346</v>
      </c>
    </row>
    <row r="31" spans="1:66">
      <c r="A31" s="144" t="str">
        <f t="shared" si="20"/>
        <v>청룡교통</v>
      </c>
      <c r="B31" s="144" t="str">
        <f t="shared" si="21"/>
        <v>예비</v>
      </c>
      <c r="C31" s="145" t="str">
        <f t="shared" si="22"/>
        <v>73아1063</v>
      </c>
      <c r="D31" s="133" t="str">
        <f t="shared" si="23"/>
        <v>대형</v>
      </c>
      <c r="E31" s="129" t="str">
        <f t="shared" si="16"/>
        <v>F</v>
      </c>
      <c r="F31" s="152">
        <f t="shared" si="17"/>
        <v>0.75969696969696976</v>
      </c>
      <c r="G31" s="153">
        <f t="shared" si="18"/>
        <v>2.5070000000000001</v>
      </c>
      <c r="H31" s="154">
        <f t="shared" si="19"/>
        <v>3.3</v>
      </c>
      <c r="I31" s="155">
        <f t="shared" si="24"/>
        <v>1597.694</v>
      </c>
      <c r="J31" s="156">
        <f t="shared" si="25"/>
        <v>6.1525563358089938E-2</v>
      </c>
      <c r="K31" s="156">
        <f t="shared" si="26"/>
        <v>0.32858393266237257</v>
      </c>
      <c r="L31" s="156">
        <f t="shared" si="27"/>
        <v>0.16398634532019274</v>
      </c>
      <c r="M31" s="157">
        <f t="shared" si="28"/>
        <v>13.425000000000001</v>
      </c>
      <c r="N31" s="158">
        <f t="shared" si="29"/>
        <v>0</v>
      </c>
      <c r="O31" s="158">
        <f t="shared" si="30"/>
        <v>12.518000000000001</v>
      </c>
      <c r="P31" s="159">
        <f t="shared" si="31"/>
        <v>26.258333333333333</v>
      </c>
      <c r="Q31" s="160">
        <f t="shared" si="32"/>
        <v>107</v>
      </c>
      <c r="R31" s="161">
        <f t="shared" si="33"/>
        <v>34.137324436072333</v>
      </c>
      <c r="S31" s="146">
        <f t="shared" si="34"/>
        <v>0</v>
      </c>
      <c r="T31" s="146">
        <f t="shared" si="35"/>
        <v>200</v>
      </c>
      <c r="U31" t="s">
        <v>118</v>
      </c>
      <c r="V31" t="s">
        <v>91</v>
      </c>
      <c r="W31" s="4" t="s">
        <v>118</v>
      </c>
      <c r="X31" s="4" t="s">
        <v>91</v>
      </c>
      <c r="Y31" s="4" t="s">
        <v>218</v>
      </c>
      <c r="Z31" s="4" t="s">
        <v>190</v>
      </c>
      <c r="AA31" s="4" t="s">
        <v>48</v>
      </c>
      <c r="AB31" s="4">
        <v>532</v>
      </c>
      <c r="AC31" s="4">
        <v>1597.694</v>
      </c>
      <c r="AD31" s="4">
        <v>637.33000000000004</v>
      </c>
      <c r="AE31" s="4">
        <v>2.5070000000000001</v>
      </c>
      <c r="AF31" s="4">
        <v>3.3</v>
      </c>
      <c r="AG31" s="4">
        <v>13.425000000000001</v>
      </c>
      <c r="AH31" s="4">
        <v>76.738314000000003</v>
      </c>
      <c r="AI31" s="4">
        <v>4.721368</v>
      </c>
      <c r="AJ31" s="4">
        <v>25.214977000000001</v>
      </c>
      <c r="AK31" s="4">
        <v>262</v>
      </c>
      <c r="AL31" s="4">
        <v>0</v>
      </c>
      <c r="AM31" s="4">
        <v>200</v>
      </c>
      <c r="AN31" s="4">
        <v>107</v>
      </c>
      <c r="AO31" s="4">
        <v>20.820029999999999</v>
      </c>
      <c r="AP31" s="4">
        <v>5406.5</v>
      </c>
      <c r="AQ31" s="4">
        <v>1575.5</v>
      </c>
      <c r="AR31" s="4">
        <v>21</v>
      </c>
      <c r="AS31" s="4">
        <v>8873</v>
      </c>
      <c r="AT31" s="4">
        <v>0</v>
      </c>
      <c r="AU31" s="4">
        <v>12.518000000000001</v>
      </c>
      <c r="AV31" s="4">
        <v>14064</v>
      </c>
      <c r="AW31" s="4">
        <v>0</v>
      </c>
      <c r="AX31" s="4">
        <v>0.5</v>
      </c>
      <c r="AY31">
        <v>0.75969696969696976</v>
      </c>
      <c r="AZ31" t="s">
        <v>70</v>
      </c>
      <c r="BA31" t="s">
        <v>376</v>
      </c>
      <c r="BB31">
        <v>8</v>
      </c>
      <c r="BC31" t="s">
        <v>489</v>
      </c>
      <c r="BD31">
        <v>8</v>
      </c>
      <c r="BE31">
        <v>3265.973</v>
      </c>
      <c r="BF31">
        <v>0.48919387882263571</v>
      </c>
      <c r="BG31">
        <v>0.37163910733586297</v>
      </c>
      <c r="BH31">
        <v>166289.95399999997</v>
      </c>
      <c r="BI31">
        <v>9.6078804616182654E-3</v>
      </c>
      <c r="BJ31">
        <v>7.2990776719021192E-3</v>
      </c>
      <c r="BK31">
        <v>1</v>
      </c>
      <c r="BL31" t="s">
        <v>67</v>
      </c>
      <c r="BM31">
        <v>-1</v>
      </c>
      <c r="BN31" t="s">
        <v>346</v>
      </c>
    </row>
    <row r="32" spans="1:66">
      <c r="A32" s="141" t="str">
        <f t="shared" si="20"/>
        <v>청룡교통</v>
      </c>
      <c r="B32" s="141" t="str">
        <f t="shared" si="21"/>
        <v>예비</v>
      </c>
      <c r="C32" s="142" t="str">
        <f t="shared" si="22"/>
        <v>73아1082</v>
      </c>
      <c r="D32" s="116" t="str">
        <f t="shared" si="23"/>
        <v>대형</v>
      </c>
      <c r="E32" s="112" t="str">
        <f t="shared" si="16"/>
        <v>F</v>
      </c>
      <c r="F32" s="162">
        <f t="shared" si="17"/>
        <v>0.66909090909090918</v>
      </c>
      <c r="G32" s="163">
        <f t="shared" si="18"/>
        <v>2.2080000000000002</v>
      </c>
      <c r="H32" s="164">
        <f t="shared" si="19"/>
        <v>3.3</v>
      </c>
      <c r="I32" s="165">
        <f t="shared" si="24"/>
        <v>1668.279</v>
      </c>
      <c r="J32" s="166">
        <f t="shared" si="25"/>
        <v>9.2168783499078158E-2</v>
      </c>
      <c r="K32" s="166">
        <f t="shared" si="26"/>
        <v>0.35494998142995765</v>
      </c>
      <c r="L32" s="166">
        <f t="shared" si="27"/>
        <v>0.16963589423591618</v>
      </c>
      <c r="M32" s="167">
        <f t="shared" si="28"/>
        <v>14.295999999999999</v>
      </c>
      <c r="N32" s="168">
        <f t="shared" si="29"/>
        <v>1.0189999999999999</v>
      </c>
      <c r="O32" s="168">
        <f t="shared" si="30"/>
        <v>23.077999999999999</v>
      </c>
      <c r="P32" s="169">
        <f t="shared" si="31"/>
        <v>88.168333333333337</v>
      </c>
      <c r="Q32" s="170">
        <f t="shared" si="32"/>
        <v>107</v>
      </c>
      <c r="R32" s="171">
        <f t="shared" si="33"/>
        <v>31.356326194477642</v>
      </c>
      <c r="S32" s="143">
        <f t="shared" si="34"/>
        <v>17</v>
      </c>
      <c r="T32" s="143">
        <f t="shared" si="35"/>
        <v>385</v>
      </c>
      <c r="U32" t="s">
        <v>118</v>
      </c>
      <c r="V32" s="5" t="s">
        <v>91</v>
      </c>
      <c r="W32" t="s">
        <v>118</v>
      </c>
      <c r="X32" s="5" t="s">
        <v>91</v>
      </c>
      <c r="Y32" t="s">
        <v>219</v>
      </c>
      <c r="Z32" t="s">
        <v>190</v>
      </c>
      <c r="AA32" t="s">
        <v>48</v>
      </c>
      <c r="AB32">
        <v>532</v>
      </c>
      <c r="AC32" s="1">
        <v>1668.279</v>
      </c>
      <c r="AD32" s="1">
        <v>755.47500000000002</v>
      </c>
      <c r="AE32" s="28">
        <v>2.2080000000000002</v>
      </c>
      <c r="AF32">
        <v>3.3</v>
      </c>
      <c r="AG32">
        <v>14.295999999999999</v>
      </c>
      <c r="AH32">
        <v>96.230260000000001</v>
      </c>
      <c r="AI32">
        <v>8.8694260000000007</v>
      </c>
      <c r="AJ32">
        <v>34.156928999999998</v>
      </c>
      <c r="AK32">
        <v>283</v>
      </c>
      <c r="AL32">
        <v>17</v>
      </c>
      <c r="AM32">
        <v>385</v>
      </c>
      <c r="AN32">
        <v>107</v>
      </c>
      <c r="AO32">
        <v>17.336324000000001</v>
      </c>
      <c r="AP32">
        <v>14226.5</v>
      </c>
      <c r="AQ32">
        <v>5290.1</v>
      </c>
      <c r="AR32">
        <v>31</v>
      </c>
      <c r="AS32">
        <v>14985</v>
      </c>
      <c r="AT32">
        <v>1.0189999999999999</v>
      </c>
      <c r="AU32">
        <v>23.077999999999999</v>
      </c>
      <c r="AV32">
        <v>0</v>
      </c>
      <c r="AW32">
        <v>0</v>
      </c>
      <c r="AX32">
        <v>0.5</v>
      </c>
      <c r="AY32">
        <v>0.66909090909090918</v>
      </c>
      <c r="AZ32" t="s">
        <v>70</v>
      </c>
      <c r="BA32" t="s">
        <v>376</v>
      </c>
      <c r="BB32">
        <v>15</v>
      </c>
      <c r="BC32" t="s">
        <v>490</v>
      </c>
      <c r="BD32">
        <v>1</v>
      </c>
      <c r="BE32">
        <v>3265.973</v>
      </c>
      <c r="BF32">
        <v>0.51080612117736435</v>
      </c>
      <c r="BG32">
        <v>0.34177573198776384</v>
      </c>
      <c r="BH32">
        <v>166289.95399999997</v>
      </c>
      <c r="BI32">
        <v>1.0032349879656592E-2</v>
      </c>
      <c r="BJ32">
        <v>6.7125541012975024E-3</v>
      </c>
      <c r="BK32">
        <v>1</v>
      </c>
      <c r="BL32" t="s">
        <v>70</v>
      </c>
      <c r="BM32">
        <v>0</v>
      </c>
      <c r="BN32" t="s">
        <v>345</v>
      </c>
    </row>
  </sheetData>
  <sortState xmlns:xlrd2="http://schemas.microsoft.com/office/spreadsheetml/2017/richdata2" ref="U5:AX32">
    <sortCondition ref="Y5:Y32"/>
    <sortCondition ref="U5:U32"/>
  </sortState>
  <phoneticPr fontId="2" type="noConversion"/>
  <conditionalFormatting sqref="E1 E2:H3 E4 E5:H1048576">
    <cfRule type="containsText" dxfId="47" priority="1" operator="containsText" text="F">
      <formula>NOT(ISERROR(SEARCH("F",E1)))</formula>
    </cfRule>
    <cfRule type="containsText" dxfId="46" priority="2" operator="containsText" text="D">
      <formula>NOT(ISERROR(SEARCH("D",E1)))</formula>
    </cfRule>
    <cfRule type="containsText" dxfId="45" priority="3" operator="containsText" text="C">
      <formula>NOT(ISERROR(SEARCH("C",E1)))</formula>
    </cfRule>
    <cfRule type="containsText" dxfId="44" priority="4" operator="containsText" text="B">
      <formula>NOT(ISERROR(SEARCH("B",E1)))</formula>
    </cfRule>
    <cfRule type="containsText" dxfId="43" priority="5" operator="containsText" text="A">
      <formula>NOT(ISERROR(SEARCH("A",E1)))</formula>
    </cfRule>
    <cfRule type="containsText" dxfId="4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77"/>
  <sheetViews>
    <sheetView showGridLines="0" view="pageBreakPreview" zoomScaleNormal="100" zoomScaleSheetLayoutView="100" workbookViewId="0">
      <pane ySplit="4" topLeftCell="A5" activePane="bottomLeft" state="frozen"/>
      <selection activeCell="A7" sqref="A7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6"/>
      <c r="R1" s="216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7"/>
      <c r="R2" s="21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140</v>
      </c>
      <c r="D4" s="124" t="s">
        <v>157</v>
      </c>
      <c r="E4" s="125" t="s">
        <v>146</v>
      </c>
      <c r="F4" s="123" t="s">
        <v>150</v>
      </c>
      <c r="G4" s="125" t="s">
        <v>148</v>
      </c>
      <c r="H4" s="125" t="s">
        <v>152</v>
      </c>
      <c r="I4" s="126" t="s">
        <v>154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181</v>
      </c>
      <c r="Q4" s="219" t="s">
        <v>43</v>
      </c>
      <c r="R4" s="219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186</v>
      </c>
      <c r="AN4" s="13" t="s">
        <v>187</v>
      </c>
      <c r="AO4" t="s">
        <v>188</v>
      </c>
      <c r="AP4" t="s">
        <v>37</v>
      </c>
      <c r="AQ4" t="s">
        <v>31</v>
      </c>
      <c r="AR4" t="s">
        <v>0</v>
      </c>
      <c r="AS4" t="s">
        <v>9</v>
      </c>
      <c r="AT4" t="s">
        <v>142</v>
      </c>
      <c r="AU4" t="s">
        <v>30</v>
      </c>
      <c r="AV4" t="s">
        <v>143</v>
      </c>
      <c r="AW4" t="s">
        <v>151</v>
      </c>
      <c r="AX4" t="s">
        <v>161</v>
      </c>
      <c r="AY4" t="s">
        <v>162</v>
      </c>
      <c r="AZ4" t="s">
        <v>163</v>
      </c>
      <c r="BA4" t="s">
        <v>164</v>
      </c>
      <c r="BB4" t="s">
        <v>165</v>
      </c>
      <c r="BC4" t="s">
        <v>65</v>
      </c>
      <c r="BF4" t="s">
        <v>0</v>
      </c>
      <c r="BG4" t="s">
        <v>170</v>
      </c>
      <c r="BH4" t="s">
        <v>74</v>
      </c>
      <c r="BI4" t="s">
        <v>166</v>
      </c>
      <c r="BJ4" t="s">
        <v>167</v>
      </c>
      <c r="BK4" t="s">
        <v>171</v>
      </c>
      <c r="BL4" t="s">
        <v>172</v>
      </c>
      <c r="BM4" t="s">
        <v>168</v>
      </c>
      <c r="BN4" t="s">
        <v>65</v>
      </c>
      <c r="BO4" t="s">
        <v>169</v>
      </c>
      <c r="BP4" t="s">
        <v>173</v>
      </c>
    </row>
    <row r="5" spans="1:68" ht="16.5">
      <c r="A5" s="127" t="str">
        <f>BF5</f>
        <v>청룡교통</v>
      </c>
      <c r="B5" s="128">
        <f>IF(BH5="NULL", E5, BH5)</f>
        <v>1598</v>
      </c>
      <c r="C5" s="129" t="str">
        <f>BN5</f>
        <v>D</v>
      </c>
      <c r="D5" s="130">
        <f>BM5</f>
        <v>0.81298212224044608</v>
      </c>
      <c r="E5" s="131">
        <f>U5</f>
        <v>1598</v>
      </c>
      <c r="F5" s="132" t="str">
        <f>BG5</f>
        <v>43-1</v>
      </c>
      <c r="G5" s="133" t="str">
        <f>BK5</f>
        <v>73아1045</v>
      </c>
      <c r="H5" s="134">
        <f>BJ5</f>
        <v>5</v>
      </c>
      <c r="I5" s="135">
        <f>BP5</f>
        <v>1884.3739999999998</v>
      </c>
      <c r="J5" s="136">
        <f>AB5/AA5</f>
        <v>2.7013258053009179E-2</v>
      </c>
      <c r="K5" s="136">
        <f>AC5/AA5</f>
        <v>0.41981700327370514</v>
      </c>
      <c r="L5" s="136">
        <f>AD5/I5</f>
        <v>0.2536651429068752</v>
      </c>
      <c r="M5" s="137">
        <f>Z5</f>
        <v>16.035</v>
      </c>
      <c r="N5" s="138">
        <f>AE5*100/W5</f>
        <v>1.2299057738439014</v>
      </c>
      <c r="O5" s="138">
        <f>AF5*100/W5</f>
        <v>36.077236032754442</v>
      </c>
      <c r="P5" s="220">
        <f>AK5</f>
        <v>61</v>
      </c>
      <c r="Q5" s="221">
        <f>AE5</f>
        <v>24</v>
      </c>
      <c r="R5" s="221">
        <f>AF5</f>
        <v>704</v>
      </c>
      <c r="T5">
        <v>532</v>
      </c>
      <c r="U5">
        <v>1598</v>
      </c>
      <c r="V5" t="s">
        <v>380</v>
      </c>
      <c r="W5">
        <v>1951.3689999999999</v>
      </c>
      <c r="X5">
        <v>1089.259</v>
      </c>
      <c r="Y5">
        <v>1.7909999999999999</v>
      </c>
      <c r="Z5">
        <v>16.035</v>
      </c>
      <c r="AA5">
        <v>130.24386000000001</v>
      </c>
      <c r="AB5">
        <v>3.5183110000000002</v>
      </c>
      <c r="AC5">
        <v>54.678587</v>
      </c>
      <c r="AD5" s="1">
        <v>478</v>
      </c>
      <c r="AE5">
        <v>24</v>
      </c>
      <c r="AF5">
        <v>704</v>
      </c>
      <c r="AG5">
        <v>103</v>
      </c>
      <c r="AH5">
        <v>14.982426</v>
      </c>
      <c r="AI5">
        <v>3368.6</v>
      </c>
      <c r="AJ5">
        <v>528.5</v>
      </c>
      <c r="AK5">
        <v>61</v>
      </c>
      <c r="AL5">
        <v>28859</v>
      </c>
      <c r="AM5" t="s">
        <v>406</v>
      </c>
      <c r="AN5" t="s">
        <v>407</v>
      </c>
      <c r="AO5">
        <v>1563.829</v>
      </c>
      <c r="AR5" t="s">
        <v>118</v>
      </c>
      <c r="AS5" t="s">
        <v>121</v>
      </c>
      <c r="AT5" t="s">
        <v>206</v>
      </c>
      <c r="AU5" t="s">
        <v>380</v>
      </c>
      <c r="AV5" t="s">
        <v>48</v>
      </c>
      <c r="AW5">
        <v>5</v>
      </c>
      <c r="BB5">
        <v>0.81298212224044608</v>
      </c>
      <c r="BC5" t="s">
        <v>67</v>
      </c>
      <c r="BF5" t="s">
        <v>118</v>
      </c>
      <c r="BG5" t="s">
        <v>121</v>
      </c>
      <c r="BH5" t="s">
        <v>380</v>
      </c>
      <c r="BI5">
        <v>1598</v>
      </c>
      <c r="BJ5">
        <v>5</v>
      </c>
      <c r="BK5" t="s">
        <v>206</v>
      </c>
      <c r="BL5" t="s">
        <v>216</v>
      </c>
      <c r="BM5">
        <v>0.81298212224044608</v>
      </c>
      <c r="BN5" t="s">
        <v>67</v>
      </c>
      <c r="BO5" t="s">
        <v>179</v>
      </c>
      <c r="BP5">
        <v>1884.3739999999998</v>
      </c>
    </row>
    <row r="6" spans="1:68" ht="16.5">
      <c r="A6" s="110" t="str">
        <f t="shared" ref="A6:A7" si="0">BF6</f>
        <v>청룡교통</v>
      </c>
      <c r="B6" s="111">
        <f t="shared" ref="B6:B69" si="1">IF(BH6="NULL", E6, BH6)</f>
        <v>2959</v>
      </c>
      <c r="C6" s="112" t="str">
        <f t="shared" ref="C6:C7" si="2">BN6</f>
        <v>C</v>
      </c>
      <c r="D6" s="113">
        <f t="shared" ref="D6:D7" si="3">BM6</f>
        <v>0.87652428825798756</v>
      </c>
      <c r="E6" s="114">
        <f t="shared" ref="E6:E7" si="4">U6</f>
        <v>2959</v>
      </c>
      <c r="F6" s="115" t="str">
        <f t="shared" ref="F6:F7" si="5">BG6</f>
        <v>310</v>
      </c>
      <c r="G6" s="116" t="str">
        <f t="shared" ref="G6:G7" si="6">BK6</f>
        <v>73아1047</v>
      </c>
      <c r="H6" s="117">
        <f t="shared" ref="H6:H7" si="7">BJ6</f>
        <v>4</v>
      </c>
      <c r="I6" s="118">
        <f t="shared" ref="I6:I7" si="8">BP6</f>
        <v>607.81599999999992</v>
      </c>
      <c r="J6" s="119">
        <f t="shared" ref="J6:J7" si="9">AB6/AA6</f>
        <v>1.3193107541291783E-2</v>
      </c>
      <c r="K6" s="119">
        <f t="shared" ref="K6:K7" si="10">AC6/AA6</f>
        <v>0.38232896543067479</v>
      </c>
      <c r="L6" s="119">
        <f t="shared" ref="L6:L7" si="11">AD6/I6</f>
        <v>0.12503784039906815</v>
      </c>
      <c r="M6" s="120">
        <f t="shared" ref="M6:M7" si="12">Z6</f>
        <v>12.829000000000001</v>
      </c>
      <c r="N6" s="121">
        <f t="shared" ref="N6:N7" si="13">AE6*100/W6</f>
        <v>0</v>
      </c>
      <c r="O6" s="121">
        <f t="shared" ref="O6" si="14">AF6*100/W6</f>
        <v>21.059004698790421</v>
      </c>
      <c r="P6" s="222">
        <f t="shared" ref="P6:P7" si="15">AK6</f>
        <v>12</v>
      </c>
      <c r="Q6" s="223">
        <f t="shared" ref="Q6:Q7" si="16">AE6</f>
        <v>0</v>
      </c>
      <c r="R6" s="223">
        <f t="shared" ref="R6:R7" si="17">AF6</f>
        <v>128</v>
      </c>
      <c r="T6">
        <v>532</v>
      </c>
      <c r="U6">
        <v>2959</v>
      </c>
      <c r="V6" t="s">
        <v>380</v>
      </c>
      <c r="W6">
        <v>607.81600000000003</v>
      </c>
      <c r="X6">
        <v>267.92700000000002</v>
      </c>
      <c r="Y6">
        <v>2.2690000000000001</v>
      </c>
      <c r="Z6">
        <v>12.829000000000001</v>
      </c>
      <c r="AA6">
        <v>31.476662999999999</v>
      </c>
      <c r="AB6">
        <v>0.41527500000000001</v>
      </c>
      <c r="AC6">
        <v>12.03444</v>
      </c>
      <c r="AD6" s="1">
        <v>76</v>
      </c>
      <c r="AE6">
        <v>0</v>
      </c>
      <c r="AF6">
        <v>128</v>
      </c>
      <c r="AG6">
        <v>82</v>
      </c>
      <c r="AH6">
        <v>19.310051999999999</v>
      </c>
      <c r="AI6">
        <v>10670.7</v>
      </c>
      <c r="AJ6">
        <v>17.3</v>
      </c>
      <c r="AK6">
        <v>12</v>
      </c>
      <c r="AL6">
        <v>5327</v>
      </c>
      <c r="AM6" t="s">
        <v>408</v>
      </c>
      <c r="AN6" t="s">
        <v>409</v>
      </c>
      <c r="AO6">
        <v>224.34399999999999</v>
      </c>
      <c r="AR6" t="s">
        <v>118</v>
      </c>
      <c r="AS6" t="s">
        <v>119</v>
      </c>
      <c r="AT6" t="s">
        <v>192</v>
      </c>
      <c r="AU6" t="s">
        <v>380</v>
      </c>
      <c r="AV6" t="s">
        <v>48</v>
      </c>
      <c r="AW6">
        <v>4</v>
      </c>
      <c r="BB6">
        <v>0.87652428825798756</v>
      </c>
      <c r="BC6" t="s">
        <v>69</v>
      </c>
      <c r="BF6" t="s">
        <v>118</v>
      </c>
      <c r="BG6" t="s">
        <v>119</v>
      </c>
      <c r="BH6" t="s">
        <v>380</v>
      </c>
      <c r="BI6">
        <v>2959</v>
      </c>
      <c r="BJ6">
        <v>4</v>
      </c>
      <c r="BK6" t="s">
        <v>192</v>
      </c>
      <c r="BL6" t="s">
        <v>208</v>
      </c>
      <c r="BM6">
        <v>0.87652428825798756</v>
      </c>
      <c r="BN6" t="s">
        <v>69</v>
      </c>
      <c r="BO6" t="s">
        <v>177</v>
      </c>
      <c r="BP6">
        <v>607.81599999999992</v>
      </c>
    </row>
    <row r="7" spans="1:68" ht="16.5">
      <c r="A7" s="127" t="str">
        <f t="shared" si="0"/>
        <v>청룡교통</v>
      </c>
      <c r="B7" s="128">
        <f t="shared" si="1"/>
        <v>8308</v>
      </c>
      <c r="C7" s="129" t="str">
        <f t="shared" si="2"/>
        <v>D</v>
      </c>
      <c r="D7" s="130">
        <f t="shared" si="3"/>
        <v>0.82436430701600416</v>
      </c>
      <c r="E7" s="131">
        <f t="shared" si="4"/>
        <v>8308</v>
      </c>
      <c r="F7" s="132" t="str">
        <f t="shared" si="5"/>
        <v>43-1</v>
      </c>
      <c r="G7" s="133" t="str">
        <f t="shared" si="6"/>
        <v>73아1077</v>
      </c>
      <c r="H7" s="134">
        <f t="shared" si="7"/>
        <v>10</v>
      </c>
      <c r="I7" s="135">
        <f t="shared" si="8"/>
        <v>1320.7480000000003</v>
      </c>
      <c r="J7" s="136">
        <f t="shared" si="9"/>
        <v>2.8109001142131468E-2</v>
      </c>
      <c r="K7" s="136">
        <f t="shared" si="10"/>
        <v>0.38521262906653181</v>
      </c>
      <c r="L7" s="136">
        <f t="shared" si="11"/>
        <v>0.18928667694367127</v>
      </c>
      <c r="M7" s="137">
        <f t="shared" si="12"/>
        <v>13.551</v>
      </c>
      <c r="N7" s="138">
        <f t="shared" si="13"/>
        <v>7.5714670777468518E-2</v>
      </c>
      <c r="O7" s="138">
        <v>70</v>
      </c>
      <c r="P7" s="220">
        <f t="shared" si="15"/>
        <v>36</v>
      </c>
      <c r="Q7" s="221">
        <f t="shared" si="16"/>
        <v>1</v>
      </c>
      <c r="R7" s="221">
        <f t="shared" si="17"/>
        <v>405</v>
      </c>
      <c r="T7">
        <v>532</v>
      </c>
      <c r="U7">
        <v>8308</v>
      </c>
      <c r="V7" t="s">
        <v>380</v>
      </c>
      <c r="W7">
        <v>1320.748</v>
      </c>
      <c r="X7">
        <v>693.48199999999997</v>
      </c>
      <c r="Y7">
        <v>1.905</v>
      </c>
      <c r="Z7">
        <v>13.551</v>
      </c>
      <c r="AA7">
        <v>87.387488000000005</v>
      </c>
      <c r="AB7">
        <v>2.456375</v>
      </c>
      <c r="AC7">
        <v>33.662764000000003</v>
      </c>
      <c r="AD7" s="1">
        <v>250</v>
      </c>
      <c r="AE7">
        <v>1</v>
      </c>
      <c r="AF7">
        <v>405</v>
      </c>
      <c r="AG7">
        <v>82</v>
      </c>
      <c r="AH7">
        <v>15.113695999999999</v>
      </c>
      <c r="AI7">
        <v>1967.2</v>
      </c>
      <c r="AJ7">
        <v>15.4</v>
      </c>
      <c r="AK7">
        <v>36</v>
      </c>
      <c r="AL7">
        <v>10876</v>
      </c>
      <c r="AM7" t="s">
        <v>381</v>
      </c>
      <c r="AN7" t="s">
        <v>410</v>
      </c>
      <c r="AO7">
        <v>248.405</v>
      </c>
      <c r="AR7" t="s">
        <v>118</v>
      </c>
      <c r="AS7" t="s">
        <v>121</v>
      </c>
      <c r="AT7" t="s">
        <v>210</v>
      </c>
      <c r="AU7" t="s">
        <v>380</v>
      </c>
      <c r="AV7" t="s">
        <v>48</v>
      </c>
      <c r="AW7">
        <v>10</v>
      </c>
      <c r="BB7">
        <v>0.82436430701600416</v>
      </c>
      <c r="BC7" t="s">
        <v>67</v>
      </c>
      <c r="BF7" t="s">
        <v>118</v>
      </c>
      <c r="BG7" t="s">
        <v>121</v>
      </c>
      <c r="BH7" t="s">
        <v>380</v>
      </c>
      <c r="BI7">
        <v>8308</v>
      </c>
      <c r="BJ7">
        <v>10</v>
      </c>
      <c r="BK7" t="s">
        <v>210</v>
      </c>
      <c r="BL7" t="s">
        <v>217</v>
      </c>
      <c r="BM7">
        <v>0.82436430701600416</v>
      </c>
      <c r="BN7" t="s">
        <v>67</v>
      </c>
      <c r="BO7" t="s">
        <v>179</v>
      </c>
      <c r="BP7">
        <v>1320.7480000000003</v>
      </c>
    </row>
    <row r="8" spans="1:68" ht="16.5">
      <c r="A8" s="110" t="str">
        <f t="shared" ref="A8:A71" si="18">BF8</f>
        <v>청룡교통</v>
      </c>
      <c r="B8" s="111" t="str">
        <f t="shared" si="1"/>
        <v>강명구</v>
      </c>
      <c r="C8" s="112" t="str">
        <f t="shared" ref="C8:C71" si="19">BN8</f>
        <v>C</v>
      </c>
      <c r="D8" s="113">
        <f t="shared" ref="D8:D71" si="20">BM8</f>
        <v>0.86333049355874925</v>
      </c>
      <c r="E8" s="114">
        <f t="shared" ref="E8:E71" si="21">U8</f>
        <v>9899</v>
      </c>
      <c r="F8" s="115" t="str">
        <f t="shared" ref="F8:F71" si="22">BG8</f>
        <v>44</v>
      </c>
      <c r="G8" s="116" t="str">
        <f t="shared" ref="G8:G71" si="23">BK8</f>
        <v>73아1081</v>
      </c>
      <c r="H8" s="117">
        <f t="shared" ref="H8:H71" si="24">BJ8</f>
        <v>2</v>
      </c>
      <c r="I8" s="118">
        <f t="shared" ref="I8:I71" si="25">BP8</f>
        <v>1907.925</v>
      </c>
      <c r="J8" s="119">
        <f t="shared" ref="J8:J71" si="26">AB8/AA8</f>
        <v>4.6414433854220664E-2</v>
      </c>
      <c r="K8" s="119">
        <f t="shared" ref="K8:K71" si="27">AC8/AA8</f>
        <v>0.4155220440677464</v>
      </c>
      <c r="L8" s="119">
        <f t="shared" ref="L8:L71" si="28">AD8/I8</f>
        <v>0.24634092010954309</v>
      </c>
      <c r="M8" s="120">
        <f t="shared" ref="M8:M71" si="29">Z8</f>
        <v>11.978999999999999</v>
      </c>
      <c r="N8" s="121">
        <f t="shared" ref="N8:N71" si="30">AE8*100/W8</f>
        <v>0</v>
      </c>
      <c r="O8" s="121">
        <f t="shared" ref="O8:O71" si="31">AF8*100/W8</f>
        <v>4.4026887849365153</v>
      </c>
      <c r="P8" s="222">
        <f t="shared" ref="P8:P71" si="32">AK8</f>
        <v>79</v>
      </c>
      <c r="Q8" s="223">
        <f t="shared" ref="Q8:Q71" si="33">AE8</f>
        <v>0</v>
      </c>
      <c r="R8" s="223">
        <f t="shared" ref="R8:R71" si="34">AF8</f>
        <v>84</v>
      </c>
      <c r="T8">
        <v>532</v>
      </c>
      <c r="U8">
        <v>9899</v>
      </c>
      <c r="V8" t="s">
        <v>220</v>
      </c>
      <c r="W8">
        <v>1907.925</v>
      </c>
      <c r="X8">
        <v>850.91300000000001</v>
      </c>
      <c r="Y8">
        <v>2.242</v>
      </c>
      <c r="Z8">
        <v>11.978999999999999</v>
      </c>
      <c r="AA8">
        <v>120.358594</v>
      </c>
      <c r="AB8">
        <v>5.5863759999999996</v>
      </c>
      <c r="AC8">
        <v>50.011648999999998</v>
      </c>
      <c r="AD8" s="1">
        <v>470</v>
      </c>
      <c r="AE8">
        <v>0</v>
      </c>
      <c r="AF8">
        <v>84</v>
      </c>
      <c r="AG8">
        <v>88</v>
      </c>
      <c r="AH8">
        <v>15.852004000000001</v>
      </c>
      <c r="AI8">
        <v>2026</v>
      </c>
      <c r="AJ8">
        <v>0</v>
      </c>
      <c r="AK8">
        <v>79</v>
      </c>
      <c r="AL8">
        <v>70230</v>
      </c>
      <c r="AM8" t="s">
        <v>221</v>
      </c>
      <c r="AN8" t="s">
        <v>411</v>
      </c>
      <c r="AO8">
        <v>1829.4559999999999</v>
      </c>
      <c r="AR8" t="s">
        <v>118</v>
      </c>
      <c r="AS8" t="s">
        <v>122</v>
      </c>
      <c r="AT8" t="s">
        <v>216</v>
      </c>
      <c r="AU8" t="s">
        <v>220</v>
      </c>
      <c r="AV8" t="s">
        <v>48</v>
      </c>
      <c r="AW8">
        <v>2</v>
      </c>
      <c r="BB8">
        <v>0.86333049355874925</v>
      </c>
      <c r="BC8" t="s">
        <v>69</v>
      </c>
      <c r="BF8" t="s">
        <v>118</v>
      </c>
      <c r="BG8" t="s">
        <v>122</v>
      </c>
      <c r="BH8" t="s">
        <v>220</v>
      </c>
      <c r="BI8">
        <v>9899</v>
      </c>
      <c r="BJ8">
        <v>2</v>
      </c>
      <c r="BK8" t="s">
        <v>216</v>
      </c>
      <c r="BL8" t="s">
        <v>215</v>
      </c>
      <c r="BM8">
        <v>0.86333049355874925</v>
      </c>
      <c r="BN8" t="s">
        <v>69</v>
      </c>
      <c r="BO8" t="s">
        <v>177</v>
      </c>
      <c r="BP8">
        <v>1907.925</v>
      </c>
    </row>
    <row r="9" spans="1:68" ht="16.5">
      <c r="A9" s="127" t="str">
        <f t="shared" si="18"/>
        <v>청룡교통</v>
      </c>
      <c r="B9" s="128" t="str">
        <f t="shared" si="1"/>
        <v>공윤호</v>
      </c>
      <c r="C9" s="129" t="str">
        <f t="shared" si="19"/>
        <v>D</v>
      </c>
      <c r="D9" s="130">
        <f t="shared" si="20"/>
        <v>0.82227454365109998</v>
      </c>
      <c r="E9" s="131">
        <f t="shared" si="21"/>
        <v>3639</v>
      </c>
      <c r="F9" s="132" t="str">
        <f t="shared" si="22"/>
        <v>310</v>
      </c>
      <c r="G9" s="133" t="str">
        <f t="shared" si="23"/>
        <v>73아1079</v>
      </c>
      <c r="H9" s="134">
        <f t="shared" si="24"/>
        <v>10</v>
      </c>
      <c r="I9" s="135">
        <f t="shared" si="25"/>
        <v>2028.7159999999999</v>
      </c>
      <c r="J9" s="136">
        <f t="shared" si="26"/>
        <v>4.7714881459013465E-3</v>
      </c>
      <c r="K9" s="136">
        <f t="shared" si="27"/>
        <v>0.45905347053996914</v>
      </c>
      <c r="L9" s="136">
        <f t="shared" si="28"/>
        <v>0.18731059448439311</v>
      </c>
      <c r="M9" s="137">
        <f t="shared" si="29"/>
        <v>18.172999999999998</v>
      </c>
      <c r="N9" s="138">
        <f t="shared" si="30"/>
        <v>0</v>
      </c>
      <c r="O9" s="138">
        <f t="shared" si="31"/>
        <v>31.892093324053246</v>
      </c>
      <c r="P9" s="220">
        <f t="shared" si="32"/>
        <v>65</v>
      </c>
      <c r="Q9" s="221">
        <f t="shared" si="33"/>
        <v>0</v>
      </c>
      <c r="R9" s="221">
        <f t="shared" si="34"/>
        <v>647</v>
      </c>
      <c r="T9">
        <v>532</v>
      </c>
      <c r="U9">
        <v>3639</v>
      </c>
      <c r="V9" t="s">
        <v>222</v>
      </c>
      <c r="W9">
        <v>2028.7159999999999</v>
      </c>
      <c r="X9">
        <v>929.197</v>
      </c>
      <c r="Y9">
        <v>2.1829999999999998</v>
      </c>
      <c r="Z9">
        <v>18.172999999999998</v>
      </c>
      <c r="AA9">
        <v>108.105267</v>
      </c>
      <c r="AB9">
        <v>0.51582300000000003</v>
      </c>
      <c r="AC9">
        <v>49.626097999999999</v>
      </c>
      <c r="AD9" s="1">
        <v>380</v>
      </c>
      <c r="AE9">
        <v>0</v>
      </c>
      <c r="AF9">
        <v>647</v>
      </c>
      <c r="AG9">
        <v>102</v>
      </c>
      <c r="AH9">
        <v>18.766116</v>
      </c>
      <c r="AI9">
        <v>19437.400000000001</v>
      </c>
      <c r="AJ9">
        <v>8250.7000000000007</v>
      </c>
      <c r="AK9">
        <v>65</v>
      </c>
      <c r="AL9">
        <v>63421</v>
      </c>
      <c r="AM9" t="s">
        <v>223</v>
      </c>
      <c r="AN9" t="s">
        <v>412</v>
      </c>
      <c r="AO9">
        <v>332.38099999999997</v>
      </c>
      <c r="AR9" t="s">
        <v>118</v>
      </c>
      <c r="AS9" t="s">
        <v>119</v>
      </c>
      <c r="AT9" t="s">
        <v>193</v>
      </c>
      <c r="AU9" t="s">
        <v>222</v>
      </c>
      <c r="AV9" t="s">
        <v>48</v>
      </c>
      <c r="AW9">
        <v>10</v>
      </c>
      <c r="BB9">
        <v>0.82227454365109998</v>
      </c>
      <c r="BC9" t="s">
        <v>67</v>
      </c>
      <c r="BF9" t="s">
        <v>118</v>
      </c>
      <c r="BG9" t="s">
        <v>119</v>
      </c>
      <c r="BH9" t="s">
        <v>222</v>
      </c>
      <c r="BI9">
        <v>3639</v>
      </c>
      <c r="BJ9">
        <v>10</v>
      </c>
      <c r="BK9" t="s">
        <v>193</v>
      </c>
      <c r="BL9" t="s">
        <v>207</v>
      </c>
      <c r="BM9">
        <v>0.82227454365109998</v>
      </c>
      <c r="BN9" t="s">
        <v>67</v>
      </c>
      <c r="BO9" t="s">
        <v>179</v>
      </c>
      <c r="BP9">
        <v>2028.7159999999999</v>
      </c>
    </row>
    <row r="10" spans="1:68" ht="16.5">
      <c r="A10" s="110" t="str">
        <f t="shared" si="18"/>
        <v>청룡교통</v>
      </c>
      <c r="B10" s="111" t="str">
        <f t="shared" si="1"/>
        <v>공재구</v>
      </c>
      <c r="C10" s="112" t="str">
        <f t="shared" si="19"/>
        <v>C</v>
      </c>
      <c r="D10" s="113">
        <f t="shared" si="20"/>
        <v>0.86771557945761146</v>
      </c>
      <c r="E10" s="114">
        <f t="shared" si="21"/>
        <v>3605</v>
      </c>
      <c r="F10" s="115" t="str">
        <f t="shared" si="22"/>
        <v>310</v>
      </c>
      <c r="G10" s="116" t="str">
        <f t="shared" si="23"/>
        <v>73아1731</v>
      </c>
      <c r="H10" s="117">
        <f t="shared" si="24"/>
        <v>3</v>
      </c>
      <c r="I10" s="118">
        <f t="shared" si="25"/>
        <v>5617.0839999999998</v>
      </c>
      <c r="J10" s="119">
        <f t="shared" si="26"/>
        <v>8.5527503581318234E-2</v>
      </c>
      <c r="K10" s="119">
        <f t="shared" si="27"/>
        <v>0.24502500605884561</v>
      </c>
      <c r="L10" s="119">
        <f t="shared" si="28"/>
        <v>0.11269192342503691</v>
      </c>
      <c r="M10" s="120">
        <f t="shared" si="29"/>
        <v>20.344000000000001</v>
      </c>
      <c r="N10" s="121">
        <f t="shared" si="30"/>
        <v>1.7802831504745167E-2</v>
      </c>
      <c r="O10" s="121">
        <f t="shared" si="31"/>
        <v>3.1511011763398944</v>
      </c>
      <c r="P10" s="222">
        <f t="shared" si="32"/>
        <v>54</v>
      </c>
      <c r="Q10" s="223">
        <f t="shared" si="33"/>
        <v>1</v>
      </c>
      <c r="R10" s="223">
        <f t="shared" si="34"/>
        <v>177</v>
      </c>
      <c r="T10">
        <v>532</v>
      </c>
      <c r="U10">
        <v>3605</v>
      </c>
      <c r="V10" t="s">
        <v>224</v>
      </c>
      <c r="W10">
        <v>5617.0839999999998</v>
      </c>
      <c r="X10">
        <v>1867.49</v>
      </c>
      <c r="Y10">
        <v>3.008</v>
      </c>
      <c r="Z10">
        <v>20.344000000000001</v>
      </c>
      <c r="AA10">
        <v>169.94161399999999</v>
      </c>
      <c r="AB10">
        <v>14.534682</v>
      </c>
      <c r="AC10">
        <v>41.639944999999997</v>
      </c>
      <c r="AD10" s="1">
        <v>633</v>
      </c>
      <c r="AE10">
        <v>1</v>
      </c>
      <c r="AF10">
        <v>177</v>
      </c>
      <c r="AG10">
        <v>107</v>
      </c>
      <c r="AH10">
        <v>33.053021999999999</v>
      </c>
      <c r="AI10">
        <v>66806</v>
      </c>
      <c r="AJ10">
        <v>24164</v>
      </c>
      <c r="AK10">
        <v>54</v>
      </c>
      <c r="AL10">
        <v>35120</v>
      </c>
      <c r="AM10" t="s">
        <v>225</v>
      </c>
      <c r="AN10" t="s">
        <v>413</v>
      </c>
      <c r="AO10">
        <v>4766.1459999999997</v>
      </c>
      <c r="AR10" t="s">
        <v>118</v>
      </c>
      <c r="AS10" t="s">
        <v>119</v>
      </c>
      <c r="AT10" t="s">
        <v>195</v>
      </c>
      <c r="AU10" t="s">
        <v>224</v>
      </c>
      <c r="AV10" t="s">
        <v>48</v>
      </c>
      <c r="AW10">
        <v>3</v>
      </c>
      <c r="BB10">
        <v>0.86771557945761146</v>
      </c>
      <c r="BC10" t="s">
        <v>69</v>
      </c>
      <c r="BF10" t="s">
        <v>118</v>
      </c>
      <c r="BG10" t="s">
        <v>119</v>
      </c>
      <c r="BH10" t="s">
        <v>224</v>
      </c>
      <c r="BI10">
        <v>3605</v>
      </c>
      <c r="BJ10">
        <v>3</v>
      </c>
      <c r="BK10" t="s">
        <v>195</v>
      </c>
      <c r="BL10" t="s">
        <v>194</v>
      </c>
      <c r="BM10">
        <v>0.86771557945761146</v>
      </c>
      <c r="BN10" t="s">
        <v>69</v>
      </c>
      <c r="BO10" t="s">
        <v>177</v>
      </c>
      <c r="BP10">
        <v>5617.0839999999998</v>
      </c>
    </row>
    <row r="11" spans="1:68" ht="16.5">
      <c r="A11" s="127" t="str">
        <f t="shared" si="18"/>
        <v>청룡교통</v>
      </c>
      <c r="B11" s="128" t="str">
        <f t="shared" si="1"/>
        <v>권순구</v>
      </c>
      <c r="C11" s="129" t="str">
        <f t="shared" si="19"/>
        <v>F</v>
      </c>
      <c r="D11" s="130">
        <f t="shared" si="20"/>
        <v>0.71893762859991384</v>
      </c>
      <c r="E11" s="131">
        <f t="shared" si="21"/>
        <v>333</v>
      </c>
      <c r="F11" s="132" t="str">
        <f t="shared" si="22"/>
        <v>예비</v>
      </c>
      <c r="G11" s="133" t="str">
        <f t="shared" si="23"/>
        <v>73아1082</v>
      </c>
      <c r="H11" s="134">
        <f t="shared" si="24"/>
        <v>2</v>
      </c>
      <c r="I11" s="135">
        <f t="shared" si="25"/>
        <v>2045.94</v>
      </c>
      <c r="J11" s="136">
        <f t="shared" si="26"/>
        <v>8.249648414941918E-2</v>
      </c>
      <c r="K11" s="136">
        <f t="shared" si="27"/>
        <v>0.3556635916266887</v>
      </c>
      <c r="L11" s="136">
        <f t="shared" si="28"/>
        <v>0.15738486954651651</v>
      </c>
      <c r="M11" s="137">
        <f t="shared" si="29"/>
        <v>13.647</v>
      </c>
      <c r="N11" s="138">
        <f t="shared" si="30"/>
        <v>1.124177639617975</v>
      </c>
      <c r="O11" s="138">
        <f t="shared" si="31"/>
        <v>21.506007018778654</v>
      </c>
      <c r="P11" s="220">
        <f t="shared" si="32"/>
        <v>41</v>
      </c>
      <c r="Q11" s="221">
        <f t="shared" si="33"/>
        <v>23</v>
      </c>
      <c r="R11" s="221">
        <f t="shared" si="34"/>
        <v>440</v>
      </c>
      <c r="T11">
        <v>532</v>
      </c>
      <c r="U11">
        <v>333</v>
      </c>
      <c r="V11" t="s">
        <v>388</v>
      </c>
      <c r="W11">
        <v>2045.94</v>
      </c>
      <c r="X11">
        <v>930.31899999999996</v>
      </c>
      <c r="Y11">
        <v>2.1989999999999998</v>
      </c>
      <c r="Z11">
        <v>13.647</v>
      </c>
      <c r="AA11">
        <v>119.833022</v>
      </c>
      <c r="AB11">
        <v>9.8858029999999992</v>
      </c>
      <c r="AC11">
        <v>42.620243000000002</v>
      </c>
      <c r="AD11" s="1">
        <v>322</v>
      </c>
      <c r="AE11">
        <v>23</v>
      </c>
      <c r="AF11">
        <v>440</v>
      </c>
      <c r="AG11">
        <v>107</v>
      </c>
      <c r="AH11">
        <v>17.073257000000002</v>
      </c>
      <c r="AI11">
        <v>14679.1</v>
      </c>
      <c r="AJ11">
        <v>5290.1</v>
      </c>
      <c r="AK11">
        <v>41</v>
      </c>
      <c r="AL11">
        <v>18142</v>
      </c>
      <c r="AM11" t="s">
        <v>389</v>
      </c>
      <c r="AN11" t="s">
        <v>414</v>
      </c>
      <c r="AO11">
        <v>1668.279</v>
      </c>
      <c r="AR11" t="s">
        <v>118</v>
      </c>
      <c r="AS11" t="s">
        <v>91</v>
      </c>
      <c r="AT11" t="s">
        <v>219</v>
      </c>
      <c r="AU11" t="s">
        <v>388</v>
      </c>
      <c r="AV11" t="s">
        <v>48</v>
      </c>
      <c r="AW11">
        <v>2</v>
      </c>
      <c r="BB11">
        <v>0.71893762859991384</v>
      </c>
      <c r="BC11" t="s">
        <v>70</v>
      </c>
      <c r="BF11" t="s">
        <v>118</v>
      </c>
      <c r="BG11" t="s">
        <v>91</v>
      </c>
      <c r="BH11" t="s">
        <v>388</v>
      </c>
      <c r="BI11">
        <v>333</v>
      </c>
      <c r="BJ11">
        <v>2</v>
      </c>
      <c r="BK11" t="s">
        <v>219</v>
      </c>
      <c r="BL11" t="s">
        <v>210</v>
      </c>
      <c r="BM11">
        <v>0.71893762859991384</v>
      </c>
      <c r="BN11" t="s">
        <v>70</v>
      </c>
      <c r="BO11" t="s">
        <v>185</v>
      </c>
      <c r="BP11">
        <v>2045.94</v>
      </c>
    </row>
    <row r="12" spans="1:68" ht="16.5">
      <c r="A12" s="110" t="str">
        <f t="shared" si="18"/>
        <v>청룡교통</v>
      </c>
      <c r="B12" s="111" t="str">
        <f t="shared" si="1"/>
        <v>권혁민</v>
      </c>
      <c r="C12" s="112" t="str">
        <f t="shared" si="19"/>
        <v>C</v>
      </c>
      <c r="D12" s="113">
        <f t="shared" si="20"/>
        <v>0.85897967395423502</v>
      </c>
      <c r="E12" s="114">
        <f t="shared" si="21"/>
        <v>5776</v>
      </c>
      <c r="F12" s="115" t="str">
        <f t="shared" si="22"/>
        <v>43-1</v>
      </c>
      <c r="G12" s="116" t="str">
        <f t="shared" si="23"/>
        <v>73아1084</v>
      </c>
      <c r="H12" s="117">
        <f t="shared" si="24"/>
        <v>2</v>
      </c>
      <c r="I12" s="118">
        <f t="shared" si="25"/>
        <v>2306.3020000000001</v>
      </c>
      <c r="J12" s="119">
        <f t="shared" si="26"/>
        <v>2.8602132858905022E-2</v>
      </c>
      <c r="K12" s="119">
        <f t="shared" si="27"/>
        <v>0.35070728692495584</v>
      </c>
      <c r="L12" s="119">
        <f t="shared" si="28"/>
        <v>6.2437616582737207E-2</v>
      </c>
      <c r="M12" s="120">
        <f t="shared" si="29"/>
        <v>11.170999999999999</v>
      </c>
      <c r="N12" s="121">
        <f t="shared" si="30"/>
        <v>0</v>
      </c>
      <c r="O12" s="121">
        <f t="shared" si="31"/>
        <v>17.820736399656244</v>
      </c>
      <c r="P12" s="222">
        <f t="shared" si="32"/>
        <v>30</v>
      </c>
      <c r="Q12" s="223">
        <f t="shared" si="33"/>
        <v>0</v>
      </c>
      <c r="R12" s="223">
        <f t="shared" si="34"/>
        <v>411</v>
      </c>
      <c r="T12">
        <v>532</v>
      </c>
      <c r="U12">
        <v>5776</v>
      </c>
      <c r="V12" t="s">
        <v>226</v>
      </c>
      <c r="W12">
        <v>2306.3020000000001</v>
      </c>
      <c r="X12">
        <v>1167.5650000000001</v>
      </c>
      <c r="Y12">
        <v>1.9750000000000001</v>
      </c>
      <c r="Z12">
        <v>11.170999999999999</v>
      </c>
      <c r="AA12">
        <v>140.68300500000001</v>
      </c>
      <c r="AB12">
        <v>4.0238339999999999</v>
      </c>
      <c r="AC12">
        <v>49.338554999999999</v>
      </c>
      <c r="AD12" s="1">
        <v>144</v>
      </c>
      <c r="AE12">
        <v>0</v>
      </c>
      <c r="AF12">
        <v>411</v>
      </c>
      <c r="AG12">
        <v>94</v>
      </c>
      <c r="AH12">
        <v>16.393606999999999</v>
      </c>
      <c r="AI12">
        <v>1763.4</v>
      </c>
      <c r="AJ12">
        <v>31.3</v>
      </c>
      <c r="AK12">
        <v>30</v>
      </c>
      <c r="AL12">
        <v>5787</v>
      </c>
      <c r="AM12" t="s">
        <v>227</v>
      </c>
      <c r="AN12" t="s">
        <v>415</v>
      </c>
      <c r="AO12">
        <v>2200.2330000000002</v>
      </c>
      <c r="AR12" t="s">
        <v>118</v>
      </c>
      <c r="AS12" t="s">
        <v>121</v>
      </c>
      <c r="AT12" t="s">
        <v>211</v>
      </c>
      <c r="AU12" t="s">
        <v>226</v>
      </c>
      <c r="AV12" t="s">
        <v>48</v>
      </c>
      <c r="AW12">
        <v>2</v>
      </c>
      <c r="BB12">
        <v>0.85897967395423502</v>
      </c>
      <c r="BC12" t="s">
        <v>69</v>
      </c>
      <c r="BF12" t="s">
        <v>118</v>
      </c>
      <c r="BG12" t="s">
        <v>121</v>
      </c>
      <c r="BH12" t="s">
        <v>226</v>
      </c>
      <c r="BI12">
        <v>5776</v>
      </c>
      <c r="BJ12">
        <v>2</v>
      </c>
      <c r="BK12" t="s">
        <v>211</v>
      </c>
      <c r="BL12" t="s">
        <v>209</v>
      </c>
      <c r="BM12">
        <v>0.85897967395423502</v>
      </c>
      <c r="BN12" t="s">
        <v>69</v>
      </c>
      <c r="BO12" t="s">
        <v>177</v>
      </c>
      <c r="BP12">
        <v>2306.3020000000001</v>
      </c>
    </row>
    <row r="13" spans="1:68" ht="16.5">
      <c r="A13" s="127" t="str">
        <f t="shared" si="18"/>
        <v>청룡교통</v>
      </c>
      <c r="B13" s="128" t="str">
        <f t="shared" si="1"/>
        <v>김광석</v>
      </c>
      <c r="C13" s="129" t="str">
        <f t="shared" si="19"/>
        <v>D</v>
      </c>
      <c r="D13" s="130">
        <f t="shared" si="20"/>
        <v>0.82139977519814777</v>
      </c>
      <c r="E13" s="131">
        <f t="shared" si="21"/>
        <v>8003</v>
      </c>
      <c r="F13" s="132" t="str">
        <f t="shared" si="22"/>
        <v>43-1</v>
      </c>
      <c r="G13" s="133" t="str">
        <f t="shared" si="23"/>
        <v>75바1073</v>
      </c>
      <c r="H13" s="134">
        <f t="shared" si="24"/>
        <v>7</v>
      </c>
      <c r="I13" s="135">
        <f t="shared" si="25"/>
        <v>766.73500000000001</v>
      </c>
      <c r="J13" s="136">
        <f t="shared" si="26"/>
        <v>1.7386231699841069E-2</v>
      </c>
      <c r="K13" s="136">
        <f t="shared" si="27"/>
        <v>0.37136736093857731</v>
      </c>
      <c r="L13" s="136">
        <f t="shared" si="28"/>
        <v>0.20346012638004005</v>
      </c>
      <c r="M13" s="137">
        <f t="shared" si="29"/>
        <v>15.025</v>
      </c>
      <c r="N13" s="138">
        <f t="shared" si="30"/>
        <v>0</v>
      </c>
      <c r="O13" s="138">
        <f t="shared" si="31"/>
        <v>26.475901060992388</v>
      </c>
      <c r="P13" s="220">
        <f t="shared" si="32"/>
        <v>3</v>
      </c>
      <c r="Q13" s="221">
        <f t="shared" si="33"/>
        <v>0</v>
      </c>
      <c r="R13" s="221">
        <f t="shared" si="34"/>
        <v>203</v>
      </c>
      <c r="T13">
        <v>532</v>
      </c>
      <c r="U13">
        <v>8003</v>
      </c>
      <c r="V13" t="s">
        <v>382</v>
      </c>
      <c r="W13">
        <v>766.73500000000001</v>
      </c>
      <c r="X13">
        <v>427.07100000000003</v>
      </c>
      <c r="Y13">
        <v>1.7949999999999999</v>
      </c>
      <c r="Z13">
        <v>15.025</v>
      </c>
      <c r="AA13">
        <v>48.521095000000003</v>
      </c>
      <c r="AB13">
        <v>0.84359899999999999</v>
      </c>
      <c r="AC13">
        <v>18.019151000000001</v>
      </c>
      <c r="AD13" s="1">
        <v>156</v>
      </c>
      <c r="AE13">
        <v>0</v>
      </c>
      <c r="AF13">
        <v>203</v>
      </c>
      <c r="AG13">
        <v>89</v>
      </c>
      <c r="AH13">
        <v>15.802095</v>
      </c>
      <c r="AI13">
        <v>567.79999999999995</v>
      </c>
      <c r="AJ13">
        <v>27.5</v>
      </c>
      <c r="AK13">
        <v>3</v>
      </c>
      <c r="AL13">
        <v>597</v>
      </c>
      <c r="AM13" t="s">
        <v>383</v>
      </c>
      <c r="AN13" t="s">
        <v>416</v>
      </c>
      <c r="AO13">
        <v>138.03200000000001</v>
      </c>
      <c r="AR13" t="s">
        <v>118</v>
      </c>
      <c r="AS13" t="s">
        <v>121</v>
      </c>
      <c r="AT13" t="s">
        <v>212</v>
      </c>
      <c r="AU13" t="s">
        <v>382</v>
      </c>
      <c r="AV13" t="s">
        <v>48</v>
      </c>
      <c r="AW13">
        <v>7</v>
      </c>
      <c r="BB13">
        <v>0.82139977519814777</v>
      </c>
      <c r="BC13" t="s">
        <v>67</v>
      </c>
      <c r="BF13" t="s">
        <v>118</v>
      </c>
      <c r="BG13" t="s">
        <v>121</v>
      </c>
      <c r="BH13" t="s">
        <v>382</v>
      </c>
      <c r="BI13">
        <v>8003</v>
      </c>
      <c r="BJ13">
        <v>7</v>
      </c>
      <c r="BK13" t="s">
        <v>212</v>
      </c>
      <c r="BL13" t="s">
        <v>197</v>
      </c>
      <c r="BM13">
        <v>0.82139977519814777</v>
      </c>
      <c r="BN13" t="s">
        <v>67</v>
      </c>
      <c r="BO13" t="s">
        <v>179</v>
      </c>
      <c r="BP13">
        <v>766.73500000000001</v>
      </c>
    </row>
    <row r="14" spans="1:68" ht="16.5">
      <c r="A14" s="110" t="str">
        <f t="shared" si="18"/>
        <v>청룡교통</v>
      </c>
      <c r="B14" s="111" t="str">
        <f t="shared" si="1"/>
        <v>김기웅</v>
      </c>
      <c r="C14" s="112" t="str">
        <f t="shared" si="19"/>
        <v>C</v>
      </c>
      <c r="D14" s="113">
        <f t="shared" si="20"/>
        <v>0.8974812216465331</v>
      </c>
      <c r="E14" s="114">
        <f t="shared" si="21"/>
        <v>8129</v>
      </c>
      <c r="F14" s="115" t="str">
        <f t="shared" si="22"/>
        <v>310</v>
      </c>
      <c r="G14" s="116" t="str">
        <f t="shared" si="23"/>
        <v>73아1079</v>
      </c>
      <c r="H14" s="117">
        <f t="shared" si="24"/>
        <v>11</v>
      </c>
      <c r="I14" s="118">
        <f t="shared" si="25"/>
        <v>1676.6130000000003</v>
      </c>
      <c r="J14" s="119">
        <f t="shared" si="26"/>
        <v>3.4597740364790838E-2</v>
      </c>
      <c r="K14" s="119">
        <f t="shared" si="27"/>
        <v>0.30407163657925612</v>
      </c>
      <c r="L14" s="119">
        <f t="shared" si="28"/>
        <v>0.17535352523211972</v>
      </c>
      <c r="M14" s="120">
        <f t="shared" si="29"/>
        <v>15.166</v>
      </c>
      <c r="N14" s="121">
        <f t="shared" si="30"/>
        <v>0</v>
      </c>
      <c r="O14" s="121">
        <f t="shared" si="31"/>
        <v>16.581047623989555</v>
      </c>
      <c r="P14" s="222">
        <f t="shared" si="32"/>
        <v>7</v>
      </c>
      <c r="Q14" s="223">
        <f t="shared" si="33"/>
        <v>0</v>
      </c>
      <c r="R14" s="223">
        <f t="shared" si="34"/>
        <v>278</v>
      </c>
      <c r="T14">
        <v>532</v>
      </c>
      <c r="U14">
        <v>8129</v>
      </c>
      <c r="V14" t="s">
        <v>350</v>
      </c>
      <c r="W14">
        <v>1676.6130000000001</v>
      </c>
      <c r="X14">
        <v>722.16300000000001</v>
      </c>
      <c r="Y14">
        <v>2.3220000000000001</v>
      </c>
      <c r="Z14">
        <v>15.166</v>
      </c>
      <c r="AA14">
        <v>77.019423000000003</v>
      </c>
      <c r="AB14">
        <v>2.664698</v>
      </c>
      <c r="AC14">
        <v>23.419422000000001</v>
      </c>
      <c r="AD14" s="1">
        <v>294</v>
      </c>
      <c r="AE14">
        <v>0</v>
      </c>
      <c r="AF14">
        <v>278</v>
      </c>
      <c r="AG14">
        <v>107</v>
      </c>
      <c r="AH14">
        <v>21.768702999999999</v>
      </c>
      <c r="AI14">
        <v>6489.6</v>
      </c>
      <c r="AJ14">
        <v>2791.8</v>
      </c>
      <c r="AK14">
        <v>7</v>
      </c>
      <c r="AL14">
        <v>782</v>
      </c>
      <c r="AM14" t="s">
        <v>349</v>
      </c>
      <c r="AN14" t="s">
        <v>417</v>
      </c>
      <c r="AO14">
        <v>336.38799999999998</v>
      </c>
      <c r="AR14" t="s">
        <v>118</v>
      </c>
      <c r="AS14" t="s">
        <v>119</v>
      </c>
      <c r="AT14" t="s">
        <v>193</v>
      </c>
      <c r="AU14" t="s">
        <v>350</v>
      </c>
      <c r="AV14" t="s">
        <v>48</v>
      </c>
      <c r="AW14">
        <v>11</v>
      </c>
      <c r="BB14">
        <v>0.8974812216465331</v>
      </c>
      <c r="BC14" t="s">
        <v>69</v>
      </c>
      <c r="BF14" t="s">
        <v>118</v>
      </c>
      <c r="BG14" t="s">
        <v>119</v>
      </c>
      <c r="BH14" t="s">
        <v>350</v>
      </c>
      <c r="BI14">
        <v>8129</v>
      </c>
      <c r="BJ14">
        <v>11</v>
      </c>
      <c r="BK14" t="s">
        <v>193</v>
      </c>
      <c r="BL14" t="s">
        <v>195</v>
      </c>
      <c r="BM14">
        <v>0.8974812216465331</v>
      </c>
      <c r="BN14" t="s">
        <v>69</v>
      </c>
      <c r="BO14" t="s">
        <v>177</v>
      </c>
      <c r="BP14">
        <v>1676.6130000000003</v>
      </c>
    </row>
    <row r="15" spans="1:68" ht="16.5">
      <c r="A15" s="127" t="str">
        <f t="shared" si="18"/>
        <v>청룡교통</v>
      </c>
      <c r="B15" s="128" t="str">
        <f t="shared" si="1"/>
        <v>김남우</v>
      </c>
      <c r="C15" s="129" t="str">
        <f t="shared" si="19"/>
        <v>A</v>
      </c>
      <c r="D15" s="130">
        <f t="shared" si="20"/>
        <v>0.98961279746559649</v>
      </c>
      <c r="E15" s="131">
        <f t="shared" si="21"/>
        <v>8574</v>
      </c>
      <c r="F15" s="132" t="str">
        <f t="shared" si="22"/>
        <v>44</v>
      </c>
      <c r="G15" s="133" t="str">
        <f t="shared" si="23"/>
        <v>73아1081</v>
      </c>
      <c r="H15" s="134">
        <f t="shared" si="24"/>
        <v>2</v>
      </c>
      <c r="I15" s="135">
        <f t="shared" si="25"/>
        <v>2767.6730000000002</v>
      </c>
      <c r="J15" s="136">
        <f t="shared" si="26"/>
        <v>3.2438160999763654E-2</v>
      </c>
      <c r="K15" s="136">
        <f t="shared" si="27"/>
        <v>0.32346010231645861</v>
      </c>
      <c r="L15" s="136">
        <f t="shared" si="28"/>
        <v>0.20125209878479139</v>
      </c>
      <c r="M15" s="137">
        <f t="shared" si="29"/>
        <v>9.4499999999999993</v>
      </c>
      <c r="N15" s="138">
        <f t="shared" si="30"/>
        <v>0</v>
      </c>
      <c r="O15" s="138">
        <f t="shared" si="31"/>
        <v>2.6375948314703366</v>
      </c>
      <c r="P15" s="220">
        <f t="shared" si="32"/>
        <v>45</v>
      </c>
      <c r="Q15" s="221">
        <f t="shared" si="33"/>
        <v>0</v>
      </c>
      <c r="R15" s="221">
        <f t="shared" si="34"/>
        <v>73</v>
      </c>
      <c r="T15">
        <v>532</v>
      </c>
      <c r="U15">
        <v>8574</v>
      </c>
      <c r="V15" t="s">
        <v>228</v>
      </c>
      <c r="W15">
        <v>2767.6729999999998</v>
      </c>
      <c r="X15">
        <v>1076.1400000000001</v>
      </c>
      <c r="Y15">
        <v>2.5720000000000001</v>
      </c>
      <c r="Z15">
        <v>9.4499999999999993</v>
      </c>
      <c r="AA15">
        <v>146.70523399999999</v>
      </c>
      <c r="AB15">
        <v>4.7588480000000004</v>
      </c>
      <c r="AC15">
        <v>47.453290000000003</v>
      </c>
      <c r="AD15" s="1">
        <v>557</v>
      </c>
      <c r="AE15">
        <v>0</v>
      </c>
      <c r="AF15">
        <v>73</v>
      </c>
      <c r="AG15">
        <v>75</v>
      </c>
      <c r="AH15">
        <v>18.865535999999999</v>
      </c>
      <c r="AI15">
        <v>836.4</v>
      </c>
      <c r="AJ15">
        <v>0</v>
      </c>
      <c r="AK15">
        <v>45</v>
      </c>
      <c r="AL15">
        <v>12540</v>
      </c>
      <c r="AM15" t="s">
        <v>229</v>
      </c>
      <c r="AN15" t="s">
        <v>418</v>
      </c>
      <c r="AO15">
        <v>2646.788</v>
      </c>
      <c r="AR15" t="s">
        <v>118</v>
      </c>
      <c r="AS15" t="s">
        <v>122</v>
      </c>
      <c r="AT15" t="s">
        <v>216</v>
      </c>
      <c r="AU15" t="s">
        <v>228</v>
      </c>
      <c r="AV15" t="s">
        <v>48</v>
      </c>
      <c r="AW15">
        <v>2</v>
      </c>
      <c r="BB15">
        <v>0.98961279746559649</v>
      </c>
      <c r="BC15" t="s">
        <v>66</v>
      </c>
      <c r="BF15" t="s">
        <v>118</v>
      </c>
      <c r="BG15" t="s">
        <v>122</v>
      </c>
      <c r="BH15" t="s">
        <v>228</v>
      </c>
      <c r="BI15">
        <v>8574</v>
      </c>
      <c r="BJ15">
        <v>2</v>
      </c>
      <c r="BK15" t="s">
        <v>216</v>
      </c>
      <c r="BL15" t="s">
        <v>215</v>
      </c>
      <c r="BM15">
        <v>0.98961279746559649</v>
      </c>
      <c r="BN15" t="s">
        <v>66</v>
      </c>
      <c r="BO15" t="s">
        <v>178</v>
      </c>
      <c r="BP15">
        <v>2767.6730000000002</v>
      </c>
    </row>
    <row r="16" spans="1:68" ht="16.5">
      <c r="A16" s="110" t="str">
        <f t="shared" si="18"/>
        <v>청룡교통</v>
      </c>
      <c r="B16" s="111" t="str">
        <f t="shared" si="1"/>
        <v>김동문</v>
      </c>
      <c r="C16" s="112" t="str">
        <f t="shared" si="19"/>
        <v>F</v>
      </c>
      <c r="D16" s="113">
        <f t="shared" si="20"/>
        <v>0.79008984841253638</v>
      </c>
      <c r="E16" s="114">
        <f t="shared" si="21"/>
        <v>6643</v>
      </c>
      <c r="F16" s="115" t="str">
        <f t="shared" si="22"/>
        <v>43</v>
      </c>
      <c r="G16" s="116" t="str">
        <f t="shared" si="23"/>
        <v>73아1069</v>
      </c>
      <c r="H16" s="117">
        <f t="shared" si="24"/>
        <v>2</v>
      </c>
      <c r="I16" s="118">
        <f t="shared" si="25"/>
        <v>1772.6220000000001</v>
      </c>
      <c r="J16" s="119">
        <f t="shared" si="26"/>
        <v>1.7900949083763662E-2</v>
      </c>
      <c r="K16" s="119">
        <f t="shared" si="27"/>
        <v>0.36691610872217573</v>
      </c>
      <c r="L16" s="119">
        <f t="shared" si="28"/>
        <v>0.11000653269563392</v>
      </c>
      <c r="M16" s="120">
        <f t="shared" si="29"/>
        <v>15.236000000000001</v>
      </c>
      <c r="N16" s="121">
        <f t="shared" si="30"/>
        <v>5.6413606510581499E-2</v>
      </c>
      <c r="O16" s="121">
        <f t="shared" si="31"/>
        <v>26.119499814399234</v>
      </c>
      <c r="P16" s="222">
        <f t="shared" si="32"/>
        <v>25</v>
      </c>
      <c r="Q16" s="223">
        <f t="shared" si="33"/>
        <v>1</v>
      </c>
      <c r="R16" s="223">
        <f t="shared" si="34"/>
        <v>463</v>
      </c>
      <c r="T16">
        <v>532</v>
      </c>
      <c r="U16">
        <v>6643</v>
      </c>
      <c r="V16" t="s">
        <v>230</v>
      </c>
      <c r="W16">
        <v>1772.6220000000001</v>
      </c>
      <c r="X16">
        <v>1019.673</v>
      </c>
      <c r="Y16">
        <v>1.738</v>
      </c>
      <c r="Z16">
        <v>15.236000000000001</v>
      </c>
      <c r="AA16">
        <v>105.25330200000001</v>
      </c>
      <c r="AB16">
        <v>1.884134</v>
      </c>
      <c r="AC16">
        <v>38.619132</v>
      </c>
      <c r="AD16" s="1">
        <v>195</v>
      </c>
      <c r="AE16">
        <v>1</v>
      </c>
      <c r="AF16">
        <v>463</v>
      </c>
      <c r="AG16">
        <v>90</v>
      </c>
      <c r="AH16">
        <v>16.841484999999999</v>
      </c>
      <c r="AI16">
        <v>3089.7</v>
      </c>
      <c r="AJ16">
        <v>63.4</v>
      </c>
      <c r="AK16">
        <v>25</v>
      </c>
      <c r="AL16">
        <v>6570</v>
      </c>
      <c r="AM16" t="s">
        <v>231</v>
      </c>
      <c r="AN16" t="s">
        <v>419</v>
      </c>
      <c r="AO16">
        <v>1654.2940000000001</v>
      </c>
      <c r="AR16" t="s">
        <v>118</v>
      </c>
      <c r="AS16" t="s">
        <v>120</v>
      </c>
      <c r="AT16" t="s">
        <v>200</v>
      </c>
      <c r="AU16" t="s">
        <v>230</v>
      </c>
      <c r="AV16" t="s">
        <v>48</v>
      </c>
      <c r="AW16">
        <v>2</v>
      </c>
      <c r="BB16">
        <v>0.79008984841253638</v>
      </c>
      <c r="BC16" t="s">
        <v>70</v>
      </c>
      <c r="BF16" t="s">
        <v>118</v>
      </c>
      <c r="BG16" t="s">
        <v>120</v>
      </c>
      <c r="BH16" t="s">
        <v>230</v>
      </c>
      <c r="BI16">
        <v>6643</v>
      </c>
      <c r="BJ16">
        <v>2</v>
      </c>
      <c r="BK16" t="s">
        <v>200</v>
      </c>
      <c r="BL16" t="s">
        <v>204</v>
      </c>
      <c r="BM16">
        <v>0.79008984841253638</v>
      </c>
      <c r="BN16" t="s">
        <v>70</v>
      </c>
      <c r="BO16" t="s">
        <v>185</v>
      </c>
      <c r="BP16">
        <v>1772.6220000000001</v>
      </c>
    </row>
    <row r="17" spans="1:68" ht="16.5">
      <c r="A17" s="127" t="str">
        <f t="shared" si="18"/>
        <v>청룡교통</v>
      </c>
      <c r="B17" s="128" t="str">
        <f t="shared" si="1"/>
        <v>김동욱</v>
      </c>
      <c r="C17" s="129" t="str">
        <f t="shared" si="19"/>
        <v>A</v>
      </c>
      <c r="D17" s="130">
        <f t="shared" si="20"/>
        <v>0.95619047619047615</v>
      </c>
      <c r="E17" s="131">
        <f t="shared" si="21"/>
        <v>1784</v>
      </c>
      <c r="F17" s="132" t="str">
        <f t="shared" si="22"/>
        <v>43</v>
      </c>
      <c r="G17" s="133" t="str">
        <f t="shared" si="23"/>
        <v>73아1053</v>
      </c>
      <c r="H17" s="134">
        <f t="shared" si="24"/>
        <v>1</v>
      </c>
      <c r="I17" s="135">
        <f t="shared" si="25"/>
        <v>2381.4769999999999</v>
      </c>
      <c r="J17" s="136">
        <f t="shared" si="26"/>
        <v>5.6351586813539892E-3</v>
      </c>
      <c r="K17" s="136">
        <f t="shared" si="27"/>
        <v>0.39205882103449491</v>
      </c>
      <c r="L17" s="136">
        <f t="shared" si="28"/>
        <v>0.27587921277425731</v>
      </c>
      <c r="M17" s="137">
        <f t="shared" si="29"/>
        <v>13.3</v>
      </c>
      <c r="N17" s="138">
        <f t="shared" si="30"/>
        <v>0</v>
      </c>
      <c r="O17" s="138">
        <f t="shared" si="31"/>
        <v>11.673427876901604</v>
      </c>
      <c r="P17" s="220">
        <f t="shared" si="32"/>
        <v>63</v>
      </c>
      <c r="Q17" s="221">
        <f t="shared" si="33"/>
        <v>0</v>
      </c>
      <c r="R17" s="221">
        <f t="shared" si="34"/>
        <v>278</v>
      </c>
      <c r="T17">
        <v>532</v>
      </c>
      <c r="U17">
        <v>1784</v>
      </c>
      <c r="V17" t="s">
        <v>232</v>
      </c>
      <c r="W17">
        <v>2381.4769999999999</v>
      </c>
      <c r="X17">
        <v>1186.221</v>
      </c>
      <c r="Y17">
        <v>2.008</v>
      </c>
      <c r="Z17">
        <v>13.3</v>
      </c>
      <c r="AA17">
        <v>148.41942299999999</v>
      </c>
      <c r="AB17">
        <v>0.83636699999999997</v>
      </c>
      <c r="AC17">
        <v>58.189143999999999</v>
      </c>
      <c r="AD17" s="1">
        <v>657</v>
      </c>
      <c r="AE17">
        <v>0</v>
      </c>
      <c r="AF17">
        <v>278</v>
      </c>
      <c r="AG17">
        <v>93</v>
      </c>
      <c r="AH17">
        <v>16.045587999999999</v>
      </c>
      <c r="AI17">
        <v>3167.9</v>
      </c>
      <c r="AJ17">
        <v>391.2</v>
      </c>
      <c r="AK17">
        <v>63</v>
      </c>
      <c r="AL17">
        <v>18806</v>
      </c>
      <c r="AM17" t="s">
        <v>233</v>
      </c>
      <c r="AN17" t="s">
        <v>420</v>
      </c>
      <c r="AO17">
        <v>2381.4769999999999</v>
      </c>
      <c r="AR17" t="s">
        <v>118</v>
      </c>
      <c r="AS17" t="s">
        <v>120</v>
      </c>
      <c r="AT17" t="s">
        <v>197</v>
      </c>
      <c r="AU17" t="s">
        <v>232</v>
      </c>
      <c r="AV17" t="s">
        <v>48</v>
      </c>
      <c r="AW17">
        <v>1</v>
      </c>
      <c r="BB17">
        <v>0.95619047619047615</v>
      </c>
      <c r="BC17" t="s">
        <v>66</v>
      </c>
      <c r="BF17" t="s">
        <v>118</v>
      </c>
      <c r="BG17" t="s">
        <v>120</v>
      </c>
      <c r="BH17" t="s">
        <v>232</v>
      </c>
      <c r="BI17">
        <v>1784</v>
      </c>
      <c r="BJ17">
        <v>1</v>
      </c>
      <c r="BK17" t="s">
        <v>197</v>
      </c>
      <c r="BL17" t="s">
        <v>174</v>
      </c>
      <c r="BM17">
        <v>0.95619047619047615</v>
      </c>
      <c r="BN17" t="s">
        <v>66</v>
      </c>
      <c r="BO17" t="s">
        <v>178</v>
      </c>
      <c r="BP17">
        <v>2381.4769999999999</v>
      </c>
    </row>
    <row r="18" spans="1:68" ht="16.5">
      <c r="A18" s="110" t="str">
        <f t="shared" si="18"/>
        <v>청룡교통</v>
      </c>
      <c r="B18" s="111" t="str">
        <f t="shared" si="1"/>
        <v>김민수</v>
      </c>
      <c r="C18" s="112" t="str">
        <f t="shared" si="19"/>
        <v>B</v>
      </c>
      <c r="D18" s="113">
        <f t="shared" si="20"/>
        <v>0.92492441916196932</v>
      </c>
      <c r="E18" s="114">
        <f t="shared" si="21"/>
        <v>3992</v>
      </c>
      <c r="F18" s="115" t="str">
        <f t="shared" si="22"/>
        <v>310</v>
      </c>
      <c r="G18" s="116" t="str">
        <f t="shared" si="23"/>
        <v>73아1730</v>
      </c>
      <c r="H18" s="117">
        <f t="shared" si="24"/>
        <v>8</v>
      </c>
      <c r="I18" s="118">
        <f t="shared" si="25"/>
        <v>1723.867</v>
      </c>
      <c r="J18" s="119">
        <f t="shared" si="26"/>
        <v>1.5277368120171905E-2</v>
      </c>
      <c r="K18" s="119">
        <f t="shared" si="27"/>
        <v>0.34609548445944066</v>
      </c>
      <c r="L18" s="119">
        <f t="shared" si="28"/>
        <v>9.1654402572820301E-2</v>
      </c>
      <c r="M18" s="120">
        <f t="shared" si="29"/>
        <v>14.045999999999999</v>
      </c>
      <c r="N18" s="121">
        <f t="shared" si="30"/>
        <v>5.800911555241791E-2</v>
      </c>
      <c r="O18" s="121">
        <f t="shared" si="31"/>
        <v>7.4251667907094925</v>
      </c>
      <c r="P18" s="222">
        <f t="shared" si="32"/>
        <v>15</v>
      </c>
      <c r="Q18" s="223">
        <f t="shared" si="33"/>
        <v>1</v>
      </c>
      <c r="R18" s="223">
        <f t="shared" si="34"/>
        <v>128</v>
      </c>
      <c r="T18">
        <v>532</v>
      </c>
      <c r="U18">
        <v>3992</v>
      </c>
      <c r="V18" t="s">
        <v>234</v>
      </c>
      <c r="W18">
        <v>1723.867</v>
      </c>
      <c r="X18">
        <v>742.03499999999997</v>
      </c>
      <c r="Y18">
        <v>2.323</v>
      </c>
      <c r="Z18">
        <v>14.045999999999999</v>
      </c>
      <c r="AA18">
        <v>83.636919000000006</v>
      </c>
      <c r="AB18">
        <v>1.277752</v>
      </c>
      <c r="AC18">
        <v>28.946359999999999</v>
      </c>
      <c r="AD18" s="1">
        <v>158</v>
      </c>
      <c r="AE18">
        <v>1</v>
      </c>
      <c r="AF18">
        <v>128</v>
      </c>
      <c r="AG18">
        <v>104</v>
      </c>
      <c r="AH18">
        <v>20.611315999999999</v>
      </c>
      <c r="AI18">
        <v>8246.7999999999993</v>
      </c>
      <c r="AJ18">
        <v>3259.6</v>
      </c>
      <c r="AK18">
        <v>15</v>
      </c>
      <c r="AL18">
        <v>5916</v>
      </c>
      <c r="AM18" t="s">
        <v>235</v>
      </c>
      <c r="AN18" t="s">
        <v>421</v>
      </c>
      <c r="AO18">
        <v>579.43399999999997</v>
      </c>
      <c r="AR18" t="s">
        <v>118</v>
      </c>
      <c r="AS18" t="s">
        <v>119</v>
      </c>
      <c r="AT18" t="s">
        <v>194</v>
      </c>
      <c r="AU18" t="s">
        <v>234</v>
      </c>
      <c r="AV18" t="s">
        <v>48</v>
      </c>
      <c r="AW18">
        <v>8</v>
      </c>
      <c r="BB18">
        <v>0.92492441916196932</v>
      </c>
      <c r="BC18" t="s">
        <v>68</v>
      </c>
      <c r="BF18" t="s">
        <v>118</v>
      </c>
      <c r="BG18" t="s">
        <v>119</v>
      </c>
      <c r="BH18" t="s">
        <v>234</v>
      </c>
      <c r="BI18">
        <v>3992</v>
      </c>
      <c r="BJ18">
        <v>8</v>
      </c>
      <c r="BK18" t="s">
        <v>194</v>
      </c>
      <c r="BL18" t="s">
        <v>206</v>
      </c>
      <c r="BM18">
        <v>0.92492441916196932</v>
      </c>
      <c r="BN18" t="s">
        <v>68</v>
      </c>
      <c r="BO18" t="s">
        <v>175</v>
      </c>
      <c r="BP18">
        <v>1723.867</v>
      </c>
    </row>
    <row r="19" spans="1:68" ht="16.5">
      <c r="A19" s="127" t="str">
        <f t="shared" si="18"/>
        <v>청룡교통</v>
      </c>
      <c r="B19" s="128" t="str">
        <f t="shared" si="1"/>
        <v>김성삼</v>
      </c>
      <c r="C19" s="129" t="str">
        <f t="shared" si="19"/>
        <v>S</v>
      </c>
      <c r="D19" s="130">
        <f t="shared" si="20"/>
        <v>1.0394285714285714</v>
      </c>
      <c r="E19" s="131">
        <f t="shared" si="21"/>
        <v>9484</v>
      </c>
      <c r="F19" s="132" t="str">
        <f t="shared" si="22"/>
        <v>310</v>
      </c>
      <c r="G19" s="133" t="str">
        <f t="shared" si="23"/>
        <v>73아1730</v>
      </c>
      <c r="H19" s="134">
        <f t="shared" si="24"/>
        <v>1</v>
      </c>
      <c r="I19" s="135">
        <f t="shared" si="25"/>
        <v>4530.3890000000001</v>
      </c>
      <c r="J19" s="136">
        <f t="shared" si="26"/>
        <v>3.3056774002611783E-2</v>
      </c>
      <c r="K19" s="136">
        <f t="shared" si="27"/>
        <v>0.22189232223444327</v>
      </c>
      <c r="L19" s="136">
        <f t="shared" si="28"/>
        <v>0.14369626979051908</v>
      </c>
      <c r="M19" s="137">
        <f t="shared" si="29"/>
        <v>14.529</v>
      </c>
      <c r="N19" s="138">
        <f t="shared" si="30"/>
        <v>0</v>
      </c>
      <c r="O19" s="138">
        <f t="shared" si="31"/>
        <v>4.6795098610737398</v>
      </c>
      <c r="P19" s="220">
        <f t="shared" si="32"/>
        <v>16</v>
      </c>
      <c r="Q19" s="221">
        <f t="shared" si="33"/>
        <v>0</v>
      </c>
      <c r="R19" s="221">
        <f t="shared" si="34"/>
        <v>212</v>
      </c>
      <c r="T19">
        <v>532</v>
      </c>
      <c r="U19">
        <v>9484</v>
      </c>
      <c r="V19" t="s">
        <v>236</v>
      </c>
      <c r="W19">
        <v>4530.3890000000001</v>
      </c>
      <c r="X19">
        <v>1245.1669999999999</v>
      </c>
      <c r="Y19">
        <v>3.6379999999999999</v>
      </c>
      <c r="Z19">
        <v>14.529</v>
      </c>
      <c r="AA19">
        <v>125.750232</v>
      </c>
      <c r="AB19">
        <v>4.1568969999999998</v>
      </c>
      <c r="AC19">
        <v>27.903010999999999</v>
      </c>
      <c r="AD19" s="1">
        <v>651</v>
      </c>
      <c r="AE19">
        <v>0</v>
      </c>
      <c r="AF19">
        <v>212</v>
      </c>
      <c r="AG19">
        <v>107</v>
      </c>
      <c r="AH19">
        <v>36.026882999999998</v>
      </c>
      <c r="AI19">
        <v>36689.5</v>
      </c>
      <c r="AJ19">
        <v>1552.5</v>
      </c>
      <c r="AK19">
        <v>16</v>
      </c>
      <c r="AL19">
        <v>2847</v>
      </c>
      <c r="AM19" t="s">
        <v>237</v>
      </c>
      <c r="AN19" t="s">
        <v>422</v>
      </c>
      <c r="AO19">
        <v>4530.3890000000001</v>
      </c>
      <c r="AR19" t="s">
        <v>118</v>
      </c>
      <c r="AS19" t="s">
        <v>119</v>
      </c>
      <c r="AT19" t="s">
        <v>194</v>
      </c>
      <c r="AU19" t="s">
        <v>236</v>
      </c>
      <c r="AV19" t="s">
        <v>48</v>
      </c>
      <c r="AW19">
        <v>1</v>
      </c>
      <c r="BB19">
        <v>1.0394285714285714</v>
      </c>
      <c r="BC19" t="s">
        <v>71</v>
      </c>
      <c r="BF19" t="s">
        <v>118</v>
      </c>
      <c r="BG19" t="s">
        <v>119</v>
      </c>
      <c r="BH19" t="s">
        <v>236</v>
      </c>
      <c r="BI19">
        <v>9484</v>
      </c>
      <c r="BJ19">
        <v>1</v>
      </c>
      <c r="BK19" t="s">
        <v>194</v>
      </c>
      <c r="BL19" t="s">
        <v>174</v>
      </c>
      <c r="BM19">
        <v>1.0394285714285714</v>
      </c>
      <c r="BN19" t="s">
        <v>71</v>
      </c>
      <c r="BO19" t="s">
        <v>176</v>
      </c>
      <c r="BP19">
        <v>4530.3890000000001</v>
      </c>
    </row>
    <row r="20" spans="1:68" ht="16.5">
      <c r="A20" s="110" t="str">
        <f t="shared" si="18"/>
        <v>청룡교통</v>
      </c>
      <c r="B20" s="111" t="str">
        <f t="shared" si="1"/>
        <v>김성태</v>
      </c>
      <c r="C20" s="112" t="str">
        <f t="shared" si="19"/>
        <v>D</v>
      </c>
      <c r="D20" s="113">
        <f t="shared" si="20"/>
        <v>0.81918339400897089</v>
      </c>
      <c r="E20" s="114">
        <f t="shared" si="21"/>
        <v>9359</v>
      </c>
      <c r="F20" s="115" t="str">
        <f t="shared" si="22"/>
        <v>43-1</v>
      </c>
      <c r="G20" s="116" t="str">
        <f t="shared" si="23"/>
        <v>73아1049</v>
      </c>
      <c r="H20" s="117">
        <f t="shared" si="24"/>
        <v>2</v>
      </c>
      <c r="I20" s="118">
        <f t="shared" si="25"/>
        <v>1982.0170000000001</v>
      </c>
      <c r="J20" s="119">
        <f t="shared" si="26"/>
        <v>4.4867107911630205E-2</v>
      </c>
      <c r="K20" s="119">
        <f t="shared" si="27"/>
        <v>0.38087343152211511</v>
      </c>
      <c r="L20" s="119">
        <f t="shared" si="28"/>
        <v>0.24419568550622925</v>
      </c>
      <c r="M20" s="120">
        <f t="shared" si="29"/>
        <v>15.143000000000001</v>
      </c>
      <c r="N20" s="121">
        <f t="shared" si="30"/>
        <v>0</v>
      </c>
      <c r="O20" s="121">
        <f t="shared" si="31"/>
        <v>7.8555294033947751</v>
      </c>
      <c r="P20" s="222">
        <f t="shared" si="32"/>
        <v>51</v>
      </c>
      <c r="Q20" s="223">
        <f t="shared" si="33"/>
        <v>0</v>
      </c>
      <c r="R20" s="223">
        <f t="shared" si="34"/>
        <v>159</v>
      </c>
      <c r="T20">
        <v>532</v>
      </c>
      <c r="U20">
        <v>9359</v>
      </c>
      <c r="V20" t="s">
        <v>238</v>
      </c>
      <c r="W20">
        <v>2024.0519999999999</v>
      </c>
      <c r="X20">
        <v>1076.691</v>
      </c>
      <c r="Y20">
        <v>1.88</v>
      </c>
      <c r="Z20">
        <v>15.143000000000001</v>
      </c>
      <c r="AA20">
        <v>134.19801899999999</v>
      </c>
      <c r="AB20">
        <v>6.021077</v>
      </c>
      <c r="AC20">
        <v>51.112459999999999</v>
      </c>
      <c r="AD20" s="1">
        <v>484</v>
      </c>
      <c r="AE20">
        <v>0</v>
      </c>
      <c r="AF20">
        <v>159</v>
      </c>
      <c r="AG20">
        <v>90</v>
      </c>
      <c r="AH20">
        <v>15.082577000000001</v>
      </c>
      <c r="AI20">
        <v>3521.6</v>
      </c>
      <c r="AJ20">
        <v>63</v>
      </c>
      <c r="AK20">
        <v>51</v>
      </c>
      <c r="AL20">
        <v>15083</v>
      </c>
      <c r="AM20" t="s">
        <v>239</v>
      </c>
      <c r="AN20" t="s">
        <v>423</v>
      </c>
      <c r="AO20">
        <v>1857.145</v>
      </c>
      <c r="AR20" t="s">
        <v>118</v>
      </c>
      <c r="AS20" t="s">
        <v>121</v>
      </c>
      <c r="AT20" t="s">
        <v>207</v>
      </c>
      <c r="AU20" t="s">
        <v>238</v>
      </c>
      <c r="AV20" t="s">
        <v>48</v>
      </c>
      <c r="AW20">
        <v>2</v>
      </c>
      <c r="BB20">
        <v>0.81918339400897089</v>
      </c>
      <c r="BC20" t="s">
        <v>67</v>
      </c>
      <c r="BF20" t="s">
        <v>118</v>
      </c>
      <c r="BG20" t="s">
        <v>121</v>
      </c>
      <c r="BH20" t="s">
        <v>238</v>
      </c>
      <c r="BI20">
        <v>9359</v>
      </c>
      <c r="BJ20">
        <v>2</v>
      </c>
      <c r="BK20" t="s">
        <v>207</v>
      </c>
      <c r="BL20" t="s">
        <v>206</v>
      </c>
      <c r="BM20">
        <v>0.81918339400897089</v>
      </c>
      <c r="BN20" t="s">
        <v>67</v>
      </c>
      <c r="BO20" t="s">
        <v>179</v>
      </c>
      <c r="BP20">
        <v>1982.0170000000001</v>
      </c>
    </row>
    <row r="21" spans="1:68" ht="16.5">
      <c r="A21" s="127" t="str">
        <f t="shared" si="18"/>
        <v>청룡교통</v>
      </c>
      <c r="B21" s="128" t="str">
        <f t="shared" si="1"/>
        <v>김진규</v>
      </c>
      <c r="C21" s="129" t="str">
        <f t="shared" si="19"/>
        <v>S</v>
      </c>
      <c r="D21" s="130">
        <f t="shared" si="20"/>
        <v>1.0876923076923075</v>
      </c>
      <c r="E21" s="131">
        <f t="shared" si="21"/>
        <v>2712</v>
      </c>
      <c r="F21" s="132" t="str">
        <f t="shared" si="22"/>
        <v>44</v>
      </c>
      <c r="G21" s="133" t="str">
        <f t="shared" si="23"/>
        <v>73아1083</v>
      </c>
      <c r="H21" s="134">
        <f t="shared" si="24"/>
        <v>1</v>
      </c>
      <c r="I21" s="135">
        <f t="shared" si="25"/>
        <v>2283.9630000000002</v>
      </c>
      <c r="J21" s="136">
        <f t="shared" si="26"/>
        <v>4.9497323481733031E-2</v>
      </c>
      <c r="K21" s="136">
        <f t="shared" si="27"/>
        <v>0.29376587516256847</v>
      </c>
      <c r="L21" s="136">
        <f t="shared" si="28"/>
        <v>0.14886405778027051</v>
      </c>
      <c r="M21" s="137">
        <f t="shared" si="29"/>
        <v>7.7610000000000001</v>
      </c>
      <c r="N21" s="138">
        <f t="shared" si="30"/>
        <v>0</v>
      </c>
      <c r="O21" s="138">
        <f t="shared" si="31"/>
        <v>2.7145798771696388</v>
      </c>
      <c r="P21" s="220">
        <f t="shared" si="32"/>
        <v>37</v>
      </c>
      <c r="Q21" s="221">
        <f t="shared" si="33"/>
        <v>0</v>
      </c>
      <c r="R21" s="221">
        <f t="shared" si="34"/>
        <v>62</v>
      </c>
      <c r="T21">
        <v>532</v>
      </c>
      <c r="U21">
        <v>2712</v>
      </c>
      <c r="V21" t="s">
        <v>240</v>
      </c>
      <c r="W21">
        <v>2283.9630000000002</v>
      </c>
      <c r="X21">
        <v>807.55600000000004</v>
      </c>
      <c r="Y21">
        <v>2.8279999999999998</v>
      </c>
      <c r="Z21">
        <v>7.7610000000000001</v>
      </c>
      <c r="AA21">
        <v>124.95580699999999</v>
      </c>
      <c r="AB21">
        <v>6.1849780000000001</v>
      </c>
      <c r="AC21">
        <v>36.707751999999999</v>
      </c>
      <c r="AD21" s="1">
        <v>340</v>
      </c>
      <c r="AE21">
        <v>0</v>
      </c>
      <c r="AF21">
        <v>62</v>
      </c>
      <c r="AG21">
        <v>80</v>
      </c>
      <c r="AH21">
        <v>18.278165999999999</v>
      </c>
      <c r="AI21">
        <v>1769.6</v>
      </c>
      <c r="AJ21">
        <v>0</v>
      </c>
      <c r="AK21">
        <v>37</v>
      </c>
      <c r="AL21">
        <v>11465</v>
      </c>
      <c r="AM21" t="s">
        <v>241</v>
      </c>
      <c r="AN21" t="s">
        <v>424</v>
      </c>
      <c r="AO21">
        <v>2283.9630000000002</v>
      </c>
      <c r="AR21" t="s">
        <v>118</v>
      </c>
      <c r="AS21" t="s">
        <v>122</v>
      </c>
      <c r="AT21" t="s">
        <v>217</v>
      </c>
      <c r="AU21" t="s">
        <v>240</v>
      </c>
      <c r="AV21" t="s">
        <v>48</v>
      </c>
      <c r="AW21">
        <v>1</v>
      </c>
      <c r="BB21">
        <v>1.0876923076923075</v>
      </c>
      <c r="BC21" t="s">
        <v>71</v>
      </c>
      <c r="BF21" t="s">
        <v>118</v>
      </c>
      <c r="BG21" t="s">
        <v>122</v>
      </c>
      <c r="BH21" t="s">
        <v>240</v>
      </c>
      <c r="BI21">
        <v>2712</v>
      </c>
      <c r="BJ21">
        <v>1</v>
      </c>
      <c r="BK21" t="s">
        <v>217</v>
      </c>
      <c r="BL21" t="s">
        <v>174</v>
      </c>
      <c r="BM21">
        <v>1.0876923076923075</v>
      </c>
      <c r="BN21" t="s">
        <v>71</v>
      </c>
      <c r="BO21" t="s">
        <v>176</v>
      </c>
      <c r="BP21">
        <v>2283.9630000000002</v>
      </c>
    </row>
    <row r="22" spans="1:68" ht="16.5">
      <c r="A22" s="110" t="str">
        <f t="shared" si="18"/>
        <v>청룡교통</v>
      </c>
      <c r="B22" s="111" t="str">
        <f t="shared" si="1"/>
        <v>김창구</v>
      </c>
      <c r="C22" s="112" t="str">
        <f t="shared" si="19"/>
        <v>S</v>
      </c>
      <c r="D22" s="113">
        <f t="shared" si="20"/>
        <v>1.0107692307692309</v>
      </c>
      <c r="E22" s="114">
        <f t="shared" si="21"/>
        <v>5419</v>
      </c>
      <c r="F22" s="115" t="str">
        <f t="shared" si="22"/>
        <v>44</v>
      </c>
      <c r="G22" s="116" t="str">
        <f t="shared" si="23"/>
        <v>73아1054</v>
      </c>
      <c r="H22" s="117">
        <f t="shared" si="24"/>
        <v>1</v>
      </c>
      <c r="I22" s="118">
        <f t="shared" si="25"/>
        <v>2087.7750000000001</v>
      </c>
      <c r="J22" s="119">
        <f t="shared" si="26"/>
        <v>1.1187371104232909E-2</v>
      </c>
      <c r="K22" s="119">
        <f t="shared" si="27"/>
        <v>0.35710749848458767</v>
      </c>
      <c r="L22" s="119">
        <f t="shared" si="28"/>
        <v>0.21697740417430039</v>
      </c>
      <c r="M22" s="120">
        <f t="shared" si="29"/>
        <v>9.7579999999999991</v>
      </c>
      <c r="N22" s="121">
        <f t="shared" si="30"/>
        <v>0</v>
      </c>
      <c r="O22" s="121">
        <f t="shared" si="31"/>
        <v>5.364562752212283</v>
      </c>
      <c r="P22" s="222">
        <f t="shared" si="32"/>
        <v>55</v>
      </c>
      <c r="Q22" s="223">
        <f t="shared" si="33"/>
        <v>0</v>
      </c>
      <c r="R22" s="223">
        <f t="shared" si="34"/>
        <v>112</v>
      </c>
      <c r="T22">
        <v>532</v>
      </c>
      <c r="U22">
        <v>5419</v>
      </c>
      <c r="V22" t="s">
        <v>242</v>
      </c>
      <c r="W22">
        <v>2087.7750000000001</v>
      </c>
      <c r="X22">
        <v>794.50400000000002</v>
      </c>
      <c r="Y22">
        <v>2.6280000000000001</v>
      </c>
      <c r="Z22">
        <v>9.7579999999999991</v>
      </c>
      <c r="AA22">
        <v>112.574973</v>
      </c>
      <c r="AB22">
        <v>1.2594179999999999</v>
      </c>
      <c r="AC22">
        <v>40.201366999999998</v>
      </c>
      <c r="AD22" s="1">
        <v>453</v>
      </c>
      <c r="AE22">
        <v>0</v>
      </c>
      <c r="AF22">
        <v>112</v>
      </c>
      <c r="AG22">
        <v>85</v>
      </c>
      <c r="AH22">
        <v>18.545639999999999</v>
      </c>
      <c r="AI22">
        <v>2229</v>
      </c>
      <c r="AJ22">
        <v>22.1</v>
      </c>
      <c r="AK22">
        <v>55</v>
      </c>
      <c r="AL22">
        <v>17722</v>
      </c>
      <c r="AM22" t="s">
        <v>243</v>
      </c>
      <c r="AN22" t="s">
        <v>425</v>
      </c>
      <c r="AO22">
        <v>2087.7750000000001</v>
      </c>
      <c r="AR22" t="s">
        <v>118</v>
      </c>
      <c r="AS22" t="s">
        <v>122</v>
      </c>
      <c r="AT22" t="s">
        <v>214</v>
      </c>
      <c r="AU22" t="s">
        <v>242</v>
      </c>
      <c r="AV22" t="s">
        <v>48</v>
      </c>
      <c r="AW22">
        <v>1</v>
      </c>
      <c r="BB22">
        <v>1.0107692307692309</v>
      </c>
      <c r="BC22" t="s">
        <v>71</v>
      </c>
      <c r="BF22" t="s">
        <v>118</v>
      </c>
      <c r="BG22" t="s">
        <v>122</v>
      </c>
      <c r="BH22" t="s">
        <v>242</v>
      </c>
      <c r="BI22">
        <v>5419</v>
      </c>
      <c r="BJ22">
        <v>1</v>
      </c>
      <c r="BK22" t="s">
        <v>214</v>
      </c>
      <c r="BL22" t="s">
        <v>174</v>
      </c>
      <c r="BM22">
        <v>1.0107692307692309</v>
      </c>
      <c r="BN22" t="s">
        <v>71</v>
      </c>
      <c r="BO22" t="s">
        <v>176</v>
      </c>
      <c r="BP22">
        <v>2087.7750000000001</v>
      </c>
    </row>
    <row r="23" spans="1:68" ht="16.5">
      <c r="A23" s="127" t="str">
        <f t="shared" si="18"/>
        <v>청룡교통</v>
      </c>
      <c r="B23" s="128" t="str">
        <f t="shared" si="1"/>
        <v>김창선</v>
      </c>
      <c r="C23" s="129" t="str">
        <f t="shared" si="19"/>
        <v>C</v>
      </c>
      <c r="D23" s="130">
        <f t="shared" si="20"/>
        <v>0.87238095238095237</v>
      </c>
      <c r="E23" s="131">
        <f t="shared" si="21"/>
        <v>4434</v>
      </c>
      <c r="F23" s="132" t="str">
        <f t="shared" si="22"/>
        <v>43</v>
      </c>
      <c r="G23" s="133" t="str">
        <f t="shared" si="23"/>
        <v>73아1075</v>
      </c>
      <c r="H23" s="134">
        <f t="shared" si="24"/>
        <v>1</v>
      </c>
      <c r="I23" s="135">
        <f t="shared" si="25"/>
        <v>2229.4459999999999</v>
      </c>
      <c r="J23" s="136">
        <f t="shared" si="26"/>
        <v>1.5379988823342362E-2</v>
      </c>
      <c r="K23" s="136">
        <f t="shared" si="27"/>
        <v>0.35989244787308883</v>
      </c>
      <c r="L23" s="136">
        <f t="shared" si="28"/>
        <v>0.16640905408787654</v>
      </c>
      <c r="M23" s="137">
        <f t="shared" si="29"/>
        <v>14.375999999999999</v>
      </c>
      <c r="N23" s="138">
        <f t="shared" si="30"/>
        <v>0.13456257742954977</v>
      </c>
      <c r="O23" s="138">
        <f t="shared" si="31"/>
        <v>21.485158196251447</v>
      </c>
      <c r="P23" s="220">
        <f t="shared" si="32"/>
        <v>1</v>
      </c>
      <c r="Q23" s="221">
        <f t="shared" si="33"/>
        <v>3</v>
      </c>
      <c r="R23" s="221">
        <f t="shared" si="34"/>
        <v>479</v>
      </c>
      <c r="T23">
        <v>532</v>
      </c>
      <c r="U23">
        <v>4434</v>
      </c>
      <c r="V23" t="s">
        <v>244</v>
      </c>
      <c r="W23">
        <v>2229.4459999999999</v>
      </c>
      <c r="X23">
        <v>1216.7539999999999</v>
      </c>
      <c r="Y23">
        <v>1.8320000000000001</v>
      </c>
      <c r="Z23">
        <v>14.375999999999999</v>
      </c>
      <c r="AA23">
        <v>125.738843</v>
      </c>
      <c r="AB23">
        <v>1.933862</v>
      </c>
      <c r="AC23">
        <v>45.252459999999999</v>
      </c>
      <c r="AD23" s="1">
        <v>371</v>
      </c>
      <c r="AE23">
        <v>3</v>
      </c>
      <c r="AF23">
        <v>479</v>
      </c>
      <c r="AG23">
        <v>95</v>
      </c>
      <c r="AH23">
        <v>17.730765000000002</v>
      </c>
      <c r="AI23">
        <v>2491.6999999999998</v>
      </c>
      <c r="AJ23">
        <v>224.1</v>
      </c>
      <c r="AK23">
        <v>1</v>
      </c>
      <c r="AL23">
        <v>16</v>
      </c>
      <c r="AM23" t="s">
        <v>245</v>
      </c>
      <c r="AN23" t="s">
        <v>426</v>
      </c>
      <c r="AO23">
        <v>2229.4459999999999</v>
      </c>
      <c r="AR23" t="s">
        <v>118</v>
      </c>
      <c r="AS23" t="s">
        <v>120</v>
      </c>
      <c r="AT23" t="s">
        <v>202</v>
      </c>
      <c r="AU23" t="s">
        <v>244</v>
      </c>
      <c r="AV23" t="s">
        <v>48</v>
      </c>
      <c r="AW23">
        <v>1</v>
      </c>
      <c r="BB23">
        <v>0.87238095238095237</v>
      </c>
      <c r="BC23" t="s">
        <v>69</v>
      </c>
      <c r="BF23" t="s">
        <v>118</v>
      </c>
      <c r="BG23" t="s">
        <v>120</v>
      </c>
      <c r="BH23" t="s">
        <v>244</v>
      </c>
      <c r="BI23">
        <v>4434</v>
      </c>
      <c r="BJ23">
        <v>1</v>
      </c>
      <c r="BK23" t="s">
        <v>202</v>
      </c>
      <c r="BL23" t="s">
        <v>174</v>
      </c>
      <c r="BM23">
        <v>0.87238095238095237</v>
      </c>
      <c r="BN23" t="s">
        <v>69</v>
      </c>
      <c r="BO23" t="s">
        <v>177</v>
      </c>
      <c r="BP23">
        <v>2229.4459999999999</v>
      </c>
    </row>
    <row r="24" spans="1:68" ht="16.5">
      <c r="A24" s="110" t="str">
        <f t="shared" si="18"/>
        <v>청룡교통</v>
      </c>
      <c r="B24" s="111" t="str">
        <f t="shared" si="1"/>
        <v>김태훈</v>
      </c>
      <c r="C24" s="112" t="str">
        <f t="shared" si="19"/>
        <v>D</v>
      </c>
      <c r="D24" s="113">
        <f t="shared" si="20"/>
        <v>0.8</v>
      </c>
      <c r="E24" s="114">
        <f t="shared" si="21"/>
        <v>7264</v>
      </c>
      <c r="F24" s="115" t="str">
        <f t="shared" si="22"/>
        <v>43-1</v>
      </c>
      <c r="G24" s="116" t="str">
        <f t="shared" si="23"/>
        <v>73아1049</v>
      </c>
      <c r="H24" s="117">
        <f t="shared" si="24"/>
        <v>1</v>
      </c>
      <c r="I24" s="118">
        <f t="shared" si="25"/>
        <v>2130.6419999999998</v>
      </c>
      <c r="J24" s="119">
        <f t="shared" si="26"/>
        <v>1.0010729656453209E-2</v>
      </c>
      <c r="K24" s="119">
        <f t="shared" si="27"/>
        <v>0.47706386307034393</v>
      </c>
      <c r="L24" s="119">
        <f t="shared" si="28"/>
        <v>0.21355065750135407</v>
      </c>
      <c r="M24" s="120">
        <f t="shared" si="29"/>
        <v>16.123000000000001</v>
      </c>
      <c r="N24" s="121">
        <f t="shared" si="30"/>
        <v>0.23467105219929019</v>
      </c>
      <c r="O24" s="121">
        <f t="shared" si="31"/>
        <v>13.939460500637837</v>
      </c>
      <c r="P24" s="222">
        <f t="shared" si="32"/>
        <v>103</v>
      </c>
      <c r="Q24" s="223">
        <f t="shared" si="33"/>
        <v>5</v>
      </c>
      <c r="R24" s="223">
        <f t="shared" si="34"/>
        <v>297</v>
      </c>
      <c r="T24">
        <v>532</v>
      </c>
      <c r="U24">
        <v>7264</v>
      </c>
      <c r="V24" t="s">
        <v>246</v>
      </c>
      <c r="W24">
        <v>2130.6419999999998</v>
      </c>
      <c r="X24">
        <v>1157.953</v>
      </c>
      <c r="Y24">
        <v>1.84</v>
      </c>
      <c r="Z24">
        <v>16.123000000000001</v>
      </c>
      <c r="AA24">
        <v>155.22025400000001</v>
      </c>
      <c r="AB24">
        <v>1.553868</v>
      </c>
      <c r="AC24">
        <v>74.049974000000006</v>
      </c>
      <c r="AD24" s="1">
        <v>455</v>
      </c>
      <c r="AE24">
        <v>5</v>
      </c>
      <c r="AF24">
        <v>297</v>
      </c>
      <c r="AG24">
        <v>103</v>
      </c>
      <c r="AH24">
        <v>13.726572000000001</v>
      </c>
      <c r="AI24">
        <v>5331</v>
      </c>
      <c r="AJ24">
        <v>268.8</v>
      </c>
      <c r="AK24">
        <v>103</v>
      </c>
      <c r="AL24">
        <v>76686</v>
      </c>
      <c r="AM24" t="s">
        <v>247</v>
      </c>
      <c r="AN24" t="s">
        <v>427</v>
      </c>
      <c r="AO24">
        <v>2130.6419999999998</v>
      </c>
      <c r="AR24" t="s">
        <v>118</v>
      </c>
      <c r="AS24" t="s">
        <v>121</v>
      </c>
      <c r="AT24" t="s">
        <v>207</v>
      </c>
      <c r="AU24" t="s">
        <v>246</v>
      </c>
      <c r="AV24" t="s">
        <v>48</v>
      </c>
      <c r="AW24">
        <v>1</v>
      </c>
      <c r="BB24">
        <v>0.8</v>
      </c>
      <c r="BC24" t="s">
        <v>67</v>
      </c>
      <c r="BF24" t="s">
        <v>118</v>
      </c>
      <c r="BG24" t="s">
        <v>121</v>
      </c>
      <c r="BH24" t="s">
        <v>246</v>
      </c>
      <c r="BI24">
        <v>7264</v>
      </c>
      <c r="BJ24">
        <v>1</v>
      </c>
      <c r="BK24" t="s">
        <v>207</v>
      </c>
      <c r="BL24" t="s">
        <v>174</v>
      </c>
      <c r="BM24">
        <v>0.8</v>
      </c>
      <c r="BN24" t="s">
        <v>67</v>
      </c>
      <c r="BO24" t="s">
        <v>179</v>
      </c>
      <c r="BP24">
        <v>2130.6419999999998</v>
      </c>
    </row>
    <row r="25" spans="1:68" ht="16.5">
      <c r="A25" s="127" t="str">
        <f t="shared" si="18"/>
        <v>청룡교통</v>
      </c>
      <c r="B25" s="128" t="str">
        <f t="shared" si="1"/>
        <v>김태훈2</v>
      </c>
      <c r="C25" s="129" t="str">
        <f t="shared" si="19"/>
        <v>F</v>
      </c>
      <c r="D25" s="130">
        <f t="shared" si="20"/>
        <v>0.7804545454545454</v>
      </c>
      <c r="E25" s="131">
        <f t="shared" si="21"/>
        <v>2484</v>
      </c>
      <c r="F25" s="132" t="str">
        <f t="shared" si="22"/>
        <v>43</v>
      </c>
      <c r="G25" s="133" t="str">
        <f t="shared" si="23"/>
        <v>73아1069</v>
      </c>
      <c r="H25" s="134">
        <f t="shared" si="24"/>
        <v>1</v>
      </c>
      <c r="I25" s="135">
        <f t="shared" si="25"/>
        <v>590.20600000000002</v>
      </c>
      <c r="J25" s="136">
        <f t="shared" si="26"/>
        <v>1.0103582255688181E-2</v>
      </c>
      <c r="K25" s="136">
        <f t="shared" si="27"/>
        <v>0.38456112091255601</v>
      </c>
      <c r="L25" s="136">
        <f t="shared" si="28"/>
        <v>0.16265507297452075</v>
      </c>
      <c r="M25" s="137">
        <f t="shared" si="29"/>
        <v>15.548999999999999</v>
      </c>
      <c r="N25" s="138">
        <f t="shared" si="30"/>
        <v>0.16943236768179246</v>
      </c>
      <c r="O25" s="138">
        <f t="shared" si="31"/>
        <v>41.172065346675566</v>
      </c>
      <c r="P25" s="220">
        <f t="shared" si="32"/>
        <v>14</v>
      </c>
      <c r="Q25" s="221">
        <f t="shared" si="33"/>
        <v>1</v>
      </c>
      <c r="R25" s="221">
        <f t="shared" si="34"/>
        <v>243</v>
      </c>
      <c r="T25">
        <v>532</v>
      </c>
      <c r="U25">
        <v>2484</v>
      </c>
      <c r="V25" t="s">
        <v>248</v>
      </c>
      <c r="W25">
        <v>590.20600000000002</v>
      </c>
      <c r="X25">
        <v>343.74</v>
      </c>
      <c r="Y25">
        <v>1.7170000000000001</v>
      </c>
      <c r="Z25">
        <v>15.548999999999999</v>
      </c>
      <c r="AA25">
        <v>35.520273000000003</v>
      </c>
      <c r="AB25">
        <v>0.35888199999999998</v>
      </c>
      <c r="AC25">
        <v>13.659716</v>
      </c>
      <c r="AD25" s="1">
        <v>96</v>
      </c>
      <c r="AE25">
        <v>1</v>
      </c>
      <c r="AF25">
        <v>243</v>
      </c>
      <c r="AG25">
        <v>101</v>
      </c>
      <c r="AH25">
        <v>16.616032000000001</v>
      </c>
      <c r="AI25">
        <v>1254.3</v>
      </c>
      <c r="AJ25">
        <v>157.4</v>
      </c>
      <c r="AK25">
        <v>14</v>
      </c>
      <c r="AL25">
        <v>4653</v>
      </c>
      <c r="AM25" t="s">
        <v>249</v>
      </c>
      <c r="AN25" t="s">
        <v>428</v>
      </c>
      <c r="AO25">
        <v>590.20600000000002</v>
      </c>
      <c r="AR25" t="s">
        <v>118</v>
      </c>
      <c r="AS25" t="s">
        <v>120</v>
      </c>
      <c r="AT25" t="s">
        <v>200</v>
      </c>
      <c r="AU25" t="s">
        <v>248</v>
      </c>
      <c r="AV25" t="s">
        <v>48</v>
      </c>
      <c r="AW25">
        <v>1</v>
      </c>
      <c r="BB25">
        <v>0.7804545454545454</v>
      </c>
      <c r="BC25" t="s">
        <v>70</v>
      </c>
      <c r="BF25" t="s">
        <v>118</v>
      </c>
      <c r="BG25" t="s">
        <v>120</v>
      </c>
      <c r="BH25" t="s">
        <v>248</v>
      </c>
      <c r="BI25">
        <v>2484</v>
      </c>
      <c r="BJ25">
        <v>1</v>
      </c>
      <c r="BK25" t="s">
        <v>200</v>
      </c>
      <c r="BL25" t="s">
        <v>174</v>
      </c>
      <c r="BM25">
        <v>0.7804545454545454</v>
      </c>
      <c r="BN25" t="s">
        <v>70</v>
      </c>
      <c r="BO25" t="s">
        <v>185</v>
      </c>
      <c r="BP25">
        <v>590.20600000000002</v>
      </c>
    </row>
    <row r="26" spans="1:68" ht="16.5">
      <c r="A26" s="110" t="str">
        <f t="shared" si="18"/>
        <v>청룡교통</v>
      </c>
      <c r="B26" s="111" t="str">
        <f t="shared" si="1"/>
        <v>김호준</v>
      </c>
      <c r="C26" s="112" t="str">
        <f t="shared" si="19"/>
        <v>B</v>
      </c>
      <c r="D26" s="113">
        <f t="shared" si="20"/>
        <v>0.92124878259672327</v>
      </c>
      <c r="E26" s="114">
        <f t="shared" si="21"/>
        <v>3254</v>
      </c>
      <c r="F26" s="115" t="str">
        <f t="shared" si="22"/>
        <v>44</v>
      </c>
      <c r="G26" s="116" t="str">
        <f t="shared" si="23"/>
        <v>73아1052</v>
      </c>
      <c r="H26" s="117">
        <f t="shared" si="24"/>
        <v>9</v>
      </c>
      <c r="I26" s="118">
        <f t="shared" si="25"/>
        <v>1686.8669999999997</v>
      </c>
      <c r="J26" s="119">
        <f t="shared" si="26"/>
        <v>1.9715817227526942E-2</v>
      </c>
      <c r="K26" s="119">
        <f t="shared" si="27"/>
        <v>0.32051235417588408</v>
      </c>
      <c r="L26" s="119">
        <f t="shared" si="28"/>
        <v>0.15472470562290924</v>
      </c>
      <c r="M26" s="120">
        <f t="shared" si="29"/>
        <v>12.439</v>
      </c>
      <c r="N26" s="121">
        <f t="shared" si="30"/>
        <v>0</v>
      </c>
      <c r="O26" s="121">
        <f t="shared" si="31"/>
        <v>4.1497047485071441</v>
      </c>
      <c r="P26" s="222">
        <f t="shared" si="32"/>
        <v>8</v>
      </c>
      <c r="Q26" s="223">
        <f t="shared" si="33"/>
        <v>0</v>
      </c>
      <c r="R26" s="223">
        <f t="shared" si="34"/>
        <v>70</v>
      </c>
      <c r="T26">
        <v>532</v>
      </c>
      <c r="U26">
        <v>3254</v>
      </c>
      <c r="V26" t="s">
        <v>250</v>
      </c>
      <c r="W26">
        <v>1686.867</v>
      </c>
      <c r="X26">
        <v>712.08199999999999</v>
      </c>
      <c r="Y26">
        <v>2.3690000000000002</v>
      </c>
      <c r="Z26">
        <v>12.439</v>
      </c>
      <c r="AA26">
        <v>83.603026999999997</v>
      </c>
      <c r="AB26">
        <v>1.6483019999999999</v>
      </c>
      <c r="AC26">
        <v>26.795802999999999</v>
      </c>
      <c r="AD26" s="1">
        <v>261</v>
      </c>
      <c r="AE26">
        <v>0</v>
      </c>
      <c r="AF26">
        <v>70</v>
      </c>
      <c r="AG26">
        <v>90</v>
      </c>
      <c r="AH26">
        <v>20.177104</v>
      </c>
      <c r="AI26">
        <v>3288</v>
      </c>
      <c r="AJ26">
        <v>576.1</v>
      </c>
      <c r="AK26">
        <v>8</v>
      </c>
      <c r="AL26">
        <v>1804</v>
      </c>
      <c r="AM26" t="s">
        <v>251</v>
      </c>
      <c r="AN26" t="s">
        <v>429</v>
      </c>
      <c r="AO26">
        <v>409.92599999999999</v>
      </c>
      <c r="AR26" t="s">
        <v>118</v>
      </c>
      <c r="AS26" t="s">
        <v>122</v>
      </c>
      <c r="AT26" t="s">
        <v>213</v>
      </c>
      <c r="AU26" t="s">
        <v>250</v>
      </c>
      <c r="AV26" t="s">
        <v>48</v>
      </c>
      <c r="AW26">
        <v>9</v>
      </c>
      <c r="BB26">
        <v>0.92124878259672327</v>
      </c>
      <c r="BC26" t="s">
        <v>68</v>
      </c>
      <c r="BF26" t="s">
        <v>118</v>
      </c>
      <c r="BG26" t="s">
        <v>122</v>
      </c>
      <c r="BH26" t="s">
        <v>250</v>
      </c>
      <c r="BI26">
        <v>3254</v>
      </c>
      <c r="BJ26">
        <v>9</v>
      </c>
      <c r="BK26" t="s">
        <v>213</v>
      </c>
      <c r="BL26" t="s">
        <v>195</v>
      </c>
      <c r="BM26">
        <v>0.92124878259672327</v>
      </c>
      <c r="BN26" t="s">
        <v>68</v>
      </c>
      <c r="BO26" t="s">
        <v>175</v>
      </c>
      <c r="BP26">
        <v>1686.8669999999997</v>
      </c>
    </row>
    <row r="27" spans="1:68" ht="16.5">
      <c r="A27" s="127" t="str">
        <f t="shared" si="18"/>
        <v>청룡교통</v>
      </c>
      <c r="B27" s="128" t="str">
        <f t="shared" si="1"/>
        <v>나진철</v>
      </c>
      <c r="C27" s="129" t="str">
        <f t="shared" si="19"/>
        <v>D</v>
      </c>
      <c r="D27" s="130">
        <f t="shared" si="20"/>
        <v>0.84613548612800538</v>
      </c>
      <c r="E27" s="131">
        <f t="shared" si="21"/>
        <v>7069</v>
      </c>
      <c r="F27" s="132" t="str">
        <f t="shared" si="22"/>
        <v>310</v>
      </c>
      <c r="G27" s="133" t="str">
        <f t="shared" si="23"/>
        <v>73아1079</v>
      </c>
      <c r="H27" s="134">
        <f t="shared" si="24"/>
        <v>9</v>
      </c>
      <c r="I27" s="135">
        <f t="shared" si="25"/>
        <v>1941.923</v>
      </c>
      <c r="J27" s="136">
        <f t="shared" si="26"/>
        <v>1.0630735831448994E-2</v>
      </c>
      <c r="K27" s="136">
        <f t="shared" si="27"/>
        <v>0.42334979990033128</v>
      </c>
      <c r="L27" s="136">
        <f t="shared" si="28"/>
        <v>0.16941969377776564</v>
      </c>
      <c r="M27" s="137">
        <f t="shared" si="29"/>
        <v>16.515999999999998</v>
      </c>
      <c r="N27" s="138">
        <f t="shared" si="30"/>
        <v>0</v>
      </c>
      <c r="O27" s="138">
        <f t="shared" si="31"/>
        <v>8.3272249882545015</v>
      </c>
      <c r="P27" s="220">
        <f t="shared" si="32"/>
        <v>55</v>
      </c>
      <c r="Q27" s="221">
        <f t="shared" si="33"/>
        <v>0</v>
      </c>
      <c r="R27" s="221">
        <f t="shared" si="34"/>
        <v>162</v>
      </c>
      <c r="T27">
        <v>532</v>
      </c>
      <c r="U27">
        <v>7069</v>
      </c>
      <c r="V27" t="s">
        <v>252</v>
      </c>
      <c r="W27">
        <v>1945.4259999999999</v>
      </c>
      <c r="X27">
        <v>829.51099999999997</v>
      </c>
      <c r="Y27">
        <v>2.3450000000000002</v>
      </c>
      <c r="Z27">
        <v>16.515999999999998</v>
      </c>
      <c r="AA27">
        <v>95.111102000000002</v>
      </c>
      <c r="AB27">
        <v>1.011101</v>
      </c>
      <c r="AC27">
        <v>40.265265999999997</v>
      </c>
      <c r="AD27" s="1">
        <v>329</v>
      </c>
      <c r="AE27">
        <v>0</v>
      </c>
      <c r="AF27">
        <v>162</v>
      </c>
      <c r="AG27">
        <v>107</v>
      </c>
      <c r="AH27">
        <v>20.454246999999999</v>
      </c>
      <c r="AI27">
        <v>18286.7</v>
      </c>
      <c r="AJ27">
        <v>7268.1</v>
      </c>
      <c r="AK27">
        <v>55</v>
      </c>
      <c r="AL27">
        <v>41827</v>
      </c>
      <c r="AM27" t="s">
        <v>253</v>
      </c>
      <c r="AN27" t="s">
        <v>430</v>
      </c>
      <c r="AO27">
        <v>556.86400000000003</v>
      </c>
      <c r="AR27" t="s">
        <v>118</v>
      </c>
      <c r="AS27" t="s">
        <v>119</v>
      </c>
      <c r="AT27" t="s">
        <v>193</v>
      </c>
      <c r="AU27" t="s">
        <v>252</v>
      </c>
      <c r="AV27" t="s">
        <v>48</v>
      </c>
      <c r="AW27">
        <v>9</v>
      </c>
      <c r="BB27">
        <v>0.84613548612800538</v>
      </c>
      <c r="BC27" t="s">
        <v>67</v>
      </c>
      <c r="BF27" t="s">
        <v>118</v>
      </c>
      <c r="BG27" t="s">
        <v>119</v>
      </c>
      <c r="BH27" t="s">
        <v>252</v>
      </c>
      <c r="BI27">
        <v>7069</v>
      </c>
      <c r="BJ27">
        <v>9</v>
      </c>
      <c r="BK27" t="s">
        <v>193</v>
      </c>
      <c r="BL27" t="s">
        <v>199</v>
      </c>
      <c r="BM27">
        <v>0.84613548612800538</v>
      </c>
      <c r="BN27" t="s">
        <v>67</v>
      </c>
      <c r="BO27" t="s">
        <v>179</v>
      </c>
      <c r="BP27">
        <v>1941.923</v>
      </c>
    </row>
    <row r="28" spans="1:68" ht="16.5">
      <c r="A28" s="110" t="str">
        <f t="shared" si="18"/>
        <v>청룡교통</v>
      </c>
      <c r="B28" s="111" t="str">
        <f t="shared" si="1"/>
        <v>류광민</v>
      </c>
      <c r="C28" s="112" t="str">
        <f t="shared" si="19"/>
        <v>C</v>
      </c>
      <c r="D28" s="113">
        <f t="shared" si="20"/>
        <v>0.8899999999999999</v>
      </c>
      <c r="E28" s="114">
        <f t="shared" si="21"/>
        <v>1393</v>
      </c>
      <c r="F28" s="115" t="str">
        <f t="shared" si="22"/>
        <v>43</v>
      </c>
      <c r="G28" s="116" t="str">
        <f t="shared" si="23"/>
        <v>73아1058</v>
      </c>
      <c r="H28" s="117">
        <f t="shared" si="24"/>
        <v>1</v>
      </c>
      <c r="I28" s="118">
        <f t="shared" si="25"/>
        <v>2169.9940000000001</v>
      </c>
      <c r="J28" s="119">
        <f t="shared" si="26"/>
        <v>2.1015713874457057E-2</v>
      </c>
      <c r="K28" s="119">
        <f t="shared" si="27"/>
        <v>0.40618728934244658</v>
      </c>
      <c r="L28" s="119">
        <f t="shared" si="28"/>
        <v>0.1737331992623021</v>
      </c>
      <c r="M28" s="120">
        <f t="shared" si="29"/>
        <v>14.282999999999999</v>
      </c>
      <c r="N28" s="121">
        <f t="shared" si="30"/>
        <v>4.6083076727401084E-2</v>
      </c>
      <c r="O28" s="121">
        <f t="shared" si="31"/>
        <v>33.087649090273977</v>
      </c>
      <c r="P28" s="222">
        <f t="shared" si="32"/>
        <v>42</v>
      </c>
      <c r="Q28" s="223">
        <f t="shared" si="33"/>
        <v>1</v>
      </c>
      <c r="R28" s="223">
        <f t="shared" si="34"/>
        <v>718</v>
      </c>
      <c r="T28">
        <v>532</v>
      </c>
      <c r="U28">
        <v>1393</v>
      </c>
      <c r="V28" t="s">
        <v>254</v>
      </c>
      <c r="W28">
        <v>2169.9940000000001</v>
      </c>
      <c r="X28">
        <v>1108.107</v>
      </c>
      <c r="Y28">
        <v>1.958</v>
      </c>
      <c r="Z28">
        <v>14.282999999999999</v>
      </c>
      <c r="AA28">
        <v>136.351923</v>
      </c>
      <c r="AB28">
        <v>2.8655330000000001</v>
      </c>
      <c r="AC28">
        <v>55.384417999999997</v>
      </c>
      <c r="AD28" s="1">
        <v>377</v>
      </c>
      <c r="AE28">
        <v>1</v>
      </c>
      <c r="AF28">
        <v>718</v>
      </c>
      <c r="AG28">
        <v>105</v>
      </c>
      <c r="AH28">
        <v>15.914656000000001</v>
      </c>
      <c r="AI28">
        <v>3456.7</v>
      </c>
      <c r="AJ28">
        <v>423.9</v>
      </c>
      <c r="AK28">
        <v>42</v>
      </c>
      <c r="AL28">
        <v>15917</v>
      </c>
      <c r="AM28" t="s">
        <v>255</v>
      </c>
      <c r="AN28" t="s">
        <v>431</v>
      </c>
      <c r="AO28">
        <v>2169.9940000000001</v>
      </c>
      <c r="AR28" t="s">
        <v>118</v>
      </c>
      <c r="AS28" t="s">
        <v>120</v>
      </c>
      <c r="AT28" t="s">
        <v>199</v>
      </c>
      <c r="AU28" t="s">
        <v>254</v>
      </c>
      <c r="AV28" t="s">
        <v>48</v>
      </c>
      <c r="AW28">
        <v>1</v>
      </c>
      <c r="BB28">
        <v>0.8899999999999999</v>
      </c>
      <c r="BC28" t="s">
        <v>69</v>
      </c>
      <c r="BF28" t="s">
        <v>118</v>
      </c>
      <c r="BG28" t="s">
        <v>120</v>
      </c>
      <c r="BH28" t="s">
        <v>254</v>
      </c>
      <c r="BI28">
        <v>1393</v>
      </c>
      <c r="BJ28">
        <v>1</v>
      </c>
      <c r="BK28" t="s">
        <v>199</v>
      </c>
      <c r="BL28" t="s">
        <v>174</v>
      </c>
      <c r="BM28">
        <v>0.8899999999999999</v>
      </c>
      <c r="BN28" t="s">
        <v>69</v>
      </c>
      <c r="BO28" t="s">
        <v>177</v>
      </c>
      <c r="BP28">
        <v>2169.9940000000001</v>
      </c>
    </row>
    <row r="29" spans="1:68" ht="16.5">
      <c r="A29" s="127" t="str">
        <f t="shared" si="18"/>
        <v>청룡교통</v>
      </c>
      <c r="B29" s="128" t="str">
        <f t="shared" si="1"/>
        <v>박금빈</v>
      </c>
      <c r="C29" s="129" t="str">
        <f t="shared" si="19"/>
        <v>F</v>
      </c>
      <c r="D29" s="130">
        <f t="shared" si="20"/>
        <v>0.78818181818181809</v>
      </c>
      <c r="E29" s="131">
        <f t="shared" si="21"/>
        <v>6515</v>
      </c>
      <c r="F29" s="132" t="str">
        <f t="shared" si="22"/>
        <v>43</v>
      </c>
      <c r="G29" s="133" t="str">
        <f t="shared" si="23"/>
        <v>73아1151</v>
      </c>
      <c r="H29" s="134">
        <f t="shared" si="24"/>
        <v>1</v>
      </c>
      <c r="I29" s="135">
        <f t="shared" si="25"/>
        <v>2235.8420000000001</v>
      </c>
      <c r="J29" s="136">
        <f t="shared" si="26"/>
        <v>2.4644304853546496E-2</v>
      </c>
      <c r="K29" s="136">
        <f t="shared" si="27"/>
        <v>0.39052985505316562</v>
      </c>
      <c r="L29" s="136">
        <f t="shared" si="28"/>
        <v>0.20886985753018325</v>
      </c>
      <c r="M29" s="137">
        <f t="shared" si="29"/>
        <v>15.311999999999999</v>
      </c>
      <c r="N29" s="138">
        <f t="shared" si="30"/>
        <v>0</v>
      </c>
      <c r="O29" s="138">
        <f t="shared" si="31"/>
        <v>32.068455642214431</v>
      </c>
      <c r="P29" s="220">
        <f t="shared" si="32"/>
        <v>50</v>
      </c>
      <c r="Q29" s="221">
        <f t="shared" si="33"/>
        <v>0</v>
      </c>
      <c r="R29" s="221">
        <f t="shared" si="34"/>
        <v>717</v>
      </c>
      <c r="T29">
        <v>532</v>
      </c>
      <c r="U29">
        <v>6515</v>
      </c>
      <c r="V29" t="s">
        <v>256</v>
      </c>
      <c r="W29">
        <v>2235.8420000000001</v>
      </c>
      <c r="X29">
        <v>1289.0609999999999</v>
      </c>
      <c r="Y29">
        <v>1.734</v>
      </c>
      <c r="Z29">
        <v>15.311999999999999</v>
      </c>
      <c r="AA29">
        <v>142.26747399999999</v>
      </c>
      <c r="AB29">
        <v>3.5060829999999998</v>
      </c>
      <c r="AC29">
        <v>55.559696000000002</v>
      </c>
      <c r="AD29" s="1">
        <v>467</v>
      </c>
      <c r="AE29">
        <v>0</v>
      </c>
      <c r="AF29">
        <v>717</v>
      </c>
      <c r="AG29">
        <v>93</v>
      </c>
      <c r="AH29">
        <v>15.715763000000001</v>
      </c>
      <c r="AI29">
        <v>3786.4</v>
      </c>
      <c r="AJ29">
        <v>516.6</v>
      </c>
      <c r="AK29">
        <v>50</v>
      </c>
      <c r="AL29">
        <v>19070</v>
      </c>
      <c r="AM29" t="s">
        <v>257</v>
      </c>
      <c r="AN29" t="s">
        <v>432</v>
      </c>
      <c r="AO29">
        <v>2235.8420000000001</v>
      </c>
      <c r="AR29" t="s">
        <v>118</v>
      </c>
      <c r="AS29" t="s">
        <v>120</v>
      </c>
      <c r="AT29" t="s">
        <v>204</v>
      </c>
      <c r="AU29" t="s">
        <v>256</v>
      </c>
      <c r="AV29" t="s">
        <v>48</v>
      </c>
      <c r="AW29">
        <v>1</v>
      </c>
      <c r="BB29">
        <v>0.78818181818181809</v>
      </c>
      <c r="BC29" t="s">
        <v>70</v>
      </c>
      <c r="BF29" t="s">
        <v>118</v>
      </c>
      <c r="BG29" t="s">
        <v>120</v>
      </c>
      <c r="BH29" t="s">
        <v>256</v>
      </c>
      <c r="BI29">
        <v>6515</v>
      </c>
      <c r="BJ29">
        <v>1</v>
      </c>
      <c r="BK29" t="s">
        <v>204</v>
      </c>
      <c r="BL29" t="s">
        <v>174</v>
      </c>
      <c r="BM29">
        <v>0.78818181818181809</v>
      </c>
      <c r="BN29" t="s">
        <v>70</v>
      </c>
      <c r="BO29" t="s">
        <v>185</v>
      </c>
      <c r="BP29">
        <v>2235.8420000000001</v>
      </c>
    </row>
    <row r="30" spans="1:68" ht="16.5">
      <c r="A30" s="110" t="str">
        <f t="shared" si="18"/>
        <v>청룡교통</v>
      </c>
      <c r="B30" s="111" t="str">
        <f t="shared" si="1"/>
        <v>박승호</v>
      </c>
      <c r="C30" s="112" t="str">
        <f t="shared" si="19"/>
        <v>C</v>
      </c>
      <c r="D30" s="113">
        <f t="shared" si="20"/>
        <v>0.89074234770226091</v>
      </c>
      <c r="E30" s="114">
        <f t="shared" si="21"/>
        <v>4679</v>
      </c>
      <c r="F30" s="115" t="str">
        <f t="shared" si="22"/>
        <v>310</v>
      </c>
      <c r="G30" s="116" t="str">
        <f t="shared" si="23"/>
        <v>73아1730</v>
      </c>
      <c r="H30" s="117">
        <f t="shared" si="24"/>
        <v>9</v>
      </c>
      <c r="I30" s="118">
        <f t="shared" si="25"/>
        <v>1485.2179999999998</v>
      </c>
      <c r="J30" s="119">
        <f t="shared" si="26"/>
        <v>1.7300718247561138E-2</v>
      </c>
      <c r="K30" s="119">
        <f t="shared" si="27"/>
        <v>0.36192796537787641</v>
      </c>
      <c r="L30" s="119">
        <f t="shared" si="28"/>
        <v>0.15014630848804689</v>
      </c>
      <c r="M30" s="120">
        <f t="shared" si="29"/>
        <v>15.465999999999999</v>
      </c>
      <c r="N30" s="121">
        <f t="shared" si="30"/>
        <v>0</v>
      </c>
      <c r="O30" s="121">
        <f t="shared" si="31"/>
        <v>30.246452329407031</v>
      </c>
      <c r="P30" s="222">
        <f t="shared" si="32"/>
        <v>30</v>
      </c>
      <c r="Q30" s="223">
        <f t="shared" si="33"/>
        <v>0</v>
      </c>
      <c r="R30" s="223">
        <f t="shared" si="34"/>
        <v>457</v>
      </c>
      <c r="T30">
        <v>532</v>
      </c>
      <c r="U30">
        <v>4679</v>
      </c>
      <c r="V30" t="s">
        <v>258</v>
      </c>
      <c r="W30">
        <v>1510.921</v>
      </c>
      <c r="X30">
        <v>653.26499999999999</v>
      </c>
      <c r="Y30">
        <v>2.3130000000000002</v>
      </c>
      <c r="Z30">
        <v>15.465999999999999</v>
      </c>
      <c r="AA30">
        <v>72.122208000000001</v>
      </c>
      <c r="AB30">
        <v>1.2477659999999999</v>
      </c>
      <c r="AC30">
        <v>26.103044000000001</v>
      </c>
      <c r="AD30" s="1">
        <v>223</v>
      </c>
      <c r="AE30">
        <v>0</v>
      </c>
      <c r="AF30">
        <v>457</v>
      </c>
      <c r="AG30">
        <v>93</v>
      </c>
      <c r="AH30">
        <v>20.949455</v>
      </c>
      <c r="AI30">
        <v>18267.099999999999</v>
      </c>
      <c r="AJ30">
        <v>927.6</v>
      </c>
      <c r="AK30">
        <v>30</v>
      </c>
      <c r="AL30">
        <v>11748</v>
      </c>
      <c r="AM30" t="s">
        <v>259</v>
      </c>
      <c r="AN30" t="s">
        <v>433</v>
      </c>
      <c r="AO30">
        <v>332.72699999999998</v>
      </c>
      <c r="AR30" t="s">
        <v>118</v>
      </c>
      <c r="AS30" t="s">
        <v>119</v>
      </c>
      <c r="AT30" t="s">
        <v>194</v>
      </c>
      <c r="AU30" t="s">
        <v>258</v>
      </c>
      <c r="AV30" t="s">
        <v>48</v>
      </c>
      <c r="AW30">
        <v>9</v>
      </c>
      <c r="BB30">
        <v>0.89074234770226091</v>
      </c>
      <c r="BC30" t="s">
        <v>69</v>
      </c>
      <c r="BF30" t="s">
        <v>118</v>
      </c>
      <c r="BG30" t="s">
        <v>119</v>
      </c>
      <c r="BH30" t="s">
        <v>258</v>
      </c>
      <c r="BI30">
        <v>4679</v>
      </c>
      <c r="BJ30">
        <v>9</v>
      </c>
      <c r="BK30" t="s">
        <v>194</v>
      </c>
      <c r="BL30" t="s">
        <v>193</v>
      </c>
      <c r="BM30">
        <v>0.89074234770226091</v>
      </c>
      <c r="BN30" t="s">
        <v>69</v>
      </c>
      <c r="BO30" t="s">
        <v>177</v>
      </c>
      <c r="BP30">
        <v>1485.2179999999998</v>
      </c>
    </row>
    <row r="31" spans="1:68" ht="16.5">
      <c r="A31" s="127" t="str">
        <f t="shared" si="18"/>
        <v>청룡교통</v>
      </c>
      <c r="B31" s="128" t="str">
        <f t="shared" si="1"/>
        <v>박완규</v>
      </c>
      <c r="C31" s="129" t="str">
        <f t="shared" si="19"/>
        <v>A</v>
      </c>
      <c r="D31" s="130">
        <f t="shared" si="20"/>
        <v>0.98837630394293474</v>
      </c>
      <c r="E31" s="131">
        <f t="shared" si="21"/>
        <v>4336</v>
      </c>
      <c r="F31" s="132" t="str">
        <f t="shared" si="22"/>
        <v>310</v>
      </c>
      <c r="G31" s="133" t="str">
        <f t="shared" si="23"/>
        <v>73아1731</v>
      </c>
      <c r="H31" s="134">
        <f t="shared" si="24"/>
        <v>9</v>
      </c>
      <c r="I31" s="135">
        <f t="shared" si="25"/>
        <v>1411.441</v>
      </c>
      <c r="J31" s="136">
        <f t="shared" si="26"/>
        <v>1.1097442970504246E-3</v>
      </c>
      <c r="K31" s="136">
        <f t="shared" si="27"/>
        <v>0.28656561181503243</v>
      </c>
      <c r="L31" s="136">
        <f t="shared" si="28"/>
        <v>0.13390570346192296</v>
      </c>
      <c r="M31" s="137">
        <f t="shared" si="29"/>
        <v>12.516999999999999</v>
      </c>
      <c r="N31" s="138">
        <f t="shared" si="30"/>
        <v>0</v>
      </c>
      <c r="O31" s="138">
        <f t="shared" si="31"/>
        <v>7.0141082765769163</v>
      </c>
      <c r="P31" s="220">
        <f t="shared" si="32"/>
        <v>3</v>
      </c>
      <c r="Q31" s="221">
        <f t="shared" si="33"/>
        <v>0</v>
      </c>
      <c r="R31" s="221">
        <f t="shared" si="34"/>
        <v>99</v>
      </c>
      <c r="T31">
        <v>532</v>
      </c>
      <c r="U31">
        <v>4336</v>
      </c>
      <c r="V31" t="s">
        <v>260</v>
      </c>
      <c r="W31">
        <v>1411.441</v>
      </c>
      <c r="X31">
        <v>538.005</v>
      </c>
      <c r="Y31">
        <v>2.6230000000000002</v>
      </c>
      <c r="Z31">
        <v>12.516999999999999</v>
      </c>
      <c r="AA31">
        <v>59.316367</v>
      </c>
      <c r="AB31">
        <v>6.5825999999999996E-2</v>
      </c>
      <c r="AC31">
        <v>16.998031000000001</v>
      </c>
      <c r="AD31" s="1">
        <v>189</v>
      </c>
      <c r="AE31">
        <v>0</v>
      </c>
      <c r="AF31">
        <v>99</v>
      </c>
      <c r="AG31">
        <v>100</v>
      </c>
      <c r="AH31">
        <v>23.795134999999998</v>
      </c>
      <c r="AI31">
        <v>6341.4</v>
      </c>
      <c r="AJ31">
        <v>1693.3</v>
      </c>
      <c r="AK31">
        <v>3</v>
      </c>
      <c r="AL31">
        <v>622</v>
      </c>
      <c r="AM31" t="s">
        <v>261</v>
      </c>
      <c r="AN31" t="s">
        <v>434</v>
      </c>
      <c r="AO31">
        <v>260.77</v>
      </c>
      <c r="AR31" t="s">
        <v>118</v>
      </c>
      <c r="AS31" t="s">
        <v>119</v>
      </c>
      <c r="AT31" t="s">
        <v>195</v>
      </c>
      <c r="AU31" t="s">
        <v>260</v>
      </c>
      <c r="AV31" t="s">
        <v>48</v>
      </c>
      <c r="AW31">
        <v>9</v>
      </c>
      <c r="BB31">
        <v>0.98837630394293474</v>
      </c>
      <c r="BC31" t="s">
        <v>66</v>
      </c>
      <c r="BF31" t="s">
        <v>118</v>
      </c>
      <c r="BG31" t="s">
        <v>119</v>
      </c>
      <c r="BH31" t="s">
        <v>260</v>
      </c>
      <c r="BI31">
        <v>4336</v>
      </c>
      <c r="BJ31">
        <v>9</v>
      </c>
      <c r="BK31" t="s">
        <v>195</v>
      </c>
      <c r="BL31" t="s">
        <v>216</v>
      </c>
      <c r="BM31">
        <v>0.98837630394293474</v>
      </c>
      <c r="BN31" t="s">
        <v>66</v>
      </c>
      <c r="BO31" t="s">
        <v>178</v>
      </c>
      <c r="BP31">
        <v>1411.441</v>
      </c>
    </row>
    <row r="32" spans="1:68" ht="16.5">
      <c r="A32" s="110" t="str">
        <f t="shared" si="18"/>
        <v>청룡교통</v>
      </c>
      <c r="B32" s="111" t="str">
        <f t="shared" si="1"/>
        <v>박형근</v>
      </c>
      <c r="C32" s="112" t="str">
        <f t="shared" si="19"/>
        <v>D</v>
      </c>
      <c r="D32" s="113">
        <f t="shared" si="20"/>
        <v>0.81285714285714294</v>
      </c>
      <c r="E32" s="114">
        <f t="shared" si="21"/>
        <v>5</v>
      </c>
      <c r="F32" s="115" t="str">
        <f t="shared" si="22"/>
        <v>310</v>
      </c>
      <c r="G32" s="116" t="str">
        <f t="shared" si="23"/>
        <v>73아1047</v>
      </c>
      <c r="H32" s="117">
        <f t="shared" si="24"/>
        <v>1</v>
      </c>
      <c r="I32" s="118">
        <f t="shared" si="25"/>
        <v>3362.0610000000001</v>
      </c>
      <c r="J32" s="119">
        <f t="shared" si="26"/>
        <v>1.3117820860364497E-2</v>
      </c>
      <c r="K32" s="119">
        <f t="shared" si="27"/>
        <v>0.39575925890608749</v>
      </c>
      <c r="L32" s="119">
        <f t="shared" si="28"/>
        <v>0.18500556652600889</v>
      </c>
      <c r="M32" s="120">
        <f t="shared" si="29"/>
        <v>21.603999999999999</v>
      </c>
      <c r="N32" s="121">
        <f t="shared" si="30"/>
        <v>0</v>
      </c>
      <c r="O32" s="121">
        <f t="shared" si="31"/>
        <v>8.2984811994785339</v>
      </c>
      <c r="P32" s="222">
        <f t="shared" si="32"/>
        <v>65</v>
      </c>
      <c r="Q32" s="223">
        <f t="shared" si="33"/>
        <v>0</v>
      </c>
      <c r="R32" s="223">
        <f t="shared" si="34"/>
        <v>279</v>
      </c>
      <c r="T32">
        <v>532</v>
      </c>
      <c r="U32">
        <v>5</v>
      </c>
      <c r="V32" t="s">
        <v>262</v>
      </c>
      <c r="W32">
        <v>3362.0610000000001</v>
      </c>
      <c r="X32">
        <v>1181.578</v>
      </c>
      <c r="Y32">
        <v>2.8450000000000002</v>
      </c>
      <c r="Z32">
        <v>21.603999999999999</v>
      </c>
      <c r="AA32">
        <v>106.914709</v>
      </c>
      <c r="AB32">
        <v>1.402488</v>
      </c>
      <c r="AC32">
        <v>42.312486</v>
      </c>
      <c r="AD32" s="1">
        <v>622</v>
      </c>
      <c r="AE32">
        <v>0</v>
      </c>
      <c r="AF32">
        <v>279</v>
      </c>
      <c r="AG32">
        <v>104</v>
      </c>
      <c r="AH32">
        <v>31.446196</v>
      </c>
      <c r="AI32">
        <v>76675.600000000006</v>
      </c>
      <c r="AJ32">
        <v>40407.699999999997</v>
      </c>
      <c r="AK32">
        <v>65</v>
      </c>
      <c r="AL32">
        <v>68602</v>
      </c>
      <c r="AM32" t="s">
        <v>263</v>
      </c>
      <c r="AN32" t="s">
        <v>435</v>
      </c>
      <c r="AO32">
        <v>3362.0610000000001</v>
      </c>
      <c r="AR32" t="s">
        <v>118</v>
      </c>
      <c r="AS32" t="s">
        <v>119</v>
      </c>
      <c r="AT32" t="s">
        <v>192</v>
      </c>
      <c r="AU32" t="s">
        <v>262</v>
      </c>
      <c r="AV32" t="s">
        <v>48</v>
      </c>
      <c r="AW32">
        <v>1</v>
      </c>
      <c r="BB32">
        <v>0.81285714285714294</v>
      </c>
      <c r="BC32" t="s">
        <v>67</v>
      </c>
      <c r="BF32" t="s">
        <v>118</v>
      </c>
      <c r="BG32" t="s">
        <v>119</v>
      </c>
      <c r="BH32" t="s">
        <v>262</v>
      </c>
      <c r="BI32">
        <v>5</v>
      </c>
      <c r="BJ32">
        <v>1</v>
      </c>
      <c r="BK32" t="s">
        <v>192</v>
      </c>
      <c r="BL32" t="s">
        <v>174</v>
      </c>
      <c r="BM32">
        <v>0.81285714285714294</v>
      </c>
      <c r="BN32" t="s">
        <v>67</v>
      </c>
      <c r="BO32" t="s">
        <v>179</v>
      </c>
      <c r="BP32">
        <v>3362.0610000000001</v>
      </c>
    </row>
    <row r="33" spans="1:68" ht="16.5">
      <c r="A33" s="127" t="str">
        <f t="shared" si="18"/>
        <v>청룡교통</v>
      </c>
      <c r="B33" s="128" t="str">
        <f t="shared" si="1"/>
        <v>배경호</v>
      </c>
      <c r="C33" s="129" t="str">
        <f t="shared" si="19"/>
        <v>B</v>
      </c>
      <c r="D33" s="130">
        <f t="shared" si="20"/>
        <v>0.91304347826086962</v>
      </c>
      <c r="E33" s="131">
        <f t="shared" si="21"/>
        <v>4432</v>
      </c>
      <c r="F33" s="132" t="str">
        <f t="shared" si="22"/>
        <v>43-1</v>
      </c>
      <c r="G33" s="133" t="str">
        <f t="shared" si="23"/>
        <v>75바1073</v>
      </c>
      <c r="H33" s="134">
        <f t="shared" si="24"/>
        <v>1</v>
      </c>
      <c r="I33" s="135">
        <f t="shared" si="25"/>
        <v>2275.2469999999998</v>
      </c>
      <c r="J33" s="136">
        <f t="shared" si="26"/>
        <v>4.9727887711080408E-2</v>
      </c>
      <c r="K33" s="136">
        <f t="shared" si="27"/>
        <v>0.35699063966930228</v>
      </c>
      <c r="L33" s="136">
        <f t="shared" si="28"/>
        <v>0.17888167746183162</v>
      </c>
      <c r="M33" s="137">
        <f t="shared" si="29"/>
        <v>13.066000000000001</v>
      </c>
      <c r="N33" s="138">
        <f t="shared" si="30"/>
        <v>0</v>
      </c>
      <c r="O33" s="138">
        <f t="shared" si="31"/>
        <v>12.394258733227646</v>
      </c>
      <c r="P33" s="220">
        <f t="shared" si="32"/>
        <v>34</v>
      </c>
      <c r="Q33" s="221">
        <f t="shared" si="33"/>
        <v>0</v>
      </c>
      <c r="R33" s="221">
        <f t="shared" si="34"/>
        <v>282</v>
      </c>
      <c r="T33">
        <v>532</v>
      </c>
      <c r="U33">
        <v>4432</v>
      </c>
      <c r="V33" t="s">
        <v>264</v>
      </c>
      <c r="W33">
        <v>2275.2469999999998</v>
      </c>
      <c r="X33">
        <v>1083.643</v>
      </c>
      <c r="Y33">
        <v>2.1</v>
      </c>
      <c r="Z33">
        <v>13.066000000000001</v>
      </c>
      <c r="AA33">
        <v>147.451628</v>
      </c>
      <c r="AB33">
        <v>7.3324579999999999</v>
      </c>
      <c r="AC33">
        <v>52.638851000000003</v>
      </c>
      <c r="AD33" s="1">
        <v>407</v>
      </c>
      <c r="AE33">
        <v>0</v>
      </c>
      <c r="AF33">
        <v>282</v>
      </c>
      <c r="AG33">
        <v>97</v>
      </c>
      <c r="AH33">
        <v>15.430463</v>
      </c>
      <c r="AI33">
        <v>3277.3</v>
      </c>
      <c r="AJ33">
        <v>205.7</v>
      </c>
      <c r="AK33">
        <v>34</v>
      </c>
      <c r="AL33">
        <v>6231</v>
      </c>
      <c r="AM33" t="s">
        <v>265</v>
      </c>
      <c r="AN33" t="s">
        <v>436</v>
      </c>
      <c r="AO33">
        <v>2275.2469999999998</v>
      </c>
      <c r="AR33" t="s">
        <v>118</v>
      </c>
      <c r="AS33" t="s">
        <v>121</v>
      </c>
      <c r="AT33" t="s">
        <v>212</v>
      </c>
      <c r="AU33" t="s">
        <v>264</v>
      </c>
      <c r="AV33" t="s">
        <v>48</v>
      </c>
      <c r="AW33">
        <v>1</v>
      </c>
      <c r="BB33">
        <v>0.91304347826086962</v>
      </c>
      <c r="BC33" t="s">
        <v>68</v>
      </c>
      <c r="BF33" t="s">
        <v>118</v>
      </c>
      <c r="BG33" t="s">
        <v>121</v>
      </c>
      <c r="BH33" t="s">
        <v>264</v>
      </c>
      <c r="BI33">
        <v>4432</v>
      </c>
      <c r="BJ33">
        <v>1</v>
      </c>
      <c r="BK33" t="s">
        <v>212</v>
      </c>
      <c r="BL33" t="s">
        <v>174</v>
      </c>
      <c r="BM33">
        <v>0.91304347826086962</v>
      </c>
      <c r="BN33" t="s">
        <v>68</v>
      </c>
      <c r="BO33" t="s">
        <v>175</v>
      </c>
      <c r="BP33">
        <v>2275.2469999999998</v>
      </c>
    </row>
    <row r="34" spans="1:68" ht="16.5">
      <c r="A34" s="110" t="str">
        <f t="shared" si="18"/>
        <v>청룡교통</v>
      </c>
      <c r="B34" s="111" t="str">
        <f t="shared" si="1"/>
        <v>서현호</v>
      </c>
      <c r="C34" s="112" t="str">
        <f t="shared" si="19"/>
        <v>D</v>
      </c>
      <c r="D34" s="113">
        <f t="shared" si="20"/>
        <v>0.84269230769230763</v>
      </c>
      <c r="E34" s="114">
        <f t="shared" si="21"/>
        <v>5023</v>
      </c>
      <c r="F34" s="115" t="str">
        <f t="shared" si="22"/>
        <v>44</v>
      </c>
      <c r="G34" s="116" t="str">
        <f t="shared" si="23"/>
        <v>73아1052</v>
      </c>
      <c r="H34" s="117">
        <f t="shared" si="24"/>
        <v>1</v>
      </c>
      <c r="I34" s="118">
        <f t="shared" si="25"/>
        <v>2651.498</v>
      </c>
      <c r="J34" s="119">
        <f t="shared" si="26"/>
        <v>8.9125723142122002E-3</v>
      </c>
      <c r="K34" s="119">
        <f t="shared" si="27"/>
        <v>0.36253537543118958</v>
      </c>
      <c r="L34" s="119">
        <f t="shared" si="28"/>
        <v>0.16368105878262024</v>
      </c>
      <c r="M34" s="120">
        <f t="shared" si="29"/>
        <v>11.444000000000001</v>
      </c>
      <c r="N34" s="121">
        <f t="shared" si="30"/>
        <v>0</v>
      </c>
      <c r="O34" s="121">
        <f t="shared" si="31"/>
        <v>14.406950335244455</v>
      </c>
      <c r="P34" s="222">
        <f t="shared" si="32"/>
        <v>66</v>
      </c>
      <c r="Q34" s="223">
        <f t="shared" si="33"/>
        <v>0</v>
      </c>
      <c r="R34" s="223">
        <f t="shared" si="34"/>
        <v>382</v>
      </c>
      <c r="T34">
        <v>532</v>
      </c>
      <c r="U34">
        <v>5023</v>
      </c>
      <c r="V34" t="s">
        <v>266</v>
      </c>
      <c r="W34">
        <v>2651.498</v>
      </c>
      <c r="X34">
        <v>1210.4190000000001</v>
      </c>
      <c r="Y34">
        <v>2.1909999999999998</v>
      </c>
      <c r="Z34">
        <v>11.444000000000001</v>
      </c>
      <c r="AA34">
        <v>144.081636</v>
      </c>
      <c r="AB34">
        <v>1.284138</v>
      </c>
      <c r="AC34">
        <v>52.234690000000001</v>
      </c>
      <c r="AD34" s="1">
        <v>434</v>
      </c>
      <c r="AE34">
        <v>0</v>
      </c>
      <c r="AF34">
        <v>382</v>
      </c>
      <c r="AG34">
        <v>91</v>
      </c>
      <c r="AH34">
        <v>18.402747000000002</v>
      </c>
      <c r="AI34">
        <v>2856.6</v>
      </c>
      <c r="AJ34">
        <v>20.6</v>
      </c>
      <c r="AK34">
        <v>66</v>
      </c>
      <c r="AL34">
        <v>24598</v>
      </c>
      <c r="AM34" t="s">
        <v>267</v>
      </c>
      <c r="AN34" t="s">
        <v>437</v>
      </c>
      <c r="AO34">
        <v>2651.498</v>
      </c>
      <c r="AR34" t="s">
        <v>118</v>
      </c>
      <c r="AS34" t="s">
        <v>122</v>
      </c>
      <c r="AT34" t="s">
        <v>213</v>
      </c>
      <c r="AU34" t="s">
        <v>266</v>
      </c>
      <c r="AV34" t="s">
        <v>48</v>
      </c>
      <c r="AW34">
        <v>1</v>
      </c>
      <c r="BB34">
        <v>0.84269230769230763</v>
      </c>
      <c r="BC34" t="s">
        <v>67</v>
      </c>
      <c r="BF34" t="s">
        <v>118</v>
      </c>
      <c r="BG34" t="s">
        <v>122</v>
      </c>
      <c r="BH34" t="s">
        <v>266</v>
      </c>
      <c r="BI34">
        <v>5023</v>
      </c>
      <c r="BJ34">
        <v>1</v>
      </c>
      <c r="BK34" t="s">
        <v>213</v>
      </c>
      <c r="BL34" t="s">
        <v>174</v>
      </c>
      <c r="BM34">
        <v>0.84269230769230763</v>
      </c>
      <c r="BN34" t="s">
        <v>67</v>
      </c>
      <c r="BO34" t="s">
        <v>179</v>
      </c>
      <c r="BP34">
        <v>2651.498</v>
      </c>
    </row>
    <row r="35" spans="1:68" ht="16.5">
      <c r="A35" s="127" t="str">
        <f t="shared" si="18"/>
        <v>청룡교통</v>
      </c>
      <c r="B35" s="128" t="str">
        <f t="shared" si="1"/>
        <v>석승무</v>
      </c>
      <c r="C35" s="129" t="str">
        <f t="shared" si="19"/>
        <v>A</v>
      </c>
      <c r="D35" s="130">
        <f t="shared" si="20"/>
        <v>0.95795722070086908</v>
      </c>
      <c r="E35" s="131">
        <f t="shared" si="21"/>
        <v>5169</v>
      </c>
      <c r="F35" s="132" t="str">
        <f t="shared" si="22"/>
        <v>310</v>
      </c>
      <c r="G35" s="133" t="str">
        <f t="shared" si="23"/>
        <v>73아1079</v>
      </c>
      <c r="H35" s="134">
        <f t="shared" si="24"/>
        <v>2</v>
      </c>
      <c r="I35" s="135">
        <f t="shared" si="25"/>
        <v>4558.4279999999999</v>
      </c>
      <c r="J35" s="136">
        <f t="shared" si="26"/>
        <v>6.2315863695755855E-2</v>
      </c>
      <c r="K35" s="136">
        <f t="shared" si="27"/>
        <v>0.25306177144381542</v>
      </c>
      <c r="L35" s="136">
        <f t="shared" si="28"/>
        <v>0.1033250936507059</v>
      </c>
      <c r="M35" s="137">
        <f t="shared" si="29"/>
        <v>18.117999999999999</v>
      </c>
      <c r="N35" s="138">
        <f t="shared" si="30"/>
        <v>0</v>
      </c>
      <c r="O35" s="138">
        <f t="shared" si="31"/>
        <v>1.0091198106013739</v>
      </c>
      <c r="P35" s="220">
        <f t="shared" si="32"/>
        <v>52</v>
      </c>
      <c r="Q35" s="221">
        <f t="shared" si="33"/>
        <v>0</v>
      </c>
      <c r="R35" s="221">
        <f t="shared" si="34"/>
        <v>46</v>
      </c>
      <c r="T35">
        <v>532</v>
      </c>
      <c r="U35">
        <v>5169</v>
      </c>
      <c r="V35" t="s">
        <v>268</v>
      </c>
      <c r="W35">
        <v>4558.4279999999999</v>
      </c>
      <c r="X35">
        <v>1363.722</v>
      </c>
      <c r="Y35">
        <v>3.343</v>
      </c>
      <c r="Z35">
        <v>18.117999999999999</v>
      </c>
      <c r="AA35">
        <v>132.54108199999999</v>
      </c>
      <c r="AB35">
        <v>8.2594119999999993</v>
      </c>
      <c r="AC35">
        <v>33.541080999999998</v>
      </c>
      <c r="AD35" s="1">
        <v>471</v>
      </c>
      <c r="AE35">
        <v>0</v>
      </c>
      <c r="AF35">
        <v>46</v>
      </c>
      <c r="AG35">
        <v>107</v>
      </c>
      <c r="AH35">
        <v>34.392566000000002</v>
      </c>
      <c r="AI35">
        <v>46866.5</v>
      </c>
      <c r="AJ35">
        <v>23351.9</v>
      </c>
      <c r="AK35">
        <v>52</v>
      </c>
      <c r="AL35">
        <v>24201</v>
      </c>
      <c r="AM35" t="s">
        <v>269</v>
      </c>
      <c r="AN35" t="s">
        <v>438</v>
      </c>
      <c r="AO35">
        <v>4336.8069999999998</v>
      </c>
      <c r="AR35" t="s">
        <v>118</v>
      </c>
      <c r="AS35" t="s">
        <v>119</v>
      </c>
      <c r="AT35" t="s">
        <v>193</v>
      </c>
      <c r="AU35" t="s">
        <v>268</v>
      </c>
      <c r="AV35" t="s">
        <v>48</v>
      </c>
      <c r="AW35">
        <v>2</v>
      </c>
      <c r="BB35">
        <v>0.95795722070086908</v>
      </c>
      <c r="BC35" t="s">
        <v>66</v>
      </c>
      <c r="BF35" t="s">
        <v>118</v>
      </c>
      <c r="BG35" t="s">
        <v>119</v>
      </c>
      <c r="BH35" t="s">
        <v>268</v>
      </c>
      <c r="BI35">
        <v>5169</v>
      </c>
      <c r="BJ35">
        <v>2</v>
      </c>
      <c r="BK35" t="s">
        <v>193</v>
      </c>
      <c r="BL35" t="s">
        <v>218</v>
      </c>
      <c r="BM35">
        <v>0.95795722070086908</v>
      </c>
      <c r="BN35" t="s">
        <v>66</v>
      </c>
      <c r="BO35" t="s">
        <v>178</v>
      </c>
      <c r="BP35">
        <v>4558.4279999999999</v>
      </c>
    </row>
    <row r="36" spans="1:68" ht="16.5">
      <c r="A36" s="110" t="str">
        <f t="shared" si="18"/>
        <v>청룡교통</v>
      </c>
      <c r="B36" s="111" t="str">
        <f t="shared" si="1"/>
        <v>송중회</v>
      </c>
      <c r="C36" s="112" t="str">
        <f t="shared" si="19"/>
        <v>F</v>
      </c>
      <c r="D36" s="113">
        <f t="shared" si="20"/>
        <v>0.78590909090909089</v>
      </c>
      <c r="E36" s="114">
        <f t="shared" si="21"/>
        <v>981</v>
      </c>
      <c r="F36" s="115" t="str">
        <f t="shared" si="22"/>
        <v>43</v>
      </c>
      <c r="G36" s="116" t="str">
        <f t="shared" si="23"/>
        <v>73아1151</v>
      </c>
      <c r="H36" s="117">
        <f t="shared" si="24"/>
        <v>1</v>
      </c>
      <c r="I36" s="118">
        <f t="shared" si="25"/>
        <v>1967.2639999999999</v>
      </c>
      <c r="J36" s="119">
        <f t="shared" si="26"/>
        <v>1.6240897901198568E-2</v>
      </c>
      <c r="K36" s="119">
        <f t="shared" si="27"/>
        <v>0.36211487122017638</v>
      </c>
      <c r="L36" s="119">
        <f t="shared" si="28"/>
        <v>0.20180311335946777</v>
      </c>
      <c r="M36" s="120">
        <f t="shared" si="29"/>
        <v>15.198</v>
      </c>
      <c r="N36" s="121">
        <f t="shared" si="30"/>
        <v>0</v>
      </c>
      <c r="O36" s="121">
        <f t="shared" si="31"/>
        <v>46.917953055614298</v>
      </c>
      <c r="P36" s="222">
        <f t="shared" si="32"/>
        <v>25</v>
      </c>
      <c r="Q36" s="223">
        <f t="shared" si="33"/>
        <v>0</v>
      </c>
      <c r="R36" s="223">
        <f t="shared" si="34"/>
        <v>923</v>
      </c>
      <c r="T36">
        <v>532</v>
      </c>
      <c r="U36">
        <v>981</v>
      </c>
      <c r="V36" t="s">
        <v>270</v>
      </c>
      <c r="W36">
        <v>1967.2639999999999</v>
      </c>
      <c r="X36">
        <v>1137.8969999999999</v>
      </c>
      <c r="Y36">
        <v>1.7290000000000001</v>
      </c>
      <c r="Z36">
        <v>15.198</v>
      </c>
      <c r="AA36">
        <v>118.748299</v>
      </c>
      <c r="AB36">
        <v>1.928579</v>
      </c>
      <c r="AC36">
        <v>43.000525000000003</v>
      </c>
      <c r="AD36" s="1">
        <v>397</v>
      </c>
      <c r="AE36">
        <v>0</v>
      </c>
      <c r="AF36">
        <v>923</v>
      </c>
      <c r="AG36">
        <v>90</v>
      </c>
      <c r="AH36">
        <v>16.566669999999998</v>
      </c>
      <c r="AI36">
        <v>1858</v>
      </c>
      <c r="AJ36">
        <v>41.9</v>
      </c>
      <c r="AK36">
        <v>25</v>
      </c>
      <c r="AL36">
        <v>8737</v>
      </c>
      <c r="AM36" t="s">
        <v>271</v>
      </c>
      <c r="AN36" t="s">
        <v>439</v>
      </c>
      <c r="AO36">
        <v>1967.2639999999999</v>
      </c>
      <c r="AR36" t="s">
        <v>118</v>
      </c>
      <c r="AS36" t="s">
        <v>120</v>
      </c>
      <c r="AT36" t="s">
        <v>204</v>
      </c>
      <c r="AU36" t="s">
        <v>270</v>
      </c>
      <c r="AV36" t="s">
        <v>48</v>
      </c>
      <c r="AW36">
        <v>1</v>
      </c>
      <c r="BB36">
        <v>0.78590909090909089</v>
      </c>
      <c r="BC36" t="s">
        <v>70</v>
      </c>
      <c r="BF36" t="s">
        <v>118</v>
      </c>
      <c r="BG36" t="s">
        <v>120</v>
      </c>
      <c r="BH36" t="s">
        <v>270</v>
      </c>
      <c r="BI36">
        <v>981</v>
      </c>
      <c r="BJ36">
        <v>1</v>
      </c>
      <c r="BK36" t="s">
        <v>204</v>
      </c>
      <c r="BL36" t="s">
        <v>174</v>
      </c>
      <c r="BM36">
        <v>0.78590909090909089</v>
      </c>
      <c r="BN36" t="s">
        <v>70</v>
      </c>
      <c r="BO36" t="s">
        <v>185</v>
      </c>
      <c r="BP36">
        <v>1967.2639999999999</v>
      </c>
    </row>
    <row r="37" spans="1:68" ht="16.5">
      <c r="A37" s="127" t="str">
        <f t="shared" si="18"/>
        <v>청룡교통</v>
      </c>
      <c r="B37" s="128" t="str">
        <f t="shared" si="1"/>
        <v>신종하</v>
      </c>
      <c r="C37" s="129" t="str">
        <f t="shared" si="19"/>
        <v>C</v>
      </c>
      <c r="D37" s="130">
        <f t="shared" si="20"/>
        <v>0.89636363636363625</v>
      </c>
      <c r="E37" s="131">
        <f t="shared" si="21"/>
        <v>8155</v>
      </c>
      <c r="F37" s="132" t="str">
        <f t="shared" si="22"/>
        <v>43-1</v>
      </c>
      <c r="G37" s="133" t="str">
        <f t="shared" si="23"/>
        <v>73아1070</v>
      </c>
      <c r="H37" s="134">
        <f t="shared" si="24"/>
        <v>1</v>
      </c>
      <c r="I37" s="135">
        <f t="shared" si="25"/>
        <v>721.31100000000004</v>
      </c>
      <c r="J37" s="136">
        <f t="shared" si="26"/>
        <v>2.6707127529542934E-2</v>
      </c>
      <c r="K37" s="136">
        <f t="shared" si="27"/>
        <v>0.37387333262429367</v>
      </c>
      <c r="L37" s="136">
        <f t="shared" si="28"/>
        <v>0.1927046724644432</v>
      </c>
      <c r="M37" s="137">
        <f t="shared" si="29"/>
        <v>12.204000000000001</v>
      </c>
      <c r="N37" s="138">
        <f t="shared" si="30"/>
        <v>0</v>
      </c>
      <c r="O37" s="138">
        <f t="shared" si="31"/>
        <v>4.7136394703532867</v>
      </c>
      <c r="P37" s="220">
        <f t="shared" si="32"/>
        <v>6</v>
      </c>
      <c r="Q37" s="221">
        <f t="shared" si="33"/>
        <v>0</v>
      </c>
      <c r="R37" s="221">
        <f t="shared" si="34"/>
        <v>34</v>
      </c>
      <c r="T37">
        <v>532</v>
      </c>
      <c r="U37">
        <v>8155</v>
      </c>
      <c r="V37" t="s">
        <v>384</v>
      </c>
      <c r="W37">
        <v>721.31100000000004</v>
      </c>
      <c r="X37">
        <v>365.73200000000003</v>
      </c>
      <c r="Y37">
        <v>1.972</v>
      </c>
      <c r="Z37">
        <v>12.204000000000001</v>
      </c>
      <c r="AA37">
        <v>49.559990999999997</v>
      </c>
      <c r="AB37">
        <v>1.3236049999999999</v>
      </c>
      <c r="AC37">
        <v>18.529159</v>
      </c>
      <c r="AD37" s="1">
        <v>139</v>
      </c>
      <c r="AE37">
        <v>0</v>
      </c>
      <c r="AF37">
        <v>34</v>
      </c>
      <c r="AG37">
        <v>100</v>
      </c>
      <c r="AH37">
        <v>14.5543</v>
      </c>
      <c r="AI37">
        <v>1255.5</v>
      </c>
      <c r="AJ37">
        <v>98.9</v>
      </c>
      <c r="AK37">
        <v>6</v>
      </c>
      <c r="AL37">
        <v>1775</v>
      </c>
      <c r="AM37" t="s">
        <v>385</v>
      </c>
      <c r="AN37" t="s">
        <v>440</v>
      </c>
      <c r="AO37">
        <v>721.31100000000004</v>
      </c>
      <c r="AR37" t="s">
        <v>118</v>
      </c>
      <c r="AS37" t="s">
        <v>121</v>
      </c>
      <c r="AT37" t="s">
        <v>378</v>
      </c>
      <c r="AU37" t="s">
        <v>384</v>
      </c>
      <c r="AV37" t="s">
        <v>48</v>
      </c>
      <c r="AW37">
        <v>1</v>
      </c>
      <c r="BB37">
        <v>0.89636363636363625</v>
      </c>
      <c r="BC37" t="s">
        <v>69</v>
      </c>
      <c r="BF37" t="s">
        <v>118</v>
      </c>
      <c r="BG37" t="s">
        <v>121</v>
      </c>
      <c r="BH37" t="s">
        <v>384</v>
      </c>
      <c r="BI37">
        <v>8155</v>
      </c>
      <c r="BJ37">
        <v>1</v>
      </c>
      <c r="BK37" t="s">
        <v>378</v>
      </c>
      <c r="BL37" t="s">
        <v>174</v>
      </c>
      <c r="BM37">
        <v>0.89636363636363625</v>
      </c>
      <c r="BN37" t="s">
        <v>69</v>
      </c>
      <c r="BO37" t="s">
        <v>177</v>
      </c>
      <c r="BP37">
        <v>721.31100000000004</v>
      </c>
    </row>
    <row r="38" spans="1:68" ht="16.5">
      <c r="A38" s="110" t="str">
        <f t="shared" si="18"/>
        <v>청룡교통</v>
      </c>
      <c r="B38" s="111" t="str">
        <f t="shared" si="1"/>
        <v>심보용</v>
      </c>
      <c r="C38" s="112" t="str">
        <f t="shared" si="19"/>
        <v>D</v>
      </c>
      <c r="D38" s="113">
        <f t="shared" si="20"/>
        <v>0.82280754687892221</v>
      </c>
      <c r="E38" s="114">
        <f t="shared" si="21"/>
        <v>1149</v>
      </c>
      <c r="F38" s="115" t="str">
        <f t="shared" si="22"/>
        <v>43-1</v>
      </c>
      <c r="G38" s="116" t="str">
        <f t="shared" si="23"/>
        <v>73아1084</v>
      </c>
      <c r="H38" s="117">
        <f t="shared" si="24"/>
        <v>2</v>
      </c>
      <c r="I38" s="118">
        <f t="shared" si="25"/>
        <v>2287.6880000000001</v>
      </c>
      <c r="J38" s="119">
        <f t="shared" si="26"/>
        <v>6.1550377496337003E-2</v>
      </c>
      <c r="K38" s="119">
        <f t="shared" si="27"/>
        <v>0.33911671899745238</v>
      </c>
      <c r="L38" s="119">
        <f t="shared" si="28"/>
        <v>0.11146624889407995</v>
      </c>
      <c r="M38" s="120">
        <f t="shared" si="29"/>
        <v>11.547000000000001</v>
      </c>
      <c r="N38" s="121">
        <f t="shared" si="30"/>
        <v>0</v>
      </c>
      <c r="O38" s="121">
        <f t="shared" si="31"/>
        <v>19.889075783061326</v>
      </c>
      <c r="P38" s="222">
        <f t="shared" si="32"/>
        <v>41</v>
      </c>
      <c r="Q38" s="223">
        <f t="shared" si="33"/>
        <v>0</v>
      </c>
      <c r="R38" s="223">
        <f t="shared" si="34"/>
        <v>455</v>
      </c>
      <c r="T38">
        <v>532</v>
      </c>
      <c r="U38">
        <v>1149</v>
      </c>
      <c r="V38" t="s">
        <v>272</v>
      </c>
      <c r="W38">
        <v>2287.6880000000001</v>
      </c>
      <c r="X38">
        <v>1208.655</v>
      </c>
      <c r="Y38">
        <v>1.893</v>
      </c>
      <c r="Z38">
        <v>11.547000000000001</v>
      </c>
      <c r="AA38">
        <v>147.80050700000001</v>
      </c>
      <c r="AB38">
        <v>9.0971770000000003</v>
      </c>
      <c r="AC38">
        <v>50.121623</v>
      </c>
      <c r="AD38" s="1">
        <v>255</v>
      </c>
      <c r="AE38">
        <v>0</v>
      </c>
      <c r="AF38">
        <v>455</v>
      </c>
      <c r="AG38">
        <v>83</v>
      </c>
      <c r="AH38">
        <v>15.478213999999999</v>
      </c>
      <c r="AI38">
        <v>1492.2</v>
      </c>
      <c r="AJ38">
        <v>0</v>
      </c>
      <c r="AK38">
        <v>41</v>
      </c>
      <c r="AL38">
        <v>7213</v>
      </c>
      <c r="AM38" t="s">
        <v>273</v>
      </c>
      <c r="AN38" t="s">
        <v>441</v>
      </c>
      <c r="AO38">
        <v>2176.6680000000001</v>
      </c>
      <c r="AR38" t="s">
        <v>118</v>
      </c>
      <c r="AS38" t="s">
        <v>121</v>
      </c>
      <c r="AT38" t="s">
        <v>211</v>
      </c>
      <c r="AU38" t="s">
        <v>272</v>
      </c>
      <c r="AV38" t="s">
        <v>48</v>
      </c>
      <c r="AW38">
        <v>2</v>
      </c>
      <c r="BB38">
        <v>0.82280754687892221</v>
      </c>
      <c r="BC38" t="s">
        <v>67</v>
      </c>
      <c r="BF38" t="s">
        <v>118</v>
      </c>
      <c r="BG38" t="s">
        <v>121</v>
      </c>
      <c r="BH38" t="s">
        <v>272</v>
      </c>
      <c r="BI38">
        <v>1149</v>
      </c>
      <c r="BJ38">
        <v>2</v>
      </c>
      <c r="BK38" t="s">
        <v>211</v>
      </c>
      <c r="BL38" t="s">
        <v>209</v>
      </c>
      <c r="BM38">
        <v>0.82280754687892221</v>
      </c>
      <c r="BN38" t="s">
        <v>67</v>
      </c>
      <c r="BO38" t="s">
        <v>179</v>
      </c>
      <c r="BP38">
        <v>2287.6880000000001</v>
      </c>
    </row>
    <row r="39" spans="1:68" ht="16.5">
      <c r="A39" s="127" t="str">
        <f t="shared" si="18"/>
        <v>청룡교통</v>
      </c>
      <c r="B39" s="128" t="str">
        <f t="shared" si="1"/>
        <v>여유안</v>
      </c>
      <c r="C39" s="129" t="str">
        <f t="shared" si="19"/>
        <v>F</v>
      </c>
      <c r="D39" s="130">
        <f t="shared" si="20"/>
        <v>0.73659746667842452</v>
      </c>
      <c r="E39" s="131">
        <f t="shared" si="21"/>
        <v>5828</v>
      </c>
      <c r="F39" s="132" t="str">
        <f t="shared" si="22"/>
        <v>310</v>
      </c>
      <c r="G39" s="133" t="str">
        <f t="shared" si="23"/>
        <v>73아1731</v>
      </c>
      <c r="H39" s="134">
        <f t="shared" si="24"/>
        <v>5</v>
      </c>
      <c r="I39" s="135">
        <f t="shared" si="25"/>
        <v>880.64400000000001</v>
      </c>
      <c r="J39" s="136">
        <f t="shared" si="26"/>
        <v>3.903146222004706E-3</v>
      </c>
      <c r="K39" s="136">
        <f t="shared" si="27"/>
        <v>0.41272149752741988</v>
      </c>
      <c r="L39" s="136">
        <f t="shared" si="28"/>
        <v>0.11923092645836456</v>
      </c>
      <c r="M39" s="137">
        <f t="shared" si="29"/>
        <v>18.913</v>
      </c>
      <c r="N39" s="138">
        <f t="shared" si="30"/>
        <v>0</v>
      </c>
      <c r="O39" s="138">
        <f t="shared" si="31"/>
        <v>35.814115063330753</v>
      </c>
      <c r="P39" s="220">
        <f t="shared" si="32"/>
        <v>22</v>
      </c>
      <c r="Q39" s="221">
        <f t="shared" si="33"/>
        <v>0</v>
      </c>
      <c r="R39" s="221">
        <f t="shared" si="34"/>
        <v>333</v>
      </c>
      <c r="T39">
        <v>532</v>
      </c>
      <c r="U39">
        <v>5828</v>
      </c>
      <c r="V39" t="s">
        <v>352</v>
      </c>
      <c r="W39">
        <v>929.80100000000004</v>
      </c>
      <c r="X39">
        <v>479.91399999999999</v>
      </c>
      <c r="Y39">
        <v>1.9370000000000001</v>
      </c>
      <c r="Z39">
        <v>18.913</v>
      </c>
      <c r="AA39">
        <v>49.246938</v>
      </c>
      <c r="AB39">
        <v>0.192218</v>
      </c>
      <c r="AC39">
        <v>20.32527</v>
      </c>
      <c r="AD39" s="1">
        <v>105</v>
      </c>
      <c r="AE39">
        <v>0</v>
      </c>
      <c r="AF39">
        <v>333</v>
      </c>
      <c r="AG39">
        <v>105</v>
      </c>
      <c r="AH39">
        <v>18.880381</v>
      </c>
      <c r="AI39">
        <v>7035.5</v>
      </c>
      <c r="AJ39">
        <v>1930.9</v>
      </c>
      <c r="AK39">
        <v>22</v>
      </c>
      <c r="AL39">
        <v>16252</v>
      </c>
      <c r="AM39" t="s">
        <v>351</v>
      </c>
      <c r="AN39" t="s">
        <v>442</v>
      </c>
      <c r="AO39">
        <v>320.23500000000001</v>
      </c>
      <c r="AR39" t="s">
        <v>118</v>
      </c>
      <c r="AS39" t="s">
        <v>119</v>
      </c>
      <c r="AT39" t="s">
        <v>195</v>
      </c>
      <c r="AU39" t="s">
        <v>352</v>
      </c>
      <c r="AV39" t="s">
        <v>48</v>
      </c>
      <c r="AW39">
        <v>5</v>
      </c>
      <c r="BB39">
        <v>0.73659746667842452</v>
      </c>
      <c r="BC39" t="s">
        <v>70</v>
      </c>
      <c r="BF39" t="s">
        <v>118</v>
      </c>
      <c r="BG39" t="s">
        <v>119</v>
      </c>
      <c r="BH39" t="s">
        <v>352</v>
      </c>
      <c r="BI39">
        <v>5828</v>
      </c>
      <c r="BJ39">
        <v>5</v>
      </c>
      <c r="BK39" t="s">
        <v>195</v>
      </c>
      <c r="BL39" t="s">
        <v>205</v>
      </c>
      <c r="BM39">
        <v>0.73659746667842452</v>
      </c>
      <c r="BN39" t="s">
        <v>70</v>
      </c>
      <c r="BO39" t="s">
        <v>185</v>
      </c>
      <c r="BP39">
        <v>880.64400000000001</v>
      </c>
    </row>
    <row r="40" spans="1:68" ht="16.5">
      <c r="A40" s="110" t="str">
        <f t="shared" si="18"/>
        <v>청룡교통</v>
      </c>
      <c r="B40" s="111" t="str">
        <f t="shared" si="1"/>
        <v>유창수</v>
      </c>
      <c r="C40" s="112" t="str">
        <f t="shared" si="19"/>
        <v>S</v>
      </c>
      <c r="D40" s="113">
        <f t="shared" si="20"/>
        <v>1.0188579378220279</v>
      </c>
      <c r="E40" s="114">
        <f t="shared" si="21"/>
        <v>7019</v>
      </c>
      <c r="F40" s="115" t="str">
        <f t="shared" si="22"/>
        <v>310</v>
      </c>
      <c r="G40" s="116" t="str">
        <f t="shared" si="23"/>
        <v>73아1047</v>
      </c>
      <c r="H40" s="117">
        <f t="shared" si="24"/>
        <v>8</v>
      </c>
      <c r="I40" s="118">
        <f t="shared" si="25"/>
        <v>1704.952</v>
      </c>
      <c r="J40" s="119">
        <f t="shared" si="26"/>
        <v>1.7563126788581067E-2</v>
      </c>
      <c r="K40" s="119">
        <f t="shared" si="27"/>
        <v>0.30668039740275704</v>
      </c>
      <c r="L40" s="119">
        <f t="shared" si="28"/>
        <v>0.14369906014949393</v>
      </c>
      <c r="M40" s="120">
        <f t="shared" si="29"/>
        <v>11.228</v>
      </c>
      <c r="N40" s="121">
        <f t="shared" si="30"/>
        <v>0</v>
      </c>
      <c r="O40" s="121">
        <f t="shared" si="31"/>
        <v>5.8066150835917965</v>
      </c>
      <c r="P40" s="222">
        <f t="shared" si="32"/>
        <v>7</v>
      </c>
      <c r="Q40" s="223">
        <f t="shared" si="33"/>
        <v>0</v>
      </c>
      <c r="R40" s="223">
        <f t="shared" si="34"/>
        <v>99</v>
      </c>
      <c r="T40">
        <v>532</v>
      </c>
      <c r="U40">
        <v>7019</v>
      </c>
      <c r="V40" t="s">
        <v>274</v>
      </c>
      <c r="W40">
        <v>1704.952</v>
      </c>
      <c r="X40">
        <v>636.27099999999996</v>
      </c>
      <c r="Y40">
        <v>2.68</v>
      </c>
      <c r="Z40">
        <v>11.228</v>
      </c>
      <c r="AA40">
        <v>77.606909999999999</v>
      </c>
      <c r="AB40">
        <v>1.3630199999999999</v>
      </c>
      <c r="AC40">
        <v>23.800518</v>
      </c>
      <c r="AD40" s="1">
        <v>245</v>
      </c>
      <c r="AE40">
        <v>0</v>
      </c>
      <c r="AF40">
        <v>99</v>
      </c>
      <c r="AG40">
        <v>96</v>
      </c>
      <c r="AH40">
        <v>21.969073999999999</v>
      </c>
      <c r="AI40">
        <v>4889.8999999999996</v>
      </c>
      <c r="AJ40">
        <v>502.9</v>
      </c>
      <c r="AK40">
        <v>7</v>
      </c>
      <c r="AL40">
        <v>684</v>
      </c>
      <c r="AM40" t="s">
        <v>275</v>
      </c>
      <c r="AN40" t="s">
        <v>443</v>
      </c>
      <c r="AO40">
        <v>564.5</v>
      </c>
      <c r="AR40" t="s">
        <v>118</v>
      </c>
      <c r="AS40" t="s">
        <v>119</v>
      </c>
      <c r="AT40" t="s">
        <v>192</v>
      </c>
      <c r="AU40" t="s">
        <v>274</v>
      </c>
      <c r="AV40" t="s">
        <v>48</v>
      </c>
      <c r="AW40">
        <v>8</v>
      </c>
      <c r="BB40">
        <v>1.0188579378220279</v>
      </c>
      <c r="BC40" t="s">
        <v>71</v>
      </c>
      <c r="BF40" t="s">
        <v>118</v>
      </c>
      <c r="BG40" t="s">
        <v>119</v>
      </c>
      <c r="BH40" t="s">
        <v>274</v>
      </c>
      <c r="BI40">
        <v>7019</v>
      </c>
      <c r="BJ40">
        <v>8</v>
      </c>
      <c r="BK40" t="s">
        <v>192</v>
      </c>
      <c r="BL40" t="s">
        <v>215</v>
      </c>
      <c r="BM40">
        <v>1.0188579378220279</v>
      </c>
      <c r="BN40" t="s">
        <v>71</v>
      </c>
      <c r="BO40" t="s">
        <v>176</v>
      </c>
      <c r="BP40">
        <v>1704.952</v>
      </c>
    </row>
    <row r="41" spans="1:68" ht="16.5">
      <c r="A41" s="127" t="str">
        <f t="shared" si="18"/>
        <v>청룡교통</v>
      </c>
      <c r="B41" s="128" t="str">
        <f t="shared" si="1"/>
        <v>유형식</v>
      </c>
      <c r="C41" s="129" t="str">
        <f t="shared" si="19"/>
        <v>D</v>
      </c>
      <c r="D41" s="130">
        <f t="shared" si="20"/>
        <v>0.84380952380952379</v>
      </c>
      <c r="E41" s="131">
        <f t="shared" si="21"/>
        <v>9966</v>
      </c>
      <c r="F41" s="132" t="str">
        <f t="shared" si="22"/>
        <v>43</v>
      </c>
      <c r="G41" s="133" t="str">
        <f t="shared" si="23"/>
        <v>73아1040</v>
      </c>
      <c r="H41" s="134">
        <f t="shared" si="24"/>
        <v>1</v>
      </c>
      <c r="I41" s="135">
        <f t="shared" si="25"/>
        <v>2124.4029999999998</v>
      </c>
      <c r="J41" s="136">
        <f t="shared" si="26"/>
        <v>6.9028237971009727E-3</v>
      </c>
      <c r="K41" s="136">
        <f t="shared" si="27"/>
        <v>0.34966901732873013</v>
      </c>
      <c r="L41" s="136">
        <f t="shared" si="28"/>
        <v>8.0493202090187232E-2</v>
      </c>
      <c r="M41" s="137">
        <f t="shared" si="29"/>
        <v>18.719000000000001</v>
      </c>
      <c r="N41" s="138">
        <f t="shared" si="30"/>
        <v>0</v>
      </c>
      <c r="O41" s="138">
        <f t="shared" si="31"/>
        <v>34.692099380390637</v>
      </c>
      <c r="P41" s="220">
        <f t="shared" si="32"/>
        <v>4</v>
      </c>
      <c r="Q41" s="221">
        <f t="shared" si="33"/>
        <v>0</v>
      </c>
      <c r="R41" s="221">
        <f t="shared" si="34"/>
        <v>737</v>
      </c>
      <c r="T41">
        <v>532</v>
      </c>
      <c r="U41">
        <v>9966</v>
      </c>
      <c r="V41" t="s">
        <v>276</v>
      </c>
      <c r="W41">
        <v>2124.4029999999998</v>
      </c>
      <c r="X41">
        <v>1198.663</v>
      </c>
      <c r="Y41">
        <v>1.772</v>
      </c>
      <c r="Z41">
        <v>18.719000000000001</v>
      </c>
      <c r="AA41">
        <v>123.85829699999999</v>
      </c>
      <c r="AB41">
        <v>0.85497199999999995</v>
      </c>
      <c r="AC41">
        <v>43.309409000000002</v>
      </c>
      <c r="AD41" s="1">
        <v>171</v>
      </c>
      <c r="AE41">
        <v>0</v>
      </c>
      <c r="AF41">
        <v>737</v>
      </c>
      <c r="AG41">
        <v>82</v>
      </c>
      <c r="AH41">
        <v>17.151882000000001</v>
      </c>
      <c r="AI41">
        <v>1759.9</v>
      </c>
      <c r="AJ41">
        <v>0</v>
      </c>
      <c r="AK41">
        <v>4</v>
      </c>
      <c r="AL41">
        <v>349</v>
      </c>
      <c r="AM41" t="s">
        <v>277</v>
      </c>
      <c r="AN41" t="s">
        <v>444</v>
      </c>
      <c r="AO41">
        <v>2124.4029999999998</v>
      </c>
      <c r="AR41" t="s">
        <v>118</v>
      </c>
      <c r="AS41" t="s">
        <v>120</v>
      </c>
      <c r="AT41" t="s">
        <v>196</v>
      </c>
      <c r="AU41" t="s">
        <v>276</v>
      </c>
      <c r="AV41" t="s">
        <v>48</v>
      </c>
      <c r="AW41">
        <v>1</v>
      </c>
      <c r="BB41">
        <v>0.84380952380952379</v>
      </c>
      <c r="BC41" t="s">
        <v>67</v>
      </c>
      <c r="BF41" t="s">
        <v>118</v>
      </c>
      <c r="BG41" t="s">
        <v>120</v>
      </c>
      <c r="BH41" t="s">
        <v>276</v>
      </c>
      <c r="BI41">
        <v>9966</v>
      </c>
      <c r="BJ41">
        <v>1</v>
      </c>
      <c r="BK41" t="s">
        <v>196</v>
      </c>
      <c r="BL41" t="s">
        <v>174</v>
      </c>
      <c r="BM41">
        <v>0.84380952380952379</v>
      </c>
      <c r="BN41" t="s">
        <v>67</v>
      </c>
      <c r="BO41" t="s">
        <v>179</v>
      </c>
      <c r="BP41">
        <v>2124.4029999999998</v>
      </c>
    </row>
    <row r="42" spans="1:68" ht="16.5">
      <c r="A42" s="110" t="str">
        <f t="shared" si="18"/>
        <v>청룡교통</v>
      </c>
      <c r="B42" s="111" t="str">
        <f t="shared" si="1"/>
        <v>유호정</v>
      </c>
      <c r="C42" s="112" t="str">
        <f t="shared" si="19"/>
        <v>C</v>
      </c>
      <c r="D42" s="113">
        <f t="shared" si="20"/>
        <v>0.86421661371451397</v>
      </c>
      <c r="E42" s="114">
        <f t="shared" si="21"/>
        <v>8943</v>
      </c>
      <c r="F42" s="115" t="str">
        <f t="shared" si="22"/>
        <v>310</v>
      </c>
      <c r="G42" s="116" t="str">
        <f t="shared" si="23"/>
        <v>73아1047</v>
      </c>
      <c r="H42" s="117">
        <f t="shared" si="24"/>
        <v>9</v>
      </c>
      <c r="I42" s="118">
        <f t="shared" si="25"/>
        <v>1705.8049999999998</v>
      </c>
      <c r="J42" s="119">
        <f t="shared" si="26"/>
        <v>6.7254114549692781E-2</v>
      </c>
      <c r="K42" s="119">
        <f t="shared" si="27"/>
        <v>0.31154752865767482</v>
      </c>
      <c r="L42" s="119">
        <f t="shared" si="28"/>
        <v>0.18583601290886123</v>
      </c>
      <c r="M42" s="120">
        <f t="shared" si="29"/>
        <v>15.182</v>
      </c>
      <c r="N42" s="121">
        <f t="shared" si="30"/>
        <v>5.8623347920776406E-2</v>
      </c>
      <c r="O42" s="121">
        <f t="shared" si="31"/>
        <v>18.818094682569225</v>
      </c>
      <c r="P42" s="222">
        <f t="shared" si="32"/>
        <v>32</v>
      </c>
      <c r="Q42" s="223">
        <f t="shared" si="33"/>
        <v>1</v>
      </c>
      <c r="R42" s="223">
        <f t="shared" si="34"/>
        <v>321</v>
      </c>
      <c r="T42">
        <v>532</v>
      </c>
      <c r="U42">
        <v>8943</v>
      </c>
      <c r="V42" t="s">
        <v>354</v>
      </c>
      <c r="W42">
        <v>1705.8050000000001</v>
      </c>
      <c r="X42">
        <v>675.94600000000003</v>
      </c>
      <c r="Y42">
        <v>2.524</v>
      </c>
      <c r="Z42">
        <v>15.182</v>
      </c>
      <c r="AA42">
        <v>75.253314000000003</v>
      </c>
      <c r="AB42">
        <v>5.0610949999999999</v>
      </c>
      <c r="AC42">
        <v>23.444984000000002</v>
      </c>
      <c r="AD42" s="1">
        <v>317</v>
      </c>
      <c r="AE42">
        <v>1</v>
      </c>
      <c r="AF42">
        <v>321</v>
      </c>
      <c r="AG42">
        <v>107</v>
      </c>
      <c r="AH42">
        <v>22.667505999999999</v>
      </c>
      <c r="AI42">
        <v>10032.700000000001</v>
      </c>
      <c r="AJ42">
        <v>3841.9</v>
      </c>
      <c r="AK42">
        <v>32</v>
      </c>
      <c r="AL42">
        <v>13421</v>
      </c>
      <c r="AM42" t="s">
        <v>353</v>
      </c>
      <c r="AN42" t="s">
        <v>445</v>
      </c>
      <c r="AO42">
        <v>334.34500000000003</v>
      </c>
      <c r="AR42" t="s">
        <v>118</v>
      </c>
      <c r="AS42" t="s">
        <v>119</v>
      </c>
      <c r="AT42" t="s">
        <v>192</v>
      </c>
      <c r="AU42" t="s">
        <v>354</v>
      </c>
      <c r="AV42" t="s">
        <v>48</v>
      </c>
      <c r="AW42">
        <v>9</v>
      </c>
      <c r="BB42">
        <v>0.86421661371451397</v>
      </c>
      <c r="BC42" t="s">
        <v>69</v>
      </c>
      <c r="BF42" t="s">
        <v>118</v>
      </c>
      <c r="BG42" t="s">
        <v>119</v>
      </c>
      <c r="BH42" t="s">
        <v>354</v>
      </c>
      <c r="BI42">
        <v>8943</v>
      </c>
      <c r="BJ42">
        <v>9</v>
      </c>
      <c r="BK42" t="s">
        <v>192</v>
      </c>
      <c r="BL42" t="s">
        <v>194</v>
      </c>
      <c r="BM42">
        <v>0.86421661371451397</v>
      </c>
      <c r="BN42" t="s">
        <v>69</v>
      </c>
      <c r="BO42" t="s">
        <v>177</v>
      </c>
      <c r="BP42">
        <v>1705.8049999999998</v>
      </c>
    </row>
    <row r="43" spans="1:68" ht="16.5">
      <c r="A43" s="127" t="str">
        <f t="shared" si="18"/>
        <v>청룡교통</v>
      </c>
      <c r="B43" s="128" t="str">
        <f t="shared" si="1"/>
        <v>윤승진</v>
      </c>
      <c r="C43" s="129" t="str">
        <f t="shared" si="19"/>
        <v>D</v>
      </c>
      <c r="D43" s="130">
        <f t="shared" si="20"/>
        <v>0.81535922662840976</v>
      </c>
      <c r="E43" s="131">
        <f t="shared" si="21"/>
        <v>3018</v>
      </c>
      <c r="F43" s="132" t="str">
        <f t="shared" si="22"/>
        <v>310</v>
      </c>
      <c r="G43" s="133" t="str">
        <f t="shared" si="23"/>
        <v>73아1047</v>
      </c>
      <c r="H43" s="134">
        <f t="shared" si="24"/>
        <v>8</v>
      </c>
      <c r="I43" s="135">
        <f t="shared" si="25"/>
        <v>1345.9320000000002</v>
      </c>
      <c r="J43" s="136">
        <f t="shared" si="26"/>
        <v>1.7647100477237398E-2</v>
      </c>
      <c r="K43" s="136">
        <f t="shared" si="27"/>
        <v>0.40036161485485683</v>
      </c>
      <c r="L43" s="136">
        <f t="shared" si="28"/>
        <v>0.18574489647322448</v>
      </c>
      <c r="M43" s="137">
        <f t="shared" si="29"/>
        <v>17.065999999999999</v>
      </c>
      <c r="N43" s="138">
        <f t="shared" si="30"/>
        <v>7.4297958589289795E-2</v>
      </c>
      <c r="O43" s="138">
        <f t="shared" si="31"/>
        <v>11.441885622750629</v>
      </c>
      <c r="P43" s="220">
        <f t="shared" si="32"/>
        <v>34</v>
      </c>
      <c r="Q43" s="221">
        <f t="shared" si="33"/>
        <v>1</v>
      </c>
      <c r="R43" s="221">
        <f t="shared" si="34"/>
        <v>154</v>
      </c>
      <c r="T43">
        <v>532</v>
      </c>
      <c r="U43">
        <v>3018</v>
      </c>
      <c r="V43" t="s">
        <v>278</v>
      </c>
      <c r="W43">
        <v>1345.932</v>
      </c>
      <c r="X43">
        <v>606.29499999999996</v>
      </c>
      <c r="Y43">
        <v>2.2200000000000002</v>
      </c>
      <c r="Z43">
        <v>17.065999999999999</v>
      </c>
      <c r="AA43">
        <v>64.961380000000005</v>
      </c>
      <c r="AB43">
        <v>1.14638</v>
      </c>
      <c r="AC43">
        <v>26.008043000000001</v>
      </c>
      <c r="AD43" s="1">
        <v>250</v>
      </c>
      <c r="AE43">
        <v>1</v>
      </c>
      <c r="AF43">
        <v>154</v>
      </c>
      <c r="AG43">
        <v>97</v>
      </c>
      <c r="AH43">
        <v>20.718955999999999</v>
      </c>
      <c r="AI43">
        <v>13050.1</v>
      </c>
      <c r="AJ43">
        <v>4911.2</v>
      </c>
      <c r="AK43">
        <v>34</v>
      </c>
      <c r="AL43">
        <v>23007</v>
      </c>
      <c r="AM43" t="s">
        <v>279</v>
      </c>
      <c r="AN43" t="s">
        <v>446</v>
      </c>
      <c r="AO43">
        <v>307.20800000000003</v>
      </c>
      <c r="AR43" t="s">
        <v>118</v>
      </c>
      <c r="AS43" t="s">
        <v>119</v>
      </c>
      <c r="AT43" t="s">
        <v>192</v>
      </c>
      <c r="AU43" t="s">
        <v>278</v>
      </c>
      <c r="AV43" t="s">
        <v>48</v>
      </c>
      <c r="AW43">
        <v>8</v>
      </c>
      <c r="BB43">
        <v>0.81535922662840976</v>
      </c>
      <c r="BC43" t="s">
        <v>67</v>
      </c>
      <c r="BF43" t="s">
        <v>118</v>
      </c>
      <c r="BG43" t="s">
        <v>119</v>
      </c>
      <c r="BH43" t="s">
        <v>278</v>
      </c>
      <c r="BI43">
        <v>3018</v>
      </c>
      <c r="BJ43">
        <v>8</v>
      </c>
      <c r="BK43" t="s">
        <v>192</v>
      </c>
      <c r="BL43" t="s">
        <v>195</v>
      </c>
      <c r="BM43">
        <v>0.81535922662840976</v>
      </c>
      <c r="BN43" t="s">
        <v>67</v>
      </c>
      <c r="BO43" t="s">
        <v>179</v>
      </c>
      <c r="BP43">
        <v>1345.9320000000002</v>
      </c>
    </row>
    <row r="44" spans="1:68" ht="16.5">
      <c r="A44" s="110" t="str">
        <f t="shared" si="18"/>
        <v>청룡교통</v>
      </c>
      <c r="B44" s="111" t="str">
        <f t="shared" si="1"/>
        <v>이기용</v>
      </c>
      <c r="C44" s="112" t="str">
        <f t="shared" si="19"/>
        <v>D</v>
      </c>
      <c r="D44" s="113">
        <f t="shared" si="20"/>
        <v>0.81902591814313164</v>
      </c>
      <c r="E44" s="114">
        <f t="shared" si="21"/>
        <v>3430</v>
      </c>
      <c r="F44" s="115" t="str">
        <f t="shared" si="22"/>
        <v>44</v>
      </c>
      <c r="G44" s="116" t="str">
        <f t="shared" si="23"/>
        <v>73아1078</v>
      </c>
      <c r="H44" s="117">
        <f t="shared" si="24"/>
        <v>2</v>
      </c>
      <c r="I44" s="118">
        <f t="shared" si="25"/>
        <v>2497.7330000000002</v>
      </c>
      <c r="J44" s="119">
        <f t="shared" si="26"/>
        <v>2.8070520144659425E-2</v>
      </c>
      <c r="K44" s="119">
        <f t="shared" si="27"/>
        <v>0.34310951851301175</v>
      </c>
      <c r="L44" s="119">
        <f t="shared" si="28"/>
        <v>0.12331181915761212</v>
      </c>
      <c r="M44" s="120">
        <f t="shared" si="29"/>
        <v>12.657</v>
      </c>
      <c r="N44" s="121">
        <f t="shared" si="30"/>
        <v>0</v>
      </c>
      <c r="O44" s="121">
        <f t="shared" si="31"/>
        <v>2.6023598198846711</v>
      </c>
      <c r="P44" s="222">
        <f t="shared" si="32"/>
        <v>53</v>
      </c>
      <c r="Q44" s="223">
        <f t="shared" si="33"/>
        <v>0</v>
      </c>
      <c r="R44" s="223">
        <f t="shared" si="34"/>
        <v>65</v>
      </c>
      <c r="T44">
        <v>532</v>
      </c>
      <c r="U44">
        <v>3430</v>
      </c>
      <c r="V44" t="s">
        <v>356</v>
      </c>
      <c r="W44">
        <v>2497.7330000000002</v>
      </c>
      <c r="X44">
        <v>1184.7919999999999</v>
      </c>
      <c r="Y44">
        <v>2.1080000000000001</v>
      </c>
      <c r="Z44">
        <v>12.657</v>
      </c>
      <c r="AA44">
        <v>146.80191099999999</v>
      </c>
      <c r="AB44">
        <v>4.120806</v>
      </c>
      <c r="AC44">
        <v>50.369132999999998</v>
      </c>
      <c r="AD44" s="1">
        <v>308</v>
      </c>
      <c r="AE44">
        <v>0</v>
      </c>
      <c r="AF44">
        <v>65</v>
      </c>
      <c r="AG44">
        <v>69</v>
      </c>
      <c r="AH44">
        <v>17.014308</v>
      </c>
      <c r="AI44">
        <v>273.8</v>
      </c>
      <c r="AJ44">
        <v>0</v>
      </c>
      <c r="AK44">
        <v>53</v>
      </c>
      <c r="AL44">
        <v>21664</v>
      </c>
      <c r="AM44" t="s">
        <v>355</v>
      </c>
      <c r="AN44" t="s">
        <v>447</v>
      </c>
      <c r="AO44">
        <v>2374.672</v>
      </c>
      <c r="AR44" t="s">
        <v>118</v>
      </c>
      <c r="AS44" t="s">
        <v>122</v>
      </c>
      <c r="AT44" t="s">
        <v>215</v>
      </c>
      <c r="AU44" t="s">
        <v>356</v>
      </c>
      <c r="AV44" t="s">
        <v>48</v>
      </c>
      <c r="AW44">
        <v>2</v>
      </c>
      <c r="BB44">
        <v>0.81902591814313164</v>
      </c>
      <c r="BC44" t="s">
        <v>67</v>
      </c>
      <c r="BF44" t="s">
        <v>118</v>
      </c>
      <c r="BG44" t="s">
        <v>122</v>
      </c>
      <c r="BH44" t="s">
        <v>356</v>
      </c>
      <c r="BI44">
        <v>3430</v>
      </c>
      <c r="BJ44">
        <v>2</v>
      </c>
      <c r="BK44" t="s">
        <v>215</v>
      </c>
      <c r="BL44" t="s">
        <v>201</v>
      </c>
      <c r="BM44">
        <v>0.81902591814313164</v>
      </c>
      <c r="BN44" t="s">
        <v>67</v>
      </c>
      <c r="BO44" t="s">
        <v>179</v>
      </c>
      <c r="BP44">
        <v>2497.7330000000002</v>
      </c>
    </row>
    <row r="45" spans="1:68" ht="16.5">
      <c r="A45" s="127" t="str">
        <f t="shared" si="18"/>
        <v>청룡교통</v>
      </c>
      <c r="B45" s="128" t="str">
        <f t="shared" si="1"/>
        <v>이도영</v>
      </c>
      <c r="C45" s="129" t="str">
        <f t="shared" si="19"/>
        <v>C</v>
      </c>
      <c r="D45" s="130">
        <f t="shared" si="20"/>
        <v>0.85909090909090902</v>
      </c>
      <c r="E45" s="131">
        <f t="shared" si="21"/>
        <v>3394</v>
      </c>
      <c r="F45" s="132" t="str">
        <f t="shared" si="22"/>
        <v>43</v>
      </c>
      <c r="G45" s="133" t="str">
        <f t="shared" si="23"/>
        <v>73아1150</v>
      </c>
      <c r="H45" s="134">
        <f t="shared" si="24"/>
        <v>1</v>
      </c>
      <c r="I45" s="135">
        <f t="shared" si="25"/>
        <v>1779.0119999999999</v>
      </c>
      <c r="J45" s="136">
        <f t="shared" si="26"/>
        <v>1.7732137452484552E-2</v>
      </c>
      <c r="K45" s="136">
        <f t="shared" si="27"/>
        <v>0.34263392494371703</v>
      </c>
      <c r="L45" s="136">
        <f t="shared" si="28"/>
        <v>0.15233174368694535</v>
      </c>
      <c r="M45" s="137">
        <f t="shared" si="29"/>
        <v>14.548999999999999</v>
      </c>
      <c r="N45" s="138">
        <f t="shared" si="30"/>
        <v>5.6210975530238134E-2</v>
      </c>
      <c r="O45" s="138">
        <f t="shared" si="31"/>
        <v>9.2748109624892923</v>
      </c>
      <c r="P45" s="220">
        <f t="shared" si="32"/>
        <v>0</v>
      </c>
      <c r="Q45" s="221">
        <f t="shared" si="33"/>
        <v>1</v>
      </c>
      <c r="R45" s="221">
        <f t="shared" si="34"/>
        <v>165</v>
      </c>
      <c r="T45">
        <v>532</v>
      </c>
      <c r="U45">
        <v>3394</v>
      </c>
      <c r="V45" t="s">
        <v>280</v>
      </c>
      <c r="W45">
        <v>1779.0119999999999</v>
      </c>
      <c r="X45">
        <v>941.327</v>
      </c>
      <c r="Y45">
        <v>1.89</v>
      </c>
      <c r="Z45">
        <v>14.548999999999999</v>
      </c>
      <c r="AA45">
        <v>102.447999</v>
      </c>
      <c r="AB45">
        <v>1.816622</v>
      </c>
      <c r="AC45">
        <v>35.102159999999998</v>
      </c>
      <c r="AD45" s="1">
        <v>271</v>
      </c>
      <c r="AE45">
        <v>1</v>
      </c>
      <c r="AF45">
        <v>165</v>
      </c>
      <c r="AG45">
        <v>84</v>
      </c>
      <c r="AH45">
        <v>17.365023999999998</v>
      </c>
      <c r="AI45">
        <v>453.8</v>
      </c>
      <c r="AJ45">
        <v>3.6</v>
      </c>
      <c r="AK45">
        <v>0</v>
      </c>
      <c r="AL45">
        <v>0</v>
      </c>
      <c r="AM45" t="s">
        <v>281</v>
      </c>
      <c r="AN45" t="s">
        <v>448</v>
      </c>
      <c r="AO45">
        <v>1779.0119999999999</v>
      </c>
      <c r="AR45" t="s">
        <v>118</v>
      </c>
      <c r="AS45" t="s">
        <v>120</v>
      </c>
      <c r="AT45" t="s">
        <v>203</v>
      </c>
      <c r="AU45" t="s">
        <v>280</v>
      </c>
      <c r="AV45" t="s">
        <v>48</v>
      </c>
      <c r="AW45">
        <v>1</v>
      </c>
      <c r="BB45">
        <v>0.85909090909090902</v>
      </c>
      <c r="BC45" t="s">
        <v>69</v>
      </c>
      <c r="BF45" t="s">
        <v>118</v>
      </c>
      <c r="BG45" t="s">
        <v>120</v>
      </c>
      <c r="BH45" t="s">
        <v>280</v>
      </c>
      <c r="BI45">
        <v>3394</v>
      </c>
      <c r="BJ45">
        <v>1</v>
      </c>
      <c r="BK45" t="s">
        <v>203</v>
      </c>
      <c r="BL45" t="s">
        <v>174</v>
      </c>
      <c r="BM45">
        <v>0.85909090909090902</v>
      </c>
      <c r="BN45" t="s">
        <v>69</v>
      </c>
      <c r="BO45" t="s">
        <v>177</v>
      </c>
      <c r="BP45">
        <v>1779.0119999999999</v>
      </c>
    </row>
    <row r="46" spans="1:68" ht="16.5">
      <c r="A46" s="110" t="str">
        <f t="shared" si="18"/>
        <v>청룡교통</v>
      </c>
      <c r="B46" s="111" t="str">
        <f t="shared" si="1"/>
        <v>이동현</v>
      </c>
      <c r="C46" s="112" t="str">
        <f t="shared" si="19"/>
        <v>D</v>
      </c>
      <c r="D46" s="113">
        <f t="shared" si="20"/>
        <v>0.83566766896199207</v>
      </c>
      <c r="E46" s="114">
        <f t="shared" si="21"/>
        <v>325</v>
      </c>
      <c r="F46" s="115" t="str">
        <f t="shared" si="22"/>
        <v>43</v>
      </c>
      <c r="G46" s="116" t="str">
        <f t="shared" si="23"/>
        <v>73아1058</v>
      </c>
      <c r="H46" s="117">
        <f t="shared" si="24"/>
        <v>2</v>
      </c>
      <c r="I46" s="118">
        <f t="shared" si="25"/>
        <v>1681.1110000000001</v>
      </c>
      <c r="J46" s="119">
        <f t="shared" si="26"/>
        <v>2.4850322086965261E-3</v>
      </c>
      <c r="K46" s="119">
        <f t="shared" si="27"/>
        <v>0.36214133098127316</v>
      </c>
      <c r="L46" s="119">
        <f t="shared" si="28"/>
        <v>0.17250496844051344</v>
      </c>
      <c r="M46" s="120">
        <f t="shared" si="29"/>
        <v>15.561999999999999</v>
      </c>
      <c r="N46" s="121">
        <f t="shared" si="30"/>
        <v>0</v>
      </c>
      <c r="O46" s="121">
        <f t="shared" si="31"/>
        <v>40.984801122590952</v>
      </c>
      <c r="P46" s="222">
        <f t="shared" si="32"/>
        <v>29</v>
      </c>
      <c r="Q46" s="223">
        <f t="shared" si="33"/>
        <v>0</v>
      </c>
      <c r="R46" s="223">
        <f t="shared" si="34"/>
        <v>689</v>
      </c>
      <c r="T46">
        <v>532</v>
      </c>
      <c r="U46">
        <v>325</v>
      </c>
      <c r="V46" t="s">
        <v>282</v>
      </c>
      <c r="W46">
        <v>1681.1110000000001</v>
      </c>
      <c r="X46">
        <v>870.13599999999997</v>
      </c>
      <c r="Y46">
        <v>1.9319999999999999</v>
      </c>
      <c r="Z46">
        <v>15.561999999999999</v>
      </c>
      <c r="AA46">
        <v>91.209682999999998</v>
      </c>
      <c r="AB46">
        <v>0.226659</v>
      </c>
      <c r="AC46">
        <v>33.030796000000002</v>
      </c>
      <c r="AD46" s="1">
        <v>290</v>
      </c>
      <c r="AE46">
        <v>0</v>
      </c>
      <c r="AF46">
        <v>689</v>
      </c>
      <c r="AG46">
        <v>97</v>
      </c>
      <c r="AH46">
        <v>18.431277000000001</v>
      </c>
      <c r="AI46">
        <v>4421.7</v>
      </c>
      <c r="AJ46">
        <v>1330.5</v>
      </c>
      <c r="AK46">
        <v>29</v>
      </c>
      <c r="AL46">
        <v>6901</v>
      </c>
      <c r="AM46" t="s">
        <v>283</v>
      </c>
      <c r="AN46" t="s">
        <v>449</v>
      </c>
      <c r="AO46">
        <v>1453.4290000000001</v>
      </c>
      <c r="AR46" t="s">
        <v>118</v>
      </c>
      <c r="AS46" t="s">
        <v>120</v>
      </c>
      <c r="AT46" t="s">
        <v>199</v>
      </c>
      <c r="AU46" t="s">
        <v>282</v>
      </c>
      <c r="AV46" t="s">
        <v>48</v>
      </c>
      <c r="AW46">
        <v>2</v>
      </c>
      <c r="BB46">
        <v>0.83566766896199207</v>
      </c>
      <c r="BC46" t="s">
        <v>67</v>
      </c>
      <c r="BF46" t="s">
        <v>118</v>
      </c>
      <c r="BG46" t="s">
        <v>120</v>
      </c>
      <c r="BH46" t="s">
        <v>282</v>
      </c>
      <c r="BI46">
        <v>325</v>
      </c>
      <c r="BJ46">
        <v>2</v>
      </c>
      <c r="BK46" t="s">
        <v>199</v>
      </c>
      <c r="BL46" t="s">
        <v>192</v>
      </c>
      <c r="BM46">
        <v>0.83566766896199207</v>
      </c>
      <c r="BN46" t="s">
        <v>67</v>
      </c>
      <c r="BO46" t="s">
        <v>179</v>
      </c>
      <c r="BP46">
        <v>1681.1110000000001</v>
      </c>
    </row>
    <row r="47" spans="1:68" ht="16.5">
      <c r="A47" s="127" t="str">
        <f t="shared" si="18"/>
        <v>청룡교통</v>
      </c>
      <c r="B47" s="128" t="str">
        <f t="shared" si="1"/>
        <v>이성호</v>
      </c>
      <c r="C47" s="129" t="str">
        <f t="shared" si="19"/>
        <v>D</v>
      </c>
      <c r="D47" s="130">
        <f t="shared" si="20"/>
        <v>0.83304954518711183</v>
      </c>
      <c r="E47" s="131">
        <f t="shared" si="21"/>
        <v>1235</v>
      </c>
      <c r="F47" s="132" t="str">
        <f t="shared" si="22"/>
        <v>310</v>
      </c>
      <c r="G47" s="133" t="str">
        <f t="shared" si="23"/>
        <v>73아1047</v>
      </c>
      <c r="H47" s="134">
        <f t="shared" si="24"/>
        <v>15</v>
      </c>
      <c r="I47" s="135">
        <f t="shared" si="25"/>
        <v>2160.1130000000003</v>
      </c>
      <c r="J47" s="136">
        <f t="shared" si="26"/>
        <v>7.875776231230705E-2</v>
      </c>
      <c r="K47" s="136">
        <f t="shared" si="27"/>
        <v>0.32728830819089194</v>
      </c>
      <c r="L47" s="136">
        <f t="shared" si="28"/>
        <v>0.10508709498067924</v>
      </c>
      <c r="M47" s="137">
        <f t="shared" si="29"/>
        <v>14.819000000000001</v>
      </c>
      <c r="N47" s="138">
        <f t="shared" si="30"/>
        <v>0</v>
      </c>
      <c r="O47" s="138">
        <f t="shared" si="31"/>
        <v>16.110268305408098</v>
      </c>
      <c r="P47" s="220">
        <f t="shared" si="32"/>
        <v>29</v>
      </c>
      <c r="Q47" s="221">
        <f t="shared" si="33"/>
        <v>0</v>
      </c>
      <c r="R47" s="221">
        <f t="shared" si="34"/>
        <v>348</v>
      </c>
      <c r="T47">
        <v>532</v>
      </c>
      <c r="U47">
        <v>1235</v>
      </c>
      <c r="V47" t="s">
        <v>347</v>
      </c>
      <c r="W47">
        <v>2160.1129999999998</v>
      </c>
      <c r="X47">
        <v>984.14200000000005</v>
      </c>
      <c r="Y47">
        <v>2.1949999999999998</v>
      </c>
      <c r="Z47">
        <v>14.819000000000001</v>
      </c>
      <c r="AA47">
        <v>115.49441899999999</v>
      </c>
      <c r="AB47">
        <v>9.0960819999999991</v>
      </c>
      <c r="AC47">
        <v>37.799973000000001</v>
      </c>
      <c r="AD47" s="1">
        <v>227</v>
      </c>
      <c r="AE47">
        <v>0</v>
      </c>
      <c r="AF47">
        <v>348</v>
      </c>
      <c r="AG47">
        <v>106</v>
      </c>
      <c r="AH47">
        <v>18.70318</v>
      </c>
      <c r="AI47">
        <v>8516.7999999999993</v>
      </c>
      <c r="AJ47">
        <v>2870</v>
      </c>
      <c r="AK47">
        <v>29</v>
      </c>
      <c r="AL47">
        <v>6559</v>
      </c>
      <c r="AM47" t="s">
        <v>348</v>
      </c>
      <c r="AN47" t="s">
        <v>450</v>
      </c>
      <c r="AO47">
        <v>226.363</v>
      </c>
      <c r="AR47" t="s">
        <v>118</v>
      </c>
      <c r="AS47" t="s">
        <v>119</v>
      </c>
      <c r="AT47" t="s">
        <v>192</v>
      </c>
      <c r="AU47" t="s">
        <v>347</v>
      </c>
      <c r="AV47" t="s">
        <v>48</v>
      </c>
      <c r="AW47">
        <v>15</v>
      </c>
      <c r="BB47">
        <v>0.83304954518711183</v>
      </c>
      <c r="BC47" t="s">
        <v>67</v>
      </c>
      <c r="BF47" t="s">
        <v>118</v>
      </c>
      <c r="BG47" t="s">
        <v>119</v>
      </c>
      <c r="BH47" t="s">
        <v>347</v>
      </c>
      <c r="BI47">
        <v>1235</v>
      </c>
      <c r="BJ47">
        <v>15</v>
      </c>
      <c r="BK47" t="s">
        <v>192</v>
      </c>
      <c r="BL47" t="s">
        <v>193</v>
      </c>
      <c r="BM47">
        <v>0.83304954518711183</v>
      </c>
      <c r="BN47" t="s">
        <v>67</v>
      </c>
      <c r="BO47" t="s">
        <v>179</v>
      </c>
      <c r="BP47">
        <v>2160.1130000000003</v>
      </c>
    </row>
    <row r="48" spans="1:68" ht="16.5">
      <c r="A48" s="110" t="str">
        <f t="shared" si="18"/>
        <v>청룡교통</v>
      </c>
      <c r="B48" s="111" t="str">
        <f t="shared" si="1"/>
        <v>이재룡</v>
      </c>
      <c r="C48" s="112" t="str">
        <f t="shared" si="19"/>
        <v>B</v>
      </c>
      <c r="D48" s="113">
        <f t="shared" si="20"/>
        <v>0.9490909090909091</v>
      </c>
      <c r="E48" s="114">
        <f t="shared" si="21"/>
        <v>7168</v>
      </c>
      <c r="F48" s="115" t="str">
        <f t="shared" si="22"/>
        <v>43</v>
      </c>
      <c r="G48" s="116" t="str">
        <f t="shared" si="23"/>
        <v>73아1072</v>
      </c>
      <c r="H48" s="117">
        <f t="shared" si="24"/>
        <v>1</v>
      </c>
      <c r="I48" s="118">
        <f t="shared" si="25"/>
        <v>2686.63</v>
      </c>
      <c r="J48" s="119">
        <f t="shared" si="26"/>
        <v>2.292703761315483E-2</v>
      </c>
      <c r="K48" s="119">
        <f t="shared" si="27"/>
        <v>0.40310918793976835</v>
      </c>
      <c r="L48" s="119">
        <f t="shared" si="28"/>
        <v>0.10124207650476619</v>
      </c>
      <c r="M48" s="120">
        <f t="shared" si="29"/>
        <v>15.891999999999999</v>
      </c>
      <c r="N48" s="121">
        <f t="shared" si="30"/>
        <v>0</v>
      </c>
      <c r="O48" s="121">
        <f t="shared" si="31"/>
        <v>34.615857040232555</v>
      </c>
      <c r="P48" s="222">
        <f t="shared" si="32"/>
        <v>75</v>
      </c>
      <c r="Q48" s="223">
        <f t="shared" si="33"/>
        <v>0</v>
      </c>
      <c r="R48" s="223">
        <f t="shared" si="34"/>
        <v>930</v>
      </c>
      <c r="T48">
        <v>532</v>
      </c>
      <c r="U48">
        <v>7168</v>
      </c>
      <c r="V48" t="s">
        <v>284</v>
      </c>
      <c r="W48">
        <v>2686.63</v>
      </c>
      <c r="X48">
        <v>1286.7560000000001</v>
      </c>
      <c r="Y48">
        <v>2.0880000000000001</v>
      </c>
      <c r="Z48">
        <v>15.891999999999999</v>
      </c>
      <c r="AA48">
        <v>152.802471</v>
      </c>
      <c r="AB48">
        <v>3.5033080000000001</v>
      </c>
      <c r="AC48">
        <v>61.596080000000001</v>
      </c>
      <c r="AD48" s="1">
        <v>272</v>
      </c>
      <c r="AE48">
        <v>0</v>
      </c>
      <c r="AF48">
        <v>930</v>
      </c>
      <c r="AG48">
        <v>99</v>
      </c>
      <c r="AH48">
        <v>17.582371999999999</v>
      </c>
      <c r="AI48">
        <v>8470.7000000000007</v>
      </c>
      <c r="AJ48">
        <v>547</v>
      </c>
      <c r="AK48">
        <v>75</v>
      </c>
      <c r="AL48">
        <v>70562</v>
      </c>
      <c r="AM48" t="s">
        <v>285</v>
      </c>
      <c r="AN48" t="s">
        <v>451</v>
      </c>
      <c r="AO48">
        <v>2686.63</v>
      </c>
      <c r="AR48" t="s">
        <v>118</v>
      </c>
      <c r="AS48" t="s">
        <v>120</v>
      </c>
      <c r="AT48" t="s">
        <v>201</v>
      </c>
      <c r="AU48" t="s">
        <v>284</v>
      </c>
      <c r="AV48" t="s">
        <v>48</v>
      </c>
      <c r="AW48">
        <v>1</v>
      </c>
      <c r="BB48">
        <v>0.9490909090909091</v>
      </c>
      <c r="BC48" t="s">
        <v>68</v>
      </c>
      <c r="BF48" t="s">
        <v>118</v>
      </c>
      <c r="BG48" t="s">
        <v>120</v>
      </c>
      <c r="BH48" t="s">
        <v>284</v>
      </c>
      <c r="BI48">
        <v>7168</v>
      </c>
      <c r="BJ48">
        <v>1</v>
      </c>
      <c r="BK48" t="s">
        <v>201</v>
      </c>
      <c r="BL48" t="s">
        <v>174</v>
      </c>
      <c r="BM48">
        <v>0.9490909090909091</v>
      </c>
      <c r="BN48" t="s">
        <v>68</v>
      </c>
      <c r="BO48" t="s">
        <v>175</v>
      </c>
      <c r="BP48">
        <v>2686.63</v>
      </c>
    </row>
    <row r="49" spans="1:68" ht="16.5">
      <c r="A49" s="127" t="str">
        <f t="shared" si="18"/>
        <v>청룡교통</v>
      </c>
      <c r="B49" s="128" t="str">
        <f t="shared" si="1"/>
        <v>이정수</v>
      </c>
      <c r="C49" s="129" t="str">
        <f t="shared" si="19"/>
        <v>B</v>
      </c>
      <c r="D49" s="130">
        <f t="shared" si="20"/>
        <v>0.90908561140145794</v>
      </c>
      <c r="E49" s="131">
        <f t="shared" si="21"/>
        <v>2682</v>
      </c>
      <c r="F49" s="132" t="str">
        <f t="shared" si="22"/>
        <v>43-1</v>
      </c>
      <c r="G49" s="133" t="str">
        <f t="shared" si="23"/>
        <v>73아1076</v>
      </c>
      <c r="H49" s="134">
        <f t="shared" si="24"/>
        <v>3</v>
      </c>
      <c r="I49" s="135">
        <f t="shared" si="25"/>
        <v>2361.0860000000002</v>
      </c>
      <c r="J49" s="136">
        <f t="shared" si="26"/>
        <v>2.2612727878134276E-2</v>
      </c>
      <c r="K49" s="136">
        <f t="shared" si="27"/>
        <v>0.34867297873360381</v>
      </c>
      <c r="L49" s="136">
        <f t="shared" si="28"/>
        <v>0.11604829303125763</v>
      </c>
      <c r="M49" s="137">
        <f t="shared" si="29"/>
        <v>10.664999999999999</v>
      </c>
      <c r="N49" s="138">
        <f t="shared" si="30"/>
        <v>4.235339161724732E-2</v>
      </c>
      <c r="O49" s="138">
        <f t="shared" si="31"/>
        <v>2.880030629972818</v>
      </c>
      <c r="P49" s="220">
        <f t="shared" si="32"/>
        <v>20</v>
      </c>
      <c r="Q49" s="221">
        <f t="shared" si="33"/>
        <v>1</v>
      </c>
      <c r="R49" s="221">
        <f t="shared" si="34"/>
        <v>68</v>
      </c>
      <c r="T49">
        <v>532</v>
      </c>
      <c r="U49">
        <v>2682</v>
      </c>
      <c r="V49" t="s">
        <v>286</v>
      </c>
      <c r="W49">
        <v>2361.0859999999998</v>
      </c>
      <c r="X49">
        <v>1106.3409999999999</v>
      </c>
      <c r="Y49">
        <v>2.1339999999999999</v>
      </c>
      <c r="Z49">
        <v>10.664999999999999</v>
      </c>
      <c r="AA49">
        <v>151.21607700000001</v>
      </c>
      <c r="AB49">
        <v>3.4194079999999998</v>
      </c>
      <c r="AC49">
        <v>52.724960000000003</v>
      </c>
      <c r="AD49" s="1">
        <v>274</v>
      </c>
      <c r="AE49">
        <v>1</v>
      </c>
      <c r="AF49">
        <v>68</v>
      </c>
      <c r="AG49">
        <v>95</v>
      </c>
      <c r="AH49">
        <v>15.613987</v>
      </c>
      <c r="AI49">
        <v>3481.7</v>
      </c>
      <c r="AJ49">
        <v>254</v>
      </c>
      <c r="AK49">
        <v>20</v>
      </c>
      <c r="AL49">
        <v>7623</v>
      </c>
      <c r="AM49" t="s">
        <v>287</v>
      </c>
      <c r="AN49" t="s">
        <v>452</v>
      </c>
      <c r="AO49">
        <v>2073.8319999999999</v>
      </c>
      <c r="AR49" t="s">
        <v>118</v>
      </c>
      <c r="AS49" t="s">
        <v>121</v>
      </c>
      <c r="AT49" t="s">
        <v>209</v>
      </c>
      <c r="AU49" t="s">
        <v>286</v>
      </c>
      <c r="AV49" t="s">
        <v>48</v>
      </c>
      <c r="AW49">
        <v>3</v>
      </c>
      <c r="BB49">
        <v>0.90908561140145794</v>
      </c>
      <c r="BC49" t="s">
        <v>68</v>
      </c>
      <c r="BF49" t="s">
        <v>118</v>
      </c>
      <c r="BG49" t="s">
        <v>121</v>
      </c>
      <c r="BH49" t="s">
        <v>286</v>
      </c>
      <c r="BI49">
        <v>2682</v>
      </c>
      <c r="BJ49">
        <v>3</v>
      </c>
      <c r="BK49" t="s">
        <v>209</v>
      </c>
      <c r="BL49" t="s">
        <v>218</v>
      </c>
      <c r="BM49">
        <v>0.90908561140145794</v>
      </c>
      <c r="BN49" t="s">
        <v>68</v>
      </c>
      <c r="BO49" t="s">
        <v>175</v>
      </c>
      <c r="BP49">
        <v>2361.0860000000002</v>
      </c>
    </row>
    <row r="50" spans="1:68" ht="16.5">
      <c r="A50" s="110" t="str">
        <f t="shared" si="18"/>
        <v>청룡교통</v>
      </c>
      <c r="B50" s="111" t="str">
        <f t="shared" si="1"/>
        <v>이정식</v>
      </c>
      <c r="C50" s="112" t="str">
        <f t="shared" si="19"/>
        <v>D</v>
      </c>
      <c r="D50" s="113">
        <f t="shared" si="20"/>
        <v>0.80863636363636349</v>
      </c>
      <c r="E50" s="114">
        <f t="shared" si="21"/>
        <v>1443</v>
      </c>
      <c r="F50" s="115" t="str">
        <f t="shared" si="22"/>
        <v>43-1</v>
      </c>
      <c r="G50" s="116" t="str">
        <f t="shared" si="23"/>
        <v>73아1045</v>
      </c>
      <c r="H50" s="117">
        <f t="shared" si="24"/>
        <v>1</v>
      </c>
      <c r="I50" s="118">
        <f t="shared" si="25"/>
        <v>1332.3589999999999</v>
      </c>
      <c r="J50" s="119">
        <f t="shared" si="26"/>
        <v>2.620879035731917E-2</v>
      </c>
      <c r="K50" s="119">
        <f t="shared" si="27"/>
        <v>0.43443288320409224</v>
      </c>
      <c r="L50" s="119">
        <f t="shared" si="28"/>
        <v>0.22066124820712738</v>
      </c>
      <c r="M50" s="120">
        <f t="shared" si="29"/>
        <v>16.489999999999998</v>
      </c>
      <c r="N50" s="121">
        <f t="shared" si="30"/>
        <v>1.0507678486053684</v>
      </c>
      <c r="O50" s="121">
        <f t="shared" si="31"/>
        <v>34.975558389292978</v>
      </c>
      <c r="P50" s="222">
        <f t="shared" si="32"/>
        <v>47</v>
      </c>
      <c r="Q50" s="223">
        <f t="shared" si="33"/>
        <v>14</v>
      </c>
      <c r="R50" s="223">
        <f t="shared" si="34"/>
        <v>466</v>
      </c>
      <c r="T50">
        <v>532</v>
      </c>
      <c r="U50">
        <v>1443</v>
      </c>
      <c r="V50" t="s">
        <v>288</v>
      </c>
      <c r="W50">
        <v>1332.3589999999999</v>
      </c>
      <c r="X50">
        <v>748.851</v>
      </c>
      <c r="Y50">
        <v>1.7789999999999999</v>
      </c>
      <c r="Z50">
        <v>16.489999999999998</v>
      </c>
      <c r="AA50">
        <v>90.405812999999995</v>
      </c>
      <c r="AB50">
        <v>2.3694269999999999</v>
      </c>
      <c r="AC50">
        <v>39.275258000000001</v>
      </c>
      <c r="AD50" s="1">
        <v>294</v>
      </c>
      <c r="AE50">
        <v>14</v>
      </c>
      <c r="AF50">
        <v>466</v>
      </c>
      <c r="AG50">
        <v>107</v>
      </c>
      <c r="AH50">
        <v>14.737536</v>
      </c>
      <c r="AI50">
        <v>2536.8000000000002</v>
      </c>
      <c r="AJ50">
        <v>631.79999999999995</v>
      </c>
      <c r="AK50">
        <v>47</v>
      </c>
      <c r="AL50">
        <v>28019</v>
      </c>
      <c r="AM50" t="s">
        <v>289</v>
      </c>
      <c r="AN50" t="s">
        <v>453</v>
      </c>
      <c r="AO50">
        <v>1332.3589999999999</v>
      </c>
      <c r="AR50" t="s">
        <v>118</v>
      </c>
      <c r="AS50" t="s">
        <v>121</v>
      </c>
      <c r="AT50" t="s">
        <v>206</v>
      </c>
      <c r="AU50" t="s">
        <v>288</v>
      </c>
      <c r="AV50" t="s">
        <v>48</v>
      </c>
      <c r="AW50">
        <v>1</v>
      </c>
      <c r="BB50">
        <v>0.80863636363636349</v>
      </c>
      <c r="BC50" t="s">
        <v>67</v>
      </c>
      <c r="BF50" t="s">
        <v>118</v>
      </c>
      <c r="BG50" t="s">
        <v>121</v>
      </c>
      <c r="BH50" t="s">
        <v>288</v>
      </c>
      <c r="BI50">
        <v>1443</v>
      </c>
      <c r="BJ50">
        <v>1</v>
      </c>
      <c r="BK50" t="s">
        <v>206</v>
      </c>
      <c r="BL50" t="s">
        <v>174</v>
      </c>
      <c r="BM50">
        <v>0.80863636363636349</v>
      </c>
      <c r="BN50" t="s">
        <v>67</v>
      </c>
      <c r="BO50" t="s">
        <v>179</v>
      </c>
      <c r="BP50">
        <v>1332.3589999999999</v>
      </c>
    </row>
    <row r="51" spans="1:68" ht="16.5">
      <c r="A51" s="127" t="str">
        <f t="shared" si="18"/>
        <v>청룡교통</v>
      </c>
      <c r="B51" s="128" t="str">
        <f t="shared" si="1"/>
        <v>이준형</v>
      </c>
      <c r="C51" s="129" t="str">
        <f t="shared" si="19"/>
        <v>B</v>
      </c>
      <c r="D51" s="130">
        <f t="shared" si="20"/>
        <v>0.93</v>
      </c>
      <c r="E51" s="131">
        <f t="shared" si="21"/>
        <v>9866</v>
      </c>
      <c r="F51" s="132" t="str">
        <f t="shared" si="22"/>
        <v>44</v>
      </c>
      <c r="G51" s="133" t="str">
        <f t="shared" si="23"/>
        <v>73아1078</v>
      </c>
      <c r="H51" s="134">
        <f t="shared" si="24"/>
        <v>1</v>
      </c>
      <c r="I51" s="135">
        <f t="shared" si="25"/>
        <v>2607.741</v>
      </c>
      <c r="J51" s="136">
        <f t="shared" si="26"/>
        <v>2.0138030825710609E-2</v>
      </c>
      <c r="K51" s="136">
        <f t="shared" si="27"/>
        <v>0.26118553956194196</v>
      </c>
      <c r="L51" s="136">
        <f t="shared" si="28"/>
        <v>0.20554188471937973</v>
      </c>
      <c r="M51" s="137">
        <f t="shared" si="29"/>
        <v>9.1609999999999996</v>
      </c>
      <c r="N51" s="138">
        <f t="shared" si="30"/>
        <v>0</v>
      </c>
      <c r="O51" s="138">
        <f t="shared" si="31"/>
        <v>0.80529469759458472</v>
      </c>
      <c r="P51" s="220">
        <f t="shared" si="32"/>
        <v>3</v>
      </c>
      <c r="Q51" s="221">
        <f t="shared" si="33"/>
        <v>0</v>
      </c>
      <c r="R51" s="221">
        <f t="shared" si="34"/>
        <v>21</v>
      </c>
      <c r="T51">
        <v>532</v>
      </c>
      <c r="U51">
        <v>9866</v>
      </c>
      <c r="V51" t="s">
        <v>290</v>
      </c>
      <c r="W51">
        <v>2607.741</v>
      </c>
      <c r="X51">
        <v>1078.3579999999999</v>
      </c>
      <c r="Y51">
        <v>2.4180000000000001</v>
      </c>
      <c r="Z51">
        <v>9.1609999999999996</v>
      </c>
      <c r="AA51">
        <v>142.04551699999999</v>
      </c>
      <c r="AB51">
        <v>2.8605170000000002</v>
      </c>
      <c r="AC51">
        <v>37.100234999999998</v>
      </c>
      <c r="AD51" s="1">
        <v>536</v>
      </c>
      <c r="AE51">
        <v>0</v>
      </c>
      <c r="AF51">
        <v>21</v>
      </c>
      <c r="AG51">
        <v>71</v>
      </c>
      <c r="AH51">
        <v>18.358488000000001</v>
      </c>
      <c r="AI51">
        <v>128.4</v>
      </c>
      <c r="AJ51">
        <v>0</v>
      </c>
      <c r="AK51">
        <v>3</v>
      </c>
      <c r="AL51">
        <v>265</v>
      </c>
      <c r="AM51" t="s">
        <v>291</v>
      </c>
      <c r="AN51" t="s">
        <v>454</v>
      </c>
      <c r="AO51">
        <v>2607.741</v>
      </c>
      <c r="AR51" t="s">
        <v>118</v>
      </c>
      <c r="AS51" t="s">
        <v>122</v>
      </c>
      <c r="AT51" t="s">
        <v>215</v>
      </c>
      <c r="AU51" t="s">
        <v>290</v>
      </c>
      <c r="AV51" t="s">
        <v>48</v>
      </c>
      <c r="AW51">
        <v>1</v>
      </c>
      <c r="BB51">
        <v>0.93</v>
      </c>
      <c r="BC51" t="s">
        <v>68</v>
      </c>
      <c r="BF51" t="s">
        <v>118</v>
      </c>
      <c r="BG51" t="s">
        <v>122</v>
      </c>
      <c r="BH51" t="s">
        <v>290</v>
      </c>
      <c r="BI51">
        <v>9866</v>
      </c>
      <c r="BJ51">
        <v>1</v>
      </c>
      <c r="BK51" t="s">
        <v>215</v>
      </c>
      <c r="BL51" t="s">
        <v>174</v>
      </c>
      <c r="BM51">
        <v>0.93</v>
      </c>
      <c r="BN51" t="s">
        <v>68</v>
      </c>
      <c r="BO51" t="s">
        <v>175</v>
      </c>
      <c r="BP51">
        <v>2607.741</v>
      </c>
    </row>
    <row r="52" spans="1:68" ht="16.5">
      <c r="A52" s="110" t="str">
        <f t="shared" si="18"/>
        <v>청룡교통</v>
      </c>
      <c r="B52" s="111" t="str">
        <f t="shared" si="1"/>
        <v>이준호</v>
      </c>
      <c r="C52" s="112" t="str">
        <f t="shared" si="19"/>
        <v>S</v>
      </c>
      <c r="D52" s="113">
        <f t="shared" si="20"/>
        <v>1.0476923076923077</v>
      </c>
      <c r="E52" s="114">
        <f t="shared" si="21"/>
        <v>6617</v>
      </c>
      <c r="F52" s="115" t="str">
        <f t="shared" si="22"/>
        <v>44</v>
      </c>
      <c r="G52" s="116" t="str">
        <f t="shared" si="23"/>
        <v>73아1052</v>
      </c>
      <c r="H52" s="117">
        <f t="shared" si="24"/>
        <v>1</v>
      </c>
      <c r="I52" s="118">
        <f t="shared" si="25"/>
        <v>2552.752</v>
      </c>
      <c r="J52" s="119">
        <f t="shared" si="26"/>
        <v>7.3716490236256718E-3</v>
      </c>
      <c r="K52" s="119">
        <f t="shared" si="27"/>
        <v>0.25213813251878198</v>
      </c>
      <c r="L52" s="119">
        <f t="shared" si="28"/>
        <v>0.11477809046863933</v>
      </c>
      <c r="M52" s="120">
        <f t="shared" si="29"/>
        <v>6.9779999999999998</v>
      </c>
      <c r="N52" s="121">
        <f t="shared" si="30"/>
        <v>0</v>
      </c>
      <c r="O52" s="121">
        <f t="shared" si="31"/>
        <v>1.4102427497853298</v>
      </c>
      <c r="P52" s="222">
        <f t="shared" si="32"/>
        <v>2</v>
      </c>
      <c r="Q52" s="223">
        <f t="shared" si="33"/>
        <v>0</v>
      </c>
      <c r="R52" s="223">
        <f t="shared" si="34"/>
        <v>36</v>
      </c>
      <c r="T52">
        <v>532</v>
      </c>
      <c r="U52">
        <v>6617</v>
      </c>
      <c r="V52" t="s">
        <v>292</v>
      </c>
      <c r="W52">
        <v>2552.752</v>
      </c>
      <c r="X52">
        <v>937.15</v>
      </c>
      <c r="Y52">
        <v>2.7240000000000002</v>
      </c>
      <c r="Z52">
        <v>6.9779999999999998</v>
      </c>
      <c r="AA52">
        <v>124.949926</v>
      </c>
      <c r="AB52">
        <v>0.92108699999999999</v>
      </c>
      <c r="AC52">
        <v>31.504640999999999</v>
      </c>
      <c r="AD52" s="1">
        <v>293</v>
      </c>
      <c r="AE52">
        <v>0</v>
      </c>
      <c r="AF52">
        <v>36</v>
      </c>
      <c r="AG52">
        <v>79</v>
      </c>
      <c r="AH52">
        <v>20.430199999999999</v>
      </c>
      <c r="AI52">
        <v>458.8</v>
      </c>
      <c r="AJ52">
        <v>0</v>
      </c>
      <c r="AK52">
        <v>2</v>
      </c>
      <c r="AL52">
        <v>471</v>
      </c>
      <c r="AM52" t="s">
        <v>293</v>
      </c>
      <c r="AN52" t="s">
        <v>455</v>
      </c>
      <c r="AO52">
        <v>2552.752</v>
      </c>
      <c r="AR52" t="s">
        <v>118</v>
      </c>
      <c r="AS52" t="s">
        <v>122</v>
      </c>
      <c r="AT52" t="s">
        <v>213</v>
      </c>
      <c r="AU52" t="s">
        <v>292</v>
      </c>
      <c r="AV52" t="s">
        <v>48</v>
      </c>
      <c r="AW52">
        <v>1</v>
      </c>
      <c r="BB52">
        <v>1.0476923076923077</v>
      </c>
      <c r="BC52" t="s">
        <v>71</v>
      </c>
      <c r="BF52" t="s">
        <v>118</v>
      </c>
      <c r="BG52" t="s">
        <v>122</v>
      </c>
      <c r="BH52" t="s">
        <v>292</v>
      </c>
      <c r="BI52">
        <v>6617</v>
      </c>
      <c r="BJ52">
        <v>1</v>
      </c>
      <c r="BK52" t="s">
        <v>213</v>
      </c>
      <c r="BL52" t="s">
        <v>174</v>
      </c>
      <c r="BM52">
        <v>1.0476923076923077</v>
      </c>
      <c r="BN52" t="s">
        <v>71</v>
      </c>
      <c r="BO52" t="s">
        <v>176</v>
      </c>
      <c r="BP52">
        <v>2552.752</v>
      </c>
    </row>
    <row r="53" spans="1:68" ht="16.5">
      <c r="A53" s="127" t="str">
        <f t="shared" si="18"/>
        <v>청룡교통</v>
      </c>
      <c r="B53" s="128" t="str">
        <f t="shared" si="1"/>
        <v>이진원</v>
      </c>
      <c r="C53" s="129" t="str">
        <f t="shared" si="19"/>
        <v>D</v>
      </c>
      <c r="D53" s="130">
        <f t="shared" si="20"/>
        <v>0.83434740093261617</v>
      </c>
      <c r="E53" s="131">
        <f t="shared" si="21"/>
        <v>4636</v>
      </c>
      <c r="F53" s="132" t="str">
        <f t="shared" si="22"/>
        <v>310</v>
      </c>
      <c r="G53" s="133" t="str">
        <f t="shared" si="23"/>
        <v>73아1731</v>
      </c>
      <c r="H53" s="134">
        <f t="shared" si="24"/>
        <v>10</v>
      </c>
      <c r="I53" s="135">
        <f t="shared" si="25"/>
        <v>1572.0010000000002</v>
      </c>
      <c r="J53" s="136">
        <f t="shared" si="26"/>
        <v>8.4565155595864271E-3</v>
      </c>
      <c r="K53" s="136">
        <f t="shared" si="27"/>
        <v>0.43735861580804164</v>
      </c>
      <c r="L53" s="136">
        <f t="shared" si="28"/>
        <v>0.15521618624924538</v>
      </c>
      <c r="M53" s="137">
        <f t="shared" si="29"/>
        <v>15.827</v>
      </c>
      <c r="N53" s="138">
        <f t="shared" si="30"/>
        <v>0</v>
      </c>
      <c r="O53" s="138">
        <f t="shared" si="31"/>
        <v>16.221363726867857</v>
      </c>
      <c r="P53" s="220">
        <f t="shared" si="32"/>
        <v>55</v>
      </c>
      <c r="Q53" s="221">
        <f t="shared" si="33"/>
        <v>0</v>
      </c>
      <c r="R53" s="221">
        <f t="shared" si="34"/>
        <v>255</v>
      </c>
      <c r="T53">
        <v>532</v>
      </c>
      <c r="U53">
        <v>4636</v>
      </c>
      <c r="V53" t="s">
        <v>294</v>
      </c>
      <c r="W53">
        <v>1572.001</v>
      </c>
      <c r="X53">
        <v>723.50699999999995</v>
      </c>
      <c r="Y53">
        <v>2.173</v>
      </c>
      <c r="Z53">
        <v>15.827</v>
      </c>
      <c r="AA53">
        <v>87.965545000000006</v>
      </c>
      <c r="AB53">
        <v>0.74388200000000004</v>
      </c>
      <c r="AC53">
        <v>38.472489000000003</v>
      </c>
      <c r="AD53" s="1">
        <v>244</v>
      </c>
      <c r="AE53">
        <v>0</v>
      </c>
      <c r="AF53">
        <v>255</v>
      </c>
      <c r="AG53">
        <v>102</v>
      </c>
      <c r="AH53">
        <v>17.870643999999999</v>
      </c>
      <c r="AI53">
        <v>14264</v>
      </c>
      <c r="AJ53">
        <v>3933.8</v>
      </c>
      <c r="AK53">
        <v>55</v>
      </c>
      <c r="AL53">
        <v>41646</v>
      </c>
      <c r="AM53" t="s">
        <v>295</v>
      </c>
      <c r="AN53" t="s">
        <v>456</v>
      </c>
      <c r="AO53">
        <v>322.791</v>
      </c>
      <c r="AR53" t="s">
        <v>118</v>
      </c>
      <c r="AS53" t="s">
        <v>119</v>
      </c>
      <c r="AT53" t="s">
        <v>195</v>
      </c>
      <c r="AU53" t="s">
        <v>294</v>
      </c>
      <c r="AV53" t="s">
        <v>48</v>
      </c>
      <c r="AW53">
        <v>10</v>
      </c>
      <c r="BB53">
        <v>0.83434740093261617</v>
      </c>
      <c r="BC53" t="s">
        <v>67</v>
      </c>
      <c r="BF53" t="s">
        <v>118</v>
      </c>
      <c r="BG53" t="s">
        <v>119</v>
      </c>
      <c r="BH53" t="s">
        <v>294</v>
      </c>
      <c r="BI53">
        <v>4636</v>
      </c>
      <c r="BJ53">
        <v>10</v>
      </c>
      <c r="BK53" t="s">
        <v>195</v>
      </c>
      <c r="BL53" t="s">
        <v>194</v>
      </c>
      <c r="BM53">
        <v>0.83434740093261617</v>
      </c>
      <c r="BN53" t="s">
        <v>67</v>
      </c>
      <c r="BO53" t="s">
        <v>179</v>
      </c>
      <c r="BP53">
        <v>1572.0010000000002</v>
      </c>
    </row>
    <row r="54" spans="1:68" ht="16.5">
      <c r="A54" s="110" t="str">
        <f t="shared" si="18"/>
        <v>청룡교통</v>
      </c>
      <c r="B54" s="111" t="str">
        <f t="shared" si="1"/>
        <v>이진호</v>
      </c>
      <c r="C54" s="112" t="str">
        <f t="shared" si="19"/>
        <v>S</v>
      </c>
      <c r="D54" s="113">
        <f t="shared" si="20"/>
        <v>1.1804545454545454</v>
      </c>
      <c r="E54" s="114">
        <f t="shared" si="21"/>
        <v>3887</v>
      </c>
      <c r="F54" s="115" t="str">
        <f t="shared" si="22"/>
        <v>43</v>
      </c>
      <c r="G54" s="116" t="str">
        <f t="shared" si="23"/>
        <v>73아1072</v>
      </c>
      <c r="H54" s="117">
        <f t="shared" si="24"/>
        <v>1</v>
      </c>
      <c r="I54" s="118">
        <f t="shared" si="25"/>
        <v>2866.8020000000001</v>
      </c>
      <c r="J54" s="119">
        <f t="shared" si="26"/>
        <v>3.7384637097222714E-2</v>
      </c>
      <c r="K54" s="119">
        <f t="shared" si="27"/>
        <v>0.27747807749684844</v>
      </c>
      <c r="L54" s="119">
        <f t="shared" si="28"/>
        <v>0.12034315589287296</v>
      </c>
      <c r="M54" s="120">
        <f t="shared" si="29"/>
        <v>11.321</v>
      </c>
      <c r="N54" s="121">
        <f t="shared" si="30"/>
        <v>3.4882074171847237E-2</v>
      </c>
      <c r="O54" s="121">
        <f t="shared" si="31"/>
        <v>5.3369573482926267</v>
      </c>
      <c r="P54" s="222">
        <f t="shared" si="32"/>
        <v>21</v>
      </c>
      <c r="Q54" s="223">
        <f t="shared" si="33"/>
        <v>1</v>
      </c>
      <c r="R54" s="223">
        <f t="shared" si="34"/>
        <v>153</v>
      </c>
      <c r="T54">
        <v>532</v>
      </c>
      <c r="U54">
        <v>3887</v>
      </c>
      <c r="V54" t="s">
        <v>296</v>
      </c>
      <c r="W54">
        <v>2866.8020000000001</v>
      </c>
      <c r="X54">
        <v>1103.8810000000001</v>
      </c>
      <c r="Y54">
        <v>2.597</v>
      </c>
      <c r="Z54">
        <v>11.321</v>
      </c>
      <c r="AA54">
        <v>137.190766</v>
      </c>
      <c r="AB54">
        <v>5.1288270000000002</v>
      </c>
      <c r="AC54">
        <v>38.067430000000002</v>
      </c>
      <c r="AD54" s="1">
        <v>345</v>
      </c>
      <c r="AE54">
        <v>1</v>
      </c>
      <c r="AF54">
        <v>153</v>
      </c>
      <c r="AG54">
        <v>97</v>
      </c>
      <c r="AH54">
        <v>20.896464000000002</v>
      </c>
      <c r="AI54">
        <v>3130.3</v>
      </c>
      <c r="AJ54">
        <v>33.200000000000003</v>
      </c>
      <c r="AK54">
        <v>21</v>
      </c>
      <c r="AL54">
        <v>4843</v>
      </c>
      <c r="AM54" t="s">
        <v>297</v>
      </c>
      <c r="AN54" t="s">
        <v>457</v>
      </c>
      <c r="AO54">
        <v>2866.8020000000001</v>
      </c>
      <c r="AR54" t="s">
        <v>118</v>
      </c>
      <c r="AS54" t="s">
        <v>120</v>
      </c>
      <c r="AT54" t="s">
        <v>201</v>
      </c>
      <c r="AU54" t="s">
        <v>296</v>
      </c>
      <c r="AV54" t="s">
        <v>48</v>
      </c>
      <c r="AW54">
        <v>1</v>
      </c>
      <c r="BB54">
        <v>1.1804545454545454</v>
      </c>
      <c r="BC54" t="s">
        <v>71</v>
      </c>
      <c r="BF54" t="s">
        <v>118</v>
      </c>
      <c r="BG54" t="s">
        <v>120</v>
      </c>
      <c r="BH54" t="s">
        <v>296</v>
      </c>
      <c r="BI54">
        <v>3887</v>
      </c>
      <c r="BJ54">
        <v>1</v>
      </c>
      <c r="BK54" t="s">
        <v>201</v>
      </c>
      <c r="BL54" t="s">
        <v>174</v>
      </c>
      <c r="BM54">
        <v>1.1804545454545454</v>
      </c>
      <c r="BN54" t="s">
        <v>71</v>
      </c>
      <c r="BO54" t="s">
        <v>176</v>
      </c>
      <c r="BP54">
        <v>2866.8020000000001</v>
      </c>
    </row>
    <row r="55" spans="1:68" ht="16.5">
      <c r="A55" s="127" t="str">
        <f t="shared" si="18"/>
        <v>청룡교통</v>
      </c>
      <c r="B55" s="128" t="str">
        <f t="shared" si="1"/>
        <v>이효준</v>
      </c>
      <c r="C55" s="129" t="str">
        <f t="shared" si="19"/>
        <v>B</v>
      </c>
      <c r="D55" s="130">
        <f t="shared" si="20"/>
        <v>0.94380952380952376</v>
      </c>
      <c r="E55" s="131">
        <f t="shared" si="21"/>
        <v>5707</v>
      </c>
      <c r="F55" s="132" t="str">
        <f t="shared" si="22"/>
        <v>43</v>
      </c>
      <c r="G55" s="133" t="str">
        <f t="shared" si="23"/>
        <v>73아1075</v>
      </c>
      <c r="H55" s="134">
        <f t="shared" si="24"/>
        <v>1</v>
      </c>
      <c r="I55" s="135">
        <f t="shared" si="25"/>
        <v>2107.9340000000002</v>
      </c>
      <c r="J55" s="136">
        <f t="shared" si="26"/>
        <v>1.3265760529665051E-2</v>
      </c>
      <c r="K55" s="136">
        <f t="shared" si="27"/>
        <v>0.34478156812159028</v>
      </c>
      <c r="L55" s="136">
        <f t="shared" si="28"/>
        <v>0.13235708518388145</v>
      </c>
      <c r="M55" s="137">
        <f t="shared" si="29"/>
        <v>11.824999999999999</v>
      </c>
      <c r="N55" s="138">
        <f t="shared" si="30"/>
        <v>0</v>
      </c>
      <c r="O55" s="138">
        <f t="shared" si="31"/>
        <v>11.717634423089146</v>
      </c>
      <c r="P55" s="220">
        <f t="shared" si="32"/>
        <v>1</v>
      </c>
      <c r="Q55" s="221">
        <f t="shared" si="33"/>
        <v>0</v>
      </c>
      <c r="R55" s="221">
        <f t="shared" si="34"/>
        <v>247</v>
      </c>
      <c r="T55">
        <v>532</v>
      </c>
      <c r="U55">
        <v>5707</v>
      </c>
      <c r="V55" t="s">
        <v>298</v>
      </c>
      <c r="W55">
        <v>2107.9340000000002</v>
      </c>
      <c r="X55">
        <v>1063.2739999999999</v>
      </c>
      <c r="Y55">
        <v>1.982</v>
      </c>
      <c r="Z55">
        <v>11.824999999999999</v>
      </c>
      <c r="AA55">
        <v>121.44550599999999</v>
      </c>
      <c r="AB55">
        <v>1.611067</v>
      </c>
      <c r="AC55">
        <v>41.872171999999999</v>
      </c>
      <c r="AD55" s="1">
        <v>279</v>
      </c>
      <c r="AE55">
        <v>0</v>
      </c>
      <c r="AF55">
        <v>247</v>
      </c>
      <c r="AG55">
        <v>94</v>
      </c>
      <c r="AH55">
        <v>17.357035</v>
      </c>
      <c r="AI55">
        <v>1629.2</v>
      </c>
      <c r="AJ55">
        <v>53.1</v>
      </c>
      <c r="AK55">
        <v>1</v>
      </c>
      <c r="AL55">
        <v>25</v>
      </c>
      <c r="AM55" t="s">
        <v>299</v>
      </c>
      <c r="AN55" t="s">
        <v>458</v>
      </c>
      <c r="AO55">
        <v>2107.9340000000002</v>
      </c>
      <c r="AR55" t="s">
        <v>118</v>
      </c>
      <c r="AS55" t="s">
        <v>120</v>
      </c>
      <c r="AT55" t="s">
        <v>202</v>
      </c>
      <c r="AU55" t="s">
        <v>298</v>
      </c>
      <c r="AV55" t="s">
        <v>48</v>
      </c>
      <c r="AW55">
        <v>1</v>
      </c>
      <c r="BB55">
        <v>0.94380952380952376</v>
      </c>
      <c r="BC55" t="s">
        <v>68</v>
      </c>
      <c r="BF55" t="s">
        <v>118</v>
      </c>
      <c r="BG55" t="s">
        <v>120</v>
      </c>
      <c r="BH55" t="s">
        <v>298</v>
      </c>
      <c r="BI55">
        <v>5707</v>
      </c>
      <c r="BJ55">
        <v>1</v>
      </c>
      <c r="BK55" t="s">
        <v>202</v>
      </c>
      <c r="BL55" t="s">
        <v>174</v>
      </c>
      <c r="BM55">
        <v>0.94380952380952376</v>
      </c>
      <c r="BN55" t="s">
        <v>68</v>
      </c>
      <c r="BO55" t="s">
        <v>175</v>
      </c>
      <c r="BP55">
        <v>2107.9340000000002</v>
      </c>
    </row>
    <row r="56" spans="1:68" ht="16.5">
      <c r="A56" s="110" t="str">
        <f t="shared" si="18"/>
        <v>청룡교통</v>
      </c>
      <c r="B56" s="111" t="str">
        <f t="shared" si="1"/>
        <v>임영환</v>
      </c>
      <c r="C56" s="112" t="str">
        <f t="shared" si="19"/>
        <v>F</v>
      </c>
      <c r="D56" s="113">
        <f t="shared" si="20"/>
        <v>0.74731370076014025</v>
      </c>
      <c r="E56" s="114">
        <f t="shared" si="21"/>
        <v>6865</v>
      </c>
      <c r="F56" s="115" t="str">
        <f t="shared" si="22"/>
        <v>44</v>
      </c>
      <c r="G56" s="116" t="str">
        <f t="shared" si="23"/>
        <v>73아1083</v>
      </c>
      <c r="H56" s="117">
        <f t="shared" si="24"/>
        <v>2</v>
      </c>
      <c r="I56" s="118">
        <f t="shared" si="25"/>
        <v>2152.0790000000002</v>
      </c>
      <c r="J56" s="119">
        <f t="shared" si="26"/>
        <v>2.5054253534802375E-2</v>
      </c>
      <c r="K56" s="119">
        <f t="shared" si="27"/>
        <v>0.31316056415144555</v>
      </c>
      <c r="L56" s="119">
        <f t="shared" si="28"/>
        <v>0.15566343057108961</v>
      </c>
      <c r="M56" s="120">
        <f t="shared" si="29"/>
        <v>14.288</v>
      </c>
      <c r="N56" s="121">
        <f t="shared" si="30"/>
        <v>0</v>
      </c>
      <c r="O56" s="121">
        <f t="shared" si="31"/>
        <v>2.8809351329574793</v>
      </c>
      <c r="P56" s="222">
        <f t="shared" si="32"/>
        <v>38</v>
      </c>
      <c r="Q56" s="223">
        <f t="shared" si="33"/>
        <v>0</v>
      </c>
      <c r="R56" s="223">
        <f t="shared" si="34"/>
        <v>62</v>
      </c>
      <c r="T56">
        <v>532</v>
      </c>
      <c r="U56">
        <v>6865</v>
      </c>
      <c r="V56" t="s">
        <v>300</v>
      </c>
      <c r="W56">
        <v>2152.0790000000002</v>
      </c>
      <c r="X56">
        <v>1100.8589999999999</v>
      </c>
      <c r="Y56">
        <v>1.9550000000000001</v>
      </c>
      <c r="Z56">
        <v>14.288</v>
      </c>
      <c r="AA56">
        <v>117.210796</v>
      </c>
      <c r="AB56">
        <v>2.9366289999999999</v>
      </c>
      <c r="AC56">
        <v>36.705798999999999</v>
      </c>
      <c r="AD56" s="1">
        <v>335</v>
      </c>
      <c r="AE56">
        <v>0</v>
      </c>
      <c r="AF56">
        <v>62</v>
      </c>
      <c r="AG56">
        <v>75</v>
      </c>
      <c r="AH56">
        <v>18.360757</v>
      </c>
      <c r="AI56">
        <v>1168.5</v>
      </c>
      <c r="AJ56">
        <v>0</v>
      </c>
      <c r="AK56">
        <v>38</v>
      </c>
      <c r="AL56">
        <v>7119</v>
      </c>
      <c r="AM56" t="s">
        <v>301</v>
      </c>
      <c r="AN56" t="s">
        <v>459</v>
      </c>
      <c r="AO56">
        <v>2094.0920000000001</v>
      </c>
      <c r="AR56" t="s">
        <v>118</v>
      </c>
      <c r="AS56" t="s">
        <v>122</v>
      </c>
      <c r="AT56" t="s">
        <v>217</v>
      </c>
      <c r="AU56" t="s">
        <v>300</v>
      </c>
      <c r="AV56" t="s">
        <v>48</v>
      </c>
      <c r="AW56">
        <v>2</v>
      </c>
      <c r="BB56">
        <v>0.74731370076014025</v>
      </c>
      <c r="BC56" t="s">
        <v>70</v>
      </c>
      <c r="BF56" t="s">
        <v>118</v>
      </c>
      <c r="BG56" t="s">
        <v>122</v>
      </c>
      <c r="BH56" t="s">
        <v>300</v>
      </c>
      <c r="BI56">
        <v>6865</v>
      </c>
      <c r="BJ56">
        <v>2</v>
      </c>
      <c r="BK56" t="s">
        <v>217</v>
      </c>
      <c r="BL56" t="s">
        <v>218</v>
      </c>
      <c r="BM56">
        <v>0.74731370076014025</v>
      </c>
      <c r="BN56" t="s">
        <v>70</v>
      </c>
      <c r="BO56" t="s">
        <v>185</v>
      </c>
      <c r="BP56">
        <v>2152.0790000000002</v>
      </c>
    </row>
    <row r="57" spans="1:68" ht="16.5">
      <c r="A57" s="127" t="str">
        <f t="shared" si="18"/>
        <v>청룡교통</v>
      </c>
      <c r="B57" s="128" t="str">
        <f t="shared" si="1"/>
        <v>임장환</v>
      </c>
      <c r="C57" s="129" t="str">
        <f t="shared" si="19"/>
        <v>C</v>
      </c>
      <c r="D57" s="130">
        <f t="shared" si="20"/>
        <v>0.86869565217391309</v>
      </c>
      <c r="E57" s="131">
        <f t="shared" si="21"/>
        <v>9921</v>
      </c>
      <c r="F57" s="132" t="str">
        <f t="shared" si="22"/>
        <v>43-1</v>
      </c>
      <c r="G57" s="133" t="str">
        <f t="shared" si="23"/>
        <v>75바1073</v>
      </c>
      <c r="H57" s="134">
        <f t="shared" si="24"/>
        <v>1</v>
      </c>
      <c r="I57" s="135">
        <f t="shared" si="25"/>
        <v>2106.8879999999999</v>
      </c>
      <c r="J57" s="136">
        <f t="shared" si="26"/>
        <v>2.4196815815346648E-2</v>
      </c>
      <c r="K57" s="136">
        <f t="shared" si="27"/>
        <v>0.39429043690335491</v>
      </c>
      <c r="L57" s="136">
        <f t="shared" si="28"/>
        <v>0.20171931303420021</v>
      </c>
      <c r="M57" s="137">
        <f t="shared" si="29"/>
        <v>14.151</v>
      </c>
      <c r="N57" s="138">
        <f t="shared" si="30"/>
        <v>4.7463367772752993E-2</v>
      </c>
      <c r="O57" s="138">
        <f t="shared" si="31"/>
        <v>32.702260395426812</v>
      </c>
      <c r="P57" s="220">
        <f t="shared" si="32"/>
        <v>51</v>
      </c>
      <c r="Q57" s="221">
        <f t="shared" si="33"/>
        <v>1</v>
      </c>
      <c r="R57" s="221">
        <f t="shared" si="34"/>
        <v>689</v>
      </c>
      <c r="T57">
        <v>532</v>
      </c>
      <c r="U57">
        <v>9921</v>
      </c>
      <c r="V57" t="s">
        <v>302</v>
      </c>
      <c r="W57">
        <v>2106.8879999999999</v>
      </c>
      <c r="X57">
        <v>1054.24</v>
      </c>
      <c r="Y57">
        <v>1.998</v>
      </c>
      <c r="Z57">
        <v>14.151</v>
      </c>
      <c r="AA57">
        <v>138.883026</v>
      </c>
      <c r="AB57">
        <v>3.3605269999999998</v>
      </c>
      <c r="AC57">
        <v>54.760249000000002</v>
      </c>
      <c r="AD57" s="1">
        <v>425</v>
      </c>
      <c r="AE57">
        <v>1</v>
      </c>
      <c r="AF57">
        <v>689</v>
      </c>
      <c r="AG57">
        <v>107</v>
      </c>
      <c r="AH57">
        <v>15.170233</v>
      </c>
      <c r="AI57">
        <v>3801.9</v>
      </c>
      <c r="AJ57">
        <v>1385.8</v>
      </c>
      <c r="AK57">
        <v>51</v>
      </c>
      <c r="AL57">
        <v>20942</v>
      </c>
      <c r="AM57" t="s">
        <v>303</v>
      </c>
      <c r="AN57" t="s">
        <v>460</v>
      </c>
      <c r="AO57">
        <v>2106.8879999999999</v>
      </c>
      <c r="AR57" t="s">
        <v>118</v>
      </c>
      <c r="AS57" t="s">
        <v>121</v>
      </c>
      <c r="AT57" t="s">
        <v>212</v>
      </c>
      <c r="AU57" t="s">
        <v>302</v>
      </c>
      <c r="AV57" t="s">
        <v>48</v>
      </c>
      <c r="AW57">
        <v>1</v>
      </c>
      <c r="BB57">
        <v>0.86869565217391309</v>
      </c>
      <c r="BC57" t="s">
        <v>69</v>
      </c>
      <c r="BF57" t="s">
        <v>118</v>
      </c>
      <c r="BG57" t="s">
        <v>121</v>
      </c>
      <c r="BH57" t="s">
        <v>302</v>
      </c>
      <c r="BI57">
        <v>9921</v>
      </c>
      <c r="BJ57">
        <v>1</v>
      </c>
      <c r="BK57" t="s">
        <v>212</v>
      </c>
      <c r="BL57" t="s">
        <v>174</v>
      </c>
      <c r="BM57">
        <v>0.86869565217391309</v>
      </c>
      <c r="BN57" t="s">
        <v>69</v>
      </c>
      <c r="BO57" t="s">
        <v>177</v>
      </c>
      <c r="BP57">
        <v>2106.8879999999999</v>
      </c>
    </row>
    <row r="58" spans="1:68" ht="16.5">
      <c r="A58" s="110" t="str">
        <f t="shared" si="18"/>
        <v>청룡교통</v>
      </c>
      <c r="B58" s="111" t="str">
        <f t="shared" si="1"/>
        <v>장민</v>
      </c>
      <c r="C58" s="112" t="str">
        <f t="shared" si="19"/>
        <v>S</v>
      </c>
      <c r="D58" s="113">
        <f t="shared" si="20"/>
        <v>1.1518181818181816</v>
      </c>
      <c r="E58" s="114">
        <f t="shared" si="21"/>
        <v>4602</v>
      </c>
      <c r="F58" s="115" t="str">
        <f t="shared" si="22"/>
        <v>43</v>
      </c>
      <c r="G58" s="116" t="str">
        <f t="shared" si="23"/>
        <v>73아1732</v>
      </c>
      <c r="H58" s="117">
        <f t="shared" si="24"/>
        <v>1</v>
      </c>
      <c r="I58" s="118">
        <f t="shared" si="25"/>
        <v>2252.9029999999998</v>
      </c>
      <c r="J58" s="119">
        <f t="shared" si="26"/>
        <v>1.1843853387583467E-2</v>
      </c>
      <c r="K58" s="119">
        <f t="shared" si="27"/>
        <v>0.34767805551846248</v>
      </c>
      <c r="L58" s="119">
        <f t="shared" si="28"/>
        <v>0.13848798638911664</v>
      </c>
      <c r="M58" s="120">
        <f t="shared" si="29"/>
        <v>10.113</v>
      </c>
      <c r="N58" s="121">
        <f t="shared" si="30"/>
        <v>0</v>
      </c>
      <c r="O58" s="121">
        <f t="shared" si="31"/>
        <v>5.2376866647165903</v>
      </c>
      <c r="P58" s="222">
        <f t="shared" si="32"/>
        <v>17</v>
      </c>
      <c r="Q58" s="223">
        <f t="shared" si="33"/>
        <v>0</v>
      </c>
      <c r="R58" s="223">
        <f t="shared" si="34"/>
        <v>118</v>
      </c>
      <c r="T58">
        <v>532</v>
      </c>
      <c r="U58">
        <v>4602</v>
      </c>
      <c r="V58" t="s">
        <v>304</v>
      </c>
      <c r="W58">
        <v>2252.9029999999998</v>
      </c>
      <c r="X58">
        <v>889.05700000000002</v>
      </c>
      <c r="Y58">
        <v>2.5339999999999998</v>
      </c>
      <c r="Z58">
        <v>10.113</v>
      </c>
      <c r="AA58">
        <v>133.844953</v>
      </c>
      <c r="AB58">
        <v>1.58524</v>
      </c>
      <c r="AC58">
        <v>46.534953000000002</v>
      </c>
      <c r="AD58" s="1">
        <v>312</v>
      </c>
      <c r="AE58">
        <v>0</v>
      </c>
      <c r="AF58">
        <v>118</v>
      </c>
      <c r="AG58">
        <v>85</v>
      </c>
      <c r="AH58">
        <v>16.832184000000002</v>
      </c>
      <c r="AI58">
        <v>745.9</v>
      </c>
      <c r="AJ58">
        <v>1.3</v>
      </c>
      <c r="AK58">
        <v>17</v>
      </c>
      <c r="AL58">
        <v>5437</v>
      </c>
      <c r="AM58" t="s">
        <v>305</v>
      </c>
      <c r="AN58" t="s">
        <v>461</v>
      </c>
      <c r="AO58">
        <v>2252.9029999999998</v>
      </c>
      <c r="AR58" t="s">
        <v>118</v>
      </c>
      <c r="AS58" t="s">
        <v>120</v>
      </c>
      <c r="AT58" t="s">
        <v>205</v>
      </c>
      <c r="AU58" t="s">
        <v>304</v>
      </c>
      <c r="AV58" t="s">
        <v>48</v>
      </c>
      <c r="AW58">
        <v>1</v>
      </c>
      <c r="BB58">
        <v>1.1518181818181816</v>
      </c>
      <c r="BC58" t="s">
        <v>71</v>
      </c>
      <c r="BF58" t="s">
        <v>118</v>
      </c>
      <c r="BG58" t="s">
        <v>120</v>
      </c>
      <c r="BH58" t="s">
        <v>304</v>
      </c>
      <c r="BI58">
        <v>4602</v>
      </c>
      <c r="BJ58">
        <v>1</v>
      </c>
      <c r="BK58" t="s">
        <v>205</v>
      </c>
      <c r="BL58" t="s">
        <v>174</v>
      </c>
      <c r="BM58">
        <v>1.1518181818181816</v>
      </c>
      <c r="BN58" t="s">
        <v>71</v>
      </c>
      <c r="BO58" t="s">
        <v>176</v>
      </c>
      <c r="BP58">
        <v>2252.9029999999998</v>
      </c>
    </row>
    <row r="59" spans="1:68" ht="16.5">
      <c r="A59" s="127" t="str">
        <f t="shared" si="18"/>
        <v>청룡교통</v>
      </c>
      <c r="B59" s="128" t="str">
        <f t="shared" si="1"/>
        <v>전기정</v>
      </c>
      <c r="C59" s="129" t="str">
        <f t="shared" si="19"/>
        <v>B</v>
      </c>
      <c r="D59" s="130">
        <f t="shared" si="20"/>
        <v>0.92352586653672419</v>
      </c>
      <c r="E59" s="131">
        <f t="shared" si="21"/>
        <v>2549</v>
      </c>
      <c r="F59" s="132" t="str">
        <f t="shared" si="22"/>
        <v>43-1</v>
      </c>
      <c r="G59" s="133" t="str">
        <f t="shared" si="23"/>
        <v>73아1077</v>
      </c>
      <c r="H59" s="134">
        <f t="shared" si="24"/>
        <v>2</v>
      </c>
      <c r="I59" s="135">
        <f t="shared" si="25"/>
        <v>1966.37</v>
      </c>
      <c r="J59" s="136">
        <f t="shared" si="26"/>
        <v>9.6684103667920972E-3</v>
      </c>
      <c r="K59" s="136">
        <f t="shared" si="27"/>
        <v>0.36159334661884546</v>
      </c>
      <c r="L59" s="136">
        <f t="shared" si="28"/>
        <v>0.10984707862711494</v>
      </c>
      <c r="M59" s="137">
        <f t="shared" si="29"/>
        <v>11.202</v>
      </c>
      <c r="N59" s="138">
        <f t="shared" si="30"/>
        <v>0</v>
      </c>
      <c r="O59" s="138">
        <f t="shared" si="31"/>
        <v>5.9500500923020594</v>
      </c>
      <c r="P59" s="220">
        <f t="shared" si="32"/>
        <v>0</v>
      </c>
      <c r="Q59" s="221">
        <f t="shared" si="33"/>
        <v>0</v>
      </c>
      <c r="R59" s="221">
        <f t="shared" si="34"/>
        <v>117</v>
      </c>
      <c r="T59">
        <v>532</v>
      </c>
      <c r="U59">
        <v>2549</v>
      </c>
      <c r="V59" t="s">
        <v>306</v>
      </c>
      <c r="W59">
        <v>1966.37</v>
      </c>
      <c r="X59">
        <v>927.93399999999997</v>
      </c>
      <c r="Y59">
        <v>2.1190000000000002</v>
      </c>
      <c r="Z59">
        <v>11.202</v>
      </c>
      <c r="AA59">
        <v>119.628559</v>
      </c>
      <c r="AB59">
        <v>1.1566179999999999</v>
      </c>
      <c r="AC59">
        <v>43.256891000000003</v>
      </c>
      <c r="AD59" s="1">
        <v>216</v>
      </c>
      <c r="AE59">
        <v>0</v>
      </c>
      <c r="AF59">
        <v>117</v>
      </c>
      <c r="AG59">
        <v>87</v>
      </c>
      <c r="AH59">
        <v>16.437294999999999</v>
      </c>
      <c r="AI59">
        <v>1290</v>
      </c>
      <c r="AJ59">
        <v>14.4</v>
      </c>
      <c r="AK59">
        <v>0</v>
      </c>
      <c r="AL59">
        <v>0</v>
      </c>
      <c r="AM59" t="s">
        <v>307</v>
      </c>
      <c r="AN59" t="s">
        <v>462</v>
      </c>
      <c r="AO59">
        <v>1853.846</v>
      </c>
      <c r="AR59" t="s">
        <v>118</v>
      </c>
      <c r="AS59" t="s">
        <v>121</v>
      </c>
      <c r="AT59" t="s">
        <v>210</v>
      </c>
      <c r="AU59" t="s">
        <v>306</v>
      </c>
      <c r="AV59" t="s">
        <v>48</v>
      </c>
      <c r="AW59">
        <v>2</v>
      </c>
      <c r="BB59">
        <v>0.92352586653672419</v>
      </c>
      <c r="BC59" t="s">
        <v>68</v>
      </c>
      <c r="BF59" t="s">
        <v>118</v>
      </c>
      <c r="BG59" t="s">
        <v>121</v>
      </c>
      <c r="BH59" t="s">
        <v>306</v>
      </c>
      <c r="BI59">
        <v>2549</v>
      </c>
      <c r="BJ59">
        <v>2</v>
      </c>
      <c r="BK59" t="s">
        <v>210</v>
      </c>
      <c r="BL59" t="s">
        <v>378</v>
      </c>
      <c r="BM59">
        <v>0.92352586653672419</v>
      </c>
      <c r="BN59" t="s">
        <v>68</v>
      </c>
      <c r="BO59" t="s">
        <v>175</v>
      </c>
      <c r="BP59">
        <v>1966.37</v>
      </c>
    </row>
    <row r="60" spans="1:68" ht="16.5">
      <c r="A60" s="110" t="str">
        <f t="shared" si="18"/>
        <v>청룡교통</v>
      </c>
      <c r="B60" s="111" t="str">
        <f t="shared" si="1"/>
        <v>정기창</v>
      </c>
      <c r="C60" s="112" t="str">
        <f t="shared" si="19"/>
        <v>D</v>
      </c>
      <c r="D60" s="113">
        <f t="shared" si="20"/>
        <v>0.81981113997463928</v>
      </c>
      <c r="E60" s="114">
        <f t="shared" si="21"/>
        <v>151</v>
      </c>
      <c r="F60" s="115" t="str">
        <f t="shared" si="22"/>
        <v>310</v>
      </c>
      <c r="G60" s="116" t="str">
        <f t="shared" si="23"/>
        <v>73아1079</v>
      </c>
      <c r="H60" s="117">
        <f t="shared" si="24"/>
        <v>3</v>
      </c>
      <c r="I60" s="118">
        <f t="shared" si="25"/>
        <v>4783.4949999999999</v>
      </c>
      <c r="J60" s="119">
        <f t="shared" si="26"/>
        <v>4.6835416140722105E-2</v>
      </c>
      <c r="K60" s="119">
        <f t="shared" si="27"/>
        <v>0.23456854714895994</v>
      </c>
      <c r="L60" s="119">
        <f t="shared" si="28"/>
        <v>0.15030850873681273</v>
      </c>
      <c r="M60" s="120">
        <f t="shared" si="29"/>
        <v>22.827000000000002</v>
      </c>
      <c r="N60" s="121">
        <f t="shared" si="30"/>
        <v>0</v>
      </c>
      <c r="O60" s="121">
        <f t="shared" si="31"/>
        <v>12.438603991433043</v>
      </c>
      <c r="P60" s="222">
        <f t="shared" si="32"/>
        <v>18</v>
      </c>
      <c r="Q60" s="223">
        <f t="shared" si="33"/>
        <v>0</v>
      </c>
      <c r="R60" s="223">
        <f t="shared" si="34"/>
        <v>595</v>
      </c>
      <c r="T60">
        <v>532</v>
      </c>
      <c r="U60">
        <v>151</v>
      </c>
      <c r="V60" t="s">
        <v>308</v>
      </c>
      <c r="W60">
        <v>4783.4949999999999</v>
      </c>
      <c r="X60">
        <v>1672.6320000000001</v>
      </c>
      <c r="Y60">
        <v>2.86</v>
      </c>
      <c r="Z60">
        <v>22.827000000000002</v>
      </c>
      <c r="AA60">
        <v>129.51301599999999</v>
      </c>
      <c r="AB60">
        <v>6.0657959999999997</v>
      </c>
      <c r="AC60">
        <v>30.37968</v>
      </c>
      <c r="AD60" s="1">
        <v>719</v>
      </c>
      <c r="AE60">
        <v>0</v>
      </c>
      <c r="AF60">
        <v>595</v>
      </c>
      <c r="AG60">
        <v>107</v>
      </c>
      <c r="AH60">
        <v>36.934472999999997</v>
      </c>
      <c r="AI60">
        <v>32788.6</v>
      </c>
      <c r="AJ60">
        <v>15415.3</v>
      </c>
      <c r="AK60">
        <v>18</v>
      </c>
      <c r="AL60">
        <v>4916</v>
      </c>
      <c r="AM60" t="s">
        <v>309</v>
      </c>
      <c r="AN60" t="s">
        <v>463</v>
      </c>
      <c r="AO60">
        <v>4221.3320000000003</v>
      </c>
      <c r="AR60" t="s">
        <v>118</v>
      </c>
      <c r="AS60" t="s">
        <v>119</v>
      </c>
      <c r="AT60" t="s">
        <v>193</v>
      </c>
      <c r="AU60" t="s">
        <v>308</v>
      </c>
      <c r="AV60" t="s">
        <v>48</v>
      </c>
      <c r="AW60">
        <v>3</v>
      </c>
      <c r="BB60">
        <v>0.81981113997463928</v>
      </c>
      <c r="BC60" t="s">
        <v>67</v>
      </c>
      <c r="BF60" t="s">
        <v>118</v>
      </c>
      <c r="BG60" t="s">
        <v>119</v>
      </c>
      <c r="BH60" t="s">
        <v>308</v>
      </c>
      <c r="BI60">
        <v>151</v>
      </c>
      <c r="BJ60">
        <v>3</v>
      </c>
      <c r="BK60" t="s">
        <v>193</v>
      </c>
      <c r="BL60" t="s">
        <v>192</v>
      </c>
      <c r="BM60">
        <v>0.81981113997463928</v>
      </c>
      <c r="BN60" t="s">
        <v>67</v>
      </c>
      <c r="BO60" t="s">
        <v>179</v>
      </c>
      <c r="BP60">
        <v>4783.4949999999999</v>
      </c>
    </row>
    <row r="61" spans="1:68" ht="16.5">
      <c r="A61" s="127" t="str">
        <f t="shared" si="18"/>
        <v>청룡교통</v>
      </c>
      <c r="B61" s="128" t="str">
        <f t="shared" si="1"/>
        <v>정승우</v>
      </c>
      <c r="C61" s="129" t="str">
        <f t="shared" si="19"/>
        <v>D</v>
      </c>
      <c r="D61" s="130">
        <f t="shared" si="20"/>
        <v>0.83935839278074864</v>
      </c>
      <c r="E61" s="131">
        <f t="shared" si="21"/>
        <v>1234</v>
      </c>
      <c r="F61" s="132" t="str">
        <f t="shared" si="22"/>
        <v>44</v>
      </c>
      <c r="G61" s="133" t="str">
        <f t="shared" si="23"/>
        <v>73아1083</v>
      </c>
      <c r="H61" s="134">
        <f t="shared" si="24"/>
        <v>9</v>
      </c>
      <c r="I61" s="135">
        <f t="shared" si="25"/>
        <v>1362.9639999999999</v>
      </c>
      <c r="J61" s="136">
        <f t="shared" si="26"/>
        <v>3.0857832655000653E-2</v>
      </c>
      <c r="K61" s="136">
        <f t="shared" si="27"/>
        <v>0.38241731612609753</v>
      </c>
      <c r="L61" s="136">
        <f t="shared" si="28"/>
        <v>0.17461943235477972</v>
      </c>
      <c r="M61" s="137">
        <f t="shared" si="29"/>
        <v>15.223000000000001</v>
      </c>
      <c r="N61" s="138">
        <f t="shared" si="30"/>
        <v>0</v>
      </c>
      <c r="O61" s="138">
        <f t="shared" si="31"/>
        <v>16.723119003415484</v>
      </c>
      <c r="P61" s="220">
        <f t="shared" si="32"/>
        <v>46</v>
      </c>
      <c r="Q61" s="221">
        <f t="shared" si="33"/>
        <v>0</v>
      </c>
      <c r="R61" s="221">
        <f t="shared" si="34"/>
        <v>236</v>
      </c>
      <c r="T61">
        <v>532</v>
      </c>
      <c r="U61">
        <v>1234</v>
      </c>
      <c r="V61" t="s">
        <v>310</v>
      </c>
      <c r="W61">
        <v>1411.22</v>
      </c>
      <c r="X61">
        <v>676.01700000000005</v>
      </c>
      <c r="Y61">
        <v>2.0880000000000001</v>
      </c>
      <c r="Z61">
        <v>15.223000000000001</v>
      </c>
      <c r="AA61">
        <v>79.017765999999995</v>
      </c>
      <c r="AB61">
        <v>2.4383170000000001</v>
      </c>
      <c r="AC61">
        <v>30.217762</v>
      </c>
      <c r="AD61" s="1">
        <v>238</v>
      </c>
      <c r="AE61">
        <v>0</v>
      </c>
      <c r="AF61">
        <v>236</v>
      </c>
      <c r="AG61">
        <v>105</v>
      </c>
      <c r="AH61">
        <v>17.859527</v>
      </c>
      <c r="AI61">
        <v>6904.5</v>
      </c>
      <c r="AJ61">
        <v>2660.6</v>
      </c>
      <c r="AK61">
        <v>46</v>
      </c>
      <c r="AL61">
        <v>19103</v>
      </c>
      <c r="AM61" t="s">
        <v>311</v>
      </c>
      <c r="AN61" t="s">
        <v>464</v>
      </c>
      <c r="AO61">
        <v>288.065</v>
      </c>
      <c r="AR61" t="s">
        <v>118</v>
      </c>
      <c r="AS61" t="s">
        <v>122</v>
      </c>
      <c r="AT61" t="s">
        <v>217</v>
      </c>
      <c r="AU61" t="s">
        <v>310</v>
      </c>
      <c r="AV61" t="s">
        <v>48</v>
      </c>
      <c r="AW61">
        <v>9</v>
      </c>
      <c r="BB61">
        <v>0.83935839278074864</v>
      </c>
      <c r="BC61" t="s">
        <v>67</v>
      </c>
      <c r="BF61" t="s">
        <v>118</v>
      </c>
      <c r="BG61" t="s">
        <v>122</v>
      </c>
      <c r="BH61" t="s">
        <v>310</v>
      </c>
      <c r="BI61">
        <v>1234</v>
      </c>
      <c r="BJ61">
        <v>9</v>
      </c>
      <c r="BK61" t="s">
        <v>217</v>
      </c>
      <c r="BL61" t="s">
        <v>195</v>
      </c>
      <c r="BM61">
        <v>0.83935839278074864</v>
      </c>
      <c r="BN61" t="s">
        <v>67</v>
      </c>
      <c r="BO61" t="s">
        <v>179</v>
      </c>
      <c r="BP61">
        <v>1362.9639999999999</v>
      </c>
    </row>
    <row r="62" spans="1:68" ht="16.5">
      <c r="A62" s="110" t="str">
        <f t="shared" si="18"/>
        <v>청룡교통</v>
      </c>
      <c r="B62" s="111" t="str">
        <f t="shared" si="1"/>
        <v>정인택</v>
      </c>
      <c r="C62" s="112" t="str">
        <f t="shared" si="19"/>
        <v>D</v>
      </c>
      <c r="D62" s="113">
        <f t="shared" si="20"/>
        <v>0.84285714285714286</v>
      </c>
      <c r="E62" s="114">
        <f t="shared" si="21"/>
        <v>4077</v>
      </c>
      <c r="F62" s="115" t="str">
        <f t="shared" si="22"/>
        <v>43</v>
      </c>
      <c r="G62" s="116" t="str">
        <f t="shared" si="23"/>
        <v>73아1040</v>
      </c>
      <c r="H62" s="117">
        <f t="shared" si="24"/>
        <v>1</v>
      </c>
      <c r="I62" s="118">
        <f t="shared" si="25"/>
        <v>1861.866</v>
      </c>
      <c r="J62" s="119">
        <f t="shared" si="26"/>
        <v>1.1394727704201853E-2</v>
      </c>
      <c r="K62" s="119">
        <f t="shared" si="27"/>
        <v>0.34020976433411881</v>
      </c>
      <c r="L62" s="119">
        <f t="shared" si="28"/>
        <v>0.16488834319977916</v>
      </c>
      <c r="M62" s="120">
        <f t="shared" si="29"/>
        <v>18.21</v>
      </c>
      <c r="N62" s="121">
        <f t="shared" si="30"/>
        <v>5.3709558045530667E-2</v>
      </c>
      <c r="O62" s="121">
        <f t="shared" si="31"/>
        <v>17.670444596979589</v>
      </c>
      <c r="P62" s="222">
        <f t="shared" si="32"/>
        <v>1</v>
      </c>
      <c r="Q62" s="223">
        <f t="shared" si="33"/>
        <v>1</v>
      </c>
      <c r="R62" s="223">
        <f t="shared" si="34"/>
        <v>329</v>
      </c>
      <c r="T62">
        <v>532</v>
      </c>
      <c r="U62">
        <v>4077</v>
      </c>
      <c r="V62" t="s">
        <v>312</v>
      </c>
      <c r="W62">
        <v>1861.866</v>
      </c>
      <c r="X62">
        <v>1051.9179999999999</v>
      </c>
      <c r="Y62">
        <v>1.77</v>
      </c>
      <c r="Z62">
        <v>18.21</v>
      </c>
      <c r="AA62">
        <v>110.088019</v>
      </c>
      <c r="AB62">
        <v>1.2544230000000001</v>
      </c>
      <c r="AC62">
        <v>37.453018999999998</v>
      </c>
      <c r="AD62" s="1">
        <v>307</v>
      </c>
      <c r="AE62">
        <v>1</v>
      </c>
      <c r="AF62">
        <v>329</v>
      </c>
      <c r="AG62">
        <v>86</v>
      </c>
      <c r="AH62">
        <v>16.912521000000002</v>
      </c>
      <c r="AI62">
        <v>2053.6</v>
      </c>
      <c r="AJ62">
        <v>32</v>
      </c>
      <c r="AK62">
        <v>1</v>
      </c>
      <c r="AL62">
        <v>429</v>
      </c>
      <c r="AM62" t="s">
        <v>313</v>
      </c>
      <c r="AN62" t="s">
        <v>465</v>
      </c>
      <c r="AO62">
        <v>1861.866</v>
      </c>
      <c r="AR62" t="s">
        <v>118</v>
      </c>
      <c r="AS62" t="s">
        <v>120</v>
      </c>
      <c r="AT62" t="s">
        <v>196</v>
      </c>
      <c r="AU62" t="s">
        <v>312</v>
      </c>
      <c r="AV62" t="s">
        <v>48</v>
      </c>
      <c r="AW62">
        <v>1</v>
      </c>
      <c r="BB62">
        <v>0.84285714285714286</v>
      </c>
      <c r="BC62" t="s">
        <v>67</v>
      </c>
      <c r="BF62" t="s">
        <v>118</v>
      </c>
      <c r="BG62" t="s">
        <v>120</v>
      </c>
      <c r="BH62" t="s">
        <v>312</v>
      </c>
      <c r="BI62">
        <v>4077</v>
      </c>
      <c r="BJ62">
        <v>1</v>
      </c>
      <c r="BK62" t="s">
        <v>196</v>
      </c>
      <c r="BL62" t="s">
        <v>174</v>
      </c>
      <c r="BM62">
        <v>0.84285714285714286</v>
      </c>
      <c r="BN62" t="s">
        <v>67</v>
      </c>
      <c r="BO62" t="s">
        <v>179</v>
      </c>
      <c r="BP62">
        <v>1861.866</v>
      </c>
    </row>
    <row r="63" spans="1:68" ht="16.5">
      <c r="A63" s="127" t="str">
        <f t="shared" si="18"/>
        <v>청룡교통</v>
      </c>
      <c r="B63" s="128" t="str">
        <f t="shared" si="1"/>
        <v>정재환</v>
      </c>
      <c r="C63" s="129" t="str">
        <f t="shared" si="19"/>
        <v>S</v>
      </c>
      <c r="D63" s="130">
        <f t="shared" si="20"/>
        <v>1.042</v>
      </c>
      <c r="E63" s="131">
        <f t="shared" si="21"/>
        <v>987</v>
      </c>
      <c r="F63" s="132" t="str">
        <f t="shared" si="22"/>
        <v>310</v>
      </c>
      <c r="G63" s="133" t="str">
        <f t="shared" si="23"/>
        <v>73아1730</v>
      </c>
      <c r="H63" s="134">
        <f t="shared" si="24"/>
        <v>1</v>
      </c>
      <c r="I63" s="135">
        <f t="shared" si="25"/>
        <v>4923.8469999999998</v>
      </c>
      <c r="J63" s="136">
        <f t="shared" si="26"/>
        <v>8.0629626479874431E-3</v>
      </c>
      <c r="K63" s="136">
        <f t="shared" si="27"/>
        <v>0.19791013726607506</v>
      </c>
      <c r="L63" s="136">
        <f t="shared" si="28"/>
        <v>0.16877047560576111</v>
      </c>
      <c r="M63" s="137">
        <f t="shared" si="29"/>
        <v>15.494</v>
      </c>
      <c r="N63" s="138">
        <f t="shared" si="30"/>
        <v>6.0927969532765747E-2</v>
      </c>
      <c r="O63" s="138">
        <f t="shared" si="31"/>
        <v>2.7417586289744587</v>
      </c>
      <c r="P63" s="220">
        <f t="shared" si="32"/>
        <v>9</v>
      </c>
      <c r="Q63" s="221">
        <f t="shared" si="33"/>
        <v>3</v>
      </c>
      <c r="R63" s="221">
        <f t="shared" si="34"/>
        <v>135</v>
      </c>
      <c r="T63">
        <v>532</v>
      </c>
      <c r="U63">
        <v>987</v>
      </c>
      <c r="V63" t="s">
        <v>314</v>
      </c>
      <c r="W63">
        <v>4923.8469999999998</v>
      </c>
      <c r="X63">
        <v>1350.1289999999999</v>
      </c>
      <c r="Y63">
        <v>3.6469999999999998</v>
      </c>
      <c r="Z63">
        <v>15.494</v>
      </c>
      <c r="AA63">
        <v>122.46689499999999</v>
      </c>
      <c r="AB63">
        <v>0.98744600000000005</v>
      </c>
      <c r="AC63">
        <v>24.237439999999999</v>
      </c>
      <c r="AD63" s="1">
        <v>831</v>
      </c>
      <c r="AE63">
        <v>3</v>
      </c>
      <c r="AF63">
        <v>135</v>
      </c>
      <c r="AG63">
        <v>102</v>
      </c>
      <c r="AH63">
        <v>40.205534</v>
      </c>
      <c r="AI63">
        <v>37911.599999999999</v>
      </c>
      <c r="AJ63">
        <v>15591</v>
      </c>
      <c r="AK63">
        <v>9</v>
      </c>
      <c r="AL63">
        <v>1556</v>
      </c>
      <c r="AM63" t="s">
        <v>315</v>
      </c>
      <c r="AN63" t="s">
        <v>466</v>
      </c>
      <c r="AO63">
        <v>4923.8469999999998</v>
      </c>
      <c r="AR63" t="s">
        <v>118</v>
      </c>
      <c r="AS63" t="s">
        <v>119</v>
      </c>
      <c r="AT63" t="s">
        <v>194</v>
      </c>
      <c r="AU63" t="s">
        <v>314</v>
      </c>
      <c r="AV63" t="s">
        <v>48</v>
      </c>
      <c r="AW63">
        <v>1</v>
      </c>
      <c r="BB63">
        <v>1.042</v>
      </c>
      <c r="BC63" t="s">
        <v>71</v>
      </c>
      <c r="BF63" t="s">
        <v>118</v>
      </c>
      <c r="BG63" t="s">
        <v>119</v>
      </c>
      <c r="BH63" t="s">
        <v>314</v>
      </c>
      <c r="BI63">
        <v>987</v>
      </c>
      <c r="BJ63">
        <v>1</v>
      </c>
      <c r="BK63" t="s">
        <v>194</v>
      </c>
      <c r="BL63" t="s">
        <v>174</v>
      </c>
      <c r="BM63">
        <v>1.042</v>
      </c>
      <c r="BN63" t="s">
        <v>71</v>
      </c>
      <c r="BO63" t="s">
        <v>176</v>
      </c>
      <c r="BP63">
        <v>4923.8469999999998</v>
      </c>
    </row>
    <row r="64" spans="1:68" ht="16.5">
      <c r="A64" s="110" t="str">
        <f t="shared" si="18"/>
        <v>청룡교통</v>
      </c>
      <c r="B64" s="111" t="str">
        <f t="shared" si="1"/>
        <v>정진규</v>
      </c>
      <c r="C64" s="112" t="str">
        <f t="shared" si="19"/>
        <v>F</v>
      </c>
      <c r="D64" s="113">
        <f t="shared" si="20"/>
        <v>0.73979658558353056</v>
      </c>
      <c r="E64" s="114">
        <f t="shared" si="21"/>
        <v>5114</v>
      </c>
      <c r="F64" s="115" t="str">
        <f t="shared" si="22"/>
        <v>44</v>
      </c>
      <c r="G64" s="116" t="str">
        <f t="shared" si="23"/>
        <v>73아1081</v>
      </c>
      <c r="H64" s="117">
        <f t="shared" si="24"/>
        <v>3</v>
      </c>
      <c r="I64" s="118">
        <f t="shared" si="25"/>
        <v>526.39</v>
      </c>
      <c r="J64" s="119">
        <f t="shared" si="26"/>
        <v>2.3681960141847022E-2</v>
      </c>
      <c r="K64" s="119">
        <f t="shared" si="27"/>
        <v>0.453618087284201</v>
      </c>
      <c r="L64" s="119">
        <f t="shared" si="28"/>
        <v>0.3077566063185091</v>
      </c>
      <c r="M64" s="120">
        <f t="shared" si="29"/>
        <v>17.222000000000001</v>
      </c>
      <c r="N64" s="121">
        <f t="shared" si="30"/>
        <v>0</v>
      </c>
      <c r="O64" s="121">
        <f t="shared" si="31"/>
        <v>39.162649452801539</v>
      </c>
      <c r="P64" s="222">
        <f t="shared" si="32"/>
        <v>20</v>
      </c>
      <c r="Q64" s="223">
        <f t="shared" si="33"/>
        <v>0</v>
      </c>
      <c r="R64" s="223">
        <f t="shared" si="34"/>
        <v>236</v>
      </c>
      <c r="T64">
        <v>532</v>
      </c>
      <c r="U64">
        <v>5114</v>
      </c>
      <c r="V64" t="s">
        <v>316</v>
      </c>
      <c r="W64">
        <v>602.61500000000001</v>
      </c>
      <c r="X64">
        <v>328.14299999999997</v>
      </c>
      <c r="Y64">
        <v>1.8360000000000001</v>
      </c>
      <c r="Z64">
        <v>17.222000000000001</v>
      </c>
      <c r="AA64">
        <v>38.179440999999997</v>
      </c>
      <c r="AB64">
        <v>0.90416399999999997</v>
      </c>
      <c r="AC64">
        <v>17.318885000000002</v>
      </c>
      <c r="AD64" s="1">
        <v>162</v>
      </c>
      <c r="AE64">
        <v>0</v>
      </c>
      <c r="AF64">
        <v>236</v>
      </c>
      <c r="AG64">
        <v>98</v>
      </c>
      <c r="AH64">
        <v>15.783756</v>
      </c>
      <c r="AI64">
        <v>2127.1999999999998</v>
      </c>
      <c r="AJ64">
        <v>153.1</v>
      </c>
      <c r="AK64">
        <v>20</v>
      </c>
      <c r="AL64">
        <v>16697</v>
      </c>
      <c r="AM64" t="s">
        <v>317</v>
      </c>
      <c r="AN64" t="s">
        <v>467</v>
      </c>
      <c r="AO64">
        <v>250.78899999999999</v>
      </c>
      <c r="AR64" t="s">
        <v>118</v>
      </c>
      <c r="AS64" t="s">
        <v>122</v>
      </c>
      <c r="AT64" t="s">
        <v>216</v>
      </c>
      <c r="AU64" t="s">
        <v>316</v>
      </c>
      <c r="AV64" t="s">
        <v>48</v>
      </c>
      <c r="AW64">
        <v>3</v>
      </c>
      <c r="BB64">
        <v>0.73979658558353056</v>
      </c>
      <c r="BC64" t="s">
        <v>70</v>
      </c>
      <c r="BF64" t="s">
        <v>118</v>
      </c>
      <c r="BG64" t="s">
        <v>122</v>
      </c>
      <c r="BH64" t="s">
        <v>316</v>
      </c>
      <c r="BI64">
        <v>5114</v>
      </c>
      <c r="BJ64">
        <v>3</v>
      </c>
      <c r="BK64" t="s">
        <v>216</v>
      </c>
      <c r="BL64" t="s">
        <v>213</v>
      </c>
      <c r="BM64">
        <v>0.73979658558353056</v>
      </c>
      <c r="BN64" t="s">
        <v>70</v>
      </c>
      <c r="BO64" t="s">
        <v>185</v>
      </c>
      <c r="BP64">
        <v>526.39</v>
      </c>
    </row>
    <row r="65" spans="1:68" ht="16.5">
      <c r="A65" s="127" t="str">
        <f t="shared" si="18"/>
        <v>청룡교통</v>
      </c>
      <c r="B65" s="128" t="str">
        <f t="shared" si="1"/>
        <v>정현철</v>
      </c>
      <c r="C65" s="129" t="str">
        <f t="shared" si="19"/>
        <v>C</v>
      </c>
      <c r="D65" s="130">
        <f t="shared" si="20"/>
        <v>0.88909090909090904</v>
      </c>
      <c r="E65" s="131">
        <f t="shared" si="21"/>
        <v>1325</v>
      </c>
      <c r="F65" s="132" t="str">
        <f t="shared" si="22"/>
        <v>43-1</v>
      </c>
      <c r="G65" s="133" t="str">
        <f t="shared" si="23"/>
        <v>73아1056</v>
      </c>
      <c r="H65" s="134">
        <f t="shared" si="24"/>
        <v>1</v>
      </c>
      <c r="I65" s="135">
        <f t="shared" si="25"/>
        <v>2214.5940000000001</v>
      </c>
      <c r="J65" s="136">
        <f t="shared" si="26"/>
        <v>2.9285632159270592E-2</v>
      </c>
      <c r="K65" s="136">
        <f t="shared" si="27"/>
        <v>0.33980197787202815</v>
      </c>
      <c r="L65" s="136">
        <f t="shared" si="28"/>
        <v>7.6311956051538107E-2</v>
      </c>
      <c r="M65" s="137">
        <f t="shared" si="29"/>
        <v>9.5500000000000007</v>
      </c>
      <c r="N65" s="138">
        <f t="shared" si="30"/>
        <v>0</v>
      </c>
      <c r="O65" s="138">
        <f t="shared" si="31"/>
        <v>5.960460472664515</v>
      </c>
      <c r="P65" s="220">
        <f t="shared" si="32"/>
        <v>24</v>
      </c>
      <c r="Q65" s="221">
        <f t="shared" si="33"/>
        <v>0</v>
      </c>
      <c r="R65" s="221">
        <f t="shared" si="34"/>
        <v>132</v>
      </c>
      <c r="T65">
        <v>532</v>
      </c>
      <c r="U65">
        <v>1325</v>
      </c>
      <c r="V65" t="s">
        <v>318</v>
      </c>
      <c r="W65">
        <v>2214.5940000000001</v>
      </c>
      <c r="X65">
        <v>1132.443</v>
      </c>
      <c r="Y65">
        <v>1.956</v>
      </c>
      <c r="Z65">
        <v>9.5500000000000007</v>
      </c>
      <c r="AA65">
        <v>149.66468800000001</v>
      </c>
      <c r="AB65">
        <v>4.3830249999999999</v>
      </c>
      <c r="AC65">
        <v>50.856357000000003</v>
      </c>
      <c r="AD65" s="1">
        <v>169</v>
      </c>
      <c r="AE65">
        <v>0</v>
      </c>
      <c r="AF65">
        <v>132</v>
      </c>
      <c r="AG65">
        <v>81</v>
      </c>
      <c r="AH65">
        <v>14.797037</v>
      </c>
      <c r="AI65">
        <v>1497.4</v>
      </c>
      <c r="AJ65">
        <v>0</v>
      </c>
      <c r="AK65">
        <v>24</v>
      </c>
      <c r="AL65">
        <v>7680</v>
      </c>
      <c r="AM65" t="s">
        <v>319</v>
      </c>
      <c r="AN65" t="s">
        <v>468</v>
      </c>
      <c r="AO65">
        <v>2214.5940000000001</v>
      </c>
      <c r="AR65" t="s">
        <v>118</v>
      </c>
      <c r="AS65" t="s">
        <v>121</v>
      </c>
      <c r="AT65" t="s">
        <v>208</v>
      </c>
      <c r="AU65" t="s">
        <v>318</v>
      </c>
      <c r="AV65" t="s">
        <v>48</v>
      </c>
      <c r="AW65">
        <v>1</v>
      </c>
      <c r="BB65">
        <v>0.88909090909090904</v>
      </c>
      <c r="BC65" t="s">
        <v>69</v>
      </c>
      <c r="BF65" t="s">
        <v>118</v>
      </c>
      <c r="BG65" t="s">
        <v>121</v>
      </c>
      <c r="BH65" t="s">
        <v>318</v>
      </c>
      <c r="BI65">
        <v>1325</v>
      </c>
      <c r="BJ65">
        <v>1</v>
      </c>
      <c r="BK65" t="s">
        <v>208</v>
      </c>
      <c r="BL65" t="s">
        <v>174</v>
      </c>
      <c r="BM65">
        <v>0.88909090909090904</v>
      </c>
      <c r="BN65" t="s">
        <v>69</v>
      </c>
      <c r="BO65" t="s">
        <v>177</v>
      </c>
      <c r="BP65">
        <v>2214.5940000000001</v>
      </c>
    </row>
    <row r="66" spans="1:68" ht="16.5">
      <c r="A66" s="110" t="str">
        <f t="shared" si="18"/>
        <v>청룡교통</v>
      </c>
      <c r="B66" s="111" t="str">
        <f t="shared" si="1"/>
        <v>정화석</v>
      </c>
      <c r="C66" s="112" t="str">
        <f t="shared" si="19"/>
        <v>B</v>
      </c>
      <c r="D66" s="113">
        <f t="shared" si="20"/>
        <v>0.93038461538461537</v>
      </c>
      <c r="E66" s="114">
        <f t="shared" si="21"/>
        <v>2626</v>
      </c>
      <c r="F66" s="115" t="str">
        <f t="shared" si="22"/>
        <v>44</v>
      </c>
      <c r="G66" s="116" t="str">
        <f t="shared" si="23"/>
        <v>73아1054</v>
      </c>
      <c r="H66" s="117">
        <f t="shared" si="24"/>
        <v>1</v>
      </c>
      <c r="I66" s="118">
        <f t="shared" si="25"/>
        <v>2581.509</v>
      </c>
      <c r="J66" s="119">
        <f t="shared" si="26"/>
        <v>2.2766802825975263E-2</v>
      </c>
      <c r="K66" s="119">
        <f t="shared" si="27"/>
        <v>0.32249774297530404</v>
      </c>
      <c r="L66" s="119">
        <f t="shared" si="28"/>
        <v>0.21344105327542923</v>
      </c>
      <c r="M66" s="120">
        <f t="shared" si="29"/>
        <v>11.378</v>
      </c>
      <c r="N66" s="121">
        <f t="shared" si="30"/>
        <v>0</v>
      </c>
      <c r="O66" s="121">
        <f t="shared" si="31"/>
        <v>9.451836116008117</v>
      </c>
      <c r="P66" s="222">
        <f t="shared" si="32"/>
        <v>40</v>
      </c>
      <c r="Q66" s="223">
        <f t="shared" si="33"/>
        <v>0</v>
      </c>
      <c r="R66" s="223">
        <f t="shared" si="34"/>
        <v>244</v>
      </c>
      <c r="T66">
        <v>532</v>
      </c>
      <c r="U66">
        <v>2626</v>
      </c>
      <c r="V66" t="s">
        <v>320</v>
      </c>
      <c r="W66">
        <v>2581.509</v>
      </c>
      <c r="X66">
        <v>1067.1030000000001</v>
      </c>
      <c r="Y66">
        <v>2.419</v>
      </c>
      <c r="Z66">
        <v>11.378</v>
      </c>
      <c r="AA66">
        <v>133.02579299999999</v>
      </c>
      <c r="AB66">
        <v>3.028572</v>
      </c>
      <c r="AC66">
        <v>42.900517999999998</v>
      </c>
      <c r="AD66" s="1">
        <v>551</v>
      </c>
      <c r="AE66">
        <v>0</v>
      </c>
      <c r="AF66">
        <v>244</v>
      </c>
      <c r="AG66">
        <v>88</v>
      </c>
      <c r="AH66">
        <v>19.406078000000001</v>
      </c>
      <c r="AI66">
        <v>1012.5</v>
      </c>
      <c r="AJ66">
        <v>3.7</v>
      </c>
      <c r="AK66">
        <v>40</v>
      </c>
      <c r="AL66">
        <v>9701</v>
      </c>
      <c r="AM66" t="s">
        <v>321</v>
      </c>
      <c r="AN66" t="s">
        <v>469</v>
      </c>
      <c r="AO66">
        <v>2581.509</v>
      </c>
      <c r="AR66" t="s">
        <v>118</v>
      </c>
      <c r="AS66" t="s">
        <v>122</v>
      </c>
      <c r="AT66" t="s">
        <v>214</v>
      </c>
      <c r="AU66" t="s">
        <v>320</v>
      </c>
      <c r="AV66" t="s">
        <v>48</v>
      </c>
      <c r="AW66">
        <v>1</v>
      </c>
      <c r="BB66">
        <v>0.93038461538461537</v>
      </c>
      <c r="BC66" t="s">
        <v>68</v>
      </c>
      <c r="BF66" t="s">
        <v>118</v>
      </c>
      <c r="BG66" t="s">
        <v>122</v>
      </c>
      <c r="BH66" t="s">
        <v>320</v>
      </c>
      <c r="BI66">
        <v>2626</v>
      </c>
      <c r="BJ66">
        <v>1</v>
      </c>
      <c r="BK66" t="s">
        <v>214</v>
      </c>
      <c r="BL66" t="s">
        <v>174</v>
      </c>
      <c r="BM66">
        <v>0.93038461538461537</v>
      </c>
      <c r="BN66" t="s">
        <v>68</v>
      </c>
      <c r="BO66" t="s">
        <v>175</v>
      </c>
      <c r="BP66">
        <v>2581.509</v>
      </c>
    </row>
    <row r="67" spans="1:68" ht="16.5">
      <c r="A67" s="127" t="str">
        <f t="shared" si="18"/>
        <v>청룡교통</v>
      </c>
      <c r="B67" s="128" t="str">
        <f t="shared" si="1"/>
        <v>조병훈</v>
      </c>
      <c r="C67" s="129" t="str">
        <f t="shared" si="19"/>
        <v>B</v>
      </c>
      <c r="D67" s="130">
        <f t="shared" si="20"/>
        <v>0.92428571428571427</v>
      </c>
      <c r="E67" s="131">
        <f t="shared" si="21"/>
        <v>3326</v>
      </c>
      <c r="F67" s="132" t="str">
        <f t="shared" si="22"/>
        <v>43</v>
      </c>
      <c r="G67" s="133" t="str">
        <f t="shared" si="23"/>
        <v>73아1053</v>
      </c>
      <c r="H67" s="134">
        <f t="shared" si="24"/>
        <v>1</v>
      </c>
      <c r="I67" s="135">
        <f t="shared" si="25"/>
        <v>2009.415</v>
      </c>
      <c r="J67" s="136">
        <f t="shared" si="26"/>
        <v>4.7045775447710153E-3</v>
      </c>
      <c r="K67" s="136">
        <f t="shared" si="27"/>
        <v>0.34608318598953075</v>
      </c>
      <c r="L67" s="136">
        <f t="shared" si="28"/>
        <v>0.31302642808976744</v>
      </c>
      <c r="M67" s="137">
        <f t="shared" si="29"/>
        <v>13.416</v>
      </c>
      <c r="N67" s="138">
        <f t="shared" si="30"/>
        <v>0</v>
      </c>
      <c r="O67" s="138">
        <f t="shared" si="31"/>
        <v>26.973024487226382</v>
      </c>
      <c r="P67" s="220">
        <f t="shared" si="32"/>
        <v>3</v>
      </c>
      <c r="Q67" s="221">
        <f t="shared" si="33"/>
        <v>0</v>
      </c>
      <c r="R67" s="221">
        <f t="shared" si="34"/>
        <v>542</v>
      </c>
      <c r="T67">
        <v>532</v>
      </c>
      <c r="U67">
        <v>3326</v>
      </c>
      <c r="V67" t="s">
        <v>322</v>
      </c>
      <c r="W67">
        <v>2009.415</v>
      </c>
      <c r="X67">
        <v>1035.0229999999999</v>
      </c>
      <c r="Y67">
        <v>1.9410000000000001</v>
      </c>
      <c r="Z67">
        <v>13.416</v>
      </c>
      <c r="AA67">
        <v>119.498296</v>
      </c>
      <c r="AB67">
        <v>0.56218900000000005</v>
      </c>
      <c r="AC67">
        <v>41.356350999999997</v>
      </c>
      <c r="AD67" s="1">
        <v>629</v>
      </c>
      <c r="AE67">
        <v>0</v>
      </c>
      <c r="AF67">
        <v>542</v>
      </c>
      <c r="AG67">
        <v>87</v>
      </c>
      <c r="AH67">
        <v>16.815428000000001</v>
      </c>
      <c r="AI67">
        <v>1247.2</v>
      </c>
      <c r="AJ67">
        <v>7.5</v>
      </c>
      <c r="AK67">
        <v>3</v>
      </c>
      <c r="AL67">
        <v>756</v>
      </c>
      <c r="AM67" t="s">
        <v>323</v>
      </c>
      <c r="AN67" t="s">
        <v>470</v>
      </c>
      <c r="AO67">
        <v>2009.415</v>
      </c>
      <c r="AR67" t="s">
        <v>118</v>
      </c>
      <c r="AS67" t="s">
        <v>120</v>
      </c>
      <c r="AT67" t="s">
        <v>197</v>
      </c>
      <c r="AU67" t="s">
        <v>322</v>
      </c>
      <c r="AV67" t="s">
        <v>48</v>
      </c>
      <c r="AW67">
        <v>1</v>
      </c>
      <c r="BB67">
        <v>0.92428571428571427</v>
      </c>
      <c r="BC67" t="s">
        <v>68</v>
      </c>
      <c r="BF67" t="s">
        <v>118</v>
      </c>
      <c r="BG67" t="s">
        <v>120</v>
      </c>
      <c r="BH67" t="s">
        <v>322</v>
      </c>
      <c r="BI67">
        <v>3326</v>
      </c>
      <c r="BJ67">
        <v>1</v>
      </c>
      <c r="BK67" t="s">
        <v>197</v>
      </c>
      <c r="BL67" t="s">
        <v>174</v>
      </c>
      <c r="BM67">
        <v>0.92428571428571427</v>
      </c>
      <c r="BN67" t="s">
        <v>68</v>
      </c>
      <c r="BO67" t="s">
        <v>175</v>
      </c>
      <c r="BP67">
        <v>2009.415</v>
      </c>
    </row>
    <row r="68" spans="1:68" ht="16.5">
      <c r="A68" s="110" t="str">
        <f t="shared" si="18"/>
        <v>청룡교통</v>
      </c>
      <c r="B68" s="111" t="str">
        <f t="shared" si="1"/>
        <v>조영현</v>
      </c>
      <c r="C68" s="112" t="str">
        <f t="shared" si="19"/>
        <v>D</v>
      </c>
      <c r="D68" s="113">
        <f t="shared" si="20"/>
        <v>0.8014977028059731</v>
      </c>
      <c r="E68" s="114">
        <f t="shared" si="21"/>
        <v>11</v>
      </c>
      <c r="F68" s="115" t="str">
        <f t="shared" si="22"/>
        <v>43-1</v>
      </c>
      <c r="G68" s="116" t="str">
        <f t="shared" si="23"/>
        <v>73아1049</v>
      </c>
      <c r="H68" s="117">
        <f t="shared" si="24"/>
        <v>8</v>
      </c>
      <c r="I68" s="118">
        <f t="shared" si="25"/>
        <v>1415.8530000000001</v>
      </c>
      <c r="J68" s="119">
        <f t="shared" si="26"/>
        <v>1.9763702240599111E-2</v>
      </c>
      <c r="K68" s="119">
        <f t="shared" si="27"/>
        <v>0.40730914153142056</v>
      </c>
      <c r="L68" s="119">
        <f t="shared" si="28"/>
        <v>0.1857537470344732</v>
      </c>
      <c r="M68" s="120">
        <f t="shared" si="29"/>
        <v>16.609000000000002</v>
      </c>
      <c r="N68" s="121">
        <f t="shared" si="30"/>
        <v>0</v>
      </c>
      <c r="O68" s="121">
        <f t="shared" si="31"/>
        <v>25.638254818826528</v>
      </c>
      <c r="P68" s="222">
        <f t="shared" si="32"/>
        <v>36</v>
      </c>
      <c r="Q68" s="223">
        <f t="shared" si="33"/>
        <v>0</v>
      </c>
      <c r="R68" s="223">
        <f t="shared" si="34"/>
        <v>363</v>
      </c>
      <c r="T68">
        <v>532</v>
      </c>
      <c r="U68">
        <v>11</v>
      </c>
      <c r="V68" t="s">
        <v>324</v>
      </c>
      <c r="W68">
        <v>1415.8530000000001</v>
      </c>
      <c r="X68">
        <v>724.94799999999998</v>
      </c>
      <c r="Y68">
        <v>1.9530000000000001</v>
      </c>
      <c r="Z68">
        <v>16.609000000000002</v>
      </c>
      <c r="AA68">
        <v>83.289152000000001</v>
      </c>
      <c r="AB68">
        <v>1.646102</v>
      </c>
      <c r="AC68">
        <v>33.924433000000001</v>
      </c>
      <c r="AD68" s="1">
        <v>263</v>
      </c>
      <c r="AE68">
        <v>0</v>
      </c>
      <c r="AF68">
        <v>363</v>
      </c>
      <c r="AG68">
        <v>105</v>
      </c>
      <c r="AH68">
        <v>16.999248000000001</v>
      </c>
      <c r="AI68">
        <v>3828.7</v>
      </c>
      <c r="AJ68">
        <v>1234.3</v>
      </c>
      <c r="AK68">
        <v>36</v>
      </c>
      <c r="AL68">
        <v>19366</v>
      </c>
      <c r="AM68" t="s">
        <v>325</v>
      </c>
      <c r="AN68" t="s">
        <v>471</v>
      </c>
      <c r="AO68">
        <v>262.16399999999999</v>
      </c>
      <c r="AR68" t="s">
        <v>118</v>
      </c>
      <c r="AS68" t="s">
        <v>121</v>
      </c>
      <c r="AT68" t="s">
        <v>207</v>
      </c>
      <c r="AU68" t="s">
        <v>324</v>
      </c>
      <c r="AV68" t="s">
        <v>48</v>
      </c>
      <c r="AW68">
        <v>8</v>
      </c>
      <c r="BB68">
        <v>0.8014977028059731</v>
      </c>
      <c r="BC68" t="s">
        <v>67</v>
      </c>
      <c r="BF68" t="s">
        <v>118</v>
      </c>
      <c r="BG68" t="s">
        <v>121</v>
      </c>
      <c r="BH68" t="s">
        <v>324</v>
      </c>
      <c r="BI68">
        <v>11</v>
      </c>
      <c r="BJ68">
        <v>8</v>
      </c>
      <c r="BK68" t="s">
        <v>207</v>
      </c>
      <c r="BL68" t="s">
        <v>212</v>
      </c>
      <c r="BM68">
        <v>0.8014977028059731</v>
      </c>
      <c r="BN68" t="s">
        <v>67</v>
      </c>
      <c r="BO68" t="s">
        <v>179</v>
      </c>
      <c r="BP68">
        <v>1415.8530000000001</v>
      </c>
    </row>
    <row r="69" spans="1:68" ht="16.5">
      <c r="A69" s="127" t="str">
        <f t="shared" si="18"/>
        <v>청룡교통</v>
      </c>
      <c r="B69" s="128" t="str">
        <f t="shared" si="1"/>
        <v>주인철</v>
      </c>
      <c r="C69" s="129" t="str">
        <f t="shared" si="19"/>
        <v>C</v>
      </c>
      <c r="D69" s="130">
        <f t="shared" si="20"/>
        <v>0.85466395941215811</v>
      </c>
      <c r="E69" s="131">
        <f t="shared" si="21"/>
        <v>101</v>
      </c>
      <c r="F69" s="132" t="str">
        <f t="shared" si="22"/>
        <v>43-1</v>
      </c>
      <c r="G69" s="133" t="str">
        <f t="shared" si="23"/>
        <v>73아1076</v>
      </c>
      <c r="H69" s="134">
        <f t="shared" si="24"/>
        <v>2</v>
      </c>
      <c r="I69" s="135">
        <f t="shared" si="25"/>
        <v>2123.3009999999999</v>
      </c>
      <c r="J69" s="136">
        <f t="shared" si="26"/>
        <v>2.0974195228674386E-2</v>
      </c>
      <c r="K69" s="136">
        <f t="shared" si="27"/>
        <v>0.33242203971928314</v>
      </c>
      <c r="L69" s="136">
        <f t="shared" si="28"/>
        <v>0.19450845640820591</v>
      </c>
      <c r="M69" s="137">
        <f t="shared" si="29"/>
        <v>13.37</v>
      </c>
      <c r="N69" s="138">
        <f t="shared" si="30"/>
        <v>0.14128943564760721</v>
      </c>
      <c r="O69" s="138">
        <f t="shared" si="31"/>
        <v>14.270233000408327</v>
      </c>
      <c r="P69" s="220">
        <f t="shared" si="32"/>
        <v>0</v>
      </c>
      <c r="Q69" s="221">
        <f t="shared" si="33"/>
        <v>3</v>
      </c>
      <c r="R69" s="221">
        <f t="shared" si="34"/>
        <v>303</v>
      </c>
      <c r="T69">
        <v>532</v>
      </c>
      <c r="U69">
        <v>101</v>
      </c>
      <c r="V69" t="s">
        <v>326</v>
      </c>
      <c r="W69">
        <v>2123.3009999999999</v>
      </c>
      <c r="X69">
        <v>1062.373</v>
      </c>
      <c r="Y69">
        <v>1.9990000000000001</v>
      </c>
      <c r="Z69">
        <v>13.37</v>
      </c>
      <c r="AA69">
        <v>123.296888</v>
      </c>
      <c r="AB69">
        <v>2.5860530000000002</v>
      </c>
      <c r="AC69">
        <v>40.986603000000002</v>
      </c>
      <c r="AD69" s="1">
        <v>413</v>
      </c>
      <c r="AE69">
        <v>3</v>
      </c>
      <c r="AF69">
        <v>303</v>
      </c>
      <c r="AG69">
        <v>91</v>
      </c>
      <c r="AH69">
        <v>17.221042000000001</v>
      </c>
      <c r="AI69">
        <v>1234.3</v>
      </c>
      <c r="AJ69">
        <v>41.1</v>
      </c>
      <c r="AK69">
        <v>0</v>
      </c>
      <c r="AL69">
        <v>0</v>
      </c>
      <c r="AM69" t="s">
        <v>327</v>
      </c>
      <c r="AN69" t="s">
        <v>472</v>
      </c>
      <c r="AO69">
        <v>2017.0050000000001</v>
      </c>
      <c r="AR69" t="s">
        <v>118</v>
      </c>
      <c r="AS69" t="s">
        <v>121</v>
      </c>
      <c r="AT69" t="s">
        <v>209</v>
      </c>
      <c r="AU69" t="s">
        <v>326</v>
      </c>
      <c r="AV69" t="s">
        <v>48</v>
      </c>
      <c r="AW69">
        <v>2</v>
      </c>
      <c r="BB69">
        <v>0.85466395941215811</v>
      </c>
      <c r="BC69" t="s">
        <v>69</v>
      </c>
      <c r="BF69" t="s">
        <v>118</v>
      </c>
      <c r="BG69" t="s">
        <v>121</v>
      </c>
      <c r="BH69" t="s">
        <v>326</v>
      </c>
      <c r="BI69">
        <v>101</v>
      </c>
      <c r="BJ69">
        <v>2</v>
      </c>
      <c r="BK69" t="s">
        <v>209</v>
      </c>
      <c r="BL69" t="s">
        <v>218</v>
      </c>
      <c r="BM69">
        <v>0.85466395941215811</v>
      </c>
      <c r="BN69" t="s">
        <v>69</v>
      </c>
      <c r="BO69" t="s">
        <v>177</v>
      </c>
      <c r="BP69">
        <v>2123.3009999999999</v>
      </c>
    </row>
    <row r="70" spans="1:68" ht="16.5">
      <c r="A70" s="110" t="str">
        <f t="shared" si="18"/>
        <v>청룡교통</v>
      </c>
      <c r="B70" s="111" t="str">
        <f t="shared" ref="B70:B77" si="35">IF(BH70="NULL", E70, BH70)</f>
        <v>채권석</v>
      </c>
      <c r="C70" s="112" t="str">
        <f t="shared" si="19"/>
        <v>C</v>
      </c>
      <c r="D70" s="113">
        <f t="shared" si="20"/>
        <v>0.86956461695523846</v>
      </c>
      <c r="E70" s="114">
        <f t="shared" si="21"/>
        <v>8325</v>
      </c>
      <c r="F70" s="115" t="str">
        <f t="shared" si="22"/>
        <v>310</v>
      </c>
      <c r="G70" s="116" t="str">
        <f t="shared" si="23"/>
        <v>73아1047</v>
      </c>
      <c r="H70" s="117">
        <f t="shared" si="24"/>
        <v>6</v>
      </c>
      <c r="I70" s="118">
        <f t="shared" si="25"/>
        <v>1240.2670000000001</v>
      </c>
      <c r="J70" s="119">
        <f t="shared" si="26"/>
        <v>1.937497322214375E-3</v>
      </c>
      <c r="K70" s="119">
        <f t="shared" si="27"/>
        <v>0.41287639024648798</v>
      </c>
      <c r="L70" s="119">
        <f t="shared" si="28"/>
        <v>0.14109865053250631</v>
      </c>
      <c r="M70" s="120">
        <f t="shared" si="29"/>
        <v>14.776</v>
      </c>
      <c r="N70" s="121">
        <f t="shared" si="30"/>
        <v>0</v>
      </c>
      <c r="O70" s="121">
        <f t="shared" si="31"/>
        <v>6.4502240243431448</v>
      </c>
      <c r="P70" s="222">
        <f t="shared" si="32"/>
        <v>30</v>
      </c>
      <c r="Q70" s="223">
        <f t="shared" si="33"/>
        <v>0</v>
      </c>
      <c r="R70" s="223">
        <f t="shared" si="34"/>
        <v>80</v>
      </c>
      <c r="T70">
        <v>532</v>
      </c>
      <c r="U70">
        <v>8325</v>
      </c>
      <c r="V70" t="s">
        <v>328</v>
      </c>
      <c r="W70">
        <v>1240.2670000000001</v>
      </c>
      <c r="X70">
        <v>526.99699999999996</v>
      </c>
      <c r="Y70">
        <v>2.3530000000000002</v>
      </c>
      <c r="Z70">
        <v>14.776</v>
      </c>
      <c r="AA70">
        <v>64.372218000000004</v>
      </c>
      <c r="AB70">
        <v>0.124721</v>
      </c>
      <c r="AC70">
        <v>26.577769</v>
      </c>
      <c r="AD70" s="1">
        <v>175</v>
      </c>
      <c r="AE70">
        <v>0</v>
      </c>
      <c r="AF70">
        <v>80</v>
      </c>
      <c r="AG70">
        <v>107</v>
      </c>
      <c r="AH70">
        <v>19.267116000000001</v>
      </c>
      <c r="AI70">
        <v>12946.8</v>
      </c>
      <c r="AJ70">
        <v>1726</v>
      </c>
      <c r="AK70">
        <v>30</v>
      </c>
      <c r="AL70">
        <v>26626</v>
      </c>
      <c r="AM70" t="s">
        <v>329</v>
      </c>
      <c r="AN70" t="s">
        <v>473</v>
      </c>
      <c r="AO70">
        <v>338.42200000000003</v>
      </c>
      <c r="AR70" t="s">
        <v>118</v>
      </c>
      <c r="AS70" t="s">
        <v>119</v>
      </c>
      <c r="AT70" t="s">
        <v>192</v>
      </c>
      <c r="AU70" t="s">
        <v>328</v>
      </c>
      <c r="AV70" t="s">
        <v>48</v>
      </c>
      <c r="AW70">
        <v>6</v>
      </c>
      <c r="BB70">
        <v>0.86956461695523846</v>
      </c>
      <c r="BC70" t="s">
        <v>69</v>
      </c>
      <c r="BF70" t="s">
        <v>118</v>
      </c>
      <c r="BG70" t="s">
        <v>119</v>
      </c>
      <c r="BH70" t="s">
        <v>328</v>
      </c>
      <c r="BI70">
        <v>8325</v>
      </c>
      <c r="BJ70">
        <v>6</v>
      </c>
      <c r="BK70" t="s">
        <v>192</v>
      </c>
      <c r="BL70" t="s">
        <v>207</v>
      </c>
      <c r="BM70">
        <v>0.86956461695523846</v>
      </c>
      <c r="BN70" t="s">
        <v>69</v>
      </c>
      <c r="BO70" t="s">
        <v>177</v>
      </c>
      <c r="BP70">
        <v>1240.2670000000001</v>
      </c>
    </row>
    <row r="71" spans="1:68" ht="16.5">
      <c r="A71" s="127" t="str">
        <f t="shared" si="18"/>
        <v>청룡교통</v>
      </c>
      <c r="B71" s="128" t="str">
        <f t="shared" si="35"/>
        <v>최정오</v>
      </c>
      <c r="C71" s="129" t="str">
        <f t="shared" si="19"/>
        <v>A</v>
      </c>
      <c r="D71" s="130">
        <f t="shared" si="20"/>
        <v>0.95238364777300943</v>
      </c>
      <c r="E71" s="131">
        <f t="shared" si="21"/>
        <v>7377</v>
      </c>
      <c r="F71" s="132" t="str">
        <f t="shared" si="22"/>
        <v>43-1</v>
      </c>
      <c r="G71" s="133" t="str">
        <f t="shared" si="23"/>
        <v>73아1045</v>
      </c>
      <c r="H71" s="134">
        <f t="shared" si="24"/>
        <v>7</v>
      </c>
      <c r="I71" s="135">
        <f t="shared" si="25"/>
        <v>1663.7229999999997</v>
      </c>
      <c r="J71" s="136">
        <f t="shared" si="26"/>
        <v>4.5589010584816347E-2</v>
      </c>
      <c r="K71" s="136">
        <f t="shared" si="27"/>
        <v>0.33098470745424324</v>
      </c>
      <c r="L71" s="136">
        <f t="shared" si="28"/>
        <v>0.19053652561153511</v>
      </c>
      <c r="M71" s="137">
        <f t="shared" si="29"/>
        <v>12.685</v>
      </c>
      <c r="N71" s="138">
        <f t="shared" si="30"/>
        <v>0.36054485538545855</v>
      </c>
      <c r="O71" s="138">
        <f t="shared" si="31"/>
        <v>10.035165141561929</v>
      </c>
      <c r="P71" s="220">
        <f t="shared" si="32"/>
        <v>16</v>
      </c>
      <c r="Q71" s="221">
        <f t="shared" si="33"/>
        <v>6</v>
      </c>
      <c r="R71" s="221">
        <f t="shared" si="34"/>
        <v>167</v>
      </c>
      <c r="T71">
        <v>532</v>
      </c>
      <c r="U71">
        <v>7377</v>
      </c>
      <c r="V71" t="s">
        <v>358</v>
      </c>
      <c r="W71">
        <v>1664.1479999999999</v>
      </c>
      <c r="X71">
        <v>758.99400000000003</v>
      </c>
      <c r="Y71">
        <v>2.1930000000000001</v>
      </c>
      <c r="Z71">
        <v>12.685</v>
      </c>
      <c r="AA71">
        <v>97.031914999999998</v>
      </c>
      <c r="AB71">
        <v>4.4235889999999998</v>
      </c>
      <c r="AC71">
        <v>32.116079999999997</v>
      </c>
      <c r="AD71" s="1">
        <v>317</v>
      </c>
      <c r="AE71">
        <v>6</v>
      </c>
      <c r="AF71">
        <v>167</v>
      </c>
      <c r="AG71">
        <v>107</v>
      </c>
      <c r="AH71">
        <v>17.150521999999999</v>
      </c>
      <c r="AI71">
        <v>2845.9</v>
      </c>
      <c r="AJ71">
        <v>447.5</v>
      </c>
      <c r="AK71">
        <v>16</v>
      </c>
      <c r="AL71">
        <v>7449</v>
      </c>
      <c r="AM71" t="s">
        <v>357</v>
      </c>
      <c r="AN71" t="s">
        <v>474</v>
      </c>
      <c r="AO71">
        <v>479.68700000000001</v>
      </c>
      <c r="AR71" t="s">
        <v>118</v>
      </c>
      <c r="AS71" t="s">
        <v>121</v>
      </c>
      <c r="AT71" t="s">
        <v>206</v>
      </c>
      <c r="AU71" t="s">
        <v>358</v>
      </c>
      <c r="AV71" t="s">
        <v>48</v>
      </c>
      <c r="AW71">
        <v>7</v>
      </c>
      <c r="BB71">
        <v>0.95238364777300943</v>
      </c>
      <c r="BC71" t="s">
        <v>66</v>
      </c>
      <c r="BF71" t="s">
        <v>118</v>
      </c>
      <c r="BG71" t="s">
        <v>121</v>
      </c>
      <c r="BH71" t="s">
        <v>358</v>
      </c>
      <c r="BI71">
        <v>7377</v>
      </c>
      <c r="BJ71">
        <v>7</v>
      </c>
      <c r="BK71" t="s">
        <v>206</v>
      </c>
      <c r="BL71" t="s">
        <v>201</v>
      </c>
      <c r="BM71">
        <v>0.95238364777300943</v>
      </c>
      <c r="BN71" t="s">
        <v>66</v>
      </c>
      <c r="BO71" t="s">
        <v>178</v>
      </c>
      <c r="BP71">
        <v>1663.7229999999997</v>
      </c>
    </row>
    <row r="72" spans="1:68" ht="16.5">
      <c r="A72" s="110" t="str">
        <f t="shared" ref="A72:A77" si="36">BF72</f>
        <v>청룡교통</v>
      </c>
      <c r="B72" s="111" t="str">
        <f t="shared" si="35"/>
        <v>최창엽</v>
      </c>
      <c r="C72" s="112" t="str">
        <f t="shared" ref="C72:C77" si="37">BN72</f>
        <v>S</v>
      </c>
      <c r="D72" s="113">
        <f t="shared" ref="D72:D77" si="38">BM72</f>
        <v>1.0268181818181816</v>
      </c>
      <c r="E72" s="114">
        <f t="shared" ref="E72:E77" si="39">U72</f>
        <v>9211</v>
      </c>
      <c r="F72" s="115" t="str">
        <f t="shared" ref="F72:F77" si="40">BG72</f>
        <v>43-1</v>
      </c>
      <c r="G72" s="116" t="str">
        <f t="shared" ref="G72:G77" si="41">BK72</f>
        <v>73아1056</v>
      </c>
      <c r="H72" s="117">
        <f t="shared" ref="H72:H77" si="42">BJ72</f>
        <v>1</v>
      </c>
      <c r="I72" s="118">
        <f t="shared" ref="I72:I77" si="43">BP72</f>
        <v>2278.5129999999999</v>
      </c>
      <c r="J72" s="119">
        <f t="shared" ref="J72:J77" si="44">AB72/AA72</f>
        <v>7.8780301782473642E-3</v>
      </c>
      <c r="K72" s="119">
        <f t="shared" ref="K72:K77" si="45">AC72/AA72</f>
        <v>0.28751589790910004</v>
      </c>
      <c r="L72" s="119">
        <f t="shared" ref="L72:L77" si="46">AD72/I72</f>
        <v>3.6427266379432555E-2</v>
      </c>
      <c r="M72" s="120">
        <f t="shared" ref="M72:M77" si="47">Z72</f>
        <v>7.3849999999999998</v>
      </c>
      <c r="N72" s="121">
        <f t="shared" ref="N72:N77" si="48">AE72*100/W72</f>
        <v>0</v>
      </c>
      <c r="O72" s="121">
        <f t="shared" ref="O72:O77" si="49">AF72*100/W72</f>
        <v>4.4766038201230369</v>
      </c>
      <c r="P72" s="222">
        <f t="shared" ref="P72:P77" si="50">AK72</f>
        <v>0</v>
      </c>
      <c r="Q72" s="223">
        <f t="shared" ref="Q72:Q77" si="51">AE72</f>
        <v>0</v>
      </c>
      <c r="R72" s="223">
        <f t="shared" ref="R72:R77" si="52">AF72</f>
        <v>102</v>
      </c>
      <c r="T72">
        <v>532</v>
      </c>
      <c r="U72">
        <v>9211</v>
      </c>
      <c r="V72" t="s">
        <v>330</v>
      </c>
      <c r="W72">
        <v>2278.5129999999999</v>
      </c>
      <c r="X72">
        <v>1008.665</v>
      </c>
      <c r="Y72">
        <v>2.2589999999999999</v>
      </c>
      <c r="Z72">
        <v>7.3849999999999998</v>
      </c>
      <c r="AA72">
        <v>137.32937999999999</v>
      </c>
      <c r="AB72">
        <v>1.081885</v>
      </c>
      <c r="AC72">
        <v>39.484380000000002</v>
      </c>
      <c r="AD72" s="1">
        <v>83</v>
      </c>
      <c r="AE72">
        <v>0</v>
      </c>
      <c r="AF72">
        <v>102</v>
      </c>
      <c r="AG72">
        <v>81</v>
      </c>
      <c r="AH72">
        <v>16.591591000000001</v>
      </c>
      <c r="AI72">
        <v>658.8</v>
      </c>
      <c r="AJ72">
        <v>0</v>
      </c>
      <c r="AK72">
        <v>0</v>
      </c>
      <c r="AL72">
        <v>0</v>
      </c>
      <c r="AM72" t="s">
        <v>331</v>
      </c>
      <c r="AN72" t="s">
        <v>475</v>
      </c>
      <c r="AO72">
        <v>2278.5129999999999</v>
      </c>
      <c r="AR72" t="s">
        <v>118</v>
      </c>
      <c r="AS72" t="s">
        <v>121</v>
      </c>
      <c r="AT72" t="s">
        <v>208</v>
      </c>
      <c r="AU72" t="s">
        <v>330</v>
      </c>
      <c r="AV72" t="s">
        <v>48</v>
      </c>
      <c r="AW72">
        <v>1</v>
      </c>
      <c r="BB72">
        <v>1.0268181818181816</v>
      </c>
      <c r="BC72" t="s">
        <v>71</v>
      </c>
      <c r="BF72" t="s">
        <v>118</v>
      </c>
      <c r="BG72" t="s">
        <v>121</v>
      </c>
      <c r="BH72" t="s">
        <v>330</v>
      </c>
      <c r="BI72">
        <v>9211</v>
      </c>
      <c r="BJ72">
        <v>1</v>
      </c>
      <c r="BK72" t="s">
        <v>208</v>
      </c>
      <c r="BL72" t="s">
        <v>174</v>
      </c>
      <c r="BM72">
        <v>1.0268181818181816</v>
      </c>
      <c r="BN72" t="s">
        <v>71</v>
      </c>
      <c r="BO72" t="s">
        <v>176</v>
      </c>
      <c r="BP72">
        <v>2278.5129999999999</v>
      </c>
    </row>
    <row r="73" spans="1:68" ht="16.5">
      <c r="A73" s="127" t="str">
        <f t="shared" si="36"/>
        <v>청룡교통</v>
      </c>
      <c r="B73" s="128" t="str">
        <f t="shared" si="35"/>
        <v>허기범</v>
      </c>
      <c r="C73" s="129" t="str">
        <f t="shared" si="37"/>
        <v>C</v>
      </c>
      <c r="D73" s="130">
        <f t="shared" si="38"/>
        <v>0.89776264756529678</v>
      </c>
      <c r="E73" s="131">
        <f t="shared" si="39"/>
        <v>9593</v>
      </c>
      <c r="F73" s="132" t="str">
        <f t="shared" si="40"/>
        <v>310</v>
      </c>
      <c r="G73" s="133" t="str">
        <f t="shared" si="41"/>
        <v>73아1079</v>
      </c>
      <c r="H73" s="134">
        <f t="shared" si="42"/>
        <v>9</v>
      </c>
      <c r="I73" s="135">
        <f t="shared" si="43"/>
        <v>1562.076</v>
      </c>
      <c r="J73" s="136">
        <f t="shared" si="44"/>
        <v>3.0148744050730671E-2</v>
      </c>
      <c r="K73" s="136">
        <f t="shared" si="45"/>
        <v>0.38483913835078037</v>
      </c>
      <c r="L73" s="136">
        <f t="shared" si="46"/>
        <v>0.1920521152619975</v>
      </c>
      <c r="M73" s="137">
        <f t="shared" si="47"/>
        <v>15.46</v>
      </c>
      <c r="N73" s="138">
        <f t="shared" si="48"/>
        <v>0</v>
      </c>
      <c r="O73" s="138">
        <f t="shared" si="49"/>
        <v>4.2251465357639448</v>
      </c>
      <c r="P73" s="220">
        <f t="shared" si="50"/>
        <v>45</v>
      </c>
      <c r="Q73" s="221">
        <f t="shared" si="51"/>
        <v>0</v>
      </c>
      <c r="R73" s="221">
        <f t="shared" si="52"/>
        <v>66</v>
      </c>
      <c r="T73">
        <v>532</v>
      </c>
      <c r="U73">
        <v>9593</v>
      </c>
      <c r="V73" t="s">
        <v>332</v>
      </c>
      <c r="W73">
        <v>1562.076</v>
      </c>
      <c r="X73">
        <v>644.40899999999999</v>
      </c>
      <c r="Y73">
        <v>2.4239999999999999</v>
      </c>
      <c r="Z73">
        <v>15.46</v>
      </c>
      <c r="AA73">
        <v>77.227761000000001</v>
      </c>
      <c r="AB73">
        <v>2.3283200000000002</v>
      </c>
      <c r="AC73">
        <v>29.720265000000001</v>
      </c>
      <c r="AD73" s="1">
        <v>300</v>
      </c>
      <c r="AE73">
        <v>0</v>
      </c>
      <c r="AF73">
        <v>66</v>
      </c>
      <c r="AG73">
        <v>96</v>
      </c>
      <c r="AH73">
        <v>20.226870999999999</v>
      </c>
      <c r="AI73">
        <v>14010.7</v>
      </c>
      <c r="AJ73">
        <v>4052.1</v>
      </c>
      <c r="AK73">
        <v>45</v>
      </c>
      <c r="AL73">
        <v>21572</v>
      </c>
      <c r="AM73" t="s">
        <v>333</v>
      </c>
      <c r="AN73" t="s">
        <v>476</v>
      </c>
      <c r="AO73">
        <v>329.61900000000003</v>
      </c>
      <c r="AR73" t="s">
        <v>118</v>
      </c>
      <c r="AS73" t="s">
        <v>119</v>
      </c>
      <c r="AT73" t="s">
        <v>193</v>
      </c>
      <c r="AU73" t="s">
        <v>332</v>
      </c>
      <c r="AV73" t="s">
        <v>48</v>
      </c>
      <c r="AW73">
        <v>9</v>
      </c>
      <c r="BB73">
        <v>0.89776264756529678</v>
      </c>
      <c r="BC73" t="s">
        <v>69</v>
      </c>
      <c r="BF73" t="s">
        <v>118</v>
      </c>
      <c r="BG73" t="s">
        <v>119</v>
      </c>
      <c r="BH73" t="s">
        <v>332</v>
      </c>
      <c r="BI73">
        <v>9593</v>
      </c>
      <c r="BJ73">
        <v>9</v>
      </c>
      <c r="BK73" t="s">
        <v>193</v>
      </c>
      <c r="BL73" t="s">
        <v>195</v>
      </c>
      <c r="BM73">
        <v>0.89776264756529678</v>
      </c>
      <c r="BN73" t="s">
        <v>69</v>
      </c>
      <c r="BO73" t="s">
        <v>177</v>
      </c>
      <c r="BP73">
        <v>1562.076</v>
      </c>
    </row>
    <row r="74" spans="1:68" ht="16.5">
      <c r="A74" s="110" t="str">
        <f t="shared" si="36"/>
        <v>청룡교통</v>
      </c>
      <c r="B74" s="111" t="str">
        <f t="shared" si="35"/>
        <v>호광희</v>
      </c>
      <c r="C74" s="112" t="str">
        <f t="shared" si="37"/>
        <v>S</v>
      </c>
      <c r="D74" s="113">
        <f t="shared" si="38"/>
        <v>1.0159090909090909</v>
      </c>
      <c r="E74" s="114">
        <f t="shared" si="39"/>
        <v>6454</v>
      </c>
      <c r="F74" s="115" t="str">
        <f t="shared" si="40"/>
        <v>43</v>
      </c>
      <c r="G74" s="116" t="str">
        <f t="shared" si="41"/>
        <v>73아1732</v>
      </c>
      <c r="H74" s="117">
        <f t="shared" si="42"/>
        <v>1</v>
      </c>
      <c r="I74" s="118">
        <f t="shared" si="43"/>
        <v>2387.4839999999999</v>
      </c>
      <c r="J74" s="119">
        <f t="shared" si="44"/>
        <v>1.0228221148366299E-2</v>
      </c>
      <c r="K74" s="119">
        <f t="shared" si="45"/>
        <v>0.35590488030162881</v>
      </c>
      <c r="L74" s="119">
        <f t="shared" si="46"/>
        <v>0.16000107225849472</v>
      </c>
      <c r="M74" s="120">
        <f t="shared" si="47"/>
        <v>12.933999999999999</v>
      </c>
      <c r="N74" s="121">
        <f t="shared" si="48"/>
        <v>0</v>
      </c>
      <c r="O74" s="121">
        <f t="shared" si="49"/>
        <v>13.487001378857409</v>
      </c>
      <c r="P74" s="222">
        <f t="shared" si="50"/>
        <v>7</v>
      </c>
      <c r="Q74" s="223">
        <f t="shared" si="51"/>
        <v>0</v>
      </c>
      <c r="R74" s="223">
        <f t="shared" si="52"/>
        <v>322</v>
      </c>
      <c r="T74">
        <v>532</v>
      </c>
      <c r="U74">
        <v>6454</v>
      </c>
      <c r="V74" t="s">
        <v>360</v>
      </c>
      <c r="W74">
        <v>2387.4839999999999</v>
      </c>
      <c r="X74">
        <v>1068.26</v>
      </c>
      <c r="Y74">
        <v>2.2349999999999999</v>
      </c>
      <c r="Z74">
        <v>12.933999999999999</v>
      </c>
      <c r="AA74">
        <v>139.50578300000001</v>
      </c>
      <c r="AB74">
        <v>1.4268959999999999</v>
      </c>
      <c r="AC74">
        <v>49.650789000000003</v>
      </c>
      <c r="AD74" s="1">
        <v>382</v>
      </c>
      <c r="AE74">
        <v>0</v>
      </c>
      <c r="AF74">
        <v>322</v>
      </c>
      <c r="AG74">
        <v>95</v>
      </c>
      <c r="AH74">
        <v>17.113871</v>
      </c>
      <c r="AI74">
        <v>1210.9000000000001</v>
      </c>
      <c r="AJ74">
        <v>23.1</v>
      </c>
      <c r="AK74">
        <v>7</v>
      </c>
      <c r="AL74">
        <v>492</v>
      </c>
      <c r="AM74" t="s">
        <v>359</v>
      </c>
      <c r="AN74" t="s">
        <v>477</v>
      </c>
      <c r="AO74">
        <v>2387.4839999999999</v>
      </c>
      <c r="AR74" t="s">
        <v>118</v>
      </c>
      <c r="AS74" t="s">
        <v>120</v>
      </c>
      <c r="AT74" t="s">
        <v>205</v>
      </c>
      <c r="AU74" t="s">
        <v>360</v>
      </c>
      <c r="AV74" t="s">
        <v>48</v>
      </c>
      <c r="AW74">
        <v>1</v>
      </c>
      <c r="BB74">
        <v>1.0159090909090909</v>
      </c>
      <c r="BC74" t="s">
        <v>71</v>
      </c>
      <c r="BF74" t="s">
        <v>118</v>
      </c>
      <c r="BG74" t="s">
        <v>120</v>
      </c>
      <c r="BH74" t="s">
        <v>360</v>
      </c>
      <c r="BI74">
        <v>6454</v>
      </c>
      <c r="BJ74">
        <v>1</v>
      </c>
      <c r="BK74" t="s">
        <v>205</v>
      </c>
      <c r="BL74" t="s">
        <v>174</v>
      </c>
      <c r="BM74">
        <v>1.0159090909090909</v>
      </c>
      <c r="BN74" t="s">
        <v>71</v>
      </c>
      <c r="BO74" t="s">
        <v>176</v>
      </c>
      <c r="BP74">
        <v>2387.4839999999999</v>
      </c>
    </row>
    <row r="75" spans="1:68" ht="16.5">
      <c r="A75" s="127" t="str">
        <f t="shared" si="36"/>
        <v>청룡교통</v>
      </c>
      <c r="B75" s="128" t="str">
        <f t="shared" si="35"/>
        <v>홍국표</v>
      </c>
      <c r="C75" s="129" t="str">
        <f t="shared" si="37"/>
        <v>C</v>
      </c>
      <c r="D75" s="130">
        <f t="shared" si="38"/>
        <v>0.85</v>
      </c>
      <c r="E75" s="131">
        <f t="shared" si="39"/>
        <v>8327</v>
      </c>
      <c r="F75" s="132" t="str">
        <f t="shared" si="40"/>
        <v>310</v>
      </c>
      <c r="G75" s="133" t="str">
        <f t="shared" si="41"/>
        <v>73아1047</v>
      </c>
      <c r="H75" s="134">
        <f t="shared" si="42"/>
        <v>1</v>
      </c>
      <c r="I75" s="135">
        <f t="shared" si="43"/>
        <v>3984.009</v>
      </c>
      <c r="J75" s="136">
        <f t="shared" si="44"/>
        <v>1.201286524171306E-2</v>
      </c>
      <c r="K75" s="136">
        <f t="shared" si="45"/>
        <v>0.36439094150114737</v>
      </c>
      <c r="L75" s="136">
        <f t="shared" si="46"/>
        <v>0.17018033844803063</v>
      </c>
      <c r="M75" s="137">
        <f t="shared" si="47"/>
        <v>17.584</v>
      </c>
      <c r="N75" s="138">
        <f t="shared" si="48"/>
        <v>0</v>
      </c>
      <c r="O75" s="138">
        <f t="shared" si="49"/>
        <v>0.87851207163437628</v>
      </c>
      <c r="P75" s="220">
        <f t="shared" si="50"/>
        <v>83</v>
      </c>
      <c r="Q75" s="221">
        <f t="shared" si="51"/>
        <v>0</v>
      </c>
      <c r="R75" s="221">
        <f t="shared" si="52"/>
        <v>35</v>
      </c>
      <c r="T75">
        <v>532</v>
      </c>
      <c r="U75">
        <v>8327</v>
      </c>
      <c r="V75" t="s">
        <v>334</v>
      </c>
      <c r="W75">
        <v>3984.009</v>
      </c>
      <c r="X75">
        <v>1339.174</v>
      </c>
      <c r="Y75">
        <v>2.9750000000000001</v>
      </c>
      <c r="Z75">
        <v>17.584</v>
      </c>
      <c r="AA75">
        <v>133.65221099999999</v>
      </c>
      <c r="AB75">
        <v>1.6055459999999999</v>
      </c>
      <c r="AC75">
        <v>48.701655000000002</v>
      </c>
      <c r="AD75" s="1">
        <v>678</v>
      </c>
      <c r="AE75">
        <v>0</v>
      </c>
      <c r="AF75">
        <v>35</v>
      </c>
      <c r="AG75">
        <v>103</v>
      </c>
      <c r="AH75">
        <v>29.808776999999999</v>
      </c>
      <c r="AI75">
        <v>64475.3</v>
      </c>
      <c r="AJ75">
        <v>10707</v>
      </c>
      <c r="AK75">
        <v>83</v>
      </c>
      <c r="AL75">
        <v>80043</v>
      </c>
      <c r="AM75" t="s">
        <v>335</v>
      </c>
      <c r="AN75" t="s">
        <v>478</v>
      </c>
      <c r="AO75">
        <v>3984.009</v>
      </c>
      <c r="AR75" t="s">
        <v>118</v>
      </c>
      <c r="AS75" t="s">
        <v>119</v>
      </c>
      <c r="AT75" t="s">
        <v>192</v>
      </c>
      <c r="AU75" t="s">
        <v>334</v>
      </c>
      <c r="AV75" t="s">
        <v>48</v>
      </c>
      <c r="AW75">
        <v>1</v>
      </c>
      <c r="BB75">
        <v>0.85</v>
      </c>
      <c r="BC75" t="s">
        <v>69</v>
      </c>
      <c r="BF75" t="s">
        <v>118</v>
      </c>
      <c r="BG75" t="s">
        <v>119</v>
      </c>
      <c r="BH75" t="s">
        <v>334</v>
      </c>
      <c r="BI75">
        <v>8327</v>
      </c>
      <c r="BJ75">
        <v>1</v>
      </c>
      <c r="BK75" t="s">
        <v>192</v>
      </c>
      <c r="BL75" t="s">
        <v>174</v>
      </c>
      <c r="BM75">
        <v>0.85</v>
      </c>
      <c r="BN75" t="s">
        <v>69</v>
      </c>
      <c r="BO75" t="s">
        <v>177</v>
      </c>
      <c r="BP75">
        <v>3984.009</v>
      </c>
    </row>
    <row r="76" spans="1:68" ht="16.5">
      <c r="A76" s="110" t="str">
        <f t="shared" si="36"/>
        <v>청룡교통</v>
      </c>
      <c r="B76" s="111" t="str">
        <f t="shared" si="35"/>
        <v>황승준</v>
      </c>
      <c r="C76" s="112" t="str">
        <f t="shared" si="37"/>
        <v>C</v>
      </c>
      <c r="D76" s="113">
        <f t="shared" si="38"/>
        <v>0.85106927163496005</v>
      </c>
      <c r="E76" s="114">
        <f t="shared" si="39"/>
        <v>1294</v>
      </c>
      <c r="F76" s="115" t="str">
        <f t="shared" si="40"/>
        <v>43</v>
      </c>
      <c r="G76" s="116" t="str">
        <f t="shared" si="41"/>
        <v>73아1151</v>
      </c>
      <c r="H76" s="117">
        <f t="shared" si="42"/>
        <v>9</v>
      </c>
      <c r="I76" s="118">
        <f t="shared" si="43"/>
        <v>1986.7609999999997</v>
      </c>
      <c r="J76" s="119">
        <f t="shared" si="44"/>
        <v>3.1883022755047639E-2</v>
      </c>
      <c r="K76" s="119">
        <f t="shared" si="45"/>
        <v>0.35807710198928661</v>
      </c>
      <c r="L76" s="119">
        <f t="shared" si="46"/>
        <v>0.19780939931879077</v>
      </c>
      <c r="M76" s="120">
        <f t="shared" si="47"/>
        <v>13.894</v>
      </c>
      <c r="N76" s="121">
        <f t="shared" si="48"/>
        <v>0</v>
      </c>
      <c r="O76" s="121">
        <f t="shared" si="49"/>
        <v>13.816387743105622</v>
      </c>
      <c r="P76" s="222">
        <f t="shared" si="50"/>
        <v>37</v>
      </c>
      <c r="Q76" s="223">
        <f t="shared" si="51"/>
        <v>0</v>
      </c>
      <c r="R76" s="223">
        <f t="shared" si="52"/>
        <v>275</v>
      </c>
      <c r="T76">
        <v>532</v>
      </c>
      <c r="U76">
        <v>1294</v>
      </c>
      <c r="V76" t="s">
        <v>336</v>
      </c>
      <c r="W76">
        <v>1990.39</v>
      </c>
      <c r="X76">
        <v>945.89800000000002</v>
      </c>
      <c r="Y76">
        <v>2.1040000000000001</v>
      </c>
      <c r="Z76">
        <v>13.894</v>
      </c>
      <c r="AA76">
        <v>112.32830800000001</v>
      </c>
      <c r="AB76">
        <v>3.581366</v>
      </c>
      <c r="AC76">
        <v>40.222194999999999</v>
      </c>
      <c r="AD76" s="1">
        <v>393</v>
      </c>
      <c r="AE76">
        <v>0</v>
      </c>
      <c r="AF76">
        <v>275</v>
      </c>
      <c r="AG76">
        <v>94</v>
      </c>
      <c r="AH76">
        <v>17.719398000000002</v>
      </c>
      <c r="AI76">
        <v>8031.6</v>
      </c>
      <c r="AJ76">
        <v>1044.7</v>
      </c>
      <c r="AK76">
        <v>37</v>
      </c>
      <c r="AL76">
        <v>12410</v>
      </c>
      <c r="AM76" t="s">
        <v>337</v>
      </c>
      <c r="AN76" t="s">
        <v>479</v>
      </c>
      <c r="AO76">
        <v>358.48899999999998</v>
      </c>
      <c r="AR76" t="s">
        <v>118</v>
      </c>
      <c r="AS76" t="s">
        <v>120</v>
      </c>
      <c r="AT76" t="s">
        <v>204</v>
      </c>
      <c r="AU76" t="s">
        <v>336</v>
      </c>
      <c r="AV76" t="s">
        <v>48</v>
      </c>
      <c r="AW76">
        <v>9</v>
      </c>
      <c r="BB76">
        <v>0.85106927163496005</v>
      </c>
      <c r="BC76" t="s">
        <v>69</v>
      </c>
      <c r="BF76" t="s">
        <v>118</v>
      </c>
      <c r="BG76" t="s">
        <v>120</v>
      </c>
      <c r="BH76" t="s">
        <v>336</v>
      </c>
      <c r="BI76">
        <v>1294</v>
      </c>
      <c r="BJ76">
        <v>9</v>
      </c>
      <c r="BK76" t="s">
        <v>204</v>
      </c>
      <c r="BL76" t="s">
        <v>192</v>
      </c>
      <c r="BM76">
        <v>0.85106927163496005</v>
      </c>
      <c r="BN76" t="s">
        <v>69</v>
      </c>
      <c r="BO76" t="s">
        <v>177</v>
      </c>
      <c r="BP76">
        <v>1986.7609999999997</v>
      </c>
    </row>
    <row r="77" spans="1:68" ht="16.5">
      <c r="A77" s="127" t="str">
        <f t="shared" si="36"/>
        <v>청룡교통</v>
      </c>
      <c r="B77" s="128" t="str">
        <f t="shared" si="35"/>
        <v>황우상</v>
      </c>
      <c r="C77" s="129" t="str">
        <f t="shared" si="37"/>
        <v>D</v>
      </c>
      <c r="D77" s="130">
        <f t="shared" si="38"/>
        <v>0.81045454545454532</v>
      </c>
      <c r="E77" s="131">
        <f t="shared" si="39"/>
        <v>1212</v>
      </c>
      <c r="F77" s="132" t="str">
        <f t="shared" si="40"/>
        <v>43</v>
      </c>
      <c r="G77" s="133" t="str">
        <f t="shared" si="41"/>
        <v>73아1069</v>
      </c>
      <c r="H77" s="134">
        <f t="shared" si="42"/>
        <v>1</v>
      </c>
      <c r="I77" s="135">
        <f t="shared" si="43"/>
        <v>1664.6030000000001</v>
      </c>
      <c r="J77" s="136">
        <f t="shared" si="44"/>
        <v>2.6354923848161085E-2</v>
      </c>
      <c r="K77" s="136">
        <f t="shared" si="45"/>
        <v>0.31637892812381446</v>
      </c>
      <c r="L77" s="136">
        <f t="shared" si="46"/>
        <v>0.14477926568677335</v>
      </c>
      <c r="M77" s="137">
        <f t="shared" si="47"/>
        <v>14.013999999999999</v>
      </c>
      <c r="N77" s="138">
        <f t="shared" si="48"/>
        <v>0</v>
      </c>
      <c r="O77" s="138">
        <f t="shared" si="49"/>
        <v>13.757033959448588</v>
      </c>
      <c r="P77" s="220">
        <f t="shared" si="50"/>
        <v>4</v>
      </c>
      <c r="Q77" s="221">
        <f t="shared" si="51"/>
        <v>0</v>
      </c>
      <c r="R77" s="221">
        <f t="shared" si="52"/>
        <v>229</v>
      </c>
      <c r="T77">
        <v>532</v>
      </c>
      <c r="U77">
        <v>1212</v>
      </c>
      <c r="V77" t="s">
        <v>390</v>
      </c>
      <c r="W77">
        <v>1664.6030000000001</v>
      </c>
      <c r="X77">
        <v>933.43899999999996</v>
      </c>
      <c r="Y77">
        <v>1.7829999999999999</v>
      </c>
      <c r="Z77">
        <v>14.013999999999999</v>
      </c>
      <c r="AA77">
        <v>95.300522000000001</v>
      </c>
      <c r="AB77">
        <v>2.511638</v>
      </c>
      <c r="AC77">
        <v>30.151077000000001</v>
      </c>
      <c r="AD77" s="1">
        <v>241</v>
      </c>
      <c r="AE77">
        <v>0</v>
      </c>
      <c r="AF77">
        <v>229</v>
      </c>
      <c r="AG77">
        <v>93</v>
      </c>
      <c r="AH77">
        <v>17.466881999999998</v>
      </c>
      <c r="AI77">
        <v>1120.5</v>
      </c>
      <c r="AJ77">
        <v>57.2</v>
      </c>
      <c r="AK77">
        <v>4</v>
      </c>
      <c r="AL77">
        <v>794</v>
      </c>
      <c r="AM77" t="s">
        <v>391</v>
      </c>
      <c r="AN77" t="s">
        <v>480</v>
      </c>
      <c r="AO77">
        <v>1664.6030000000001</v>
      </c>
      <c r="AR77" t="s">
        <v>118</v>
      </c>
      <c r="AS77" t="s">
        <v>120</v>
      </c>
      <c r="AT77" t="s">
        <v>200</v>
      </c>
      <c r="AU77" t="s">
        <v>390</v>
      </c>
      <c r="AV77" t="s">
        <v>48</v>
      </c>
      <c r="AW77">
        <v>1</v>
      </c>
      <c r="BB77">
        <v>0.81045454545454532</v>
      </c>
      <c r="BC77" t="s">
        <v>67</v>
      </c>
      <c r="BF77" t="s">
        <v>118</v>
      </c>
      <c r="BG77" t="s">
        <v>120</v>
      </c>
      <c r="BH77" t="s">
        <v>390</v>
      </c>
      <c r="BI77">
        <v>1212</v>
      </c>
      <c r="BJ77">
        <v>1</v>
      </c>
      <c r="BK77" t="s">
        <v>200</v>
      </c>
      <c r="BL77" t="s">
        <v>174</v>
      </c>
      <c r="BM77">
        <v>0.81045454545454532</v>
      </c>
      <c r="BN77" t="s">
        <v>67</v>
      </c>
      <c r="BO77" t="s">
        <v>179</v>
      </c>
      <c r="BP77">
        <v>1664.6030000000001</v>
      </c>
    </row>
  </sheetData>
  <sortState xmlns:xlrd2="http://schemas.microsoft.com/office/spreadsheetml/2017/richdata2" ref="T4:AN77">
    <sortCondition ref="AB4:AB77"/>
    <sortCondition descending="1" ref="AD4:AD77"/>
  </sortState>
  <phoneticPr fontId="2" type="noConversion"/>
  <conditionalFormatting sqref="C5:D77">
    <cfRule type="containsText" dxfId="41" priority="1" operator="containsText" text="F">
      <formula>NOT(ISERROR(SEARCH("F",C5)))</formula>
    </cfRule>
    <cfRule type="containsText" dxfId="40" priority="2" operator="containsText" text="D">
      <formula>NOT(ISERROR(SEARCH("D",C5)))</formula>
    </cfRule>
    <cfRule type="containsText" dxfId="39" priority="3" operator="containsText" text="C">
      <formula>NOT(ISERROR(SEARCH("C",C5)))</formula>
    </cfRule>
    <cfRule type="containsText" dxfId="38" priority="4" operator="containsText" text="B">
      <formula>NOT(ISERROR(SEARCH("B",C5)))</formula>
    </cfRule>
    <cfRule type="containsText" dxfId="37" priority="5" operator="containsText" text="A">
      <formula>NOT(ISERROR(SEARCH("A",C5)))</formula>
    </cfRule>
    <cfRule type="containsText" dxfId="3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5" t="s">
        <v>401</v>
      </c>
      <c r="B2" s="276"/>
      <c r="C2" s="277"/>
      <c r="D2" s="278"/>
      <c r="E2" s="275"/>
      <c r="F2" s="279"/>
      <c r="G2" s="275"/>
      <c r="H2" s="275"/>
      <c r="I2" s="275"/>
      <c r="J2" s="275"/>
      <c r="K2" s="253"/>
      <c r="L2" s="253"/>
      <c r="M2" s="253"/>
      <c r="N2" s="253"/>
      <c r="O2" s="253"/>
      <c r="P2" s="253"/>
      <c r="Q2" s="253"/>
      <c r="R2" s="253"/>
    </row>
    <row r="3" spans="1:18">
      <c r="A3" s="253"/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</row>
    <row r="4" spans="1:18" ht="26.25">
      <c r="A4" s="280" t="s">
        <v>402</v>
      </c>
      <c r="B4" s="281"/>
      <c r="C4" s="282"/>
      <c r="D4" s="283"/>
      <c r="E4" s="284"/>
      <c r="F4" s="285"/>
      <c r="G4" s="253"/>
      <c r="H4" s="284"/>
      <c r="I4" s="253"/>
      <c r="J4" s="253"/>
      <c r="K4" s="253"/>
      <c r="L4" s="253"/>
      <c r="M4" s="253"/>
      <c r="N4" s="253"/>
      <c r="O4" s="253"/>
      <c r="P4" s="253"/>
      <c r="Q4" s="253"/>
      <c r="R4" s="253"/>
    </row>
    <row r="5" spans="1:18" ht="26.25">
      <c r="A5" s="256" t="s">
        <v>403</v>
      </c>
      <c r="B5" s="253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</row>
    <row r="6" spans="1:18" ht="17.25">
      <c r="A6" s="257" t="s">
        <v>404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</row>
    <row r="7" spans="1:18" ht="17.25">
      <c r="A7" s="257"/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</row>
    <row r="8" spans="1:18" ht="17.25">
      <c r="A8" s="254" t="s">
        <v>189</v>
      </c>
      <c r="B8" s="255"/>
      <c r="C8" s="255"/>
      <c r="D8" s="255"/>
      <c r="E8" s="255"/>
      <c r="F8" s="255"/>
      <c r="G8" s="255"/>
      <c r="H8" s="255"/>
      <c r="I8" s="255"/>
      <c r="J8" s="255"/>
      <c r="K8" s="255"/>
      <c r="L8" s="255"/>
      <c r="M8" s="255"/>
      <c r="N8" s="255"/>
      <c r="O8" s="255"/>
      <c r="P8" s="255"/>
      <c r="Q8" s="255"/>
      <c r="R8" s="255"/>
    </row>
    <row r="9" spans="1:18">
      <c r="A9" s="255"/>
      <c r="B9" s="255"/>
      <c r="C9" s="255"/>
      <c r="D9" s="255"/>
      <c r="E9" s="255"/>
      <c r="F9" s="255"/>
      <c r="G9" s="255"/>
      <c r="H9" s="255"/>
      <c r="I9" s="255"/>
      <c r="J9" s="255"/>
      <c r="K9" s="255"/>
      <c r="L9" s="255"/>
      <c r="M9" s="255"/>
      <c r="N9" s="255"/>
      <c r="O9" s="255"/>
      <c r="P9" s="255"/>
      <c r="Q9" s="255"/>
      <c r="R9" s="255"/>
    </row>
    <row r="10" spans="1:18">
      <c r="A10" s="255" t="s">
        <v>405</v>
      </c>
      <c r="B10" s="255"/>
      <c r="C10" s="255"/>
      <c r="D10" s="255"/>
      <c r="E10" s="255"/>
      <c r="F10" s="255"/>
      <c r="G10" s="255"/>
      <c r="H10" s="255"/>
      <c r="I10" s="255"/>
      <c r="J10" s="255"/>
      <c r="K10" s="255"/>
      <c r="L10" s="255"/>
      <c r="M10" s="255"/>
      <c r="N10" s="255"/>
      <c r="O10" s="255"/>
      <c r="P10" s="255"/>
      <c r="Q10" s="255"/>
      <c r="R10" s="255"/>
    </row>
    <row r="11" spans="1:18">
      <c r="A11" s="255"/>
      <c r="B11" s="255"/>
      <c r="C11" s="255"/>
      <c r="D11" s="255"/>
      <c r="E11" s="255"/>
      <c r="F11" s="255"/>
      <c r="G11" s="255"/>
      <c r="H11" s="255"/>
      <c r="I11" s="255"/>
      <c r="J11" s="255"/>
      <c r="K11" s="255"/>
      <c r="L11" s="255"/>
      <c r="M11" s="255"/>
      <c r="N11" s="255"/>
      <c r="O11" s="255"/>
      <c r="P11" s="255"/>
      <c r="Q11" s="255"/>
      <c r="R11" s="255"/>
    </row>
    <row r="12" spans="1:18">
      <c r="A12" s="253"/>
      <c r="B12" s="253"/>
      <c r="C12" s="253"/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</row>
    <row r="13" spans="1:18" ht="37.5" customHeight="1">
      <c r="A13" s="286" t="s">
        <v>0</v>
      </c>
      <c r="B13" s="287" t="s">
        <v>74</v>
      </c>
      <c r="C13" s="288" t="s">
        <v>65</v>
      </c>
      <c r="D13" s="288" t="s">
        <v>158</v>
      </c>
      <c r="E13" s="289" t="s">
        <v>144</v>
      </c>
      <c r="F13" s="287" t="s">
        <v>149</v>
      </c>
      <c r="G13" s="289" t="s">
        <v>147</v>
      </c>
      <c r="H13" s="289" t="s">
        <v>151</v>
      </c>
      <c r="I13" s="234" t="s">
        <v>153</v>
      </c>
      <c r="J13" s="289" t="s">
        <v>11</v>
      </c>
      <c r="K13" s="289" t="s">
        <v>12</v>
      </c>
      <c r="L13" s="289" t="s">
        <v>13</v>
      </c>
      <c r="M13" s="289" t="s">
        <v>106</v>
      </c>
      <c r="N13" s="289" t="s">
        <v>6</v>
      </c>
      <c r="O13" s="289" t="s">
        <v>7</v>
      </c>
      <c r="P13" s="289" t="s">
        <v>180</v>
      </c>
      <c r="Q13" s="290" t="s">
        <v>182</v>
      </c>
      <c r="R13" s="290" t="s">
        <v>183</v>
      </c>
    </row>
    <row r="14" spans="1:18" ht="16.5">
      <c r="A14" s="291" t="s">
        <v>118</v>
      </c>
      <c r="B14" s="292" t="s">
        <v>222</v>
      </c>
      <c r="C14" s="293" t="s">
        <v>67</v>
      </c>
      <c r="D14" s="294">
        <v>0.82227454365109998</v>
      </c>
      <c r="E14" s="295">
        <v>3639</v>
      </c>
      <c r="F14" s="237" t="s">
        <v>119</v>
      </c>
      <c r="G14" s="296" t="s">
        <v>193</v>
      </c>
      <c r="H14" s="297">
        <v>10</v>
      </c>
      <c r="I14" s="238">
        <v>2028.7159999999999</v>
      </c>
      <c r="J14" s="298">
        <v>4.7714881459013465E-3</v>
      </c>
      <c r="K14" s="298">
        <v>0.45905347053996914</v>
      </c>
      <c r="L14" s="298">
        <v>0.18731059448439311</v>
      </c>
      <c r="M14" s="299">
        <v>18.172999999999998</v>
      </c>
      <c r="N14" s="300">
        <v>0</v>
      </c>
      <c r="O14" s="300">
        <v>31.892093324053246</v>
      </c>
      <c r="P14" s="301">
        <v>65</v>
      </c>
      <c r="Q14" s="302">
        <v>0</v>
      </c>
      <c r="R14" s="302">
        <v>647</v>
      </c>
    </row>
    <row r="15" spans="1:18" ht="16.5">
      <c r="A15" s="291" t="s">
        <v>118</v>
      </c>
      <c r="B15" s="292" t="s">
        <v>388</v>
      </c>
      <c r="C15" s="293" t="s">
        <v>70</v>
      </c>
      <c r="D15" s="294">
        <v>0.71893762859991384</v>
      </c>
      <c r="E15" s="295">
        <v>333</v>
      </c>
      <c r="F15" s="237" t="s">
        <v>91</v>
      </c>
      <c r="G15" s="296" t="s">
        <v>219</v>
      </c>
      <c r="H15" s="297">
        <v>2</v>
      </c>
      <c r="I15" s="238">
        <v>2045.94</v>
      </c>
      <c r="J15" s="298">
        <v>8.249648414941918E-2</v>
      </c>
      <c r="K15" s="298">
        <v>0.3556635916266887</v>
      </c>
      <c r="L15" s="298">
        <v>0.15738486954651651</v>
      </c>
      <c r="M15" s="299">
        <v>13.647</v>
      </c>
      <c r="N15" s="300">
        <v>1.124177639617975</v>
      </c>
      <c r="O15" s="300">
        <v>21.506007018778654</v>
      </c>
      <c r="P15" s="301">
        <v>41</v>
      </c>
      <c r="Q15" s="302">
        <v>23</v>
      </c>
      <c r="R15" s="302">
        <v>440</v>
      </c>
    </row>
    <row r="16" spans="1:18" ht="16.5">
      <c r="A16" s="291" t="s">
        <v>118</v>
      </c>
      <c r="B16" s="292" t="s">
        <v>382</v>
      </c>
      <c r="C16" s="293" t="s">
        <v>67</v>
      </c>
      <c r="D16" s="294">
        <v>0.82139977519814777</v>
      </c>
      <c r="E16" s="295">
        <v>8003</v>
      </c>
      <c r="F16" s="237" t="s">
        <v>121</v>
      </c>
      <c r="G16" s="296" t="s">
        <v>212</v>
      </c>
      <c r="H16" s="297">
        <v>7</v>
      </c>
      <c r="I16" s="238">
        <v>766.73500000000001</v>
      </c>
      <c r="J16" s="298">
        <v>1.7386231699841069E-2</v>
      </c>
      <c r="K16" s="298">
        <v>0.37136736093857731</v>
      </c>
      <c r="L16" s="298">
        <v>0.20346012638004005</v>
      </c>
      <c r="M16" s="299">
        <v>15.025</v>
      </c>
      <c r="N16" s="300">
        <v>0</v>
      </c>
      <c r="O16" s="300">
        <v>26.475901060992388</v>
      </c>
      <c r="P16" s="301">
        <v>3</v>
      </c>
      <c r="Q16" s="302">
        <v>0</v>
      </c>
      <c r="R16" s="302">
        <v>203</v>
      </c>
    </row>
    <row r="17" spans="1:18" ht="16.5">
      <c r="A17" s="291" t="s">
        <v>118</v>
      </c>
      <c r="B17" s="292" t="s">
        <v>230</v>
      </c>
      <c r="C17" s="293" t="s">
        <v>70</v>
      </c>
      <c r="D17" s="294">
        <v>0.79008984841253638</v>
      </c>
      <c r="E17" s="295">
        <v>6643</v>
      </c>
      <c r="F17" s="237" t="s">
        <v>120</v>
      </c>
      <c r="G17" s="296" t="s">
        <v>200</v>
      </c>
      <c r="H17" s="297">
        <v>2</v>
      </c>
      <c r="I17" s="238">
        <v>1772.6220000000001</v>
      </c>
      <c r="J17" s="298">
        <v>1.7900949083763662E-2</v>
      </c>
      <c r="K17" s="298">
        <v>0.36691610872217573</v>
      </c>
      <c r="L17" s="298">
        <v>0.11000653269563392</v>
      </c>
      <c r="M17" s="299">
        <v>15.236000000000001</v>
      </c>
      <c r="N17" s="300">
        <v>5.6413606510581499E-2</v>
      </c>
      <c r="O17" s="300">
        <v>26.119499814399234</v>
      </c>
      <c r="P17" s="301">
        <v>25</v>
      </c>
      <c r="Q17" s="302">
        <v>1</v>
      </c>
      <c r="R17" s="302">
        <v>463</v>
      </c>
    </row>
    <row r="18" spans="1:18" ht="16.5">
      <c r="A18" s="291" t="s">
        <v>118</v>
      </c>
      <c r="B18" s="292" t="s">
        <v>238</v>
      </c>
      <c r="C18" s="293" t="s">
        <v>67</v>
      </c>
      <c r="D18" s="294">
        <v>0.81918339400897089</v>
      </c>
      <c r="E18" s="295">
        <v>9359</v>
      </c>
      <c r="F18" s="237" t="s">
        <v>121</v>
      </c>
      <c r="G18" s="296" t="s">
        <v>207</v>
      </c>
      <c r="H18" s="297">
        <v>2</v>
      </c>
      <c r="I18" s="238">
        <v>1982.0170000000001</v>
      </c>
      <c r="J18" s="298">
        <v>4.4867107911630205E-2</v>
      </c>
      <c r="K18" s="298">
        <v>0.38087343152211511</v>
      </c>
      <c r="L18" s="298">
        <v>0.23912429127314913</v>
      </c>
      <c r="M18" s="299">
        <v>15.143000000000001</v>
      </c>
      <c r="N18" s="300">
        <v>0</v>
      </c>
      <c r="O18" s="300">
        <v>7.9716773367735998</v>
      </c>
      <c r="P18" s="301">
        <v>51</v>
      </c>
      <c r="Q18" s="302">
        <v>0</v>
      </c>
      <c r="R18" s="302">
        <v>159</v>
      </c>
    </row>
    <row r="19" spans="1:18" ht="16.5">
      <c r="A19" s="291" t="s">
        <v>118</v>
      </c>
      <c r="B19" s="292" t="s">
        <v>246</v>
      </c>
      <c r="C19" s="293" t="s">
        <v>67</v>
      </c>
      <c r="D19" s="294">
        <v>0.8</v>
      </c>
      <c r="E19" s="295">
        <v>7264</v>
      </c>
      <c r="F19" s="237" t="s">
        <v>121</v>
      </c>
      <c r="G19" s="296" t="s">
        <v>207</v>
      </c>
      <c r="H19" s="297">
        <v>1</v>
      </c>
      <c r="I19" s="238">
        <v>2130.6419999999998</v>
      </c>
      <c r="J19" s="298">
        <v>1.0010729656453209E-2</v>
      </c>
      <c r="K19" s="298">
        <v>0.47706386307034393</v>
      </c>
      <c r="L19" s="298">
        <v>0.21355065750135407</v>
      </c>
      <c r="M19" s="299">
        <v>16.123000000000001</v>
      </c>
      <c r="N19" s="300">
        <v>0.23467105219929019</v>
      </c>
      <c r="O19" s="300">
        <v>13.939460500637837</v>
      </c>
      <c r="P19" s="301">
        <v>103</v>
      </c>
      <c r="Q19" s="302">
        <v>5</v>
      </c>
      <c r="R19" s="302">
        <v>297</v>
      </c>
    </row>
    <row r="20" spans="1:18" ht="16.5">
      <c r="A20" s="291" t="s">
        <v>118</v>
      </c>
      <c r="B20" s="292" t="s">
        <v>248</v>
      </c>
      <c r="C20" s="293" t="s">
        <v>70</v>
      </c>
      <c r="D20" s="294">
        <v>0.7804545454545454</v>
      </c>
      <c r="E20" s="295">
        <v>2484</v>
      </c>
      <c r="F20" s="237" t="s">
        <v>120</v>
      </c>
      <c r="G20" s="296" t="s">
        <v>200</v>
      </c>
      <c r="H20" s="297">
        <v>1</v>
      </c>
      <c r="I20" s="238">
        <v>590.20600000000002</v>
      </c>
      <c r="J20" s="298">
        <v>1.0103582255688181E-2</v>
      </c>
      <c r="K20" s="298">
        <v>0.38456112091255601</v>
      </c>
      <c r="L20" s="298">
        <v>0.16265507297452075</v>
      </c>
      <c r="M20" s="299">
        <v>15.548999999999999</v>
      </c>
      <c r="N20" s="300">
        <v>0.16943236768179246</v>
      </c>
      <c r="O20" s="300">
        <v>41.172065346675566</v>
      </c>
      <c r="P20" s="301">
        <v>14</v>
      </c>
      <c r="Q20" s="302">
        <v>1</v>
      </c>
      <c r="R20" s="302">
        <v>243</v>
      </c>
    </row>
    <row r="21" spans="1:18" ht="16.5">
      <c r="A21" s="291" t="s">
        <v>118</v>
      </c>
      <c r="B21" s="292" t="s">
        <v>252</v>
      </c>
      <c r="C21" s="293" t="s">
        <v>67</v>
      </c>
      <c r="D21" s="294">
        <v>0.84613548612800538</v>
      </c>
      <c r="E21" s="295">
        <v>7069</v>
      </c>
      <c r="F21" s="237" t="s">
        <v>119</v>
      </c>
      <c r="G21" s="296" t="s">
        <v>193</v>
      </c>
      <c r="H21" s="297">
        <v>9</v>
      </c>
      <c r="I21" s="238">
        <v>1941.923</v>
      </c>
      <c r="J21" s="298">
        <v>1.0630735831448994E-2</v>
      </c>
      <c r="K21" s="298">
        <v>0.42334979990033128</v>
      </c>
      <c r="L21" s="298">
        <v>0.16911463093430437</v>
      </c>
      <c r="M21" s="299">
        <v>16.515999999999998</v>
      </c>
      <c r="N21" s="300">
        <v>0</v>
      </c>
      <c r="O21" s="300">
        <v>8.3422463197562422</v>
      </c>
      <c r="P21" s="301">
        <v>55</v>
      </c>
      <c r="Q21" s="302">
        <v>0</v>
      </c>
      <c r="R21" s="302">
        <v>162</v>
      </c>
    </row>
    <row r="22" spans="1:18" ht="16.5">
      <c r="A22" s="291" t="s">
        <v>118</v>
      </c>
      <c r="B22" s="292" t="s">
        <v>256</v>
      </c>
      <c r="C22" s="293" t="s">
        <v>70</v>
      </c>
      <c r="D22" s="294">
        <v>0.78818181818181809</v>
      </c>
      <c r="E22" s="295">
        <v>6515</v>
      </c>
      <c r="F22" s="237" t="s">
        <v>120</v>
      </c>
      <c r="G22" s="296" t="s">
        <v>204</v>
      </c>
      <c r="H22" s="297">
        <v>1</v>
      </c>
      <c r="I22" s="238">
        <v>2235.8420000000001</v>
      </c>
      <c r="J22" s="298">
        <v>2.4644304853546496E-2</v>
      </c>
      <c r="K22" s="298">
        <v>0.39052985505316562</v>
      </c>
      <c r="L22" s="298">
        <v>0.20886985753018325</v>
      </c>
      <c r="M22" s="299">
        <v>15.311999999999999</v>
      </c>
      <c r="N22" s="300">
        <v>0</v>
      </c>
      <c r="O22" s="300">
        <v>32.068455642214431</v>
      </c>
      <c r="P22" s="301">
        <v>50</v>
      </c>
      <c r="Q22" s="302">
        <v>0</v>
      </c>
      <c r="R22" s="302">
        <v>717</v>
      </c>
    </row>
    <row r="23" spans="1:18" ht="16.5">
      <c r="A23" s="291" t="s">
        <v>118</v>
      </c>
      <c r="B23" s="292" t="s">
        <v>262</v>
      </c>
      <c r="C23" s="293" t="s">
        <v>67</v>
      </c>
      <c r="D23" s="294">
        <v>0.81285714285714294</v>
      </c>
      <c r="E23" s="295">
        <v>5</v>
      </c>
      <c r="F23" s="237" t="s">
        <v>119</v>
      </c>
      <c r="G23" s="296" t="s">
        <v>192</v>
      </c>
      <c r="H23" s="297">
        <v>1</v>
      </c>
      <c r="I23" s="238">
        <v>3362.0610000000001</v>
      </c>
      <c r="J23" s="298">
        <v>1.3117820860364497E-2</v>
      </c>
      <c r="K23" s="298">
        <v>0.39575925890608749</v>
      </c>
      <c r="L23" s="298">
        <v>0.18500556652600889</v>
      </c>
      <c r="M23" s="299">
        <v>21.603999999999999</v>
      </c>
      <c r="N23" s="300">
        <v>0</v>
      </c>
      <c r="O23" s="300">
        <v>8.2984811994785339</v>
      </c>
      <c r="P23" s="301">
        <v>65</v>
      </c>
      <c r="Q23" s="302">
        <v>0</v>
      </c>
      <c r="R23" s="302">
        <v>279</v>
      </c>
    </row>
    <row r="24" spans="1:18" ht="16.5">
      <c r="A24" s="291" t="s">
        <v>118</v>
      </c>
      <c r="B24" s="292" t="s">
        <v>266</v>
      </c>
      <c r="C24" s="293" t="s">
        <v>67</v>
      </c>
      <c r="D24" s="294">
        <v>0.84269230769230763</v>
      </c>
      <c r="E24" s="295">
        <v>5023</v>
      </c>
      <c r="F24" s="237" t="s">
        <v>122</v>
      </c>
      <c r="G24" s="296" t="s">
        <v>213</v>
      </c>
      <c r="H24" s="297">
        <v>1</v>
      </c>
      <c r="I24" s="238">
        <v>2651.498</v>
      </c>
      <c r="J24" s="298">
        <v>8.9125723142122002E-3</v>
      </c>
      <c r="K24" s="298">
        <v>0.36253537543118958</v>
      </c>
      <c r="L24" s="298">
        <v>0.16368105878262024</v>
      </c>
      <c r="M24" s="299">
        <v>11.444000000000001</v>
      </c>
      <c r="N24" s="300">
        <v>0</v>
      </c>
      <c r="O24" s="300">
        <v>14.406950335244455</v>
      </c>
      <c r="P24" s="301">
        <v>66</v>
      </c>
      <c r="Q24" s="302">
        <v>0</v>
      </c>
      <c r="R24" s="302">
        <v>382</v>
      </c>
    </row>
    <row r="25" spans="1:18" ht="16.5">
      <c r="A25" s="291" t="s">
        <v>118</v>
      </c>
      <c r="B25" s="292" t="s">
        <v>270</v>
      </c>
      <c r="C25" s="293" t="s">
        <v>70</v>
      </c>
      <c r="D25" s="294">
        <v>0.78590909090909089</v>
      </c>
      <c r="E25" s="295">
        <v>981</v>
      </c>
      <c r="F25" s="237" t="s">
        <v>120</v>
      </c>
      <c r="G25" s="296" t="s">
        <v>204</v>
      </c>
      <c r="H25" s="297">
        <v>1</v>
      </c>
      <c r="I25" s="238">
        <v>1967.2639999999999</v>
      </c>
      <c r="J25" s="298">
        <v>1.6240897901198568E-2</v>
      </c>
      <c r="K25" s="298">
        <v>0.36211487122017638</v>
      </c>
      <c r="L25" s="298">
        <v>0.20180311335946777</v>
      </c>
      <c r="M25" s="299">
        <v>15.198</v>
      </c>
      <c r="N25" s="300">
        <v>0</v>
      </c>
      <c r="O25" s="300">
        <v>46.917953055614298</v>
      </c>
      <c r="P25" s="301">
        <v>25</v>
      </c>
      <c r="Q25" s="302">
        <v>0</v>
      </c>
      <c r="R25" s="302">
        <v>923</v>
      </c>
    </row>
    <row r="26" spans="1:18" ht="16.5">
      <c r="A26" s="291" t="s">
        <v>118</v>
      </c>
      <c r="B26" s="292" t="s">
        <v>272</v>
      </c>
      <c r="C26" s="293" t="s">
        <v>67</v>
      </c>
      <c r="D26" s="294">
        <v>0.82280754687892221</v>
      </c>
      <c r="E26" s="295">
        <v>1149</v>
      </c>
      <c r="F26" s="237" t="s">
        <v>121</v>
      </c>
      <c r="G26" s="296" t="s">
        <v>211</v>
      </c>
      <c r="H26" s="297">
        <v>2</v>
      </c>
      <c r="I26" s="238">
        <v>2287.6880000000001</v>
      </c>
      <c r="J26" s="298">
        <v>6.1550377496337003E-2</v>
      </c>
      <c r="K26" s="298">
        <v>0.33911671899745238</v>
      </c>
      <c r="L26" s="298">
        <v>0.11146624889407995</v>
      </c>
      <c r="M26" s="299">
        <v>11.547000000000001</v>
      </c>
      <c r="N26" s="300">
        <v>0</v>
      </c>
      <c r="O26" s="300">
        <v>19.889075783061326</v>
      </c>
      <c r="P26" s="301">
        <v>41</v>
      </c>
      <c r="Q26" s="302">
        <v>0</v>
      </c>
      <c r="R26" s="302">
        <v>455</v>
      </c>
    </row>
    <row r="27" spans="1:18" ht="16.5">
      <c r="A27" s="291" t="s">
        <v>118</v>
      </c>
      <c r="B27" s="292" t="s">
        <v>352</v>
      </c>
      <c r="C27" s="293" t="s">
        <v>70</v>
      </c>
      <c r="D27" s="294">
        <v>0.73659746667842452</v>
      </c>
      <c r="E27" s="295">
        <v>5828</v>
      </c>
      <c r="F27" s="237" t="s">
        <v>119</v>
      </c>
      <c r="G27" s="296" t="s">
        <v>195</v>
      </c>
      <c r="H27" s="297">
        <v>5</v>
      </c>
      <c r="I27" s="238">
        <v>880.64400000000001</v>
      </c>
      <c r="J27" s="298">
        <v>3.903146222004706E-3</v>
      </c>
      <c r="K27" s="298">
        <v>0.41272149752741988</v>
      </c>
      <c r="L27" s="298">
        <v>0.1129273898393312</v>
      </c>
      <c r="M27" s="299">
        <v>18.913</v>
      </c>
      <c r="N27" s="300">
        <v>0</v>
      </c>
      <c r="O27" s="300">
        <v>35.882831200803047</v>
      </c>
      <c r="P27" s="301">
        <v>22</v>
      </c>
      <c r="Q27" s="302">
        <v>0</v>
      </c>
      <c r="R27" s="302">
        <v>333</v>
      </c>
    </row>
    <row r="28" spans="1:18" ht="16.5">
      <c r="A28" s="291" t="s">
        <v>118</v>
      </c>
      <c r="B28" s="292" t="s">
        <v>276</v>
      </c>
      <c r="C28" s="293" t="s">
        <v>67</v>
      </c>
      <c r="D28" s="294">
        <v>0.84380952380952379</v>
      </c>
      <c r="E28" s="295">
        <v>9966</v>
      </c>
      <c r="F28" s="237" t="s">
        <v>120</v>
      </c>
      <c r="G28" s="296" t="s">
        <v>196</v>
      </c>
      <c r="H28" s="297">
        <v>1</v>
      </c>
      <c r="I28" s="238">
        <v>2124.4029999999998</v>
      </c>
      <c r="J28" s="298">
        <v>6.9028237971009727E-3</v>
      </c>
      <c r="K28" s="298">
        <v>0.34966901732873013</v>
      </c>
      <c r="L28" s="298">
        <v>8.0493202090187232E-2</v>
      </c>
      <c r="M28" s="299">
        <v>18.719000000000001</v>
      </c>
      <c r="N28" s="300">
        <v>0</v>
      </c>
      <c r="O28" s="300">
        <v>34.692099380390637</v>
      </c>
      <c r="P28" s="301">
        <v>4</v>
      </c>
      <c r="Q28" s="302">
        <v>0</v>
      </c>
      <c r="R28" s="302">
        <v>737</v>
      </c>
    </row>
    <row r="29" spans="1:18" ht="16.5">
      <c r="A29" s="291" t="s">
        <v>118</v>
      </c>
      <c r="B29" s="292" t="s">
        <v>278</v>
      </c>
      <c r="C29" s="293" t="s">
        <v>67</v>
      </c>
      <c r="D29" s="294">
        <v>0.81535922662840976</v>
      </c>
      <c r="E29" s="295">
        <v>3018</v>
      </c>
      <c r="F29" s="237" t="s">
        <v>119</v>
      </c>
      <c r="G29" s="296" t="s">
        <v>192</v>
      </c>
      <c r="H29" s="297">
        <v>8</v>
      </c>
      <c r="I29" s="238">
        <v>1345.9320000000002</v>
      </c>
      <c r="J29" s="298">
        <v>1.7647100477237398E-2</v>
      </c>
      <c r="K29" s="298">
        <v>0.40036161485485683</v>
      </c>
      <c r="L29" s="298">
        <v>0.18574489647322451</v>
      </c>
      <c r="M29" s="299">
        <v>17.065999999999999</v>
      </c>
      <c r="N29" s="300">
        <v>7.4297958589289781E-2</v>
      </c>
      <c r="O29" s="300">
        <v>11.441885622750627</v>
      </c>
      <c r="P29" s="301">
        <v>34</v>
      </c>
      <c r="Q29" s="302">
        <v>1</v>
      </c>
      <c r="R29" s="302">
        <v>154</v>
      </c>
    </row>
    <row r="30" spans="1:18" ht="16.5">
      <c r="A30" s="291" t="s">
        <v>118</v>
      </c>
      <c r="B30" s="292" t="s">
        <v>356</v>
      </c>
      <c r="C30" s="293" t="s">
        <v>67</v>
      </c>
      <c r="D30" s="294">
        <v>0.81902591814313164</v>
      </c>
      <c r="E30" s="295">
        <v>3430</v>
      </c>
      <c r="F30" s="237" t="s">
        <v>122</v>
      </c>
      <c r="G30" s="296" t="s">
        <v>215</v>
      </c>
      <c r="H30" s="297">
        <v>2</v>
      </c>
      <c r="I30" s="238">
        <v>2497.7330000000002</v>
      </c>
      <c r="J30" s="298">
        <v>2.8070520144659425E-2</v>
      </c>
      <c r="K30" s="298">
        <v>0.34310951851301175</v>
      </c>
      <c r="L30" s="298">
        <v>0.12331181915761212</v>
      </c>
      <c r="M30" s="299">
        <v>12.657</v>
      </c>
      <c r="N30" s="300">
        <v>0</v>
      </c>
      <c r="O30" s="300">
        <v>2.6023598198846711</v>
      </c>
      <c r="P30" s="301">
        <v>53</v>
      </c>
      <c r="Q30" s="302">
        <v>0</v>
      </c>
      <c r="R30" s="302">
        <v>65</v>
      </c>
    </row>
    <row r="31" spans="1:18" ht="16.5">
      <c r="A31" s="291" t="s">
        <v>118</v>
      </c>
      <c r="B31" s="292" t="s">
        <v>282</v>
      </c>
      <c r="C31" s="293" t="s">
        <v>67</v>
      </c>
      <c r="D31" s="294">
        <v>0.83566766896199207</v>
      </c>
      <c r="E31" s="295">
        <v>325</v>
      </c>
      <c r="F31" s="237" t="s">
        <v>120</v>
      </c>
      <c r="G31" s="296" t="s">
        <v>199</v>
      </c>
      <c r="H31" s="297">
        <v>2</v>
      </c>
      <c r="I31" s="238">
        <v>1681.1110000000001</v>
      </c>
      <c r="J31" s="298">
        <v>2.4850322086965261E-3</v>
      </c>
      <c r="K31" s="298">
        <v>0.36214133098127316</v>
      </c>
      <c r="L31" s="298">
        <v>0.17250496844051344</v>
      </c>
      <c r="M31" s="299">
        <v>15.561999999999999</v>
      </c>
      <c r="N31" s="300">
        <v>0</v>
      </c>
      <c r="O31" s="300">
        <v>40.984801122590952</v>
      </c>
      <c r="P31" s="301">
        <v>29</v>
      </c>
      <c r="Q31" s="302">
        <v>0</v>
      </c>
      <c r="R31" s="302">
        <v>689</v>
      </c>
    </row>
    <row r="32" spans="1:18" ht="16.5">
      <c r="A32" s="291" t="s">
        <v>118</v>
      </c>
      <c r="B32" s="292" t="s">
        <v>347</v>
      </c>
      <c r="C32" s="293" t="s">
        <v>67</v>
      </c>
      <c r="D32" s="294">
        <v>0.83304954518711183</v>
      </c>
      <c r="E32" s="295">
        <v>1235</v>
      </c>
      <c r="F32" s="237" t="s">
        <v>119</v>
      </c>
      <c r="G32" s="296" t="s">
        <v>192</v>
      </c>
      <c r="H32" s="297">
        <v>15</v>
      </c>
      <c r="I32" s="238">
        <v>2160.1130000000003</v>
      </c>
      <c r="J32" s="298">
        <v>7.875776231230705E-2</v>
      </c>
      <c r="K32" s="298">
        <v>0.32728830819089194</v>
      </c>
      <c r="L32" s="298">
        <v>0.10508709498067927</v>
      </c>
      <c r="M32" s="299">
        <v>14.819000000000001</v>
      </c>
      <c r="N32" s="300">
        <v>0</v>
      </c>
      <c r="O32" s="300">
        <v>16.110268305408095</v>
      </c>
      <c r="P32" s="301">
        <v>29</v>
      </c>
      <c r="Q32" s="302">
        <v>0</v>
      </c>
      <c r="R32" s="302">
        <v>348</v>
      </c>
    </row>
    <row r="33" spans="1:18" ht="16.5">
      <c r="A33" s="291" t="s">
        <v>118</v>
      </c>
      <c r="B33" s="292" t="s">
        <v>288</v>
      </c>
      <c r="C33" s="293" t="s">
        <v>67</v>
      </c>
      <c r="D33" s="294">
        <v>0.80863636363636349</v>
      </c>
      <c r="E33" s="295">
        <v>1443</v>
      </c>
      <c r="F33" s="237" t="s">
        <v>121</v>
      </c>
      <c r="G33" s="296" t="s">
        <v>206</v>
      </c>
      <c r="H33" s="297">
        <v>1</v>
      </c>
      <c r="I33" s="238">
        <v>1332.3589999999999</v>
      </c>
      <c r="J33" s="298">
        <v>2.620879035731917E-2</v>
      </c>
      <c r="K33" s="298">
        <v>0.43443288320409224</v>
      </c>
      <c r="L33" s="298">
        <v>0.22066124820712738</v>
      </c>
      <c r="M33" s="299">
        <v>16.489999999999998</v>
      </c>
      <c r="N33" s="300">
        <v>1.0507678486053684</v>
      </c>
      <c r="O33" s="300">
        <v>34.975558389292978</v>
      </c>
      <c r="P33" s="301">
        <v>47</v>
      </c>
      <c r="Q33" s="302">
        <v>14</v>
      </c>
      <c r="R33" s="302">
        <v>466</v>
      </c>
    </row>
    <row r="34" spans="1:18" ht="16.5">
      <c r="A34" s="291" t="s">
        <v>118</v>
      </c>
      <c r="B34" s="292" t="s">
        <v>294</v>
      </c>
      <c r="C34" s="293" t="s">
        <v>67</v>
      </c>
      <c r="D34" s="294">
        <v>0.83434740093261617</v>
      </c>
      <c r="E34" s="295">
        <v>4636</v>
      </c>
      <c r="F34" s="237" t="s">
        <v>119</v>
      </c>
      <c r="G34" s="296" t="s">
        <v>195</v>
      </c>
      <c r="H34" s="297">
        <v>10</v>
      </c>
      <c r="I34" s="238">
        <v>1572.0010000000002</v>
      </c>
      <c r="J34" s="298">
        <v>8.4565155595864271E-3</v>
      </c>
      <c r="K34" s="298">
        <v>0.43735861580804164</v>
      </c>
      <c r="L34" s="298">
        <v>0.15521618624924538</v>
      </c>
      <c r="M34" s="299">
        <v>15.827</v>
      </c>
      <c r="N34" s="300">
        <v>0</v>
      </c>
      <c r="O34" s="300">
        <v>16.221363726867857</v>
      </c>
      <c r="P34" s="301">
        <v>55</v>
      </c>
      <c r="Q34" s="302">
        <v>0</v>
      </c>
      <c r="R34" s="302">
        <v>255</v>
      </c>
    </row>
    <row r="35" spans="1:18" ht="16.5">
      <c r="A35" s="291" t="s">
        <v>118</v>
      </c>
      <c r="B35" s="292" t="s">
        <v>300</v>
      </c>
      <c r="C35" s="293" t="s">
        <v>70</v>
      </c>
      <c r="D35" s="294">
        <v>0.74731370076014025</v>
      </c>
      <c r="E35" s="295">
        <v>6865</v>
      </c>
      <c r="F35" s="237" t="s">
        <v>122</v>
      </c>
      <c r="G35" s="296" t="s">
        <v>217</v>
      </c>
      <c r="H35" s="297">
        <v>2</v>
      </c>
      <c r="I35" s="238">
        <v>2152.0790000000002</v>
      </c>
      <c r="J35" s="298">
        <v>2.5054253534802375E-2</v>
      </c>
      <c r="K35" s="298">
        <v>0.31316056415144555</v>
      </c>
      <c r="L35" s="298">
        <v>0.15566343057108961</v>
      </c>
      <c r="M35" s="299">
        <v>14.288</v>
      </c>
      <c r="N35" s="300">
        <v>0</v>
      </c>
      <c r="O35" s="300">
        <v>2.8809351329574793</v>
      </c>
      <c r="P35" s="301">
        <v>38</v>
      </c>
      <c r="Q35" s="302">
        <v>0</v>
      </c>
      <c r="R35" s="302">
        <v>62</v>
      </c>
    </row>
    <row r="36" spans="1:18" ht="16.5">
      <c r="A36" s="291" t="s">
        <v>118</v>
      </c>
      <c r="B36" s="292" t="s">
        <v>308</v>
      </c>
      <c r="C36" s="293" t="s">
        <v>67</v>
      </c>
      <c r="D36" s="294">
        <v>0.81981113997463928</v>
      </c>
      <c r="E36" s="295">
        <v>151</v>
      </c>
      <c r="F36" s="237" t="s">
        <v>119</v>
      </c>
      <c r="G36" s="296" t="s">
        <v>193</v>
      </c>
      <c r="H36" s="297">
        <v>3</v>
      </c>
      <c r="I36" s="238">
        <v>4783.4949999999999</v>
      </c>
      <c r="J36" s="298">
        <v>4.6835416140722105E-2</v>
      </c>
      <c r="K36" s="298">
        <v>0.23456854714895994</v>
      </c>
      <c r="L36" s="298">
        <v>0.15030850873681273</v>
      </c>
      <c r="M36" s="299">
        <v>22.827000000000002</v>
      </c>
      <c r="N36" s="300">
        <v>0</v>
      </c>
      <c r="O36" s="300">
        <v>12.438603991433043</v>
      </c>
      <c r="P36" s="301">
        <v>18</v>
      </c>
      <c r="Q36" s="302">
        <v>0</v>
      </c>
      <c r="R36" s="302">
        <v>595</v>
      </c>
    </row>
    <row r="37" spans="1:18" ht="16.5">
      <c r="A37" s="291" t="s">
        <v>118</v>
      </c>
      <c r="B37" s="292" t="s">
        <v>310</v>
      </c>
      <c r="C37" s="293" t="s">
        <v>67</v>
      </c>
      <c r="D37" s="294">
        <v>0.83935839278074864</v>
      </c>
      <c r="E37" s="295">
        <v>1234</v>
      </c>
      <c r="F37" s="237" t="s">
        <v>122</v>
      </c>
      <c r="G37" s="296" t="s">
        <v>217</v>
      </c>
      <c r="H37" s="297">
        <v>9</v>
      </c>
      <c r="I37" s="238">
        <v>1362.9639999999999</v>
      </c>
      <c r="J37" s="298">
        <v>3.0857832655000653E-2</v>
      </c>
      <c r="K37" s="298">
        <v>0.38241731612609753</v>
      </c>
      <c r="L37" s="298">
        <v>0.16864840350902055</v>
      </c>
      <c r="M37" s="299">
        <v>15.223000000000001</v>
      </c>
      <c r="N37" s="300">
        <v>0</v>
      </c>
      <c r="O37" s="300">
        <v>15.407596972480565</v>
      </c>
      <c r="P37" s="301">
        <v>46</v>
      </c>
      <c r="Q37" s="302">
        <v>0</v>
      </c>
      <c r="R37" s="302">
        <v>236</v>
      </c>
    </row>
    <row r="38" spans="1:18" ht="16.5">
      <c r="A38" s="291" t="s">
        <v>118</v>
      </c>
      <c r="B38" s="292" t="s">
        <v>312</v>
      </c>
      <c r="C38" s="293" t="s">
        <v>67</v>
      </c>
      <c r="D38" s="294">
        <v>0.84285714285714286</v>
      </c>
      <c r="E38" s="295">
        <v>4077</v>
      </c>
      <c r="F38" s="237" t="s">
        <v>120</v>
      </c>
      <c r="G38" s="296" t="s">
        <v>196</v>
      </c>
      <c r="H38" s="297">
        <v>1</v>
      </c>
      <c r="I38" s="238">
        <v>1861.866</v>
      </c>
      <c r="J38" s="298">
        <v>1.1394727704201853E-2</v>
      </c>
      <c r="K38" s="298">
        <v>0.34020976433411881</v>
      </c>
      <c r="L38" s="298">
        <v>0.16488834319977916</v>
      </c>
      <c r="M38" s="299">
        <v>18.21</v>
      </c>
      <c r="N38" s="300">
        <v>5.3709558045530667E-2</v>
      </c>
      <c r="O38" s="300">
        <v>17.670444596979589</v>
      </c>
      <c r="P38" s="301">
        <v>1</v>
      </c>
      <c r="Q38" s="302">
        <v>1</v>
      </c>
      <c r="R38" s="302">
        <v>329</v>
      </c>
    </row>
    <row r="39" spans="1:18" ht="16.5">
      <c r="A39" s="291" t="s">
        <v>118</v>
      </c>
      <c r="B39" s="292" t="s">
        <v>316</v>
      </c>
      <c r="C39" s="293" t="s">
        <v>70</v>
      </c>
      <c r="D39" s="294">
        <v>0.73979658558353056</v>
      </c>
      <c r="E39" s="295">
        <v>5114</v>
      </c>
      <c r="F39" s="237" t="s">
        <v>122</v>
      </c>
      <c r="G39" s="296" t="s">
        <v>216</v>
      </c>
      <c r="H39" s="297">
        <v>3</v>
      </c>
      <c r="I39" s="238">
        <v>526.39</v>
      </c>
      <c r="J39" s="298">
        <v>2.3681960141847022E-2</v>
      </c>
      <c r="K39" s="298">
        <v>0.453618087284201</v>
      </c>
      <c r="L39" s="298">
        <v>0.26882835641329872</v>
      </c>
      <c r="M39" s="299">
        <v>17.222000000000001</v>
      </c>
      <c r="N39" s="300">
        <v>0</v>
      </c>
      <c r="O39" s="300">
        <v>39.134482038032637</v>
      </c>
      <c r="P39" s="301">
        <v>20</v>
      </c>
      <c r="Q39" s="302">
        <v>0</v>
      </c>
      <c r="R39" s="302">
        <v>236</v>
      </c>
    </row>
    <row r="40" spans="1:18" ht="16.5">
      <c r="A40" s="291" t="s">
        <v>118</v>
      </c>
      <c r="B40" s="292" t="s">
        <v>324</v>
      </c>
      <c r="C40" s="293" t="s">
        <v>67</v>
      </c>
      <c r="D40" s="294">
        <v>0.8014977028059731</v>
      </c>
      <c r="E40" s="295">
        <v>11</v>
      </c>
      <c r="F40" s="237" t="s">
        <v>121</v>
      </c>
      <c r="G40" s="296" t="s">
        <v>207</v>
      </c>
      <c r="H40" s="297">
        <v>8</v>
      </c>
      <c r="I40" s="238">
        <v>1415.8530000000001</v>
      </c>
      <c r="J40" s="298">
        <v>1.9763702240599111E-2</v>
      </c>
      <c r="K40" s="298">
        <v>0.40730914153142056</v>
      </c>
      <c r="L40" s="298">
        <v>0.1857537470344732</v>
      </c>
      <c r="M40" s="299">
        <v>16.609000000000002</v>
      </c>
      <c r="N40" s="300">
        <v>0</v>
      </c>
      <c r="O40" s="300">
        <v>25.638254818826528</v>
      </c>
      <c r="P40" s="301">
        <v>36</v>
      </c>
      <c r="Q40" s="302">
        <v>0</v>
      </c>
      <c r="R40" s="302">
        <v>363</v>
      </c>
    </row>
    <row r="41" spans="1:18" ht="16.5">
      <c r="A41" s="291" t="s">
        <v>118</v>
      </c>
      <c r="B41" s="292" t="s">
        <v>390</v>
      </c>
      <c r="C41" s="293" t="s">
        <v>67</v>
      </c>
      <c r="D41" s="294">
        <v>0.81045454545454532</v>
      </c>
      <c r="E41" s="295">
        <v>1212</v>
      </c>
      <c r="F41" s="237" t="s">
        <v>120</v>
      </c>
      <c r="G41" s="296" t="s">
        <v>200</v>
      </c>
      <c r="H41" s="297">
        <v>1</v>
      </c>
      <c r="I41" s="238">
        <v>1664.6030000000001</v>
      </c>
      <c r="J41" s="298">
        <v>2.6354923848161085E-2</v>
      </c>
      <c r="K41" s="298">
        <v>0.31637892812381446</v>
      </c>
      <c r="L41" s="298">
        <v>0.14477926568677335</v>
      </c>
      <c r="M41" s="299">
        <v>14.013999999999999</v>
      </c>
      <c r="N41" s="300">
        <v>0</v>
      </c>
      <c r="O41" s="300">
        <v>13.757033959448588</v>
      </c>
      <c r="P41" s="301">
        <v>4</v>
      </c>
      <c r="Q41" s="302">
        <v>0</v>
      </c>
      <c r="R41" s="302">
        <v>229</v>
      </c>
    </row>
  </sheetData>
  <phoneticPr fontId="2" type="noConversion"/>
  <conditionalFormatting sqref="C14:D41">
    <cfRule type="containsText" dxfId="35" priority="1" operator="containsText" text="F">
      <formula>NOT(ISERROR(SEARCH("F",C14)))</formula>
    </cfRule>
    <cfRule type="containsText" dxfId="34" priority="2" operator="containsText" text="D">
      <formula>NOT(ISERROR(SEARCH("D",C14)))</formula>
    </cfRule>
    <cfRule type="containsText" dxfId="33" priority="3" operator="containsText" text="C">
      <formula>NOT(ISERROR(SEARCH("C",C14)))</formula>
    </cfRule>
    <cfRule type="containsText" dxfId="32" priority="4" operator="containsText" text="B">
      <formula>NOT(ISERROR(SEARCH("B",C14)))</formula>
    </cfRule>
    <cfRule type="containsText" dxfId="31" priority="5" operator="containsText" text="A">
      <formula>NOT(ISERROR(SEARCH("A",C14)))</formula>
    </cfRule>
    <cfRule type="containsText" dxfId="3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8A9F-4318-4881-9691-162597FBA25D}">
  <sheetPr>
    <tabColor rgb="FFFF0000"/>
  </sheetPr>
  <dimension ref="A1:M39"/>
  <sheetViews>
    <sheetView showGridLines="0" workbookViewId="0"/>
  </sheetViews>
  <sheetFormatPr defaultRowHeight="13.5"/>
  <cols>
    <col min="1" max="16384" width="9.140625" style="253"/>
  </cols>
  <sheetData>
    <row r="1" spans="1:13">
      <c r="A1" s="248"/>
      <c r="B1" s="249"/>
      <c r="C1" s="250"/>
      <c r="D1" s="251"/>
      <c r="E1" s="251"/>
      <c r="F1" s="252"/>
      <c r="G1" s="251"/>
      <c r="H1" s="251"/>
      <c r="I1" s="251"/>
      <c r="J1" s="251"/>
      <c r="K1" s="251"/>
      <c r="L1" s="251"/>
      <c r="M1" s="251"/>
    </row>
    <row r="2" spans="1:13" ht="41.25">
      <c r="A2" s="313" t="s">
        <v>400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</row>
    <row r="4" spans="1:13" ht="17.25">
      <c r="A4" s="254" t="s">
        <v>338</v>
      </c>
      <c r="B4" s="255"/>
      <c r="C4" s="255"/>
      <c r="D4" s="255"/>
      <c r="E4" s="255"/>
      <c r="F4" s="255"/>
      <c r="G4" s="255"/>
      <c r="H4" s="255"/>
      <c r="I4" s="255"/>
      <c r="J4" s="255"/>
      <c r="K4" s="255"/>
      <c r="L4" s="255"/>
      <c r="M4" s="255"/>
    </row>
    <row r="5" spans="1:13" ht="26.25">
      <c r="A5" s="256" t="s">
        <v>339</v>
      </c>
    </row>
    <row r="6" spans="1:13" ht="26.25">
      <c r="A6" s="256" t="s">
        <v>340</v>
      </c>
    </row>
    <row r="7" spans="1:13" ht="26.25">
      <c r="A7" s="256"/>
    </row>
    <row r="8" spans="1:13" ht="17.25">
      <c r="A8" s="257" t="s">
        <v>341</v>
      </c>
    </row>
    <row r="9" spans="1:13" ht="40.5">
      <c r="A9" s="240" t="s">
        <v>0</v>
      </c>
      <c r="B9" s="241" t="s">
        <v>74</v>
      </c>
      <c r="C9" s="233" t="s">
        <v>65</v>
      </c>
      <c r="D9" s="233" t="s">
        <v>158</v>
      </c>
      <c r="E9" s="242" t="s">
        <v>144</v>
      </c>
      <c r="F9" s="241" t="s">
        <v>149</v>
      </c>
      <c r="G9" s="242" t="s">
        <v>147</v>
      </c>
      <c r="H9" s="242" t="s">
        <v>151</v>
      </c>
      <c r="I9" s="234" t="s">
        <v>153</v>
      </c>
      <c r="J9" s="242" t="s">
        <v>11</v>
      </c>
      <c r="K9" s="242" t="s">
        <v>12</v>
      </c>
      <c r="L9" s="242" t="s">
        <v>13</v>
      </c>
      <c r="M9" s="242" t="s">
        <v>180</v>
      </c>
    </row>
    <row r="10" spans="1:13" ht="16.5">
      <c r="A10" s="243" t="s">
        <v>118</v>
      </c>
      <c r="B10" s="244" t="s">
        <v>220</v>
      </c>
      <c r="C10" s="235" t="s">
        <v>69</v>
      </c>
      <c r="D10" s="236">
        <v>0.86333049355874925</v>
      </c>
      <c r="E10" s="245">
        <v>9899</v>
      </c>
      <c r="F10" s="237" t="s">
        <v>122</v>
      </c>
      <c r="G10" s="246" t="s">
        <v>216</v>
      </c>
      <c r="H10" s="247">
        <v>2</v>
      </c>
      <c r="I10" s="238">
        <v>1907.925</v>
      </c>
      <c r="J10" s="239">
        <v>4.6414433854220664E-2</v>
      </c>
      <c r="K10" s="239">
        <v>0.4155220440677464</v>
      </c>
      <c r="L10" s="239">
        <v>0.24634092010954309</v>
      </c>
      <c r="M10" s="258">
        <v>79</v>
      </c>
    </row>
    <row r="11" spans="1:13" ht="16.5">
      <c r="A11" s="243" t="s">
        <v>118</v>
      </c>
      <c r="B11" s="244" t="s">
        <v>222</v>
      </c>
      <c r="C11" s="235" t="s">
        <v>67</v>
      </c>
      <c r="D11" s="236">
        <v>0.82227454365109998</v>
      </c>
      <c r="E11" s="245">
        <v>3639</v>
      </c>
      <c r="F11" s="237" t="s">
        <v>119</v>
      </c>
      <c r="G11" s="246" t="s">
        <v>193</v>
      </c>
      <c r="H11" s="247">
        <v>10</v>
      </c>
      <c r="I11" s="238">
        <v>2028.7159999999999</v>
      </c>
      <c r="J11" s="239">
        <v>4.7714881459013465E-3</v>
      </c>
      <c r="K11" s="239">
        <v>0.45905347053996914</v>
      </c>
      <c r="L11" s="239">
        <v>0.18731059448439311</v>
      </c>
      <c r="M11" s="258">
        <v>65</v>
      </c>
    </row>
    <row r="12" spans="1:13" ht="16.5">
      <c r="A12" s="243" t="s">
        <v>118</v>
      </c>
      <c r="B12" s="244" t="s">
        <v>224</v>
      </c>
      <c r="C12" s="235" t="s">
        <v>69</v>
      </c>
      <c r="D12" s="236">
        <v>0.86771557945761146</v>
      </c>
      <c r="E12" s="245">
        <v>3605</v>
      </c>
      <c r="F12" s="237" t="s">
        <v>119</v>
      </c>
      <c r="G12" s="246" t="s">
        <v>195</v>
      </c>
      <c r="H12" s="247">
        <v>3</v>
      </c>
      <c r="I12" s="238">
        <v>5617.0839999999998</v>
      </c>
      <c r="J12" s="239">
        <v>8.5527503581318234E-2</v>
      </c>
      <c r="K12" s="239">
        <v>0.24502500605884561</v>
      </c>
      <c r="L12" s="239">
        <v>0.11269192342503691</v>
      </c>
      <c r="M12" s="258">
        <v>54</v>
      </c>
    </row>
    <row r="13" spans="1:13" ht="16.5">
      <c r="A13" s="243" t="s">
        <v>118</v>
      </c>
      <c r="B13" s="244" t="s">
        <v>388</v>
      </c>
      <c r="C13" s="235" t="s">
        <v>70</v>
      </c>
      <c r="D13" s="236">
        <v>0.71893762859991384</v>
      </c>
      <c r="E13" s="245">
        <v>333</v>
      </c>
      <c r="F13" s="237" t="s">
        <v>91</v>
      </c>
      <c r="G13" s="246" t="s">
        <v>219</v>
      </c>
      <c r="H13" s="247">
        <v>2</v>
      </c>
      <c r="I13" s="238">
        <v>2045.94</v>
      </c>
      <c r="J13" s="239">
        <v>8.249648414941918E-2</v>
      </c>
      <c r="K13" s="239">
        <v>0.3556635916266887</v>
      </c>
      <c r="L13" s="239">
        <v>0.15738486954651651</v>
      </c>
      <c r="M13" s="258">
        <v>41</v>
      </c>
    </row>
    <row r="14" spans="1:13" ht="16.5">
      <c r="A14" s="243" t="s">
        <v>118</v>
      </c>
      <c r="B14" s="244" t="s">
        <v>226</v>
      </c>
      <c r="C14" s="235" t="s">
        <v>69</v>
      </c>
      <c r="D14" s="236">
        <v>0.85897967395423502</v>
      </c>
      <c r="E14" s="245">
        <v>5776</v>
      </c>
      <c r="F14" s="237" t="s">
        <v>121</v>
      </c>
      <c r="G14" s="246" t="s">
        <v>211</v>
      </c>
      <c r="H14" s="247">
        <v>2</v>
      </c>
      <c r="I14" s="238">
        <v>2306.3020000000001</v>
      </c>
      <c r="J14" s="239">
        <v>2.8602132858905022E-2</v>
      </c>
      <c r="K14" s="239">
        <v>0.35070728692495584</v>
      </c>
      <c r="L14" s="239">
        <v>6.2437616582737207E-2</v>
      </c>
      <c r="M14" s="258">
        <v>30</v>
      </c>
    </row>
    <row r="15" spans="1:13" ht="16.5">
      <c r="A15" s="243" t="s">
        <v>118</v>
      </c>
      <c r="B15" s="244" t="s">
        <v>238</v>
      </c>
      <c r="C15" s="235" t="s">
        <v>67</v>
      </c>
      <c r="D15" s="236">
        <v>0.81918339400897089</v>
      </c>
      <c r="E15" s="245">
        <v>9359</v>
      </c>
      <c r="F15" s="237" t="s">
        <v>121</v>
      </c>
      <c r="G15" s="246" t="s">
        <v>207</v>
      </c>
      <c r="H15" s="247">
        <v>2</v>
      </c>
      <c r="I15" s="238">
        <v>1982.0170000000001</v>
      </c>
      <c r="J15" s="239">
        <v>4.4867107911630205E-2</v>
      </c>
      <c r="K15" s="239">
        <v>0.38087343152211511</v>
      </c>
      <c r="L15" s="239">
        <v>0.23912429127314913</v>
      </c>
      <c r="M15" s="258">
        <v>51</v>
      </c>
    </row>
    <row r="16" spans="1:13" ht="16.5">
      <c r="A16" s="243" t="s">
        <v>118</v>
      </c>
      <c r="B16" s="244" t="s">
        <v>246</v>
      </c>
      <c r="C16" s="235" t="s">
        <v>67</v>
      </c>
      <c r="D16" s="236">
        <v>0.8</v>
      </c>
      <c r="E16" s="245">
        <v>7264</v>
      </c>
      <c r="F16" s="237" t="s">
        <v>121</v>
      </c>
      <c r="G16" s="246" t="s">
        <v>207</v>
      </c>
      <c r="H16" s="247">
        <v>1</v>
      </c>
      <c r="I16" s="238">
        <v>2130.6419999999998</v>
      </c>
      <c r="J16" s="239">
        <v>1.0010729656453209E-2</v>
      </c>
      <c r="K16" s="239">
        <v>0.47706386307034393</v>
      </c>
      <c r="L16" s="239">
        <v>0.21355065750135407</v>
      </c>
      <c r="M16" s="258">
        <v>103</v>
      </c>
    </row>
    <row r="17" spans="1:13" ht="16.5">
      <c r="A17" s="243" t="s">
        <v>118</v>
      </c>
      <c r="B17" s="244" t="s">
        <v>252</v>
      </c>
      <c r="C17" s="235" t="s">
        <v>67</v>
      </c>
      <c r="D17" s="236">
        <v>0.84613548612800538</v>
      </c>
      <c r="E17" s="245">
        <v>7069</v>
      </c>
      <c r="F17" s="237" t="s">
        <v>119</v>
      </c>
      <c r="G17" s="246" t="s">
        <v>193</v>
      </c>
      <c r="H17" s="247">
        <v>9</v>
      </c>
      <c r="I17" s="238">
        <v>1941.923</v>
      </c>
      <c r="J17" s="239">
        <v>1.0630735831448994E-2</v>
      </c>
      <c r="K17" s="239">
        <v>0.42334979990033128</v>
      </c>
      <c r="L17" s="239">
        <v>0.16911463093430437</v>
      </c>
      <c r="M17" s="258">
        <v>55</v>
      </c>
    </row>
    <row r="18" spans="1:13" ht="16.5">
      <c r="A18" s="243" t="s">
        <v>118</v>
      </c>
      <c r="B18" s="244" t="s">
        <v>254</v>
      </c>
      <c r="C18" s="235" t="s">
        <v>69</v>
      </c>
      <c r="D18" s="236">
        <v>0.8899999999999999</v>
      </c>
      <c r="E18" s="245">
        <v>1393</v>
      </c>
      <c r="F18" s="237" t="s">
        <v>120</v>
      </c>
      <c r="G18" s="246" t="s">
        <v>199</v>
      </c>
      <c r="H18" s="247">
        <v>1</v>
      </c>
      <c r="I18" s="238">
        <v>2169.9940000000001</v>
      </c>
      <c r="J18" s="239">
        <v>2.1015713874457057E-2</v>
      </c>
      <c r="K18" s="239">
        <v>0.40618728934244658</v>
      </c>
      <c r="L18" s="239">
        <v>0.1737331992623021</v>
      </c>
      <c r="M18" s="258">
        <v>42</v>
      </c>
    </row>
    <row r="19" spans="1:13" ht="16.5">
      <c r="A19" s="243" t="s">
        <v>118</v>
      </c>
      <c r="B19" s="244" t="s">
        <v>256</v>
      </c>
      <c r="C19" s="235" t="s">
        <v>70</v>
      </c>
      <c r="D19" s="236">
        <v>0.78818181818181809</v>
      </c>
      <c r="E19" s="245">
        <v>6515</v>
      </c>
      <c r="F19" s="237" t="s">
        <v>120</v>
      </c>
      <c r="G19" s="246" t="s">
        <v>204</v>
      </c>
      <c r="H19" s="247">
        <v>1</v>
      </c>
      <c r="I19" s="238">
        <v>2235.8420000000001</v>
      </c>
      <c r="J19" s="239">
        <v>2.4644304853546496E-2</v>
      </c>
      <c r="K19" s="239">
        <v>0.39052985505316562</v>
      </c>
      <c r="L19" s="239">
        <v>0.20886985753018325</v>
      </c>
      <c r="M19" s="258">
        <v>50</v>
      </c>
    </row>
    <row r="20" spans="1:13" ht="16.5">
      <c r="A20" s="243" t="s">
        <v>118</v>
      </c>
      <c r="B20" s="244" t="s">
        <v>258</v>
      </c>
      <c r="C20" s="235" t="s">
        <v>69</v>
      </c>
      <c r="D20" s="236">
        <v>0.89074234770226091</v>
      </c>
      <c r="E20" s="245">
        <v>4679</v>
      </c>
      <c r="F20" s="237" t="s">
        <v>119</v>
      </c>
      <c r="G20" s="246" t="s">
        <v>194</v>
      </c>
      <c r="H20" s="247">
        <v>9</v>
      </c>
      <c r="I20" s="238">
        <v>1485.2179999999998</v>
      </c>
      <c r="J20" s="239">
        <v>1.7300718247561138E-2</v>
      </c>
      <c r="K20" s="239">
        <v>0.36192796537787641</v>
      </c>
      <c r="L20" s="239">
        <v>0.14759209779995114</v>
      </c>
      <c r="M20" s="258">
        <v>30</v>
      </c>
    </row>
    <row r="21" spans="1:13" ht="16.5">
      <c r="A21" s="243" t="s">
        <v>118</v>
      </c>
      <c r="B21" s="244" t="s">
        <v>262</v>
      </c>
      <c r="C21" s="235" t="s">
        <v>67</v>
      </c>
      <c r="D21" s="236">
        <v>0.81285714285714294</v>
      </c>
      <c r="E21" s="245">
        <v>5</v>
      </c>
      <c r="F21" s="237" t="s">
        <v>119</v>
      </c>
      <c r="G21" s="246" t="s">
        <v>192</v>
      </c>
      <c r="H21" s="247">
        <v>1</v>
      </c>
      <c r="I21" s="238">
        <v>3362.0610000000001</v>
      </c>
      <c r="J21" s="239">
        <v>1.3117820860364497E-2</v>
      </c>
      <c r="K21" s="239">
        <v>0.39575925890608749</v>
      </c>
      <c r="L21" s="239">
        <v>0.18500556652600889</v>
      </c>
      <c r="M21" s="258">
        <v>65</v>
      </c>
    </row>
    <row r="22" spans="1:13" ht="16.5">
      <c r="A22" s="243" t="s">
        <v>118</v>
      </c>
      <c r="B22" s="244" t="s">
        <v>264</v>
      </c>
      <c r="C22" s="235" t="s">
        <v>68</v>
      </c>
      <c r="D22" s="236">
        <v>0.91304347826086962</v>
      </c>
      <c r="E22" s="245">
        <v>4432</v>
      </c>
      <c r="F22" s="237" t="s">
        <v>121</v>
      </c>
      <c r="G22" s="246" t="s">
        <v>212</v>
      </c>
      <c r="H22" s="247">
        <v>1</v>
      </c>
      <c r="I22" s="238">
        <v>2275.2469999999998</v>
      </c>
      <c r="J22" s="239">
        <v>4.9727887711080408E-2</v>
      </c>
      <c r="K22" s="239">
        <v>0.35699063966930228</v>
      </c>
      <c r="L22" s="239">
        <v>0.17888167746183162</v>
      </c>
      <c r="M22" s="258">
        <v>34</v>
      </c>
    </row>
    <row r="23" spans="1:13" ht="16.5">
      <c r="A23" s="243" t="s">
        <v>118</v>
      </c>
      <c r="B23" s="244" t="s">
        <v>266</v>
      </c>
      <c r="C23" s="235" t="s">
        <v>67</v>
      </c>
      <c r="D23" s="236">
        <v>0.84269230769230763</v>
      </c>
      <c r="E23" s="245">
        <v>5023</v>
      </c>
      <c r="F23" s="237" t="s">
        <v>122</v>
      </c>
      <c r="G23" s="246" t="s">
        <v>213</v>
      </c>
      <c r="H23" s="247">
        <v>1</v>
      </c>
      <c r="I23" s="238">
        <v>2651.498</v>
      </c>
      <c r="J23" s="239">
        <v>8.9125723142122002E-3</v>
      </c>
      <c r="K23" s="239">
        <v>0.36253537543118958</v>
      </c>
      <c r="L23" s="239">
        <v>0.16368105878262024</v>
      </c>
      <c r="M23" s="258">
        <v>66</v>
      </c>
    </row>
    <row r="24" spans="1:13" ht="16.5">
      <c r="A24" s="243" t="s">
        <v>118</v>
      </c>
      <c r="B24" s="244" t="s">
        <v>272</v>
      </c>
      <c r="C24" s="235" t="s">
        <v>67</v>
      </c>
      <c r="D24" s="236">
        <v>0.82280754687892221</v>
      </c>
      <c r="E24" s="245">
        <v>1149</v>
      </c>
      <c r="F24" s="237" t="s">
        <v>121</v>
      </c>
      <c r="G24" s="246" t="s">
        <v>211</v>
      </c>
      <c r="H24" s="247">
        <v>2</v>
      </c>
      <c r="I24" s="238">
        <v>2287.6880000000001</v>
      </c>
      <c r="J24" s="239">
        <v>6.1550377496337003E-2</v>
      </c>
      <c r="K24" s="239">
        <v>0.33911671899745238</v>
      </c>
      <c r="L24" s="239">
        <v>0.11146624889407995</v>
      </c>
      <c r="M24" s="258">
        <v>41</v>
      </c>
    </row>
    <row r="25" spans="1:13" ht="16.5">
      <c r="A25" s="243" t="s">
        <v>118</v>
      </c>
      <c r="B25" s="244" t="s">
        <v>354</v>
      </c>
      <c r="C25" s="235" t="s">
        <v>69</v>
      </c>
      <c r="D25" s="236">
        <v>0.86421661371451397</v>
      </c>
      <c r="E25" s="245">
        <v>8943</v>
      </c>
      <c r="F25" s="237" t="s">
        <v>119</v>
      </c>
      <c r="G25" s="246" t="s">
        <v>192</v>
      </c>
      <c r="H25" s="247">
        <v>9</v>
      </c>
      <c r="I25" s="238">
        <v>1705.8049999999998</v>
      </c>
      <c r="J25" s="239">
        <v>6.7254114549692781E-2</v>
      </c>
      <c r="K25" s="239">
        <v>0.31154752865767482</v>
      </c>
      <c r="L25" s="239">
        <v>0.1858360129088612</v>
      </c>
      <c r="M25" s="258">
        <v>32</v>
      </c>
    </row>
    <row r="26" spans="1:13" ht="16.5">
      <c r="A26" s="243" t="s">
        <v>118</v>
      </c>
      <c r="B26" s="244" t="s">
        <v>278</v>
      </c>
      <c r="C26" s="235" t="s">
        <v>67</v>
      </c>
      <c r="D26" s="236">
        <v>0.81535922662840976</v>
      </c>
      <c r="E26" s="245">
        <v>3018</v>
      </c>
      <c r="F26" s="237" t="s">
        <v>119</v>
      </c>
      <c r="G26" s="246" t="s">
        <v>192</v>
      </c>
      <c r="H26" s="247">
        <v>8</v>
      </c>
      <c r="I26" s="238">
        <v>1345.9320000000002</v>
      </c>
      <c r="J26" s="239">
        <v>1.7647100477237398E-2</v>
      </c>
      <c r="K26" s="239">
        <v>0.40036161485485683</v>
      </c>
      <c r="L26" s="239">
        <v>0.18574489647322451</v>
      </c>
      <c r="M26" s="258">
        <v>34</v>
      </c>
    </row>
    <row r="27" spans="1:13" ht="16.5">
      <c r="A27" s="243" t="s">
        <v>118</v>
      </c>
      <c r="B27" s="244" t="s">
        <v>356</v>
      </c>
      <c r="C27" s="235" t="s">
        <v>67</v>
      </c>
      <c r="D27" s="236">
        <v>0.81902591814313164</v>
      </c>
      <c r="E27" s="245">
        <v>3430</v>
      </c>
      <c r="F27" s="237" t="s">
        <v>122</v>
      </c>
      <c r="G27" s="246" t="s">
        <v>215</v>
      </c>
      <c r="H27" s="247">
        <v>2</v>
      </c>
      <c r="I27" s="238">
        <v>2497.7330000000002</v>
      </c>
      <c r="J27" s="239">
        <v>2.8070520144659425E-2</v>
      </c>
      <c r="K27" s="239">
        <v>0.34310951851301175</v>
      </c>
      <c r="L27" s="239">
        <v>0.12331181915761212</v>
      </c>
      <c r="M27" s="258">
        <v>53</v>
      </c>
    </row>
    <row r="28" spans="1:13" ht="16.5">
      <c r="A28" s="243" t="s">
        <v>118</v>
      </c>
      <c r="B28" s="244" t="s">
        <v>284</v>
      </c>
      <c r="C28" s="235" t="s">
        <v>68</v>
      </c>
      <c r="D28" s="236">
        <v>0.9490909090909091</v>
      </c>
      <c r="E28" s="245">
        <v>7168</v>
      </c>
      <c r="F28" s="237" t="s">
        <v>120</v>
      </c>
      <c r="G28" s="246" t="s">
        <v>201</v>
      </c>
      <c r="H28" s="247">
        <v>1</v>
      </c>
      <c r="I28" s="238">
        <v>2686.63</v>
      </c>
      <c r="J28" s="239">
        <v>2.292703761315483E-2</v>
      </c>
      <c r="K28" s="239">
        <v>0.40310918793976835</v>
      </c>
      <c r="L28" s="239">
        <v>0.10124207650476619</v>
      </c>
      <c r="M28" s="258">
        <v>75</v>
      </c>
    </row>
    <row r="29" spans="1:13" ht="16.5">
      <c r="A29" s="243" t="s">
        <v>118</v>
      </c>
      <c r="B29" s="244" t="s">
        <v>288</v>
      </c>
      <c r="C29" s="235" t="s">
        <v>67</v>
      </c>
      <c r="D29" s="236">
        <v>0.80863636363636349</v>
      </c>
      <c r="E29" s="245">
        <v>1443</v>
      </c>
      <c r="F29" s="237" t="s">
        <v>121</v>
      </c>
      <c r="G29" s="246" t="s">
        <v>206</v>
      </c>
      <c r="H29" s="247">
        <v>1</v>
      </c>
      <c r="I29" s="238">
        <v>1332.3589999999999</v>
      </c>
      <c r="J29" s="239">
        <v>2.620879035731917E-2</v>
      </c>
      <c r="K29" s="239">
        <v>0.43443288320409224</v>
      </c>
      <c r="L29" s="239">
        <v>0.22066124820712738</v>
      </c>
      <c r="M29" s="258">
        <v>47</v>
      </c>
    </row>
    <row r="30" spans="1:13" ht="16.5">
      <c r="A30" s="243" t="s">
        <v>118</v>
      </c>
      <c r="B30" s="244" t="s">
        <v>294</v>
      </c>
      <c r="C30" s="235" t="s">
        <v>67</v>
      </c>
      <c r="D30" s="236">
        <v>0.83434740093261617</v>
      </c>
      <c r="E30" s="245">
        <v>4636</v>
      </c>
      <c r="F30" s="237" t="s">
        <v>119</v>
      </c>
      <c r="G30" s="246" t="s">
        <v>195</v>
      </c>
      <c r="H30" s="247">
        <v>10</v>
      </c>
      <c r="I30" s="238">
        <v>1572.0010000000002</v>
      </c>
      <c r="J30" s="239">
        <v>8.4565155595864271E-3</v>
      </c>
      <c r="K30" s="239">
        <v>0.43735861580804164</v>
      </c>
      <c r="L30" s="239">
        <v>0.15521618624924538</v>
      </c>
      <c r="M30" s="258">
        <v>55</v>
      </c>
    </row>
    <row r="31" spans="1:13" ht="16.5">
      <c r="A31" s="243" t="s">
        <v>118</v>
      </c>
      <c r="B31" s="244" t="s">
        <v>300</v>
      </c>
      <c r="C31" s="235" t="s">
        <v>70</v>
      </c>
      <c r="D31" s="236">
        <v>0.74731370076014025</v>
      </c>
      <c r="E31" s="245">
        <v>6865</v>
      </c>
      <c r="F31" s="237" t="s">
        <v>122</v>
      </c>
      <c r="G31" s="246" t="s">
        <v>217</v>
      </c>
      <c r="H31" s="247">
        <v>2</v>
      </c>
      <c r="I31" s="238">
        <v>2152.0790000000002</v>
      </c>
      <c r="J31" s="239">
        <v>2.5054253534802375E-2</v>
      </c>
      <c r="K31" s="239">
        <v>0.31316056415144555</v>
      </c>
      <c r="L31" s="239">
        <v>0.15566343057108961</v>
      </c>
      <c r="M31" s="258">
        <v>38</v>
      </c>
    </row>
    <row r="32" spans="1:13" ht="16.5">
      <c r="A32" s="243" t="s">
        <v>118</v>
      </c>
      <c r="B32" s="244" t="s">
        <v>302</v>
      </c>
      <c r="C32" s="235" t="s">
        <v>69</v>
      </c>
      <c r="D32" s="236">
        <v>0.86869565217391309</v>
      </c>
      <c r="E32" s="245">
        <v>9921</v>
      </c>
      <c r="F32" s="237" t="s">
        <v>121</v>
      </c>
      <c r="G32" s="246" t="s">
        <v>212</v>
      </c>
      <c r="H32" s="247">
        <v>1</v>
      </c>
      <c r="I32" s="238">
        <v>2106.8879999999999</v>
      </c>
      <c r="J32" s="239">
        <v>2.4196815815346648E-2</v>
      </c>
      <c r="K32" s="239">
        <v>0.39429043690335491</v>
      </c>
      <c r="L32" s="239">
        <v>0.20171931303420021</v>
      </c>
      <c r="M32" s="258">
        <v>51</v>
      </c>
    </row>
    <row r="33" spans="1:13" ht="16.5">
      <c r="A33" s="243" t="s">
        <v>118</v>
      </c>
      <c r="B33" s="244" t="s">
        <v>310</v>
      </c>
      <c r="C33" s="235" t="s">
        <v>67</v>
      </c>
      <c r="D33" s="236">
        <v>0.83935839278074864</v>
      </c>
      <c r="E33" s="245">
        <v>1234</v>
      </c>
      <c r="F33" s="237" t="s">
        <v>122</v>
      </c>
      <c r="G33" s="246" t="s">
        <v>217</v>
      </c>
      <c r="H33" s="247">
        <v>9</v>
      </c>
      <c r="I33" s="238">
        <v>1362.9639999999999</v>
      </c>
      <c r="J33" s="239">
        <v>3.0857832655000653E-2</v>
      </c>
      <c r="K33" s="239">
        <v>0.38241731612609753</v>
      </c>
      <c r="L33" s="239">
        <v>0.16864840350902055</v>
      </c>
      <c r="M33" s="258">
        <v>46</v>
      </c>
    </row>
    <row r="34" spans="1:13" ht="16.5">
      <c r="A34" s="243" t="s">
        <v>118</v>
      </c>
      <c r="B34" s="244" t="s">
        <v>320</v>
      </c>
      <c r="C34" s="235" t="s">
        <v>68</v>
      </c>
      <c r="D34" s="236">
        <v>0.93038461538461537</v>
      </c>
      <c r="E34" s="245">
        <v>2626</v>
      </c>
      <c r="F34" s="237" t="s">
        <v>122</v>
      </c>
      <c r="G34" s="246" t="s">
        <v>214</v>
      </c>
      <c r="H34" s="247">
        <v>1</v>
      </c>
      <c r="I34" s="238">
        <v>2581.509</v>
      </c>
      <c r="J34" s="239">
        <v>2.2766802825975263E-2</v>
      </c>
      <c r="K34" s="239">
        <v>0.32249774297530404</v>
      </c>
      <c r="L34" s="239">
        <v>0.21344105327542923</v>
      </c>
      <c r="M34" s="258">
        <v>40</v>
      </c>
    </row>
    <row r="35" spans="1:13" ht="16.5">
      <c r="A35" s="243" t="s">
        <v>118</v>
      </c>
      <c r="B35" s="244" t="s">
        <v>324</v>
      </c>
      <c r="C35" s="235" t="s">
        <v>67</v>
      </c>
      <c r="D35" s="236">
        <v>0.8014977028059731</v>
      </c>
      <c r="E35" s="245">
        <v>11</v>
      </c>
      <c r="F35" s="237" t="s">
        <v>121</v>
      </c>
      <c r="G35" s="246" t="s">
        <v>207</v>
      </c>
      <c r="H35" s="247">
        <v>8</v>
      </c>
      <c r="I35" s="238">
        <v>1415.8530000000001</v>
      </c>
      <c r="J35" s="239">
        <v>1.9763702240599111E-2</v>
      </c>
      <c r="K35" s="239">
        <v>0.40730914153142056</v>
      </c>
      <c r="L35" s="239">
        <v>0.1857537470344732</v>
      </c>
      <c r="M35" s="258">
        <v>36</v>
      </c>
    </row>
    <row r="36" spans="1:13" ht="16.5">
      <c r="A36" s="243" t="s">
        <v>118</v>
      </c>
      <c r="B36" s="244" t="s">
        <v>328</v>
      </c>
      <c r="C36" s="235" t="s">
        <v>69</v>
      </c>
      <c r="D36" s="236">
        <v>0.86956461695523846</v>
      </c>
      <c r="E36" s="245">
        <v>8325</v>
      </c>
      <c r="F36" s="237" t="s">
        <v>119</v>
      </c>
      <c r="G36" s="246" t="s">
        <v>192</v>
      </c>
      <c r="H36" s="247">
        <v>6</v>
      </c>
      <c r="I36" s="238">
        <v>1240.2670000000001</v>
      </c>
      <c r="J36" s="239">
        <v>1.937497322214375E-3</v>
      </c>
      <c r="K36" s="239">
        <v>0.41287639024648798</v>
      </c>
      <c r="L36" s="239">
        <v>0.14109865053250631</v>
      </c>
      <c r="M36" s="258">
        <v>30</v>
      </c>
    </row>
    <row r="37" spans="1:13" ht="16.5">
      <c r="A37" s="243" t="s">
        <v>118</v>
      </c>
      <c r="B37" s="244" t="s">
        <v>332</v>
      </c>
      <c r="C37" s="235" t="s">
        <v>69</v>
      </c>
      <c r="D37" s="236">
        <v>0.89776264756529678</v>
      </c>
      <c r="E37" s="245">
        <v>9593</v>
      </c>
      <c r="F37" s="237" t="s">
        <v>119</v>
      </c>
      <c r="G37" s="246" t="s">
        <v>193</v>
      </c>
      <c r="H37" s="247">
        <v>9</v>
      </c>
      <c r="I37" s="238">
        <v>1562.076</v>
      </c>
      <c r="J37" s="239">
        <v>3.0148744050730671E-2</v>
      </c>
      <c r="K37" s="239">
        <v>0.38483913835078037</v>
      </c>
      <c r="L37" s="239">
        <v>0.1920521152619975</v>
      </c>
      <c r="M37" s="258">
        <v>45</v>
      </c>
    </row>
    <row r="38" spans="1:13" ht="16.5">
      <c r="A38" s="243" t="s">
        <v>118</v>
      </c>
      <c r="B38" s="244" t="s">
        <v>334</v>
      </c>
      <c r="C38" s="235" t="s">
        <v>69</v>
      </c>
      <c r="D38" s="236">
        <v>0.85</v>
      </c>
      <c r="E38" s="245">
        <v>8327</v>
      </c>
      <c r="F38" s="237" t="s">
        <v>119</v>
      </c>
      <c r="G38" s="246" t="s">
        <v>192</v>
      </c>
      <c r="H38" s="247">
        <v>1</v>
      </c>
      <c r="I38" s="238">
        <v>3984.009</v>
      </c>
      <c r="J38" s="239">
        <v>1.201286524171306E-2</v>
      </c>
      <c r="K38" s="239">
        <v>0.36439094150114737</v>
      </c>
      <c r="L38" s="239">
        <v>0.17018033844803063</v>
      </c>
      <c r="M38" s="258">
        <v>83</v>
      </c>
    </row>
    <row r="39" spans="1:13" ht="16.5">
      <c r="A39" s="243" t="s">
        <v>118</v>
      </c>
      <c r="B39" s="244" t="s">
        <v>336</v>
      </c>
      <c r="C39" s="235" t="s">
        <v>69</v>
      </c>
      <c r="D39" s="236">
        <v>0.85106927163496005</v>
      </c>
      <c r="E39" s="245">
        <v>1294</v>
      </c>
      <c r="F39" s="237" t="s">
        <v>120</v>
      </c>
      <c r="G39" s="246" t="s">
        <v>204</v>
      </c>
      <c r="H39" s="247">
        <v>9</v>
      </c>
      <c r="I39" s="238">
        <v>1986.7609999999997</v>
      </c>
      <c r="J39" s="239">
        <v>3.1883022755047639E-2</v>
      </c>
      <c r="K39" s="239">
        <v>0.35807710198928661</v>
      </c>
      <c r="L39" s="239">
        <v>0.19744874120147307</v>
      </c>
      <c r="M39" s="258">
        <v>37</v>
      </c>
    </row>
  </sheetData>
  <mergeCells count="1">
    <mergeCell ref="A2:M2"/>
  </mergeCells>
  <phoneticPr fontId="2" type="noConversion"/>
  <conditionalFormatting sqref="C10:D39">
    <cfRule type="containsText" dxfId="29" priority="1" operator="containsText" text="F">
      <formula>NOT(ISERROR(SEARCH("F",C10)))</formula>
    </cfRule>
    <cfRule type="containsText" dxfId="28" priority="2" operator="containsText" text="D">
      <formula>NOT(ISERROR(SEARCH("D",C10)))</formula>
    </cfRule>
    <cfRule type="containsText" dxfId="27" priority="3" operator="containsText" text="C">
      <formula>NOT(ISERROR(SEARCH("C",C10)))</formula>
    </cfRule>
    <cfRule type="containsText" dxfId="26" priority="4" operator="containsText" text="B">
      <formula>NOT(ISERROR(SEARCH("B",C10)))</formula>
    </cfRule>
    <cfRule type="containsText" dxfId="25" priority="5" operator="containsText" text="A">
      <formula>NOT(ISERROR(SEARCH("A",C10)))</formula>
    </cfRule>
    <cfRule type="containsText" dxfId="24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2024-11-04T07:57:01Z</dcterms:modified>
</cp:coreProperties>
</file>