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0월\"/>
    </mc:Choice>
  </mc:AlternateContent>
  <xr:revisionPtr revIDLastSave="0" documentId="13_ncr:1_{5B6CBE94-260A-4B7C-99F8-3ACED126B671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69" r:id="rId8"/>
  </sheets>
  <definedNames>
    <definedName name="_xlnm._FilterDatabase" localSheetId="4" hidden="1">운전자별!$A$4:$BR$4</definedName>
    <definedName name="_xlnm._FilterDatabase" localSheetId="3" hidden="1">차량별!$A$4:$AY$4</definedName>
    <definedName name="_xlnm.Print_Area" localSheetId="4">운전자별!$A$1:$R$168</definedName>
    <definedName name="_xlnm.Print_Area" localSheetId="1">종합!$A$1:$L$215</definedName>
    <definedName name="_xlnm.Print_Area" localSheetId="3">차량별!$A$1:$T$73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9" i="12" l="1"/>
  <c r="B199" i="12"/>
  <c r="B198" i="12"/>
  <c r="B197" i="12"/>
  <c r="A158" i="7"/>
  <c r="B158" i="7"/>
  <c r="C158" i="7"/>
  <c r="D158" i="7"/>
  <c r="E158" i="7"/>
  <c r="F158" i="7"/>
  <c r="G158" i="7"/>
  <c r="H158" i="7"/>
  <c r="I158" i="7"/>
  <c r="J158" i="7"/>
  <c r="K158" i="7"/>
  <c r="L158" i="7"/>
  <c r="M158" i="7"/>
  <c r="N158" i="7"/>
  <c r="O158" i="7"/>
  <c r="P158" i="7"/>
  <c r="Q158" i="7"/>
  <c r="R158" i="7"/>
  <c r="A159" i="7"/>
  <c r="B159" i="7"/>
  <c r="C159" i="7"/>
  <c r="D159" i="7"/>
  <c r="E159" i="7"/>
  <c r="F159" i="7"/>
  <c r="G159" i="7"/>
  <c r="H159" i="7"/>
  <c r="I159" i="7"/>
  <c r="J159" i="7"/>
  <c r="K159" i="7"/>
  <c r="L159" i="7"/>
  <c r="M159" i="7"/>
  <c r="N159" i="7"/>
  <c r="O159" i="7"/>
  <c r="P159" i="7"/>
  <c r="Q159" i="7"/>
  <c r="R159" i="7"/>
  <c r="A160" i="7"/>
  <c r="B160" i="7"/>
  <c r="C160" i="7"/>
  <c r="D160" i="7"/>
  <c r="E160" i="7"/>
  <c r="F160" i="7"/>
  <c r="G160" i="7"/>
  <c r="H160" i="7"/>
  <c r="I160" i="7"/>
  <c r="J160" i="7"/>
  <c r="K160" i="7"/>
  <c r="L160" i="7"/>
  <c r="M160" i="7"/>
  <c r="N160" i="7"/>
  <c r="O160" i="7"/>
  <c r="P160" i="7"/>
  <c r="Q160" i="7"/>
  <c r="R160" i="7"/>
  <c r="A161" i="7"/>
  <c r="B161" i="7"/>
  <c r="C161" i="7"/>
  <c r="D161" i="7"/>
  <c r="E161" i="7"/>
  <c r="F161" i="7"/>
  <c r="G161" i="7"/>
  <c r="H161" i="7"/>
  <c r="I161" i="7"/>
  <c r="L161" i="7" s="1"/>
  <c r="J161" i="7"/>
  <c r="K161" i="7"/>
  <c r="M161" i="7"/>
  <c r="N161" i="7"/>
  <c r="O161" i="7"/>
  <c r="P161" i="7"/>
  <c r="Q161" i="7"/>
  <c r="R161" i="7"/>
  <c r="A162" i="7"/>
  <c r="B162" i="7"/>
  <c r="C162" i="7"/>
  <c r="D162" i="7"/>
  <c r="E162" i="7"/>
  <c r="F162" i="7"/>
  <c r="G162" i="7"/>
  <c r="H162" i="7"/>
  <c r="I162" i="7"/>
  <c r="J162" i="7"/>
  <c r="K162" i="7"/>
  <c r="L162" i="7"/>
  <c r="M162" i="7"/>
  <c r="N162" i="7"/>
  <c r="O162" i="7"/>
  <c r="P162" i="7"/>
  <c r="Q162" i="7"/>
  <c r="R162" i="7"/>
  <c r="A163" i="7"/>
  <c r="B163" i="7"/>
  <c r="C163" i="7"/>
  <c r="D163" i="7"/>
  <c r="E163" i="7"/>
  <c r="F163" i="7"/>
  <c r="G163" i="7"/>
  <c r="H163" i="7"/>
  <c r="I163" i="7"/>
  <c r="J163" i="7"/>
  <c r="K163" i="7"/>
  <c r="L163" i="7"/>
  <c r="M163" i="7"/>
  <c r="N163" i="7"/>
  <c r="O163" i="7"/>
  <c r="P163" i="7"/>
  <c r="Q163" i="7"/>
  <c r="R163" i="7"/>
  <c r="A164" i="7"/>
  <c r="B164" i="7"/>
  <c r="C164" i="7"/>
  <c r="D164" i="7"/>
  <c r="E164" i="7"/>
  <c r="F164" i="7"/>
  <c r="G164" i="7"/>
  <c r="H164" i="7"/>
  <c r="I164" i="7"/>
  <c r="J164" i="7"/>
  <c r="K164" i="7"/>
  <c r="L164" i="7"/>
  <c r="M164" i="7"/>
  <c r="N164" i="7"/>
  <c r="O164" i="7"/>
  <c r="P164" i="7"/>
  <c r="Q164" i="7"/>
  <c r="R164" i="7"/>
  <c r="A165" i="7"/>
  <c r="B165" i="7"/>
  <c r="C165" i="7"/>
  <c r="D165" i="7"/>
  <c r="E165" i="7"/>
  <c r="F165" i="7"/>
  <c r="G165" i="7"/>
  <c r="H165" i="7"/>
  <c r="I165" i="7"/>
  <c r="L165" i="7" s="1"/>
  <c r="J165" i="7"/>
  <c r="K165" i="7"/>
  <c r="M165" i="7"/>
  <c r="N165" i="7"/>
  <c r="O165" i="7"/>
  <c r="P165" i="7"/>
  <c r="Q165" i="7"/>
  <c r="R165" i="7"/>
  <c r="A166" i="7"/>
  <c r="B166" i="7"/>
  <c r="C166" i="7"/>
  <c r="D166" i="7"/>
  <c r="E166" i="7"/>
  <c r="F166" i="7"/>
  <c r="G166" i="7"/>
  <c r="H166" i="7"/>
  <c r="I166" i="7"/>
  <c r="J166" i="7"/>
  <c r="K166" i="7"/>
  <c r="L166" i="7"/>
  <c r="M166" i="7"/>
  <c r="N166" i="7"/>
  <c r="O166" i="7"/>
  <c r="P166" i="7"/>
  <c r="Q166" i="7"/>
  <c r="R166" i="7"/>
  <c r="A167" i="7"/>
  <c r="B167" i="7"/>
  <c r="C167" i="7"/>
  <c r="D167" i="7"/>
  <c r="E167" i="7"/>
  <c r="F167" i="7"/>
  <c r="G167" i="7"/>
  <c r="H167" i="7"/>
  <c r="I167" i="7"/>
  <c r="J167" i="7"/>
  <c r="K167" i="7"/>
  <c r="L167" i="7"/>
  <c r="M167" i="7"/>
  <c r="N167" i="7"/>
  <c r="O167" i="7"/>
  <c r="P167" i="7"/>
  <c r="Q167" i="7"/>
  <c r="R167" i="7"/>
  <c r="A168" i="7"/>
  <c r="B168" i="7"/>
  <c r="C168" i="7"/>
  <c r="D168" i="7"/>
  <c r="E168" i="7"/>
  <c r="F168" i="7"/>
  <c r="G168" i="7"/>
  <c r="H168" i="7"/>
  <c r="I168" i="7"/>
  <c r="J168" i="7"/>
  <c r="K168" i="7"/>
  <c r="L168" i="7"/>
  <c r="M168" i="7"/>
  <c r="N168" i="7"/>
  <c r="O168" i="7"/>
  <c r="P168" i="7"/>
  <c r="Q168" i="7"/>
  <c r="R168" i="7"/>
  <c r="T73" i="60"/>
  <c r="S73" i="60"/>
  <c r="R73" i="60"/>
  <c r="Q73" i="60"/>
  <c r="P73" i="60"/>
  <c r="O73" i="60"/>
  <c r="N73" i="60"/>
  <c r="M73" i="60"/>
  <c r="L73" i="60"/>
  <c r="K73" i="60"/>
  <c r="J73" i="60"/>
  <c r="I73" i="60"/>
  <c r="H73" i="60"/>
  <c r="G73" i="60"/>
  <c r="E73" i="60"/>
  <c r="D73" i="60"/>
  <c r="C73" i="60"/>
  <c r="B73" i="60"/>
  <c r="A73" i="60"/>
  <c r="B201" i="12"/>
  <c r="B200" i="12"/>
  <c r="A154" i="7"/>
  <c r="B154" i="7"/>
  <c r="C154" i="7"/>
  <c r="D154" i="7"/>
  <c r="E154" i="7"/>
  <c r="F154" i="7"/>
  <c r="G154" i="7"/>
  <c r="H154" i="7"/>
  <c r="I154" i="7"/>
  <c r="L154" i="7" s="1"/>
  <c r="J154" i="7"/>
  <c r="K154" i="7"/>
  <c r="M154" i="7"/>
  <c r="N154" i="7"/>
  <c r="O154" i="7"/>
  <c r="P154" i="7"/>
  <c r="Q154" i="7"/>
  <c r="R154" i="7"/>
  <c r="A155" i="7"/>
  <c r="B155" i="7"/>
  <c r="C155" i="7"/>
  <c r="D155" i="7"/>
  <c r="E155" i="7"/>
  <c r="F155" i="7"/>
  <c r="G155" i="7"/>
  <c r="H155" i="7"/>
  <c r="I155" i="7"/>
  <c r="L155" i="7" s="1"/>
  <c r="J155" i="7"/>
  <c r="K155" i="7"/>
  <c r="M155" i="7"/>
  <c r="N155" i="7"/>
  <c r="O155" i="7"/>
  <c r="P155" i="7"/>
  <c r="Q155" i="7"/>
  <c r="R155" i="7"/>
  <c r="A156" i="7"/>
  <c r="B156" i="7"/>
  <c r="C156" i="7"/>
  <c r="D156" i="7"/>
  <c r="E156" i="7"/>
  <c r="F156" i="7"/>
  <c r="G156" i="7"/>
  <c r="H156" i="7"/>
  <c r="I156" i="7"/>
  <c r="L156" i="7" s="1"/>
  <c r="J156" i="7"/>
  <c r="K156" i="7"/>
  <c r="M156" i="7"/>
  <c r="N156" i="7"/>
  <c r="O156" i="7"/>
  <c r="P156" i="7"/>
  <c r="Q156" i="7"/>
  <c r="R156" i="7"/>
  <c r="A157" i="7"/>
  <c r="B157" i="7"/>
  <c r="C157" i="7"/>
  <c r="D157" i="7"/>
  <c r="E157" i="7"/>
  <c r="F157" i="7"/>
  <c r="G157" i="7"/>
  <c r="H157" i="7"/>
  <c r="I157" i="7"/>
  <c r="L157" i="7" s="1"/>
  <c r="J157" i="7"/>
  <c r="K157" i="7"/>
  <c r="M157" i="7"/>
  <c r="N157" i="7"/>
  <c r="O157" i="7"/>
  <c r="P157" i="7"/>
  <c r="Q157" i="7"/>
  <c r="R157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96" i="12"/>
  <c r="F73" i="60" l="1"/>
  <c r="A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C151" i="7"/>
  <c r="D151" i="7"/>
  <c r="E151" i="7"/>
  <c r="F151" i="7"/>
  <c r="G151" i="7"/>
  <c r="H151" i="7"/>
  <c r="I151" i="7"/>
  <c r="L151" i="7" s="1"/>
  <c r="J151" i="7"/>
  <c r="K151" i="7"/>
  <c r="M151" i="7"/>
  <c r="N151" i="7"/>
  <c r="O151" i="7"/>
  <c r="P151" i="7"/>
  <c r="Q151" i="7"/>
  <c r="R151" i="7"/>
  <c r="A152" i="7"/>
  <c r="C152" i="7"/>
  <c r="D152" i="7"/>
  <c r="E152" i="7"/>
  <c r="F152" i="7"/>
  <c r="G152" i="7"/>
  <c r="H152" i="7"/>
  <c r="I152" i="7"/>
  <c r="L152" i="7" s="1"/>
  <c r="J152" i="7"/>
  <c r="K152" i="7"/>
  <c r="M152" i="7"/>
  <c r="N152" i="7"/>
  <c r="O152" i="7"/>
  <c r="P152" i="7"/>
  <c r="Q152" i="7"/>
  <c r="R152" i="7"/>
  <c r="A153" i="7"/>
  <c r="C153" i="7"/>
  <c r="D153" i="7"/>
  <c r="E153" i="7"/>
  <c r="F153" i="7"/>
  <c r="G153" i="7"/>
  <c r="H153" i="7"/>
  <c r="I153" i="7"/>
  <c r="L153" i="7" s="1"/>
  <c r="J153" i="7"/>
  <c r="K153" i="7"/>
  <c r="M153" i="7"/>
  <c r="N153" i="7"/>
  <c r="O153" i="7"/>
  <c r="P153" i="7"/>
  <c r="Q153" i="7"/>
  <c r="R153" i="7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B70" i="60"/>
  <c r="C70" i="60"/>
  <c r="D70" i="60"/>
  <c r="E70" i="60"/>
  <c r="G70" i="60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B71" i="60"/>
  <c r="C71" i="60"/>
  <c r="D71" i="60"/>
  <c r="E71" i="60"/>
  <c r="G71" i="60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B72" i="60"/>
  <c r="C72" i="60"/>
  <c r="D72" i="60"/>
  <c r="E72" i="60"/>
  <c r="G72" i="60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H200" i="12" l="1"/>
  <c r="G196" i="12"/>
  <c r="J198" i="12"/>
  <c r="H196" i="12"/>
  <c r="F63" i="60"/>
  <c r="F65" i="60"/>
  <c r="F67" i="60"/>
  <c r="F59" i="60"/>
  <c r="F61" i="60"/>
  <c r="F66" i="60"/>
  <c r="F69" i="60"/>
  <c r="F68" i="60"/>
  <c r="F71" i="60"/>
  <c r="F52" i="60"/>
  <c r="F57" i="60"/>
  <c r="F53" i="60"/>
  <c r="F55" i="60"/>
  <c r="F72" i="60"/>
  <c r="F64" i="60"/>
  <c r="F56" i="60"/>
  <c r="F70" i="60"/>
  <c r="F62" i="60"/>
  <c r="F54" i="60"/>
  <c r="F60" i="60"/>
  <c r="F58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B6" i="60"/>
  <c r="B7" i="60"/>
  <c r="B8" i="60"/>
  <c r="B9" i="60"/>
  <c r="B10" i="60"/>
  <c r="B5" i="60"/>
  <c r="F201" i="12" l="1"/>
  <c r="I200" i="12"/>
  <c r="E199" i="12"/>
  <c r="E196" i="12"/>
  <c r="G199" i="12"/>
  <c r="J197" i="12"/>
  <c r="F196" i="12"/>
  <c r="G197" i="12"/>
  <c r="D196" i="12"/>
  <c r="J199" i="12"/>
  <c r="G200" i="12"/>
  <c r="E198" i="12"/>
  <c r="H199" i="12"/>
  <c r="H198" i="12"/>
  <c r="I197" i="12"/>
  <c r="E200" i="12"/>
  <c r="G201" i="12"/>
  <c r="I198" i="12"/>
  <c r="J201" i="12"/>
  <c r="J200" i="12"/>
  <c r="F197" i="12"/>
  <c r="E197" i="12"/>
  <c r="J196" i="12"/>
  <c r="D201" i="12"/>
  <c r="I196" i="12"/>
  <c r="E201" i="12"/>
  <c r="I199" i="12"/>
  <c r="F198" i="12"/>
  <c r="H197" i="12"/>
  <c r="D200" i="12"/>
  <c r="H201" i="12"/>
  <c r="D198" i="12"/>
  <c r="F199" i="12"/>
  <c r="F200" i="12"/>
  <c r="G198" i="12"/>
  <c r="D197" i="12"/>
  <c r="I201" i="12"/>
  <c r="F15" i="60"/>
  <c r="F17" i="60"/>
  <c r="F23" i="60"/>
  <c r="F49" i="60"/>
  <c r="F47" i="60"/>
  <c r="F38" i="60"/>
  <c r="F30" i="60"/>
  <c r="F22" i="60"/>
  <c r="F14" i="60"/>
  <c r="F39" i="60"/>
  <c r="F31" i="60"/>
  <c r="F46" i="60"/>
  <c r="F20" i="60"/>
  <c r="F27" i="60"/>
  <c r="F48" i="60"/>
  <c r="F16" i="60"/>
  <c r="F41" i="60"/>
  <c r="F33" i="60"/>
  <c r="F25" i="60"/>
  <c r="F24" i="60"/>
  <c r="F29" i="60"/>
  <c r="F21" i="60"/>
  <c r="F51" i="60"/>
  <c r="F11" i="60"/>
  <c r="F40" i="60"/>
  <c r="F32" i="60"/>
  <c r="F13" i="60"/>
  <c r="F50" i="60"/>
  <c r="F42" i="60"/>
  <c r="F34" i="60"/>
  <c r="F26" i="60"/>
  <c r="F18" i="60"/>
  <c r="F37" i="60"/>
  <c r="F43" i="60"/>
  <c r="F35" i="60"/>
  <c r="F19" i="60"/>
  <c r="F45" i="60"/>
  <c r="F44" i="60"/>
  <c r="F36" i="60"/>
  <c r="F28" i="60"/>
  <c r="F12" i="60"/>
  <c r="J53" i="12" a="1"/>
  <c r="J53" i="12" l="1"/>
  <c r="E75" i="12"/>
  <c r="K75" i="12"/>
  <c r="K76" i="12" s="1"/>
  <c r="J75" i="12"/>
  <c r="J76" i="12" s="1"/>
  <c r="I75" i="12"/>
  <c r="I76" i="12" s="1"/>
  <c r="G75" i="12"/>
  <c r="G76" i="12" s="1"/>
  <c r="H75" i="12"/>
  <c r="H76" i="12" s="1"/>
  <c r="F75" i="12"/>
  <c r="F76" i="12" s="1"/>
  <c r="A7" i="7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B8" i="7" s="1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B9" i="7" s="1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B10" i="7" s="1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B11" i="7" s="1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B12" i="7" s="1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B13" i="7" s="1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B14" i="7" s="1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B15" i="7" s="1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B16" i="7" s="1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B17" i="7" s="1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B18" i="7" s="1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" i="7"/>
  <c r="A5" i="7"/>
  <c r="C6" i="7"/>
  <c r="D6" i="7"/>
  <c r="E6" i="7"/>
  <c r="B6" i="7" s="1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B205" i="12" l="1"/>
  <c r="B206" i="12"/>
  <c r="E82" i="12"/>
  <c r="E80" i="12"/>
  <c r="E77" i="12"/>
  <c r="E81" i="12"/>
  <c r="E78" i="12"/>
  <c r="E76" i="12"/>
  <c r="E79" i="12"/>
  <c r="B207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J205" i="12" l="1"/>
  <c r="I205" i="12"/>
  <c r="H205" i="12"/>
  <c r="G205" i="12"/>
  <c r="F205" i="12"/>
  <c r="E205" i="12"/>
  <c r="D205" i="12"/>
  <c r="F10" i="60"/>
  <c r="F8" i="60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204" i="12" l="1"/>
  <c r="B203" i="12"/>
  <c r="B202" i="12"/>
  <c r="G202" i="12" l="1"/>
  <c r="F202" i="12"/>
  <c r="E202" i="12"/>
  <c r="D202" i="12"/>
  <c r="J202" i="12"/>
  <c r="I202" i="12"/>
  <c r="H202" i="12"/>
  <c r="H203" i="12"/>
  <c r="G203" i="12"/>
  <c r="F203" i="12"/>
  <c r="E203" i="12"/>
  <c r="D203" i="12"/>
  <c r="J203" i="12"/>
  <c r="I203" i="12"/>
  <c r="I204" i="12"/>
  <c r="H204" i="12"/>
  <c r="G204" i="12"/>
  <c r="F204" i="12"/>
  <c r="E204" i="12"/>
  <c r="D204" i="12"/>
  <c r="J204" i="12"/>
  <c r="J10" i="12"/>
  <c r="J32" i="12" s="1"/>
  <c r="N26" i="12"/>
  <c r="K28" i="12"/>
  <c r="J207" i="12" l="1"/>
  <c r="I207" i="12"/>
  <c r="G207" i="12"/>
  <c r="H207" i="12"/>
  <c r="E206" i="12"/>
  <c r="E207" i="12"/>
  <c r="F207" i="12"/>
  <c r="D207" i="12"/>
  <c r="F206" i="12"/>
  <c r="D28" i="12"/>
  <c r="F53" i="12" a="1"/>
  <c r="E53" i="12" a="1"/>
  <c r="I53" i="12" a="1"/>
  <c r="H53" i="12" a="1"/>
  <c r="D53" i="12" a="1"/>
  <c r="G53" i="12" a="1"/>
  <c r="J206" i="12" l="1"/>
  <c r="G206" i="12"/>
  <c r="I206" i="12"/>
  <c r="H206" i="12"/>
  <c r="D206" i="12"/>
  <c r="H53" i="12"/>
  <c r="G53" i="12"/>
  <c r="F53" i="12"/>
  <c r="D53" i="12"/>
  <c r="E53" i="12"/>
  <c r="I53" i="12"/>
  <c r="K53" i="12" a="1"/>
  <c r="K53" i="12" s="1"/>
  <c r="E28" i="12" l="1"/>
  <c r="F28" i="12" l="1"/>
  <c r="G28" i="12" l="1"/>
  <c r="H28" i="12" l="1"/>
  <c r="I28" i="12" l="1"/>
  <c r="J28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<sst xmlns="http://schemas.openxmlformats.org/spreadsheetml/2006/main" count="4633" uniqueCount="893">
  <si>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</si>
  <si>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</si>
  <si>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</si>
  <si>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</si>
  <si>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</si>
  <si>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</si>
  <si>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</si>
  <si>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</si>
  <si>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</si>
  <si>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</si>
  <si>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</si>
  <si>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</si>
  <si>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</si>
  <si>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</si>
  <si>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</si>
  <si>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</si>
  <si>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</si>
  <si>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</si>
  <si>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</si>
  <si>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</si>
  <si>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</si>
  <si>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</si>
  <si>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</si>
  <si>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</si>
  <si>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</si>
  <si>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</si>
  <si>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</si>
  <si>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</si>
  <si>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</si>
  <si>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</si>
  <si>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</si>
  <si>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</si>
  <si>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</si>
  <si>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</si>
  <si>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</si>
  <si>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</si>
  <si>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</si>
  <si>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</si>
  <si>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</si>
  <si>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</si>
  <si>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</si>
  <si>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</si>
  <si>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</si>
  <si>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</si>
  <si>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</si>
  <si>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</si>
  <si>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</si>
  <si>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</si>
  <si>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</si>
  <si>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</si>
  <si>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</si>
  <si>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</si>
  <si>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</si>
  <si>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</si>
  <si>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</si>
  <si>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</si>
  <si>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</si>
  <si>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</si>
  <si>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</si>
  <si>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</si>
  <si>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</si>
  <si>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</si>
  <si>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</si>
  <si>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</si>
  <si>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</si>
  <si>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</si>
  <si>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</si>
  <si>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</si>
  <si>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</si>
  <si>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</si>
  <si>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</si>
  <si>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</si>
  <si>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</si>
  <si>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</si>
  <si>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</si>
  <si>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</si>
  <si>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</si>
  <si>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</si>
  <si>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</si>
  <si>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</si>
  <si>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</si>
  <si>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</si>
  <si>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</si>
  <si>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</si>
  <si>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</si>
  <si>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</si>
  <si>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</si>
  <si>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</si>
  <si>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</si>
  <si>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</si>
  <si>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</si>
  <si>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예비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</si>
  <si>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</si>
  <si>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</si>
  <si>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</si>
  <si>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</si>
  <si>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</si>
  <si>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</si>
  <si>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</si>
  <si>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</si>
  <si>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</si>
  <si>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</si>
  <si>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</si>
  <si>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</si>
  <si>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</si>
  <si>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</si>
  <si>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</si>
  <si>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</si>
  <si>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</si>
  <si>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</si>
  <si>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</si>
  <si>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</si>
  <si>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</si>
  <si>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</si>
  <si>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</si>
  <si>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</si>
  <si>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1" type="noConversion"/>
  </si>
  <si>
    <t>B</t>
    <phoneticPr fontId="3" type="noConversion"/>
  </si>
  <si>
    <t>해성운수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</si>
  <si>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</si>
  <si>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</si>
  <si>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</si>
  <si>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</si>
  <si>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</si>
  <si>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</si>
  <si>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</si>
  <si>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</si>
  <si>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</si>
  <si>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</si>
  <si>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순환51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</si>
  <si>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</si>
  <si>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</si>
  <si>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</si>
  <si>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</si>
  <si>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</si>
  <si>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</si>
  <si>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</si>
  <si>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</si>
  <si>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</si>
  <si>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</si>
  <si>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</si>
  <si>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</si>
  <si>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</si>
  <si>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</si>
  <si>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</si>
  <si>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</si>
  <si>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</si>
  <si>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</si>
  <si>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예비예비</t>
  </si>
  <si>
    <t>등급</t>
    <phoneticPr fontId="3" type="noConversion"/>
  </si>
  <si>
    <t>노선</t>
    <phoneticPr fontId="3" type="noConversion"/>
  </si>
  <si>
    <t>주운행차량
(메인키)</t>
  </si>
  <si>
    <t>유종</t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</si>
  <si>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</si>
  <si>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</si>
  <si>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</si>
  <si>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</si>
  <si>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</si>
  <si>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</si>
  <si>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</si>
  <si>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</si>
  <si>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</si>
  <si>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</si>
  <si>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</si>
  <si>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</si>
  <si>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</si>
  <si>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</si>
  <si>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</si>
  <si>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</si>
  <si>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</si>
  <si>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</si>
  <si>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</si>
  <si>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</si>
  <si>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</si>
  <si>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</si>
  <si>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</si>
  <si>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</si>
  <si>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</si>
  <si>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</si>
  <si>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</si>
  <si>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</si>
  <si>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</si>
  <si>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</si>
  <si>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</si>
  <si>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</si>
  <si>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</si>
  <si>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</si>
  <si>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</si>
  <si>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</si>
  <si>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</si>
  <si>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3" type="noConversion"/>
  </si>
  <si>
    <t>급가속횟수(누적)</t>
  </si>
  <si>
    <t>급감속횟수(누적)</t>
  </si>
  <si>
    <t>▶▶▶ 5분이상 연속 공회전시 회당 카운트 됩니다.</t>
    <phoneticPr fontId="3" type="noConversion"/>
  </si>
  <si>
    <t>차고지, 회차지에서는 시동을 끄고 업무를 봅시다.</t>
    <phoneticPr fontId="3" type="noConversion"/>
  </si>
  <si>
    <t>[5분이상 공회전 30회 이상 과다 운행사원]</t>
    <phoneticPr fontId="3" type="noConversion"/>
  </si>
  <si>
    <t>[TIP!!] 공회전 과다 운행사원 관리하려면?</t>
    <phoneticPr fontId="3" type="noConversion"/>
  </si>
  <si>
    <t>S</t>
    <phoneticPr fontId="3" type="noConversion"/>
  </si>
  <si>
    <t>A</t>
    <phoneticPr fontId="3" type="noConversion"/>
  </si>
  <si>
    <t>C</t>
    <phoneticPr fontId="3" type="noConversion"/>
  </si>
  <si>
    <t>D</t>
    <phoneticPr fontId="3" type="noConversion"/>
  </si>
  <si>
    <t>(경  고)</t>
  </si>
  <si>
    <t>소형</t>
  </si>
  <si>
    <t>HD</t>
  </si>
  <si>
    <t>중형</t>
  </si>
  <si>
    <t>운전자코드</t>
  </si>
  <si>
    <t>맥스거리코드</t>
  </si>
  <si>
    <t>최대주행거리</t>
  </si>
  <si>
    <t>[TIP!!] 특별관리 운행사원 관리하려면?</t>
  </si>
  <si>
    <t>d</t>
    <phoneticPr fontId="3" type="noConversion"/>
  </si>
  <si>
    <t>NEW</t>
  </si>
  <si>
    <t>new</t>
  </si>
  <si>
    <t>70바3856</t>
  </si>
  <si>
    <t>2424</t>
  </si>
  <si>
    <t>70바3857</t>
  </si>
  <si>
    <t>70바3859</t>
  </si>
  <si>
    <t>70바3860</t>
  </si>
  <si>
    <t>해성운수24B5</t>
  </si>
  <si>
    <t>70바3861</t>
  </si>
  <si>
    <t>70바3862</t>
  </si>
  <si>
    <t>70바3863</t>
  </si>
  <si>
    <t>해성운수24B4</t>
  </si>
  <si>
    <t>70바3864</t>
  </si>
  <si>
    <t>70바3866</t>
  </si>
  <si>
    <t>70바3873</t>
  </si>
  <si>
    <t>70바3874</t>
  </si>
  <si>
    <t>WC</t>
  </si>
  <si>
    <t>해성운수24B2</t>
  </si>
  <si>
    <t>70바3875</t>
  </si>
  <si>
    <t>70바3876</t>
  </si>
  <si>
    <t>해성운수24C3</t>
  </si>
  <si>
    <t>70바3878</t>
  </si>
  <si>
    <t>해성운수24C4</t>
  </si>
  <si>
    <t>70바3879</t>
  </si>
  <si>
    <t>70바3880</t>
  </si>
  <si>
    <t>70바3881</t>
  </si>
  <si>
    <t>70바3889</t>
  </si>
  <si>
    <t>70바3893</t>
  </si>
  <si>
    <t>71바5764</t>
  </si>
  <si>
    <t>해성운수24C1</t>
  </si>
  <si>
    <t>71바5751</t>
  </si>
  <si>
    <t>71바5753</t>
  </si>
  <si>
    <t>71바5754</t>
  </si>
  <si>
    <t>71바5760</t>
  </si>
  <si>
    <t>71바5763</t>
  </si>
  <si>
    <t>71바5768</t>
  </si>
  <si>
    <t>71바5780</t>
  </si>
  <si>
    <t>74사1071</t>
  </si>
  <si>
    <t>71바7074</t>
  </si>
  <si>
    <t>70바3887</t>
  </si>
  <si>
    <t>70바3888</t>
  </si>
  <si>
    <t>70바3890</t>
  </si>
  <si>
    <t>70바3891</t>
  </si>
  <si>
    <t>70바3892</t>
  </si>
  <si>
    <t>71바5815</t>
  </si>
  <si>
    <t>71바5816</t>
  </si>
  <si>
    <t>71바5817</t>
  </si>
  <si>
    <t>71바5818</t>
  </si>
  <si>
    <t>71바6854</t>
  </si>
  <si>
    <t>71바5771</t>
  </si>
  <si>
    <t>71바5772</t>
  </si>
  <si>
    <t>71바5773</t>
  </si>
  <si>
    <t>71바5775</t>
  </si>
  <si>
    <t>71바7078</t>
  </si>
  <si>
    <t>71바5800</t>
  </si>
  <si>
    <t>71바5774</t>
  </si>
  <si>
    <t>71바5770</t>
  </si>
  <si>
    <t>71바5777</t>
  </si>
  <si>
    <t>71바5797</t>
  </si>
  <si>
    <t>71바5798</t>
  </si>
  <si>
    <t>71바5813</t>
  </si>
  <si>
    <t>71바5814</t>
  </si>
  <si>
    <t>70바3804</t>
  </si>
  <si>
    <t>70바3808</t>
  </si>
  <si>
    <t>71바5778</t>
  </si>
  <si>
    <t>71바5779</t>
  </si>
  <si>
    <t>71바5782</t>
  </si>
  <si>
    <t>71바5789</t>
  </si>
  <si>
    <t>71바5794</t>
  </si>
  <si>
    <t>71바6506</t>
  </si>
  <si>
    <t>71바5812</t>
  </si>
  <si>
    <t>강대호</t>
  </si>
  <si>
    <t>5348190</t>
  </si>
  <si>
    <t>강필종</t>
  </si>
  <si>
    <t>5347151</t>
  </si>
  <si>
    <t>강형택</t>
  </si>
  <si>
    <t>5345980</t>
  </si>
  <si>
    <t>곽동일</t>
  </si>
  <si>
    <t>5342555</t>
  </si>
  <si>
    <t>곽종호</t>
  </si>
  <si>
    <t>5345470</t>
  </si>
  <si>
    <t>권오중</t>
  </si>
  <si>
    <t>5343502</t>
  </si>
  <si>
    <t>권용환</t>
  </si>
  <si>
    <t>5346808</t>
  </si>
  <si>
    <t>김건훈</t>
  </si>
  <si>
    <t>5348717</t>
  </si>
  <si>
    <t>김경문</t>
  </si>
  <si>
    <t>5346741</t>
  </si>
  <si>
    <t>김국신</t>
  </si>
  <si>
    <t>5349130</t>
  </si>
  <si>
    <t>김대철</t>
  </si>
  <si>
    <t>5343208</t>
  </si>
  <si>
    <t>김문배</t>
  </si>
  <si>
    <t>534564</t>
  </si>
  <si>
    <t>김민호</t>
  </si>
  <si>
    <t>5343081</t>
  </si>
  <si>
    <t>김성태</t>
  </si>
  <si>
    <t>5344074</t>
  </si>
  <si>
    <t>김성호</t>
  </si>
  <si>
    <t>5341474</t>
  </si>
  <si>
    <t>김세현</t>
  </si>
  <si>
    <t>5345522</t>
  </si>
  <si>
    <t>김승열</t>
  </si>
  <si>
    <t>5344906</t>
  </si>
  <si>
    <t>김신애</t>
  </si>
  <si>
    <t>5348920</t>
  </si>
  <si>
    <t>김영배</t>
  </si>
  <si>
    <t>5349573</t>
  </si>
  <si>
    <t>김용복</t>
  </si>
  <si>
    <t>5344546</t>
  </si>
  <si>
    <t>김용호</t>
  </si>
  <si>
    <t>534690</t>
  </si>
  <si>
    <t>김종환</t>
  </si>
  <si>
    <t>5343142</t>
  </si>
  <si>
    <t>김진우</t>
  </si>
  <si>
    <t>5342195</t>
  </si>
  <si>
    <t>김학상</t>
  </si>
  <si>
    <t>5343231</t>
  </si>
  <si>
    <t>김환선</t>
  </si>
  <si>
    <t>5345288</t>
  </si>
  <si>
    <t>김효덕</t>
  </si>
  <si>
    <t>5346158</t>
  </si>
  <si>
    <t>노동수</t>
  </si>
  <si>
    <t>5342400</t>
  </si>
  <si>
    <t>노희국</t>
  </si>
  <si>
    <t>534711</t>
  </si>
  <si>
    <t>문순례</t>
  </si>
  <si>
    <t>5343674</t>
  </si>
  <si>
    <t>박성원</t>
  </si>
  <si>
    <t>53415</t>
  </si>
  <si>
    <t>박승욱</t>
  </si>
  <si>
    <t>5346667</t>
  </si>
  <si>
    <t>박승철</t>
  </si>
  <si>
    <t>5343283</t>
  </si>
  <si>
    <t>박연태</t>
  </si>
  <si>
    <t>5347788</t>
  </si>
  <si>
    <t>박용출</t>
  </si>
  <si>
    <t>5345447</t>
  </si>
  <si>
    <t>박용호</t>
  </si>
  <si>
    <t>5344475</t>
  </si>
  <si>
    <t>박일우</t>
  </si>
  <si>
    <t>5342770</t>
  </si>
  <si>
    <t>박재용</t>
  </si>
  <si>
    <t>5344359</t>
  </si>
  <si>
    <t>박종길</t>
  </si>
  <si>
    <t>5347987</t>
  </si>
  <si>
    <t>박주철</t>
  </si>
  <si>
    <t>5342781</t>
  </si>
  <si>
    <t>박진혁</t>
  </si>
  <si>
    <t>5341891</t>
  </si>
  <si>
    <t>박찬극</t>
  </si>
  <si>
    <t>5345490</t>
  </si>
  <si>
    <t>박철희</t>
  </si>
  <si>
    <t>5343804</t>
  </si>
  <si>
    <t>백경희</t>
  </si>
  <si>
    <t>5349674</t>
  </si>
  <si>
    <t>서영석</t>
  </si>
  <si>
    <t>5341245</t>
  </si>
  <si>
    <t>서원일</t>
  </si>
  <si>
    <t>5348580</t>
  </si>
  <si>
    <t>서정근</t>
  </si>
  <si>
    <t>5343097</t>
  </si>
  <si>
    <t>석재혁</t>
  </si>
  <si>
    <t>5341414</t>
  </si>
  <si>
    <t>성종수</t>
  </si>
  <si>
    <t>5342536</t>
  </si>
  <si>
    <t>송진영</t>
  </si>
  <si>
    <t>5349915</t>
  </si>
  <si>
    <t>신경호</t>
  </si>
  <si>
    <t>5346897</t>
  </si>
  <si>
    <t>신상현</t>
  </si>
  <si>
    <t>5348894</t>
  </si>
  <si>
    <t>신유재</t>
  </si>
  <si>
    <t>5348421</t>
  </si>
  <si>
    <t>심길섭</t>
  </si>
  <si>
    <t>5346165</t>
  </si>
  <si>
    <t>오정일</t>
  </si>
  <si>
    <t>5348165</t>
  </si>
  <si>
    <t>원상재</t>
  </si>
  <si>
    <t>534555</t>
  </si>
  <si>
    <t>유광식</t>
  </si>
  <si>
    <t>5346627</t>
  </si>
  <si>
    <t>유금종</t>
  </si>
  <si>
    <t>5342233</t>
  </si>
  <si>
    <t>유인석</t>
  </si>
  <si>
    <t>5342335</t>
  </si>
  <si>
    <t>유정이</t>
  </si>
  <si>
    <t>5349615</t>
  </si>
  <si>
    <t>유호승</t>
  </si>
  <si>
    <t>5347369</t>
  </si>
  <si>
    <t>윤국진</t>
  </si>
  <si>
    <t>5341958</t>
  </si>
  <si>
    <t>윤국현</t>
  </si>
  <si>
    <t>5344740</t>
  </si>
  <si>
    <t>윤보의</t>
  </si>
  <si>
    <t>5343511</t>
  </si>
  <si>
    <t>윤여웅</t>
  </si>
  <si>
    <t>5341728</t>
  </si>
  <si>
    <t>이광노</t>
  </si>
  <si>
    <t>5342656</t>
  </si>
  <si>
    <t>이덕권</t>
  </si>
  <si>
    <t>5347114</t>
  </si>
  <si>
    <t>이도식</t>
  </si>
  <si>
    <t>534546</t>
  </si>
  <si>
    <t>이명복</t>
  </si>
  <si>
    <t>5346455</t>
  </si>
  <si>
    <t>이병성</t>
  </si>
  <si>
    <t>5349298</t>
  </si>
  <si>
    <t>이복순</t>
  </si>
  <si>
    <t>534998</t>
  </si>
  <si>
    <t>이서동</t>
  </si>
  <si>
    <t>5349676</t>
  </si>
  <si>
    <t>이성준</t>
  </si>
  <si>
    <t>5347758</t>
  </si>
  <si>
    <t>이용언</t>
  </si>
  <si>
    <t>5348782</t>
  </si>
  <si>
    <t>이우형</t>
  </si>
  <si>
    <t>534735</t>
  </si>
  <si>
    <t>이원희</t>
  </si>
  <si>
    <t>5347030</t>
  </si>
  <si>
    <t>이종열</t>
  </si>
  <si>
    <t>5341844</t>
  </si>
  <si>
    <t>이종현</t>
  </si>
  <si>
    <t>5345844</t>
  </si>
  <si>
    <t>이준호</t>
  </si>
  <si>
    <t>5346417</t>
  </si>
  <si>
    <t>이진수</t>
  </si>
  <si>
    <t>534937</t>
  </si>
  <si>
    <t>이충재</t>
  </si>
  <si>
    <t>5344477</t>
  </si>
  <si>
    <t>이태경</t>
  </si>
  <si>
    <t>5346490</t>
  </si>
  <si>
    <t>이태민</t>
  </si>
  <si>
    <t>534802</t>
  </si>
  <si>
    <t>이현</t>
  </si>
  <si>
    <t>5343382</t>
  </si>
  <si>
    <t>이호철</t>
  </si>
  <si>
    <t>5347176</t>
  </si>
  <si>
    <t>임상균</t>
  </si>
  <si>
    <t>5348493</t>
  </si>
  <si>
    <t>장동훈</t>
  </si>
  <si>
    <t>5347607</t>
  </si>
  <si>
    <t>장준호</t>
  </si>
  <si>
    <t>5343904</t>
  </si>
  <si>
    <t>장충식</t>
  </si>
  <si>
    <t>5347435</t>
  </si>
  <si>
    <t>정재경</t>
  </si>
  <si>
    <t>5344942</t>
  </si>
  <si>
    <t>정형찬</t>
  </si>
  <si>
    <t>5342138</t>
  </si>
  <si>
    <t>정호근</t>
  </si>
  <si>
    <t>5347578</t>
  </si>
  <si>
    <t>조규선</t>
  </si>
  <si>
    <t>5346546</t>
  </si>
  <si>
    <t>조부기</t>
  </si>
  <si>
    <t>5346959</t>
  </si>
  <si>
    <t>조상원</t>
  </si>
  <si>
    <t>5345262</t>
  </si>
  <si>
    <t>조성필</t>
  </si>
  <si>
    <t>5342320</t>
  </si>
  <si>
    <t>조용식</t>
  </si>
  <si>
    <t>5342800</t>
  </si>
  <si>
    <t>조철상</t>
  </si>
  <si>
    <t>5346791</t>
  </si>
  <si>
    <t>진영일</t>
  </si>
  <si>
    <t>5345031</t>
  </si>
  <si>
    <t>채수강</t>
  </si>
  <si>
    <t>5345782</t>
  </si>
  <si>
    <t>최규현</t>
  </si>
  <si>
    <t>5348383</t>
  </si>
  <si>
    <t>최길엽</t>
  </si>
  <si>
    <t>5345721</t>
  </si>
  <si>
    <t>최석규</t>
  </si>
  <si>
    <t>5344567</t>
  </si>
  <si>
    <t>최성태</t>
  </si>
  <si>
    <t>5344435</t>
  </si>
  <si>
    <t>최홍선</t>
  </si>
  <si>
    <t>5346021</t>
  </si>
  <si>
    <t>추경옥</t>
  </si>
  <si>
    <t>5343591</t>
  </si>
  <si>
    <t>태일국</t>
  </si>
  <si>
    <t>534719</t>
  </si>
  <si>
    <t>한규민</t>
  </si>
  <si>
    <t>5347042</t>
  </si>
  <si>
    <t>한효수</t>
  </si>
  <si>
    <t>5346945</t>
  </si>
  <si>
    <t>함종선</t>
  </si>
  <si>
    <t>5346140</t>
  </si>
  <si>
    <t>홍기표</t>
  </si>
  <si>
    <t>5348844</t>
  </si>
  <si>
    <t>홍순관</t>
  </si>
  <si>
    <t>5344530</t>
  </si>
  <si>
    <t>홍순욱</t>
  </si>
  <si>
    <t>5341289</t>
  </si>
  <si>
    <t>황광수</t>
  </si>
  <si>
    <t>5341649</t>
  </si>
  <si>
    <t>황영생</t>
  </si>
  <si>
    <t>534524</t>
  </si>
  <si>
    <t>개선율(유카전)</t>
  </si>
  <si>
    <t>0%(0명)</t>
  </si>
  <si>
    <t>100%(1명)</t>
  </si>
  <si>
    <t>=</t>
  </si>
  <si>
    <t>이상</t>
  </si>
  <si>
    <t>71바5788</t>
  </si>
  <si>
    <t>문연균</t>
  </si>
  <si>
    <t>5349118</t>
  </si>
  <si>
    <t>조길수</t>
  </si>
  <si>
    <t>5346571</t>
  </si>
  <si>
    <t>해성운수24B3</t>
  </si>
  <si>
    <t>해성운수24B1</t>
  </si>
  <si>
    <t>해성운수24D1</t>
  </si>
  <si>
    <t>해성운수24C2</t>
  </si>
  <si>
    <t>514-1514-1</t>
  </si>
  <si>
    <t>해성운수514-1F1</t>
  </si>
  <si>
    <t>해성운수514-1D1</t>
  </si>
  <si>
    <t>해성운수514-1F2</t>
  </si>
  <si>
    <t>해성운수514-1D2</t>
  </si>
  <si>
    <t>530530</t>
  </si>
  <si>
    <t>557557</t>
  </si>
  <si>
    <t>560560</t>
  </si>
  <si>
    <t>해성운수560F2</t>
  </si>
  <si>
    <t>해성운수560F1</t>
  </si>
  <si>
    <t>564564</t>
  </si>
  <si>
    <t>564-1564-1</t>
  </si>
  <si>
    <t>568568</t>
  </si>
  <si>
    <t>579579</t>
  </si>
  <si>
    <t>71바5796</t>
  </si>
  <si>
    <t>해성운수579F2</t>
  </si>
  <si>
    <t>71바5799</t>
  </si>
  <si>
    <t>해성운수579F1</t>
  </si>
  <si>
    <t>593593</t>
  </si>
  <si>
    <t>70바3806</t>
  </si>
  <si>
    <t>해성운수593F3</t>
  </si>
  <si>
    <t>해성운수593D1</t>
  </si>
  <si>
    <t>해성운수593F2</t>
  </si>
  <si>
    <t>해성운수593F1</t>
  </si>
  <si>
    <t>NULL</t>
  </si>
  <si>
    <t>534667</t>
  </si>
  <si>
    <t>5342843</t>
  </si>
  <si>
    <t>5345233</t>
  </si>
  <si>
    <t>5347915</t>
  </si>
  <si>
    <t>5349228</t>
  </si>
  <si>
    <t>5349553</t>
  </si>
  <si>
    <t>고재홍</t>
  </si>
  <si>
    <t>5347939</t>
  </si>
  <si>
    <t>조경진</t>
  </si>
  <si>
    <t>5348865</t>
  </si>
  <si>
    <t>순위</t>
  </si>
  <si>
    <t>인천전체</t>
  </si>
  <si>
    <t>해성운수24B6</t>
  </si>
  <si>
    <t>해성운수24A1</t>
  </si>
  <si>
    <t>▲</t>
  </si>
  <si>
    <t>해성운수24A2</t>
  </si>
  <si>
    <t>71바5765</t>
  </si>
  <si>
    <t>71바5819</t>
  </si>
  <si>
    <t>해성운수514-1B1</t>
  </si>
  <si>
    <t>해성운수564D1</t>
  </si>
  <si>
    <t>해성운수579F3</t>
  </si>
  <si>
    <t>해성운수579F4</t>
  </si>
  <si>
    <t>5344547</t>
  </si>
  <si>
    <t>5344774</t>
  </si>
  <si>
    <t>강동빈</t>
  </si>
  <si>
    <t>김기모</t>
  </si>
  <si>
    <t>5343144</t>
  </si>
  <si>
    <t>김명자</t>
  </si>
  <si>
    <t>5344009</t>
  </si>
  <si>
    <t>김상문</t>
  </si>
  <si>
    <t>5341042</t>
  </si>
  <si>
    <t>김유보</t>
  </si>
  <si>
    <t>김태균</t>
  </si>
  <si>
    <t>5348283</t>
  </si>
  <si>
    <t>박금수</t>
  </si>
  <si>
    <t>5347991</t>
  </si>
  <si>
    <t>박진택</t>
  </si>
  <si>
    <t>534973</t>
  </si>
  <si>
    <t>심웅섭</t>
  </si>
  <si>
    <t>534288</t>
  </si>
  <si>
    <t>이계재</t>
  </si>
  <si>
    <t>5343999</t>
  </si>
  <si>
    <t>이주희</t>
  </si>
  <si>
    <t>5348534</t>
  </si>
  <si>
    <t>조병구</t>
  </si>
  <si>
    <t>5347172</t>
  </si>
  <si>
    <t>홍향기</t>
  </si>
  <si>
    <t>5345824</t>
  </si>
  <si>
    <t>18%(28명)</t>
  </si>
  <si>
    <t>63%(5명)</t>
  </si>
  <si>
    <t>24'10</t>
    <phoneticPr fontId="3" type="noConversion"/>
  </si>
  <si>
    <t>분석기간: 24.10.01-24.10.31</t>
  </si>
  <si>
    <t>해성운수24A3</t>
  </si>
  <si>
    <t>70바3858</t>
  </si>
  <si>
    <t>해성운수24A4</t>
  </si>
  <si>
    <t>해성운수24A7</t>
  </si>
  <si>
    <t>해성운수24A5</t>
  </si>
  <si>
    <t>해성운수24A6</t>
  </si>
  <si>
    <t>해성운수24B7</t>
  </si>
  <si>
    <t>해성운수24S1</t>
  </si>
  <si>
    <t>해성운수24S2</t>
  </si>
  <si>
    <t>해성운수514-1C2</t>
  </si>
  <si>
    <t>해성운수514-1C1</t>
  </si>
  <si>
    <t>해성운수514-1C4</t>
  </si>
  <si>
    <t>해성운수514-1C3</t>
  </si>
  <si>
    <t>해성운수514-1S1</t>
  </si>
  <si>
    <t>해성운수530D1</t>
  </si>
  <si>
    <t>해성운수557D3</t>
  </si>
  <si>
    <t>해성운수557D2</t>
  </si>
  <si>
    <t>해성운수557C2</t>
  </si>
  <si>
    <t>해성운수557C1</t>
  </si>
  <si>
    <t>해성운수557D1</t>
  </si>
  <si>
    <t>해성운수560D3</t>
  </si>
  <si>
    <t>해성운수560D2</t>
  </si>
  <si>
    <t>해성운수560D1</t>
  </si>
  <si>
    <t>해성운수564C3</t>
  </si>
  <si>
    <t>해성운수564C2</t>
  </si>
  <si>
    <t>해성운수564B1</t>
  </si>
  <si>
    <t>해성운수564C1</t>
  </si>
  <si>
    <t>71바7080</t>
  </si>
  <si>
    <t>해성운수564C4</t>
  </si>
  <si>
    <t>해성운수564-1C1</t>
  </si>
  <si>
    <t>해성운수568S1</t>
  </si>
  <si>
    <t>71바7075</t>
  </si>
  <si>
    <t>해성운수568B1</t>
  </si>
  <si>
    <t>해성운수579D2</t>
  </si>
  <si>
    <t>해성운수579C1</t>
  </si>
  <si>
    <t>해성운수579S1</t>
  </si>
  <si>
    <t>해성운수579D1</t>
  </si>
  <si>
    <t>해성운수593C3</t>
  </si>
  <si>
    <t>해성운수593C5</t>
  </si>
  <si>
    <t>해성운수593C4</t>
  </si>
  <si>
    <t>해성운수593C1</t>
  </si>
  <si>
    <t>해성운수593C2</t>
  </si>
  <si>
    <t>해성운수예비D1</t>
  </si>
  <si>
    <t>534502</t>
  </si>
  <si>
    <t>534502242.406</t>
  </si>
  <si>
    <t>5341987</t>
  </si>
  <si>
    <t>5341987342.624</t>
  </si>
  <si>
    <t>5342637</t>
  </si>
  <si>
    <t>5342637469.59</t>
  </si>
  <si>
    <t>5342843453.621</t>
  </si>
  <si>
    <t>5343137</t>
  </si>
  <si>
    <t>53431371475.778</t>
  </si>
  <si>
    <t>5343604</t>
  </si>
  <si>
    <t>53436041033.762</t>
  </si>
  <si>
    <t>5344372</t>
  </si>
  <si>
    <t>5344372608.383</t>
  </si>
  <si>
    <t>53445471130.887</t>
  </si>
  <si>
    <t>53447741510.264</t>
  </si>
  <si>
    <t>5345507</t>
  </si>
  <si>
    <t>5345507902.728</t>
  </si>
  <si>
    <t>5347820</t>
  </si>
  <si>
    <t>5347820328.478</t>
  </si>
  <si>
    <t>5347915401.749</t>
  </si>
  <si>
    <t>5349228374.938</t>
  </si>
  <si>
    <t>5349553187.49</t>
  </si>
  <si>
    <t>53481901376.111</t>
  </si>
  <si>
    <t>534667793.178</t>
  </si>
  <si>
    <t>강신모</t>
  </si>
  <si>
    <t>534380</t>
  </si>
  <si>
    <t>5343801291.335</t>
  </si>
  <si>
    <t>53471511445.365</t>
  </si>
  <si>
    <t>53459801348.92</t>
  </si>
  <si>
    <t>53479391007.808</t>
  </si>
  <si>
    <t>5342555951.674</t>
  </si>
  <si>
    <t>5345470882.692</t>
  </si>
  <si>
    <t>구춘회</t>
  </si>
  <si>
    <t>5348789</t>
  </si>
  <si>
    <t>53487891124.905</t>
  </si>
  <si>
    <t>53435021935.554</t>
  </si>
  <si>
    <t>5346808315.531</t>
  </si>
  <si>
    <t>53487171267.027</t>
  </si>
  <si>
    <t>53467411161.053</t>
  </si>
  <si>
    <t>53491302615.194</t>
  </si>
  <si>
    <t>53431441111.138</t>
  </si>
  <si>
    <t>5343208493.153</t>
  </si>
  <si>
    <t>53440092823.026</t>
  </si>
  <si>
    <t>5345641996.625</t>
  </si>
  <si>
    <t>5343081348.288</t>
  </si>
  <si>
    <t>김병래</t>
  </si>
  <si>
    <t>5343272</t>
  </si>
  <si>
    <t>5343272675.411</t>
  </si>
  <si>
    <t>5341042461.933</t>
  </si>
  <si>
    <t>김석곤</t>
  </si>
  <si>
    <t>5343983</t>
  </si>
  <si>
    <t>53439831022.842</t>
  </si>
  <si>
    <t>5344074375.585</t>
  </si>
  <si>
    <t>53414742244.453</t>
  </si>
  <si>
    <t>5345522398.876</t>
  </si>
  <si>
    <t>김숙자</t>
  </si>
  <si>
    <t>5344559</t>
  </si>
  <si>
    <t>5344559446.038</t>
  </si>
  <si>
    <t>53449061528.232</t>
  </si>
  <si>
    <t>5348920808.641</t>
  </si>
  <si>
    <t>53495731619.335</t>
  </si>
  <si>
    <t>53445461670.428</t>
  </si>
  <si>
    <t>5346901436.629</t>
  </si>
  <si>
    <t>53452331741.469</t>
  </si>
  <si>
    <t>53431421518.153</t>
  </si>
  <si>
    <t>5342195359.379</t>
  </si>
  <si>
    <t>53482831742.246</t>
  </si>
  <si>
    <t>53432311405.879</t>
  </si>
  <si>
    <t>김형재</t>
  </si>
  <si>
    <t>5346521</t>
  </si>
  <si>
    <t>53465211158.474</t>
  </si>
  <si>
    <t>53452881514.503</t>
  </si>
  <si>
    <t>53461582111.114</t>
  </si>
  <si>
    <t>남상운</t>
  </si>
  <si>
    <t>5347009</t>
  </si>
  <si>
    <t>5347009364.063</t>
  </si>
  <si>
    <t>남형욱</t>
  </si>
  <si>
    <t>5348610</t>
  </si>
  <si>
    <t>53486101565.53</t>
  </si>
  <si>
    <t>53424001492.086</t>
  </si>
  <si>
    <t>5347112095.291</t>
  </si>
  <si>
    <t>53436741218.042</t>
  </si>
  <si>
    <t>5349118107.245</t>
  </si>
  <si>
    <t>53479911615.659</t>
  </si>
  <si>
    <t>534151278.18</t>
  </si>
  <si>
    <t>53466671594.848</t>
  </si>
  <si>
    <t>53432833923.087</t>
  </si>
  <si>
    <t>53477882324.269</t>
  </si>
  <si>
    <t>53454471292.251</t>
  </si>
  <si>
    <t>53444751519.77</t>
  </si>
  <si>
    <t>53427701483.871</t>
  </si>
  <si>
    <t>53443592266.982</t>
  </si>
  <si>
    <t>53479871624.031</t>
  </si>
  <si>
    <t>53427811703.647</t>
  </si>
  <si>
    <t>5349731364.6</t>
  </si>
  <si>
    <t>53418912029.016</t>
  </si>
  <si>
    <t>53454901792.003</t>
  </si>
  <si>
    <t>53438042469.548</t>
  </si>
  <si>
    <t>53496741699.117</t>
  </si>
  <si>
    <t>53412451091.459</t>
  </si>
  <si>
    <t>53485801118.424</t>
  </si>
  <si>
    <t>53430972412.357</t>
  </si>
  <si>
    <t>53414141394.43</t>
  </si>
  <si>
    <t>5342536270.866</t>
  </si>
  <si>
    <t>손관규</t>
  </si>
  <si>
    <t>5345456</t>
  </si>
  <si>
    <t>53454561635.177</t>
  </si>
  <si>
    <t>53499151239.062</t>
  </si>
  <si>
    <t>53468971071.913</t>
  </si>
  <si>
    <t>신대중</t>
  </si>
  <si>
    <t>5346686</t>
  </si>
  <si>
    <t>53466861656.051</t>
  </si>
  <si>
    <t>53488941317.082</t>
  </si>
  <si>
    <t>53484211772.021</t>
  </si>
  <si>
    <t>53461652098.421</t>
  </si>
  <si>
    <t>534288572.72</t>
  </si>
  <si>
    <t>53481651251.411</t>
  </si>
  <si>
    <t>5345551386.727</t>
  </si>
  <si>
    <t>53466271533.592</t>
  </si>
  <si>
    <t>53422331314.518</t>
  </si>
  <si>
    <t>53423352095.356</t>
  </si>
  <si>
    <t>53496151464.131</t>
  </si>
  <si>
    <t>53473691737.556</t>
  </si>
  <si>
    <t>53419581742.107</t>
  </si>
  <si>
    <t>53447401964.267</t>
  </si>
  <si>
    <t>53435111538.055</t>
  </si>
  <si>
    <t>53417281372.186</t>
  </si>
  <si>
    <t>이강석</t>
  </si>
  <si>
    <t>5346690</t>
  </si>
  <si>
    <t>53466901447.422</t>
  </si>
  <si>
    <t>5343999286.459</t>
  </si>
  <si>
    <t>53426562159.247</t>
  </si>
  <si>
    <t>5347114572.264</t>
  </si>
  <si>
    <t>534546386.641</t>
  </si>
  <si>
    <t>5346455101.938</t>
  </si>
  <si>
    <t>53492981531.353</t>
  </si>
  <si>
    <t>5349981527.413</t>
  </si>
  <si>
    <t>5349676440.866</t>
  </si>
  <si>
    <t>53477581681.703</t>
  </si>
  <si>
    <t>이승룡</t>
  </si>
  <si>
    <t>5348108</t>
  </si>
  <si>
    <t>5348108359.996</t>
  </si>
  <si>
    <t>53487821465.352</t>
  </si>
  <si>
    <t>5347351046.199</t>
  </si>
  <si>
    <t>5347030297.242</t>
  </si>
  <si>
    <t>53418441708.213</t>
  </si>
  <si>
    <t>5345844804.466</t>
  </si>
  <si>
    <t>53485341931.495</t>
  </si>
  <si>
    <t>53464171137.153</t>
  </si>
  <si>
    <t>534937239.362</t>
  </si>
  <si>
    <t>5344477482.481</t>
  </si>
  <si>
    <t>5346490413.17</t>
  </si>
  <si>
    <t>5348021209.437</t>
  </si>
  <si>
    <t>53433821694.283</t>
  </si>
  <si>
    <t>53471761127.339</t>
  </si>
  <si>
    <t>53484931175.205</t>
  </si>
  <si>
    <t>임성택</t>
  </si>
  <si>
    <t>5346737</t>
  </si>
  <si>
    <t>53467371695.543</t>
  </si>
  <si>
    <t>53476071604.659</t>
  </si>
  <si>
    <t>53439041766.919</t>
  </si>
  <si>
    <t>53474351318.747</t>
  </si>
  <si>
    <t>정영화</t>
  </si>
  <si>
    <t>5343498</t>
  </si>
  <si>
    <t>5343498187.854</t>
  </si>
  <si>
    <t>53449421293.81</t>
  </si>
  <si>
    <t>53421381157.558</t>
  </si>
  <si>
    <t>53475781561.95</t>
  </si>
  <si>
    <t>53488651748.446</t>
  </si>
  <si>
    <t>53465461337.904</t>
  </si>
  <si>
    <t>5346571437.426</t>
  </si>
  <si>
    <t>조길영</t>
  </si>
  <si>
    <t>5344035</t>
  </si>
  <si>
    <t>5344035305.138</t>
  </si>
  <si>
    <t>5347172254.478</t>
  </si>
  <si>
    <t>5346959671.159</t>
  </si>
  <si>
    <t>53452621201.301</t>
  </si>
  <si>
    <t>53423201536.718</t>
  </si>
  <si>
    <t>53428001501.588</t>
  </si>
  <si>
    <t>53467911885.662</t>
  </si>
  <si>
    <t>주종호</t>
  </si>
  <si>
    <t>5349048</t>
  </si>
  <si>
    <t>53490481401.468</t>
  </si>
  <si>
    <t>53450312255.526</t>
  </si>
  <si>
    <t>53457821734.155</t>
  </si>
  <si>
    <t>53483831914.443</t>
  </si>
  <si>
    <t>53457211147.514</t>
  </si>
  <si>
    <t>53445671748.651</t>
  </si>
  <si>
    <t>5344435736.594</t>
  </si>
  <si>
    <t>최정규</t>
  </si>
  <si>
    <t>5346677</t>
  </si>
  <si>
    <t>5346677839.045</t>
  </si>
  <si>
    <t>53460211767.319</t>
  </si>
  <si>
    <t>53435911738.797</t>
  </si>
  <si>
    <t>534719313.719</t>
  </si>
  <si>
    <t>5347042668.71</t>
  </si>
  <si>
    <t>5346945367.33</t>
  </si>
  <si>
    <t>5346140577.361</t>
  </si>
  <si>
    <t>허영훈</t>
  </si>
  <si>
    <t>5344139</t>
  </si>
  <si>
    <t>53441391453.19</t>
  </si>
  <si>
    <t>허일</t>
  </si>
  <si>
    <t>5348866</t>
  </si>
  <si>
    <t>5348866601.295</t>
  </si>
  <si>
    <t>5348844497.173</t>
  </si>
  <si>
    <t>5344530204.026</t>
  </si>
  <si>
    <t>53412891033.186</t>
  </si>
  <si>
    <t>53458241707.735</t>
  </si>
  <si>
    <t>53416491771.218</t>
  </si>
  <si>
    <t>5345241652.883</t>
  </si>
  <si>
    <t>[24년 11월] 특별관리 운행사원 명단</t>
  </si>
  <si>
    <t>사원님, 11월에는 꼭 "C등급" 이상 달성 바랍니다.</t>
  </si>
  <si>
    <t>10~11월 연속 D/F 등급시 12월초, 대면교육대상입니다.</t>
  </si>
  <si>
    <t>[24.10월 D,F 등급 운행사원]</t>
  </si>
  <si>
    <t>11월 한달간, 연비등급관리 대장에 서명할 수 있도록 적극 활용하십시오.</t>
  </si>
  <si>
    <t>[24년11월] 공회전과다 명단</t>
    <phoneticPr fontId="3" type="noConversion"/>
  </si>
  <si>
    <t>29위/(32개사)</t>
  </si>
  <si>
    <t>12%(18명)</t>
  </si>
  <si>
    <t>11%(20명)</t>
  </si>
  <si>
    <t>20%(33명)</t>
  </si>
  <si>
    <t>21%(38명)</t>
  </si>
  <si>
    <t>18%(27명)</t>
  </si>
  <si>
    <t>D</t>
    <phoneticPr fontId="3" type="noConversion"/>
  </si>
  <si>
    <t>C</t>
    <phoneticPr fontId="3" type="noConversion"/>
  </si>
  <si>
    <t>57%(4명)</t>
  </si>
  <si>
    <t>15%(8명)</t>
  </si>
  <si>
    <t>14%(2명)</t>
  </si>
  <si>
    <t>8%(2명)</t>
  </si>
  <si>
    <t>11%(2명)</t>
  </si>
  <si>
    <t>14%(1명)</t>
  </si>
  <si>
    <t>26%(14명)</t>
  </si>
  <si>
    <t>21%(3명)</t>
  </si>
  <si>
    <t>4%(1명)</t>
  </si>
  <si>
    <t>5%(1명)</t>
  </si>
  <si>
    <t>32%(17명)</t>
  </si>
  <si>
    <t>36%(5명)</t>
  </si>
  <si>
    <t>25%(1명)</t>
  </si>
  <si>
    <t>23%(6명)</t>
  </si>
  <si>
    <t>9%(2명)</t>
  </si>
  <si>
    <t>13%(7명)</t>
  </si>
  <si>
    <t>50%(2명)</t>
  </si>
  <si>
    <t>12%(3명)</t>
  </si>
  <si>
    <t>32%(7명)</t>
  </si>
  <si>
    <t>29%(2명)</t>
  </si>
  <si>
    <t>27%(7명)</t>
  </si>
  <si>
    <t>38%(3명)</t>
  </si>
  <si>
    <t>32%(6명)</t>
  </si>
  <si>
    <t>23%(5명)</t>
  </si>
  <si>
    <t>42%(8명)</t>
  </si>
  <si>
    <t>36%(8명)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</si>
</sst>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.0000000"/>
  </numFmts>
  <fonts count="86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theme="0" tint="-0.34998626667073579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0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6" fontId="1" fillId="0" borderId="0">
      <alignment vertical="center"/>
    </xf>
  </cellStyleXfs>
  <cellXfs count="308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1" fillId="0" borderId="0" xfId="0" applyFont="1">
      <alignment vertical="center"/>
    </xf>
    <xf numFmtId="0" fontId="8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8" fillId="3" borderId="2" xfId="562" applyFont="1" applyFill="1" applyBorder="1" applyAlignment="1">
      <alignment horizontal="center" vertical="center"/>
    </xf>
    <xf numFmtId="186" fontId="8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right"/>
    </xf>
    <xf numFmtId="189" fontId="11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4" fillId="6" borderId="0" xfId="0" applyNumberFormat="1" applyFont="1" applyFill="1" applyAlignment="1">
      <alignment horizontal="center" vertical="center"/>
    </xf>
    <xf numFmtId="189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7" fillId="0" borderId="0" xfId="0" applyNumberFormat="1" applyFont="1" applyAlignment="1">
      <alignment horizontal="center" vertical="center"/>
    </xf>
    <xf numFmtId="187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89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8" fillId="3" borderId="8" xfId="562" applyFont="1" applyFill="1" applyBorder="1" applyAlignment="1">
      <alignment horizontal="center" vertical="center"/>
    </xf>
    <xf numFmtId="186" fontId="8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59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9" borderId="22" xfId="0" applyFont="1" applyFill="1" applyBorder="1" applyAlignment="1">
      <alignment horizontal="center" vertical="center"/>
    </xf>
    <xf numFmtId="0" fontId="42" fillId="0" borderId="23" xfId="0" applyFont="1" applyBorder="1" applyAlignment="1">
      <alignment horizontal="center" vertical="center" wrapText="1"/>
    </xf>
    <xf numFmtId="185" fontId="42" fillId="10" borderId="23" xfId="0" applyNumberFormat="1" applyFont="1" applyFill="1" applyBorder="1" applyAlignment="1">
      <alignment horizontal="center" vertical="center" wrapText="1"/>
    </xf>
    <xf numFmtId="0" fontId="42" fillId="0" borderId="24" xfId="0" applyFont="1" applyBorder="1" applyAlignment="1">
      <alignment horizontal="center" vertical="center" wrapText="1"/>
    </xf>
    <xf numFmtId="0" fontId="42" fillId="9" borderId="28" xfId="0" applyFont="1" applyFill="1" applyBorder="1" applyAlignment="1">
      <alignment horizontal="center" vertical="center"/>
    </xf>
    <xf numFmtId="0" fontId="42" fillId="0" borderId="29" xfId="0" applyFont="1" applyBorder="1" applyAlignment="1">
      <alignment horizontal="center" vertical="center" wrapText="1"/>
    </xf>
    <xf numFmtId="185" fontId="42" fillId="10" borderId="29" xfId="0" applyNumberFormat="1" applyFont="1" applyFill="1" applyBorder="1" applyAlignment="1">
      <alignment horizontal="center" vertical="center" wrapText="1"/>
    </xf>
    <xf numFmtId="0" fontId="42" fillId="0" borderId="30" xfId="0" applyFont="1" applyBorder="1" applyAlignment="1">
      <alignment horizontal="center" vertical="center" wrapText="1"/>
    </xf>
    <xf numFmtId="0" fontId="57" fillId="9" borderId="25" xfId="0" applyFont="1" applyFill="1" applyBorder="1" applyAlignment="1">
      <alignment horizontal="center" vertical="center"/>
    </xf>
    <xf numFmtId="9" fontId="43" fillId="0" borderId="26" xfId="2" applyFont="1" applyBorder="1" applyAlignment="1">
      <alignment horizontal="center" vertical="center" wrapText="1"/>
    </xf>
    <xf numFmtId="9" fontId="44" fillId="10" borderId="26" xfId="2" applyFont="1" applyFill="1" applyBorder="1" applyAlignment="1">
      <alignment horizontal="center" vertical="center" wrapText="1"/>
    </xf>
    <xf numFmtId="9" fontId="44" fillId="0" borderId="27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177" fontId="46" fillId="6" borderId="32" xfId="1" applyNumberFormat="1" applyFont="1" applyFill="1" applyBorder="1" applyAlignment="1">
      <alignment horizontal="center" vertical="center" wrapText="1"/>
    </xf>
    <xf numFmtId="177" fontId="46" fillId="10" borderId="32" xfId="1" applyNumberFormat="1" applyFont="1" applyFill="1" applyBorder="1" applyAlignment="1">
      <alignment horizontal="center" vertical="center" wrapText="1"/>
    </xf>
    <xf numFmtId="0" fontId="42" fillId="6" borderId="33" xfId="0" applyFont="1" applyFill="1" applyBorder="1" applyAlignment="1">
      <alignment horizontal="center" vertical="center"/>
    </xf>
    <xf numFmtId="0" fontId="42" fillId="9" borderId="36" xfId="0" applyFont="1" applyFill="1" applyBorder="1" applyAlignment="1">
      <alignment horizontal="center" vertical="center"/>
    </xf>
    <xf numFmtId="0" fontId="42" fillId="10" borderId="37" xfId="0" applyFont="1" applyFill="1" applyBorder="1" applyAlignment="1">
      <alignment horizontal="center" vertical="center" wrapText="1"/>
    </xf>
    <xf numFmtId="0" fontId="42" fillId="10" borderId="38" xfId="0" applyFont="1" applyFill="1" applyBorder="1" applyAlignment="1">
      <alignment horizontal="center" vertical="center" wrapText="1"/>
    </xf>
    <xf numFmtId="0" fontId="57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0" fontId="42" fillId="9" borderId="39" xfId="0" applyFont="1" applyFill="1" applyBorder="1" applyAlignment="1">
      <alignment horizontal="center" vertical="center"/>
    </xf>
    <xf numFmtId="185" fontId="71" fillId="0" borderId="40" xfId="0" applyNumberFormat="1" applyFont="1" applyBorder="1" applyAlignment="1">
      <alignment horizontal="center" vertical="center"/>
    </xf>
    <xf numFmtId="185" fontId="71" fillId="0" borderId="41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78" fillId="14" borderId="0" xfId="0" applyNumberFormat="1" applyFont="1" applyFill="1" applyAlignment="1">
      <alignment horizontal="center" vertical="center" wrapText="1"/>
    </xf>
    <xf numFmtId="9" fontId="30" fillId="0" borderId="0" xfId="2" applyFont="1" applyFill="1" applyBorder="1">
      <alignment vertical="center"/>
    </xf>
    <xf numFmtId="0" fontId="30" fillId="0" borderId="0" xfId="0" quotePrefix="1" applyFont="1">
      <alignment vertical="center"/>
    </xf>
    <xf numFmtId="177" fontId="30" fillId="0" borderId="0" xfId="1" applyNumberFormat="1" applyFont="1" applyFill="1" applyBorder="1">
      <alignment vertical="center"/>
    </xf>
    <xf numFmtId="41" fontId="30" fillId="0" borderId="0" xfId="1" applyFont="1" applyFill="1" applyBorder="1">
      <alignment vertical="center"/>
    </xf>
    <xf numFmtId="188" fontId="30" fillId="0" borderId="0" xfId="2" applyNumberFormat="1" applyFont="1">
      <alignment vertical="center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9" fontId="30" fillId="0" borderId="0" xfId="2" applyFont="1" applyFill="1" applyBorder="1" applyAlignment="1">
      <alignment vertical="center" wrapText="1"/>
    </xf>
    <xf numFmtId="49" fontId="61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9" fontId="66" fillId="15" borderId="0" xfId="563" applyFont="1" applyFill="1" applyBorder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49" fontId="74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9" fontId="75" fillId="16" borderId="0" xfId="563" applyFont="1" applyFill="1" applyBorder="1" applyAlignment="1">
      <alignment horizontal="center" vertical="center"/>
    </xf>
    <xf numFmtId="9" fontId="7" fillId="16" borderId="0" xfId="563" applyFont="1" applyFill="1" applyBorder="1" applyAlignment="1">
      <alignment horizontal="center" vertical="center"/>
    </xf>
    <xf numFmtId="190" fontId="7" fillId="16" borderId="0" xfId="562" applyNumberFormat="1" applyFont="1" applyFill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185" fontId="7" fillId="16" borderId="0" xfId="562" applyNumberFormat="1" applyFont="1" applyFill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10" fontId="7" fillId="16" borderId="0" xfId="563" applyNumberFormat="1" applyFont="1" applyFill="1" applyBorder="1" applyAlignment="1">
      <alignment horizontal="right" vertical="center"/>
    </xf>
    <xf numFmtId="179" fontId="7" fillId="16" borderId="0" xfId="562" applyNumberFormat="1" applyFont="1" applyFill="1" applyAlignment="1">
      <alignment horizontal="right" vertical="center"/>
    </xf>
    <xf numFmtId="191" fontId="7" fillId="16" borderId="0" xfId="562" applyNumberFormat="1" applyFont="1" applyFill="1" applyAlignment="1">
      <alignment horizontal="right" vertical="center"/>
    </xf>
    <xf numFmtId="192" fontId="7" fillId="16" borderId="0" xfId="562" applyNumberFormat="1" applyFont="1" applyFill="1" applyAlignment="1">
      <alignment horizontal="right" vertical="center"/>
    </xf>
    <xf numFmtId="192" fontId="74" fillId="16" borderId="0" xfId="562" applyNumberFormat="1" applyFont="1" applyFill="1" applyAlignment="1">
      <alignment horizontal="right" vertical="center"/>
    </xf>
    <xf numFmtId="192" fontId="77" fillId="16" borderId="0" xfId="562" applyNumberFormat="1" applyFont="1" applyFill="1" applyAlignment="1">
      <alignment horizontal="right" vertical="center"/>
    </xf>
    <xf numFmtId="193" fontId="79" fillId="17" borderId="42" xfId="562" applyNumberFormat="1" applyFont="1" applyFill="1" applyBorder="1" applyAlignment="1">
      <alignment horizontal="center" vertical="center"/>
    </xf>
    <xf numFmtId="177" fontId="80" fillId="0" borderId="43" xfId="4" applyNumberFormat="1" applyFont="1" applyFill="1" applyBorder="1" applyAlignment="1">
      <alignment horizontal="center" vertical="center" wrapText="1"/>
    </xf>
    <xf numFmtId="177" fontId="81" fillId="18" borderId="43" xfId="4" applyNumberFormat="1" applyFont="1" applyFill="1" applyBorder="1" applyAlignment="1">
      <alignment horizontal="center" vertical="center" wrapText="1"/>
    </xf>
    <xf numFmtId="9" fontId="81" fillId="0" borderId="44" xfId="563" applyFont="1" applyFill="1" applyBorder="1" applyAlignment="1">
      <alignment horizontal="center" vertical="center"/>
    </xf>
    <xf numFmtId="194" fontId="79" fillId="17" borderId="45" xfId="562" applyNumberFormat="1" applyFont="1" applyFill="1" applyBorder="1" applyAlignment="1">
      <alignment horizontal="center" vertical="center"/>
    </xf>
    <xf numFmtId="9" fontId="82" fillId="0" borderId="46" xfId="563" applyFont="1" applyFill="1" applyBorder="1" applyAlignment="1">
      <alignment horizontal="center" vertical="center"/>
    </xf>
    <xf numFmtId="178" fontId="82" fillId="0" borderId="46" xfId="563" applyNumberFormat="1" applyFont="1" applyFill="1" applyBorder="1" applyAlignment="1">
      <alignment horizontal="center" vertical="center"/>
    </xf>
    <xf numFmtId="0" fontId="83" fillId="17" borderId="45" xfId="562" applyNumberFormat="1" applyFont="1" applyFill="1" applyBorder="1" applyAlignment="1">
      <alignment horizontal="center" vertical="center"/>
    </xf>
    <xf numFmtId="178" fontId="80" fillId="0" borderId="47" xfId="563" applyNumberFormat="1" applyFont="1" applyFill="1" applyBorder="1" applyAlignment="1">
      <alignment horizontal="right" vertical="center" wrapText="1"/>
    </xf>
    <xf numFmtId="10" fontId="81" fillId="18" borderId="47" xfId="563" applyNumberFormat="1" applyFont="1" applyFill="1" applyBorder="1" applyAlignment="1">
      <alignment horizontal="center" vertical="center" wrapText="1"/>
    </xf>
    <xf numFmtId="178" fontId="81" fillId="0" borderId="46" xfId="563" applyNumberFormat="1" applyFont="1" applyFill="1" applyBorder="1" applyAlignment="1">
      <alignment horizontal="right" vertical="center"/>
    </xf>
    <xf numFmtId="0" fontId="79" fillId="17" borderId="48" xfId="562" applyNumberFormat="1" applyFont="1" applyFill="1" applyBorder="1" applyAlignment="1">
      <alignment horizontal="center" vertical="center"/>
    </xf>
    <xf numFmtId="10" fontId="80" fillId="0" borderId="49" xfId="563" applyNumberFormat="1" applyFont="1" applyFill="1" applyBorder="1" applyAlignment="1">
      <alignment horizontal="center" vertical="center" wrapText="1"/>
    </xf>
    <xf numFmtId="187" fontId="84" fillId="18" borderId="49" xfId="563" applyNumberFormat="1" applyFont="1" applyFill="1" applyBorder="1" applyAlignment="1">
      <alignment horizontal="centerContinuous" vertical="center"/>
    </xf>
    <xf numFmtId="187" fontId="84" fillId="18" borderId="50" xfId="563" applyNumberFormat="1" applyFont="1" applyFill="1" applyBorder="1" applyAlignment="1">
      <alignment horizontal="centerContinuous" vertical="center"/>
    </xf>
    <xf numFmtId="186" fontId="20" fillId="0" borderId="0" xfId="562" applyFont="1">
      <alignment vertical="center"/>
    </xf>
    <xf numFmtId="186" fontId="35" fillId="0" borderId="0" xfId="562" applyFont="1">
      <alignment vertical="center"/>
    </xf>
    <xf numFmtId="9" fontId="20" fillId="0" borderId="0" xfId="563" applyFont="1" applyAlignment="1">
      <alignment horizontal="center" vertical="center"/>
    </xf>
    <xf numFmtId="9" fontId="20" fillId="0" borderId="0" xfId="563" applyFont="1" applyFill="1" applyAlignment="1">
      <alignment horizontal="center" vertical="center"/>
    </xf>
    <xf numFmtId="186" fontId="38" fillId="0" borderId="0" xfId="562" applyFont="1">
      <alignment vertical="center"/>
    </xf>
    <xf numFmtId="186" fontId="13" fillId="0" borderId="0" xfId="562">
      <alignment vertical="center"/>
    </xf>
    <xf numFmtId="186" fontId="76" fillId="0" borderId="0" xfId="562" applyFont="1">
      <alignment vertical="center"/>
    </xf>
    <xf numFmtId="186" fontId="36" fillId="0" borderId="0" xfId="562" applyFont="1">
      <alignment vertical="center"/>
    </xf>
    <xf numFmtId="9" fontId="8" fillId="0" borderId="0" xfId="563" applyFont="1" applyAlignment="1">
      <alignment horizontal="center" vertical="center"/>
    </xf>
    <xf numFmtId="9" fontId="0" fillId="0" borderId="0" xfId="563" applyFont="1" applyFill="1" applyAlignment="1">
      <alignment horizontal="center" vertical="center"/>
    </xf>
    <xf numFmtId="186" fontId="21" fillId="0" borderId="0" xfId="562" applyFont="1">
      <alignment vertical="center"/>
    </xf>
    <xf numFmtId="186" fontId="16" fillId="0" borderId="0" xfId="562" applyFont="1">
      <alignment vertical="center"/>
    </xf>
    <xf numFmtId="186" fontId="69" fillId="0" borderId="0" xfId="562" applyFont="1">
      <alignment vertical="center"/>
    </xf>
    <xf numFmtId="186" fontId="70" fillId="0" borderId="0" xfId="562" applyFont="1">
      <alignment vertical="center"/>
    </xf>
    <xf numFmtId="186" fontId="59" fillId="2" borderId="0" xfId="562" applyFont="1" applyFill="1">
      <alignment vertical="center"/>
    </xf>
    <xf numFmtId="186" fontId="13" fillId="2" borderId="0" xfId="562" applyFill="1">
      <alignment vertical="center"/>
    </xf>
    <xf numFmtId="186" fontId="7" fillId="16" borderId="0" xfId="562" applyFont="1" applyFill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179" fontId="12" fillId="0" borderId="0" xfId="1" applyNumberFormat="1" applyFont="1" applyFill="1" applyBorder="1" applyAlignment="1">
      <alignment horizontal="center" vertical="center"/>
    </xf>
    <xf numFmtId="181" fontId="12" fillId="0" borderId="0" xfId="1" applyNumberFormat="1" applyFont="1" applyFill="1" applyBorder="1" applyAlignment="1">
      <alignment horizontal="center" vertical="center"/>
    </xf>
    <xf numFmtId="2" fontId="47" fillId="0" borderId="0" xfId="1" applyNumberFormat="1" applyFont="1" applyFill="1" applyBorder="1" applyAlignment="1">
      <alignment horizontal="center"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85" fillId="0" borderId="0" xfId="563" applyFont="1" applyFill="1" applyBorder="1" applyAlignment="1">
      <alignment vertical="center" wrapText="1"/>
    </xf>
    <xf numFmtId="177" fontId="30" fillId="0" borderId="0" xfId="1" applyNumberFormat="1" applyFont="1" applyAlignment="1">
      <alignment horizontal="left" vertical="center"/>
    </xf>
    <xf numFmtId="178" fontId="30" fillId="0" borderId="0" xfId="2" applyNumberFormat="1" applyFont="1">
      <alignment vertical="center"/>
    </xf>
    <xf numFmtId="195" fontId="30" fillId="0" borderId="0" xfId="0" applyNumberFormat="1" applyFont="1">
      <alignment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0" fontId="20" fillId="0" borderId="0" xfId="0" applyFont="1" applyAlignment="1">
      <alignment horizontal="center" vertical="center"/>
    </xf>
  </cellXfs>
  <cellStyles count="570">
    <cellStyle name="나쁨 2" xfId="568" xr:uid="{BB5768EB-ABBB-4327-BDB6-B69F8837E11D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C9C86516-ED6D-4DEE-980E-B6B58C1EB78F}"/>
    <cellStyle name="표준 2 4" xfId="3" xr:uid="{F025CCA9-607F-40C4-B9F4-A4606A80B63C}"/>
    <cellStyle name="표준 3" xfId="565" xr:uid="{60C4FBB4-F171-472B-9713-681973E66964}"/>
  </cellStyles>
  <dxfs count="66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해성운수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63AB-485E-99F1-E47361E5129D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411-4292-86CB-5342B5C16ADB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D2E-483C-91D3-3737AFEB6765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BB4-45B8-BA82-3A9D51CEB23D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8768-4317-BC00-0E7FCC30C39F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BFE7-484A-B70B-D020AE74E7F5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A127-4456-9D90-E67A930C6A87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A127-4456-9D90-E67A930C6A8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종합!$H$11:$H$20</c:f>
              <c:numCache>
                <c:formatCode>"유카후("0"월)"</c:formatCode>
                <c:ptCount val="10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종합!$J$11:$J$20</c:f>
              <c:numCache>
                <c:formatCode>_-* #,##0.00_-;\-* #,##0.00_-;_-* "-"_-;_-@_-</c:formatCode>
                <c:ptCount val="10"/>
                <c:pt idx="0">
                  <c:v>2.394684761506801</c:v>
                </c:pt>
                <c:pt idx="1">
                  <c:v>2.6426970216529995</c:v>
                </c:pt>
                <c:pt idx="2">
                  <c:v>2.6839962166812121</c:v>
                </c:pt>
                <c:pt idx="3">
                  <c:v>2.6453191970751262</c:v>
                </c:pt>
                <c:pt idx="4">
                  <c:v>2.5398292962753031</c:v>
                </c:pt>
                <c:pt idx="5">
                  <c:v>2.3663000549339603</c:v>
                </c:pt>
                <c:pt idx="6">
                  <c:v>2.2766121189256068</c:v>
                </c:pt>
                <c:pt idx="7">
                  <c:v>2.1778448804578709</c:v>
                </c:pt>
                <c:pt idx="8">
                  <c:v>2.2524100575578148</c:v>
                </c:pt>
                <c:pt idx="9">
                  <c:v>2.5246492196147789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7"/>
          <c:min val="2.1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종합!$H$34:$H$39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종합!$N$28:$N$33</c:f>
              <c:numCache>
                <c:formatCode>0%</c:formatCode>
                <c:ptCount val="6"/>
                <c:pt idx="0">
                  <c:v>0.12195121951219512</c:v>
                </c:pt>
                <c:pt idx="1">
                  <c:v>0.10975609756097561</c:v>
                </c:pt>
                <c:pt idx="2">
                  <c:v>0.20121951219512196</c:v>
                </c:pt>
                <c:pt idx="3">
                  <c:v>0.17682926829268292</c:v>
                </c:pt>
                <c:pt idx="4">
                  <c:v>0.21341463414634146</c:v>
                </c:pt>
                <c:pt idx="5">
                  <c:v>0.17682926829268292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종합!$M$67:$W$67</c:f>
              <c:strCache>
                <c:ptCount val="11"/>
                <c:pt idx="0">
                  <c:v> 568 </c:v>
                </c:pt>
                <c:pt idx="1">
                  <c:v> 24 </c:v>
                </c:pt>
                <c:pt idx="2">
                  <c:v> 564 </c:v>
                </c:pt>
                <c:pt idx="3">
                  <c:v> 564-1 </c:v>
                </c:pt>
                <c:pt idx="4">
                  <c:v> 514-1 </c:v>
                </c:pt>
                <c:pt idx="5">
                  <c:v> 557 </c:v>
                </c:pt>
                <c:pt idx="6">
                  <c:v> 579 </c:v>
                </c:pt>
                <c:pt idx="7">
                  <c:v> 593 </c:v>
                </c:pt>
                <c:pt idx="8">
                  <c:v> 530 </c:v>
                </c:pt>
                <c:pt idx="9">
                  <c:v> 560 </c:v>
                </c:pt>
                <c:pt idx="10">
                  <c:v> 순환51 </c:v>
                </c:pt>
              </c:strCache>
            </c:strRef>
          </c:cat>
          <c:val>
            <c:numRef>
              <c:f>종합!$M$73:$W$73</c:f>
              <c:numCache>
                <c:formatCode>0%</c:formatCode>
                <c:ptCount val="11"/>
                <c:pt idx="0">
                  <c:v>0.2857142857142857</c:v>
                </c:pt>
                <c:pt idx="1">
                  <c:v>0.13207547169811321</c:v>
                </c:pt>
                <c:pt idx="2">
                  <c:v>0.14285714285714285</c:v>
                </c:pt>
                <c:pt idx="3">
                  <c:v>0.25</c:v>
                </c:pt>
                <c:pt idx="4">
                  <c:v>0.26923076923076922</c:v>
                </c:pt>
                <c:pt idx="5">
                  <c:v>0.375</c:v>
                </c:pt>
                <c:pt idx="6">
                  <c:v>0.31578947368421051</c:v>
                </c:pt>
                <c:pt idx="7">
                  <c:v>0.22727272727272727</c:v>
                </c:pt>
                <c:pt idx="8">
                  <c:v>1</c:v>
                </c:pt>
                <c:pt idx="9">
                  <c:v>0.45454545454545453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DC8-4D4B-BDD7-52B0A099EFD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종합!$M$67:$W$67</c:f>
              <c:strCache>
                <c:ptCount val="11"/>
                <c:pt idx="0">
                  <c:v> 568 </c:v>
                </c:pt>
                <c:pt idx="1">
                  <c:v> 24 </c:v>
                </c:pt>
                <c:pt idx="2">
                  <c:v> 564 </c:v>
                </c:pt>
                <c:pt idx="3">
                  <c:v> 564-1 </c:v>
                </c:pt>
                <c:pt idx="4">
                  <c:v> 514-1 </c:v>
                </c:pt>
                <c:pt idx="5">
                  <c:v> 557 </c:v>
                </c:pt>
                <c:pt idx="6">
                  <c:v> 579 </c:v>
                </c:pt>
                <c:pt idx="7">
                  <c:v> 593 </c:v>
                </c:pt>
                <c:pt idx="8">
                  <c:v> 530 </c:v>
                </c:pt>
                <c:pt idx="9">
                  <c:v> 560 </c:v>
                </c:pt>
                <c:pt idx="10">
                  <c:v> 순환51 </c:v>
                </c:pt>
              </c:strCache>
            </c:strRef>
          </c:cat>
          <c:val>
            <c:numRef>
              <c:f>종합!$M$72:$W$72</c:f>
              <c:numCache>
                <c:formatCode>0%</c:formatCode>
                <c:ptCount val="11"/>
                <c:pt idx="0">
                  <c:v>0</c:v>
                </c:pt>
                <c:pt idx="1">
                  <c:v>0.13207547169811321</c:v>
                </c:pt>
                <c:pt idx="2">
                  <c:v>0.14285714285714285</c:v>
                </c:pt>
                <c:pt idx="3">
                  <c:v>0.5</c:v>
                </c:pt>
                <c:pt idx="4">
                  <c:v>0.11538461538461539</c:v>
                </c:pt>
                <c:pt idx="5">
                  <c:v>0.625</c:v>
                </c:pt>
                <c:pt idx="6">
                  <c:v>0</c:v>
                </c:pt>
                <c:pt idx="7">
                  <c:v>0.31818181818181818</c:v>
                </c:pt>
                <c:pt idx="8">
                  <c:v>0</c:v>
                </c:pt>
                <c:pt idx="9">
                  <c:v>0.18181818181818182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종합!$M$67:$W$67</c:f>
              <c:strCache>
                <c:ptCount val="11"/>
                <c:pt idx="0">
                  <c:v> 568 </c:v>
                </c:pt>
                <c:pt idx="1">
                  <c:v> 24 </c:v>
                </c:pt>
                <c:pt idx="2">
                  <c:v> 564 </c:v>
                </c:pt>
                <c:pt idx="3">
                  <c:v> 564-1 </c:v>
                </c:pt>
                <c:pt idx="4">
                  <c:v> 514-1 </c:v>
                </c:pt>
                <c:pt idx="5">
                  <c:v> 557 </c:v>
                </c:pt>
                <c:pt idx="6">
                  <c:v> 579 </c:v>
                </c:pt>
                <c:pt idx="7">
                  <c:v> 593 </c:v>
                </c:pt>
                <c:pt idx="8">
                  <c:v> 530 </c:v>
                </c:pt>
                <c:pt idx="9">
                  <c:v> 560 </c:v>
                </c:pt>
                <c:pt idx="10">
                  <c:v> 순환51 </c:v>
                </c:pt>
              </c:strCache>
            </c:strRef>
          </c:cat>
          <c:val>
            <c:numRef>
              <c:f>종합!$M$71:$W$71</c:f>
              <c:numCache>
                <c:formatCode>0%</c:formatCode>
                <c:ptCount val="11"/>
                <c:pt idx="0">
                  <c:v>0</c:v>
                </c:pt>
                <c:pt idx="1">
                  <c:v>0.32075471698113206</c:v>
                </c:pt>
                <c:pt idx="2">
                  <c:v>0.35714285714285715</c:v>
                </c:pt>
                <c:pt idx="3">
                  <c:v>0.25</c:v>
                </c:pt>
                <c:pt idx="4">
                  <c:v>0.23076923076923078</c:v>
                </c:pt>
                <c:pt idx="5">
                  <c:v>0</c:v>
                </c:pt>
                <c:pt idx="6">
                  <c:v>0.10526315789473684</c:v>
                </c:pt>
                <c:pt idx="7">
                  <c:v>9.0909090909090912E-2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종합!$M$67:$W$67</c:f>
              <c:strCache>
                <c:ptCount val="11"/>
                <c:pt idx="0">
                  <c:v> 568 </c:v>
                </c:pt>
                <c:pt idx="1">
                  <c:v> 24 </c:v>
                </c:pt>
                <c:pt idx="2">
                  <c:v> 564 </c:v>
                </c:pt>
                <c:pt idx="3">
                  <c:v> 564-1 </c:v>
                </c:pt>
                <c:pt idx="4">
                  <c:v> 514-1 </c:v>
                </c:pt>
                <c:pt idx="5">
                  <c:v> 557 </c:v>
                </c:pt>
                <c:pt idx="6">
                  <c:v> 579 </c:v>
                </c:pt>
                <c:pt idx="7">
                  <c:v> 593 </c:v>
                </c:pt>
                <c:pt idx="8">
                  <c:v> 530 </c:v>
                </c:pt>
                <c:pt idx="9">
                  <c:v> 560 </c:v>
                </c:pt>
                <c:pt idx="10">
                  <c:v> 순환51 </c:v>
                </c:pt>
              </c:strCache>
            </c:strRef>
          </c:cat>
          <c:val>
            <c:numRef>
              <c:f>종합!$M$70:$W$70</c:f>
              <c:numCache>
                <c:formatCode>0%</c:formatCode>
                <c:ptCount val="11"/>
                <c:pt idx="0">
                  <c:v>0.14285714285714285</c:v>
                </c:pt>
                <c:pt idx="1">
                  <c:v>0.26415094339622641</c:v>
                </c:pt>
                <c:pt idx="2">
                  <c:v>0.21428571428571427</c:v>
                </c:pt>
                <c:pt idx="3">
                  <c:v>0</c:v>
                </c:pt>
                <c:pt idx="4">
                  <c:v>3.8461538461538464E-2</c:v>
                </c:pt>
                <c:pt idx="5">
                  <c:v>0</c:v>
                </c:pt>
                <c:pt idx="6">
                  <c:v>5.2631578947368418E-2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종합!$M$67:$W$67</c:f>
              <c:strCache>
                <c:ptCount val="11"/>
                <c:pt idx="0">
                  <c:v> 568 </c:v>
                </c:pt>
                <c:pt idx="1">
                  <c:v> 24 </c:v>
                </c:pt>
                <c:pt idx="2">
                  <c:v> 564 </c:v>
                </c:pt>
                <c:pt idx="3">
                  <c:v> 564-1 </c:v>
                </c:pt>
                <c:pt idx="4">
                  <c:v> 514-1 </c:v>
                </c:pt>
                <c:pt idx="5">
                  <c:v> 557 </c:v>
                </c:pt>
                <c:pt idx="6">
                  <c:v> 579 </c:v>
                </c:pt>
                <c:pt idx="7">
                  <c:v> 593 </c:v>
                </c:pt>
                <c:pt idx="8">
                  <c:v> 530 </c:v>
                </c:pt>
                <c:pt idx="9">
                  <c:v> 560 </c:v>
                </c:pt>
                <c:pt idx="10">
                  <c:v> 순환51 </c:v>
                </c:pt>
              </c:strCache>
            </c:strRef>
          </c:cat>
          <c:val>
            <c:numRef>
              <c:f>종합!$M$69:$W$69</c:f>
              <c:numCache>
                <c:formatCode>0%</c:formatCode>
                <c:ptCount val="11"/>
                <c:pt idx="0">
                  <c:v>0.5714285714285714</c:v>
                </c:pt>
                <c:pt idx="1">
                  <c:v>0.15094339622641509</c:v>
                </c:pt>
                <c:pt idx="2">
                  <c:v>0.14285714285714285</c:v>
                </c:pt>
                <c:pt idx="3">
                  <c:v>0</c:v>
                </c:pt>
                <c:pt idx="4">
                  <c:v>7.6923076923076927E-2</c:v>
                </c:pt>
                <c:pt idx="5">
                  <c:v>0</c:v>
                </c:pt>
                <c:pt idx="6">
                  <c:v>0.10526315789473684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종합!$M$67:$W$67</c:f>
              <c:strCache>
                <c:ptCount val="11"/>
                <c:pt idx="0">
                  <c:v> 568 </c:v>
                </c:pt>
                <c:pt idx="1">
                  <c:v> 24 </c:v>
                </c:pt>
                <c:pt idx="2">
                  <c:v> 564 </c:v>
                </c:pt>
                <c:pt idx="3">
                  <c:v> 564-1 </c:v>
                </c:pt>
                <c:pt idx="4">
                  <c:v> 514-1 </c:v>
                </c:pt>
                <c:pt idx="5">
                  <c:v> 557 </c:v>
                </c:pt>
                <c:pt idx="6">
                  <c:v> 579 </c:v>
                </c:pt>
                <c:pt idx="7">
                  <c:v> 593 </c:v>
                </c:pt>
                <c:pt idx="8">
                  <c:v> 530 </c:v>
                </c:pt>
                <c:pt idx="9">
                  <c:v> 560 </c:v>
                </c:pt>
                <c:pt idx="10">
                  <c:v> 순환51 </c:v>
                </c:pt>
              </c:strCache>
            </c:strRef>
          </c:cat>
          <c:val>
            <c:numRef>
              <c:f>종합!$M$68:$W$68</c:f>
              <c:numCache>
                <c:formatCode>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종합!$M$67:$W$67</c:f>
              <c:strCache>
                <c:ptCount val="11"/>
                <c:pt idx="0">
                  <c:v> 568 </c:v>
                </c:pt>
                <c:pt idx="1">
                  <c:v> 24 </c:v>
                </c:pt>
                <c:pt idx="2">
                  <c:v> 564 </c:v>
                </c:pt>
                <c:pt idx="3">
                  <c:v> 564-1 </c:v>
                </c:pt>
                <c:pt idx="4">
                  <c:v> 514-1 </c:v>
                </c:pt>
                <c:pt idx="5">
                  <c:v> 557 </c:v>
                </c:pt>
                <c:pt idx="6">
                  <c:v> 579 </c:v>
                </c:pt>
                <c:pt idx="7">
                  <c:v> 593 </c:v>
                </c:pt>
                <c:pt idx="8">
                  <c:v> 530 </c:v>
                </c:pt>
                <c:pt idx="9">
                  <c:v> 560 </c:v>
                </c:pt>
                <c:pt idx="10">
                  <c:v> 순환51 </c:v>
                </c:pt>
              </c:strCache>
            </c:strRef>
          </c:cat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213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1165412</xdr:colOff>
      <xdr:row>22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31</xdr:row>
      <xdr:rowOff>0</xdr:rowOff>
    </xdr:from>
    <xdr:to>
      <xdr:col>6</xdr:col>
      <xdr:colOff>790016</xdr:colOff>
      <xdr:row>39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55</xdr:row>
      <xdr:rowOff>303679</xdr:rowOff>
    </xdr:from>
    <xdr:to>
      <xdr:col>10</xdr:col>
      <xdr:colOff>829235</xdr:colOff>
      <xdr:row>64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57</xdr:row>
      <xdr:rowOff>145773</xdr:rowOff>
    </xdr:from>
    <xdr:to>
      <xdr:col>10</xdr:col>
      <xdr:colOff>794931</xdr:colOff>
      <xdr:row>62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31</xdr:row>
      <xdr:rowOff>33618</xdr:rowOff>
    </xdr:from>
    <xdr:to>
      <xdr:col>6</xdr:col>
      <xdr:colOff>761218</xdr:colOff>
      <xdr:row>31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221442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694764</xdr:colOff>
      <xdr:row>15</xdr:row>
      <xdr:rowOff>179294</xdr:rowOff>
    </xdr:from>
    <xdr:to>
      <xdr:col>6</xdr:col>
      <xdr:colOff>123266</xdr:colOff>
      <xdr:row>16</xdr:row>
      <xdr:rowOff>280148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0544DF05-AEF4-4CC7-B303-410FD1488B0D}"/>
            </a:ext>
          </a:extLst>
        </xdr:cNvPr>
        <xdr:cNvCxnSpPr/>
      </xdr:nvCxnSpPr>
      <xdr:spPr>
        <a:xfrm flipV="1">
          <a:off x="4347882" y="4986618"/>
          <a:ext cx="302560" cy="39220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333936</xdr:colOff>
      <xdr:row>15</xdr:row>
      <xdr:rowOff>53790</xdr:rowOff>
    </xdr:from>
    <xdr:to>
      <xdr:col>6</xdr:col>
      <xdr:colOff>168089</xdr:colOff>
      <xdr:row>16</xdr:row>
      <xdr:rowOff>201708</xdr:rowOff>
    </xdr:to>
    <xdr:sp macro="" textlink="$K$19">
      <xdr:nvSpPr>
        <xdr:cNvPr id="17" name="TextBox 16">
          <a:extLst>
            <a:ext uri="{FF2B5EF4-FFF2-40B4-BE49-F238E27FC236}">
              <a16:creationId xmlns:a16="http://schemas.microsoft.com/office/drawing/2014/main" id="{F439BF76-11E2-4496-ABB5-5405FE1BB1E4}"/>
            </a:ext>
          </a:extLst>
        </xdr:cNvPr>
        <xdr:cNvSpPr txBox="1"/>
      </xdr:nvSpPr>
      <xdr:spPr>
        <a:xfrm>
          <a:off x="3987054" y="4861114"/>
          <a:ext cx="708211" cy="43927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1F1C3D21-578C-4270-86C5-E04AE4C313D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3.4%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286870</xdr:colOff>
      <xdr:row>9</xdr:row>
      <xdr:rowOff>179294</xdr:rowOff>
    </xdr:from>
    <xdr:to>
      <xdr:col>6</xdr:col>
      <xdr:colOff>627530</xdr:colOff>
      <xdr:row>15</xdr:row>
      <xdr:rowOff>85162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F76CF41F-356A-44A2-8B5F-C9ECB6E99EF2}"/>
            </a:ext>
          </a:extLst>
        </xdr:cNvPr>
        <xdr:cNvCxnSpPr/>
      </xdr:nvCxnSpPr>
      <xdr:spPr>
        <a:xfrm flipV="1">
          <a:off x="4814046" y="3238500"/>
          <a:ext cx="340660" cy="165398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598394</xdr:colOff>
      <xdr:row>10</xdr:row>
      <xdr:rowOff>60510</xdr:rowOff>
    </xdr:from>
    <xdr:to>
      <xdr:col>6</xdr:col>
      <xdr:colOff>755281</xdr:colOff>
      <xdr:row>11</xdr:row>
      <xdr:rowOff>251011</xdr:rowOff>
    </xdr:to>
    <xdr:sp macro="" textlink="$K$20">
      <xdr:nvSpPr>
        <xdr:cNvPr id="20" name="TextBox 19">
          <a:extLst>
            <a:ext uri="{FF2B5EF4-FFF2-40B4-BE49-F238E27FC236}">
              <a16:creationId xmlns:a16="http://schemas.microsoft.com/office/drawing/2014/main" id="{F711EB95-E91A-46E0-A452-C5C0779E0EB1}"/>
            </a:ext>
          </a:extLst>
        </xdr:cNvPr>
        <xdr:cNvSpPr txBox="1"/>
      </xdr:nvSpPr>
      <xdr:spPr>
        <a:xfrm>
          <a:off x="4251512" y="341106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B120E88-A6AF-467A-8888-CDA0AA0BF8F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12.1%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10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217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8.28515625" style="4" customWidth="1"/>
    <col min="8" max="8" width="15.425781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2" width="9.140625" style="2"/>
    <col min="33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111</v>
      </c>
      <c r="C2" s="57"/>
      <c r="D2" s="57"/>
      <c r="E2" s="57"/>
      <c r="F2" s="57"/>
      <c r="G2" s="57"/>
      <c r="H2" s="57"/>
      <c r="I2" s="57"/>
      <c r="J2" s="57"/>
      <c r="K2" s="65" t="s">
        <v>599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113</v>
      </c>
      <c r="C4" s="305" t="s">
        <v>38</v>
      </c>
      <c r="D4" s="305"/>
      <c r="E4" s="62" t="s">
        <v>112</v>
      </c>
      <c r="F4" s="62" t="s">
        <v>64</v>
      </c>
      <c r="G4" s="94" t="s">
        <v>115</v>
      </c>
      <c r="H4" s="38"/>
      <c r="I4" s="38"/>
      <c r="J4" s="98" t="s">
        <v>35</v>
      </c>
      <c r="K4" s="98" t="s">
        <v>36</v>
      </c>
    </row>
    <row r="5" spans="1:28" ht="48.75" customHeight="1">
      <c r="B5" s="64" t="s">
        <v>598</v>
      </c>
      <c r="C5" s="306" t="s">
        <v>118</v>
      </c>
      <c r="D5" s="306"/>
      <c r="E5" s="63">
        <v>11</v>
      </c>
      <c r="F5" s="64">
        <v>74</v>
      </c>
      <c r="G5" s="95" t="s">
        <v>866</v>
      </c>
      <c r="H5" s="38"/>
      <c r="I5" s="38"/>
      <c r="J5" s="97" t="s">
        <v>50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35"/>
    </row>
    <row r="7" spans="1:28" ht="16.5" customHeight="1">
      <c r="B7" s="52" t="s">
        <v>134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04"/>
      <c r="P9" s="304"/>
    </row>
    <row r="10" spans="1:28" ht="23.25" customHeight="1" thickBot="1">
      <c r="G10" s="6"/>
      <c r="H10" s="196" t="s">
        <v>92</v>
      </c>
      <c r="I10" s="197" t="s">
        <v>93</v>
      </c>
      <c r="J10" s="198" t="str">
        <f>C5</f>
        <v>해성운수</v>
      </c>
      <c r="K10" s="199" t="s">
        <v>94</v>
      </c>
      <c r="X10" s="235"/>
      <c r="Z10" s="39"/>
      <c r="AA10" s="39"/>
      <c r="AB10" s="39"/>
    </row>
    <row r="11" spans="1:28" ht="23.25" customHeight="1" thickTop="1">
      <c r="G11" s="6"/>
      <c r="H11" s="261">
        <v>1</v>
      </c>
      <c r="I11" s="262">
        <v>2.0099999999999998</v>
      </c>
      <c r="J11" s="263">
        <v>2.394684761506801</v>
      </c>
      <c r="K11" s="264"/>
      <c r="M11" s="2"/>
      <c r="Y11" s="236"/>
      <c r="Z11" s="234"/>
      <c r="AA11" s="232"/>
      <c r="AB11" s="39"/>
    </row>
    <row r="12" spans="1:28" ht="23.25" customHeight="1">
      <c r="G12" s="6"/>
      <c r="H12" s="265">
        <v>2</v>
      </c>
      <c r="I12" s="262">
        <v>2.3662575846193561</v>
      </c>
      <c r="J12" s="263">
        <v>2.6426970216529995</v>
      </c>
      <c r="K12" s="266">
        <v>0.10356781156871042</v>
      </c>
      <c r="M12" s="232"/>
      <c r="Y12" s="236"/>
      <c r="Z12" s="234"/>
      <c r="AA12" s="232"/>
      <c r="AB12" s="39"/>
    </row>
    <row r="13" spans="1:28" ht="23.25" customHeight="1">
      <c r="G13" s="6"/>
      <c r="H13" s="265">
        <v>3</v>
      </c>
      <c r="I13" s="262">
        <v>2.37</v>
      </c>
      <c r="J13" s="263">
        <v>2.6839962166812121</v>
      </c>
      <c r="K13" s="267">
        <v>1.5627669267353372E-2</v>
      </c>
      <c r="M13" s="232"/>
      <c r="Y13" s="236"/>
      <c r="Z13" s="234"/>
      <c r="AA13" s="232"/>
      <c r="AB13" s="39"/>
    </row>
    <row r="14" spans="1:28" ht="23.25" customHeight="1">
      <c r="G14" s="6"/>
      <c r="H14" s="265">
        <v>4</v>
      </c>
      <c r="I14" s="262">
        <v>2.33</v>
      </c>
      <c r="J14" s="263">
        <v>2.6453191970751262</v>
      </c>
      <c r="K14" s="267">
        <v>-1.4410236261029663E-2</v>
      </c>
      <c r="M14" s="232"/>
      <c r="Y14" s="236"/>
      <c r="Z14" s="234"/>
      <c r="AA14" s="232"/>
      <c r="AB14" s="39"/>
    </row>
    <row r="15" spans="1:28" ht="23.25" customHeight="1">
      <c r="G15" s="6"/>
      <c r="H15" s="265">
        <v>5</v>
      </c>
      <c r="I15" s="262">
        <v>2.2850259626150282</v>
      </c>
      <c r="J15" s="263">
        <v>2.5398292962753031</v>
      </c>
      <c r="K15" s="267">
        <v>-3.9877947779028311E-2</v>
      </c>
      <c r="M15" s="232"/>
      <c r="Y15" s="236"/>
      <c r="Z15" s="234"/>
      <c r="AA15" s="232"/>
      <c r="AB15" s="39"/>
    </row>
    <row r="16" spans="1:28" ht="23.25" customHeight="1">
      <c r="G16" s="6"/>
      <c r="H16" s="265">
        <v>6</v>
      </c>
      <c r="I16" s="262">
        <v>2.0664933427553414</v>
      </c>
      <c r="J16" s="263">
        <v>2.3663000549339603</v>
      </c>
      <c r="K16" s="267">
        <v>-6.8323190694676184E-2</v>
      </c>
      <c r="M16" s="232"/>
      <c r="Y16" s="236"/>
      <c r="Z16" s="234"/>
      <c r="AA16" s="232"/>
      <c r="AB16" s="39"/>
    </row>
    <row r="17" spans="2:28" ht="23.25" customHeight="1">
      <c r="G17" s="6"/>
      <c r="H17" s="265">
        <v>7</v>
      </c>
      <c r="I17" s="262">
        <v>2.13</v>
      </c>
      <c r="J17" s="263">
        <v>2.2766121189256068</v>
      </c>
      <c r="K17" s="267">
        <v>-3.7902182278762853E-2</v>
      </c>
      <c r="M17" s="232"/>
      <c r="Y17" s="236"/>
      <c r="Z17" s="234"/>
      <c r="AA17" s="232"/>
      <c r="AB17" s="39"/>
    </row>
    <row r="18" spans="2:28" ht="23.25" customHeight="1">
      <c r="G18" s="6"/>
      <c r="H18" s="265">
        <v>8</v>
      </c>
      <c r="I18" s="262">
        <v>2.08</v>
      </c>
      <c r="J18" s="263">
        <v>2.1778448804578709</v>
      </c>
      <c r="K18" s="267">
        <v>-4.3383428229463505E-2</v>
      </c>
      <c r="M18" s="232"/>
      <c r="Y18" s="236"/>
      <c r="Z18" s="234"/>
      <c r="AA18" s="232"/>
      <c r="AB18" s="39"/>
    </row>
    <row r="19" spans="2:28" ht="23.25" customHeight="1">
      <c r="G19" s="6"/>
      <c r="H19" s="265">
        <v>9</v>
      </c>
      <c r="I19" s="262">
        <v>2.13</v>
      </c>
      <c r="J19" s="263">
        <v>2.2524100575578148</v>
      </c>
      <c r="K19" s="267">
        <v>3.4238056975052888E-2</v>
      </c>
      <c r="M19" s="232"/>
      <c r="Y19" s="236"/>
      <c r="Z19" s="234"/>
      <c r="AA19" s="232"/>
      <c r="AB19" s="39"/>
    </row>
    <row r="20" spans="2:28" ht="23.25" customHeight="1">
      <c r="G20" s="6"/>
      <c r="H20" s="265">
        <v>10</v>
      </c>
      <c r="I20" s="262">
        <v>2.25</v>
      </c>
      <c r="J20" s="263">
        <v>2.5246492196147789</v>
      </c>
      <c r="K20" s="267">
        <v>0.12086571942949886</v>
      </c>
      <c r="M20" s="232"/>
      <c r="Y20" s="236"/>
      <c r="Z20" s="234"/>
      <c r="AA20" s="232"/>
      <c r="AB20" s="39"/>
    </row>
    <row r="21" spans="2:28" ht="23.25" customHeight="1">
      <c r="G21" s="6"/>
      <c r="H21" s="268" t="s">
        <v>509</v>
      </c>
      <c r="I21" s="269">
        <v>0.11940298507462699</v>
      </c>
      <c r="J21" s="270">
        <v>5.4272052921989111E-2</v>
      </c>
      <c r="K21" s="271">
        <v>-6.5130932152637877E-2</v>
      </c>
      <c r="M21" s="232"/>
      <c r="Y21" s="236"/>
      <c r="Z21" s="234"/>
      <c r="AA21" s="232"/>
      <c r="AB21" s="39"/>
    </row>
    <row r="22" spans="2:28" ht="23.25" customHeight="1">
      <c r="H22" s="272" t="s">
        <v>558</v>
      </c>
      <c r="I22" s="273"/>
      <c r="J22" s="274" t="s">
        <v>859</v>
      </c>
      <c r="K22" s="275"/>
      <c r="M22" s="232"/>
      <c r="X22" s="2"/>
      <c r="Y22" s="2"/>
      <c r="AB22" s="39"/>
    </row>
    <row r="23" spans="2:28" ht="9" customHeight="1">
      <c r="M23" s="232"/>
      <c r="X23" s="2"/>
      <c r="Y23" s="2"/>
      <c r="AB23" s="232"/>
    </row>
    <row r="24" spans="2:28" ht="16.5" customHeight="1">
      <c r="B24" s="52" t="s">
        <v>135</v>
      </c>
      <c r="C24" s="52"/>
      <c r="D24" s="51"/>
      <c r="E24" s="51"/>
      <c r="F24" s="51"/>
      <c r="G24" s="51"/>
      <c r="H24" s="51"/>
      <c r="I24" s="51"/>
      <c r="J24" s="51"/>
      <c r="K24" s="51"/>
      <c r="M24" s="232"/>
      <c r="X24" s="2"/>
      <c r="Y24" s="2"/>
      <c r="AB24" s="232"/>
    </row>
    <row r="25" spans="2:28" ht="27.75" customHeight="1">
      <c r="B25" s="56" t="s">
        <v>62</v>
      </c>
      <c r="C25" s="56" t="s">
        <v>101</v>
      </c>
      <c r="D25" s="56" t="s">
        <v>103</v>
      </c>
      <c r="E25" s="56" t="s">
        <v>104</v>
      </c>
      <c r="F25" s="56" t="s">
        <v>105</v>
      </c>
      <c r="G25" s="56" t="s">
        <v>106</v>
      </c>
      <c r="H25" s="56" t="s">
        <v>6</v>
      </c>
      <c r="I25" s="56" t="s">
        <v>7</v>
      </c>
      <c r="J25" s="56" t="s">
        <v>107</v>
      </c>
      <c r="K25" s="56" t="s">
        <v>72</v>
      </c>
      <c r="M25" s="232"/>
      <c r="X25" s="2"/>
      <c r="Y25" s="2"/>
      <c r="AB25" s="232"/>
    </row>
    <row r="26" spans="2:28" ht="23.25" customHeight="1">
      <c r="B26" s="76" t="s">
        <v>559</v>
      </c>
      <c r="C26" s="77">
        <v>10</v>
      </c>
      <c r="D26" s="78">
        <v>2.0334265416768305E-2</v>
      </c>
      <c r="E26" s="78">
        <v>0.35602918612787621</v>
      </c>
      <c r="F26" s="78">
        <v>0.19719907684227087</v>
      </c>
      <c r="G26" s="79">
        <v>12.769287679523496</v>
      </c>
      <c r="H26" s="80">
        <v>0.37280726770689637</v>
      </c>
      <c r="I26" s="80">
        <v>18.002726291824391</v>
      </c>
      <c r="J26" s="81">
        <v>2.2456981723557368</v>
      </c>
      <c r="K26" s="82" t="s">
        <v>69</v>
      </c>
      <c r="M26" s="232"/>
      <c r="N26" s="297" t="str">
        <f>C5</f>
        <v>해성운수</v>
      </c>
      <c r="Y26" s="2"/>
    </row>
    <row r="27" spans="2:28" ht="22.5" customHeight="1">
      <c r="B27" s="228" t="s">
        <v>118</v>
      </c>
      <c r="C27" s="69">
        <v>10</v>
      </c>
      <c r="D27" s="70">
        <v>2.0743576479505345E-2</v>
      </c>
      <c r="E27" s="70">
        <v>0.43267352784581947</v>
      </c>
      <c r="F27" s="70">
        <v>0.25209750132594683</v>
      </c>
      <c r="G27" s="71">
        <v>9.4096811594202929</v>
      </c>
      <c r="H27" s="72">
        <v>0.71577556923256325</v>
      </c>
      <c r="I27" s="72">
        <v>7.523966448677176</v>
      </c>
      <c r="J27" s="73">
        <v>2.5246492196147789</v>
      </c>
      <c r="K27" s="74" t="s">
        <v>69</v>
      </c>
      <c r="M27" s="232"/>
      <c r="N27" s="39" t="s">
        <v>69</v>
      </c>
      <c r="O27" s="39">
        <v>164</v>
      </c>
      <c r="Y27" s="2"/>
    </row>
    <row r="28" spans="2:28" ht="22.5" customHeight="1">
      <c r="B28" s="53" t="s">
        <v>108</v>
      </c>
      <c r="C28" s="53"/>
      <c r="D28" s="67">
        <f>D27/D26-1</f>
        <v>2.0129129543057456E-2</v>
      </c>
      <c r="E28" s="67">
        <f t="shared" ref="E28:J28" si="0">E27/E26-1</f>
        <v>0.21527544567768842</v>
      </c>
      <c r="F28" s="67">
        <f t="shared" si="0"/>
        <v>0.27839087972803389</v>
      </c>
      <c r="G28" s="67">
        <f t="shared" si="0"/>
        <v>-0.26310054283533624</v>
      </c>
      <c r="H28" s="67">
        <f t="shared" si="0"/>
        <v>0.91996141501004991</v>
      </c>
      <c r="I28" s="67">
        <f t="shared" si="0"/>
        <v>-0.58206516464708757</v>
      </c>
      <c r="J28" s="67">
        <f t="shared" si="0"/>
        <v>0.12421573419477938</v>
      </c>
      <c r="K28" s="68" t="str">
        <f>J22</f>
        <v>29위/(32개사)</v>
      </c>
      <c r="M28" s="2" t="s">
        <v>197</v>
      </c>
      <c r="N28" s="298">
        <v>0.12195121951219512</v>
      </c>
      <c r="O28" s="39">
        <v>18</v>
      </c>
      <c r="X28" s="2"/>
      <c r="Y28" s="2"/>
    </row>
    <row r="29" spans="2:28" ht="22.5" customHeight="1">
      <c r="M29" s="2" t="s">
        <v>198</v>
      </c>
      <c r="N29" s="298">
        <v>0.10975609756097561</v>
      </c>
      <c r="O29" s="39">
        <v>20</v>
      </c>
      <c r="X29" s="2"/>
      <c r="Y29" s="2"/>
    </row>
    <row r="30" spans="2:28" ht="17.25" customHeight="1">
      <c r="B30" s="52" t="s">
        <v>136</v>
      </c>
      <c r="C30" s="52"/>
      <c r="D30" s="51"/>
      <c r="E30" s="51"/>
      <c r="F30" s="51"/>
      <c r="G30" s="51"/>
      <c r="H30" s="51"/>
      <c r="I30" s="51"/>
      <c r="J30" s="51"/>
      <c r="K30" s="51"/>
      <c r="M30" s="2" t="s">
        <v>117</v>
      </c>
      <c r="N30" s="298">
        <v>0.20121951219512196</v>
      </c>
      <c r="O30" s="39">
        <v>33</v>
      </c>
      <c r="X30" s="2"/>
      <c r="Y30" s="2"/>
    </row>
    <row r="31" spans="2:28" ht="22.5" customHeight="1">
      <c r="B31" s="60"/>
      <c r="C31" s="60"/>
      <c r="M31" s="2" t="s">
        <v>199</v>
      </c>
      <c r="N31" s="298">
        <v>0.17682926829268292</v>
      </c>
      <c r="O31" s="39">
        <v>28</v>
      </c>
      <c r="X31" s="2"/>
      <c r="Y31" s="2"/>
    </row>
    <row r="32" spans="2:28" ht="22.5" customHeight="1" thickBot="1">
      <c r="H32" s="200" t="s">
        <v>92</v>
      </c>
      <c r="I32" s="201" t="s">
        <v>93</v>
      </c>
      <c r="J32" s="202" t="str">
        <f>J10</f>
        <v>해성운수</v>
      </c>
      <c r="K32" s="203" t="s">
        <v>116</v>
      </c>
      <c r="M32" s="2" t="s">
        <v>200</v>
      </c>
      <c r="N32" s="298">
        <v>0.21341463414634146</v>
      </c>
      <c r="O32" s="39">
        <v>38</v>
      </c>
      <c r="X32" s="2"/>
      <c r="Y32" s="2"/>
    </row>
    <row r="33" spans="2:28" ht="22.5" customHeight="1" thickTop="1">
      <c r="H33" s="208" t="s">
        <v>110</v>
      </c>
      <c r="I33" s="209" t="s">
        <v>69</v>
      </c>
      <c r="J33" s="210" t="s">
        <v>69</v>
      </c>
      <c r="K33" s="211"/>
      <c r="M33" s="2" t="s">
        <v>76</v>
      </c>
      <c r="N33" s="298">
        <v>0.17682926829268292</v>
      </c>
      <c r="O33" s="39">
        <v>27</v>
      </c>
      <c r="X33" s="2"/>
      <c r="Z33" s="39"/>
      <c r="AA33" s="39"/>
      <c r="AB33" s="39"/>
    </row>
    <row r="34" spans="2:28" ht="21" customHeight="1">
      <c r="H34" s="204" t="s">
        <v>95</v>
      </c>
      <c r="I34" s="205">
        <v>7.2690414132638284E-2</v>
      </c>
      <c r="J34" s="206" t="s">
        <v>860</v>
      </c>
      <c r="K34" s="207">
        <v>4.9260805379556835E-2</v>
      </c>
      <c r="M34" s="2"/>
      <c r="X34" s="2"/>
      <c r="Z34" s="39"/>
      <c r="AA34" s="39"/>
      <c r="AB34" s="39"/>
    </row>
    <row r="35" spans="2:28" ht="21" customHeight="1">
      <c r="H35" s="188" t="s">
        <v>96</v>
      </c>
      <c r="I35" s="180">
        <v>9.556907037358818E-2</v>
      </c>
      <c r="J35" s="189" t="s">
        <v>861</v>
      </c>
      <c r="K35" s="190">
        <v>1.418702718738743E-2</v>
      </c>
      <c r="L35" s="4"/>
      <c r="M35" s="2"/>
      <c r="X35" s="2"/>
      <c r="Z35" s="39"/>
      <c r="AA35" s="39"/>
      <c r="AB35" s="39"/>
    </row>
    <row r="36" spans="2:28" ht="21" customHeight="1">
      <c r="H36" s="187" t="s">
        <v>97</v>
      </c>
      <c r="I36" s="180">
        <v>0.16188821314798726</v>
      </c>
      <c r="J36" s="189" t="s">
        <v>862</v>
      </c>
      <c r="K36" s="190">
        <v>3.9331299047134699E-2</v>
      </c>
      <c r="L36" s="4"/>
      <c r="M36" s="2"/>
      <c r="X36" s="2"/>
      <c r="Z36" s="39"/>
      <c r="AA36" s="39"/>
      <c r="AB36" s="39"/>
    </row>
    <row r="37" spans="2:28" ht="21" customHeight="1">
      <c r="H37" s="187" t="s">
        <v>100</v>
      </c>
      <c r="I37" s="180">
        <v>0.22473211699971041</v>
      </c>
      <c r="J37" s="189" t="s">
        <v>596</v>
      </c>
      <c r="K37" s="190">
        <v>-4.790284870702749E-2</v>
      </c>
      <c r="L37" s="4"/>
      <c r="M37" s="2"/>
      <c r="X37" s="2"/>
      <c r="Z37" s="39"/>
      <c r="AA37" s="39"/>
      <c r="AB37" s="39"/>
    </row>
    <row r="38" spans="2:28" ht="21" customHeight="1">
      <c r="H38" s="191" t="s">
        <v>98</v>
      </c>
      <c r="I38" s="180">
        <v>0.23284100781928757</v>
      </c>
      <c r="J38" s="189" t="s">
        <v>863</v>
      </c>
      <c r="K38" s="190">
        <v>-1.9426373672946112E-2</v>
      </c>
      <c r="L38" s="4"/>
      <c r="M38" s="2"/>
      <c r="X38" s="2"/>
      <c r="Z38" s="39"/>
      <c r="AA38" s="39"/>
      <c r="AB38" s="39"/>
    </row>
    <row r="39" spans="2:28" ht="21" customHeight="1">
      <c r="H39" s="192" t="s">
        <v>99</v>
      </c>
      <c r="I39" s="193">
        <v>0.21227917752678829</v>
      </c>
      <c r="J39" s="194" t="s">
        <v>864</v>
      </c>
      <c r="K39" s="195">
        <v>-3.5449909234105376E-2</v>
      </c>
      <c r="L39" s="4"/>
      <c r="M39" s="2"/>
      <c r="X39" s="2"/>
      <c r="Z39" s="39"/>
      <c r="AA39" s="39"/>
      <c r="AB39" s="39"/>
    </row>
    <row r="40" spans="2:28" ht="22.5" customHeight="1">
      <c r="L40" s="4"/>
      <c r="M40" s="2"/>
      <c r="X40" s="2"/>
      <c r="Z40" s="39"/>
      <c r="AA40" s="39"/>
      <c r="AB40" s="39"/>
    </row>
    <row r="41" spans="2:28" ht="18" customHeight="1">
      <c r="B41" s="52" t="s">
        <v>137</v>
      </c>
      <c r="C41" s="52"/>
      <c r="D41" s="51"/>
      <c r="E41" s="51"/>
      <c r="F41" s="51"/>
      <c r="G41" s="51"/>
      <c r="H41" s="51"/>
      <c r="I41" s="51"/>
      <c r="J41" s="51"/>
      <c r="K41" s="51"/>
      <c r="L41" s="4"/>
      <c r="M41" s="2"/>
      <c r="X41" s="2"/>
      <c r="Z41" s="39"/>
      <c r="AA41" s="39"/>
      <c r="AB41" s="39"/>
    </row>
    <row r="42" spans="2:28" ht="30.75" customHeight="1">
      <c r="B42" s="56" t="s">
        <v>62</v>
      </c>
      <c r="C42" s="56" t="s">
        <v>102</v>
      </c>
      <c r="D42" s="56" t="s">
        <v>103</v>
      </c>
      <c r="E42" s="56" t="s">
        <v>104</v>
      </c>
      <c r="F42" s="56" t="s">
        <v>105</v>
      </c>
      <c r="G42" s="56" t="s">
        <v>106</v>
      </c>
      <c r="H42" s="56" t="s">
        <v>6</v>
      </c>
      <c r="I42" s="56" t="s">
        <v>7</v>
      </c>
      <c r="J42" s="56" t="s">
        <v>107</v>
      </c>
      <c r="K42" s="56" t="s">
        <v>72</v>
      </c>
      <c r="L42" s="4"/>
      <c r="M42" s="2"/>
      <c r="N42" s="39" t="s">
        <v>130</v>
      </c>
      <c r="X42" s="2"/>
      <c r="Z42" s="39"/>
      <c r="AA42" s="39"/>
      <c r="AB42" s="39"/>
    </row>
    <row r="43" spans="2:28" ht="22.5" customHeight="1">
      <c r="B43" s="230" t="s">
        <v>118</v>
      </c>
      <c r="C43" s="77">
        <v>1</v>
      </c>
      <c r="D43" s="78">
        <v>2.3844899837254203E-2</v>
      </c>
      <c r="E43" s="78">
        <v>0.49524459563926748</v>
      </c>
      <c r="F43" s="78">
        <v>0.25403277580384187</v>
      </c>
      <c r="G43" s="79">
        <v>10.845306451612901</v>
      </c>
      <c r="H43" s="80">
        <v>1.9091814669207086</v>
      </c>
      <c r="I43" s="80">
        <v>15.226412113151788</v>
      </c>
      <c r="J43" s="81">
        <v>2.3498429095784781</v>
      </c>
      <c r="K43" s="83" t="s">
        <v>76</v>
      </c>
      <c r="L43" s="4"/>
      <c r="M43" s="2"/>
      <c r="N43" s="39">
        <v>1</v>
      </c>
      <c r="X43" s="2"/>
      <c r="Z43" s="39"/>
      <c r="AA43" s="39"/>
      <c r="AB43" s="39"/>
    </row>
    <row r="44" spans="2:28" ht="22.5" customHeight="1">
      <c r="B44" s="228" t="s">
        <v>118</v>
      </c>
      <c r="C44" s="69">
        <v>2</v>
      </c>
      <c r="D44" s="70">
        <v>4.1275006569769832E-2</v>
      </c>
      <c r="E44" s="70">
        <v>0.43701106840737142</v>
      </c>
      <c r="F44" s="70">
        <v>0.24620528104648598</v>
      </c>
      <c r="G44" s="71">
        <v>8.6559718309859139</v>
      </c>
      <c r="H44" s="72">
        <v>0.46028571177019917</v>
      </c>
      <c r="I44" s="72">
        <v>6.3991012939318193</v>
      </c>
      <c r="J44" s="73">
        <v>2.602863901509227</v>
      </c>
      <c r="K44" s="74" t="s">
        <v>68</v>
      </c>
      <c r="M44" s="2"/>
      <c r="N44" s="39">
        <v>4</v>
      </c>
      <c r="X44" s="2"/>
      <c r="Z44" s="39"/>
      <c r="AA44" s="39"/>
      <c r="AB44" s="39"/>
    </row>
    <row r="45" spans="2:28" ht="22.5" customHeight="1">
      <c r="B45" s="228" t="s">
        <v>118</v>
      </c>
      <c r="C45" s="69">
        <v>3</v>
      </c>
      <c r="D45" s="70">
        <v>2.0880835801093872E-2</v>
      </c>
      <c r="E45" s="70">
        <v>0.42981019321800346</v>
      </c>
      <c r="F45" s="70">
        <v>0.26133790364866333</v>
      </c>
      <c r="G45" s="71">
        <v>8.1892676056338001</v>
      </c>
      <c r="H45" s="72">
        <v>0.49267365997049234</v>
      </c>
      <c r="I45" s="72">
        <v>7.2187145408587439</v>
      </c>
      <c r="J45" s="73">
        <v>2.6873277184686932</v>
      </c>
      <c r="K45" s="74" t="s">
        <v>68</v>
      </c>
      <c r="M45" s="2"/>
      <c r="N45" s="39">
        <v>4</v>
      </c>
      <c r="X45" s="2"/>
      <c r="Z45" s="39"/>
      <c r="AA45" s="39"/>
      <c r="AB45" s="39"/>
    </row>
    <row r="46" spans="2:28" ht="22.5" customHeight="1">
      <c r="B46" s="228" t="s">
        <v>118</v>
      </c>
      <c r="C46" s="69">
        <v>4</v>
      </c>
      <c r="D46" s="70">
        <v>2.1563308994636033E-2</v>
      </c>
      <c r="E46" s="70">
        <v>0.42076466730414747</v>
      </c>
      <c r="F46" s="70">
        <v>0.26271649257198149</v>
      </c>
      <c r="G46" s="71">
        <v>8.4677536231884023</v>
      </c>
      <c r="H46" s="72">
        <v>0.63660557115881056</v>
      </c>
      <c r="I46" s="72">
        <v>7.7246772737491858</v>
      </c>
      <c r="J46" s="73">
        <v>2.6453191970751262</v>
      </c>
      <c r="K46" s="74" t="s">
        <v>68</v>
      </c>
      <c r="M46" s="2"/>
      <c r="N46" s="39">
        <v>4</v>
      </c>
      <c r="X46" s="2"/>
      <c r="Z46" s="39"/>
      <c r="AA46" s="39"/>
      <c r="AB46" s="39"/>
    </row>
    <row r="47" spans="2:28" ht="22.5" customHeight="1">
      <c r="B47" s="228" t="s">
        <v>118</v>
      </c>
      <c r="C47" s="69">
        <v>5</v>
      </c>
      <c r="D47" s="70">
        <v>2.2158129654213158E-2</v>
      </c>
      <c r="E47" s="70">
        <v>0.41866755366839159</v>
      </c>
      <c r="F47" s="70">
        <v>0.24908014724124281</v>
      </c>
      <c r="G47" s="71">
        <v>9.1887794117647079</v>
      </c>
      <c r="H47" s="72">
        <v>0.72693809909889495</v>
      </c>
      <c r="I47" s="72">
        <v>7.9727801421170232</v>
      </c>
      <c r="J47" s="73">
        <v>2.5499506658205395</v>
      </c>
      <c r="K47" s="74" t="s">
        <v>68</v>
      </c>
      <c r="M47" s="2"/>
      <c r="N47" s="39">
        <v>4</v>
      </c>
      <c r="X47" s="2"/>
      <c r="Z47" s="39"/>
      <c r="AA47" s="39"/>
      <c r="AB47" s="39"/>
    </row>
    <row r="48" spans="2:28" ht="22.5" customHeight="1">
      <c r="B48" s="228" t="s">
        <v>118</v>
      </c>
      <c r="C48" s="69">
        <v>6</v>
      </c>
      <c r="D48" s="70">
        <v>2.3436730619457894E-2</v>
      </c>
      <c r="E48" s="70">
        <v>0.419838836472885</v>
      </c>
      <c r="F48" s="70">
        <v>0.20971515837502452</v>
      </c>
      <c r="G48" s="71">
        <v>10.559073529411762</v>
      </c>
      <c r="H48" s="72">
        <v>0.97548599863735785</v>
      </c>
      <c r="I48" s="72">
        <v>8.1048459612543642</v>
      </c>
      <c r="J48" s="73">
        <v>2.3662549566586195</v>
      </c>
      <c r="K48" s="74" t="s">
        <v>67</v>
      </c>
      <c r="M48" s="2"/>
      <c r="N48" s="39">
        <v>2</v>
      </c>
      <c r="X48" s="2"/>
      <c r="Z48" s="39"/>
      <c r="AA48" s="39"/>
      <c r="AB48" s="39"/>
    </row>
    <row r="49" spans="2:28" ht="22.5" customHeight="1">
      <c r="B49" s="228" t="s">
        <v>118</v>
      </c>
      <c r="C49" s="69">
        <v>7</v>
      </c>
      <c r="D49" s="70">
        <v>2.4291243794813115E-2</v>
      </c>
      <c r="E49" s="70">
        <v>0.42116838513626903</v>
      </c>
      <c r="F49" s="70">
        <v>0.1925160346092665</v>
      </c>
      <c r="G49" s="71">
        <v>11.381136363636367</v>
      </c>
      <c r="H49" s="72">
        <v>0.43483112861538215</v>
      </c>
      <c r="I49" s="72">
        <v>8.0845416567847188</v>
      </c>
      <c r="J49" s="73">
        <v>2.2734031348175807</v>
      </c>
      <c r="K49" s="74" t="s">
        <v>67</v>
      </c>
      <c r="M49" s="2"/>
      <c r="N49" s="39">
        <v>2</v>
      </c>
      <c r="X49" s="2"/>
      <c r="Z49" s="39"/>
      <c r="AA49" s="39"/>
      <c r="AB49" s="39"/>
    </row>
    <row r="50" spans="2:28" ht="22.5" customHeight="1">
      <c r="B50" s="228" t="s">
        <v>118</v>
      </c>
      <c r="C50" s="69">
        <v>8</v>
      </c>
      <c r="D50" s="70">
        <v>2.3902291320810457E-2</v>
      </c>
      <c r="E50" s="70">
        <v>0.43826345134916017</v>
      </c>
      <c r="F50" s="70">
        <v>0.17442858784643081</v>
      </c>
      <c r="G50" s="71">
        <v>12.304449275362316</v>
      </c>
      <c r="H50" s="72">
        <v>0.56778362580172392</v>
      </c>
      <c r="I50" s="72">
        <v>7.8314721470729101</v>
      </c>
      <c r="J50" s="73">
        <v>2.1778448804578709</v>
      </c>
      <c r="K50" s="74" t="s">
        <v>67</v>
      </c>
      <c r="M50" s="2"/>
      <c r="N50" s="39">
        <v>2</v>
      </c>
      <c r="X50" s="2"/>
      <c r="Z50" s="39"/>
      <c r="AA50" s="39"/>
      <c r="AB50" s="39"/>
    </row>
    <row r="51" spans="2:28" ht="22.5" customHeight="1">
      <c r="B51" s="228" t="s">
        <v>118</v>
      </c>
      <c r="C51" s="69">
        <v>9</v>
      </c>
      <c r="D51" s="70">
        <v>2.0978467132547814E-2</v>
      </c>
      <c r="E51" s="70">
        <v>0.43578335889561765</v>
      </c>
      <c r="F51" s="70">
        <v>0.19176571010712837</v>
      </c>
      <c r="G51" s="71">
        <v>11.925063492063492</v>
      </c>
      <c r="H51" s="72">
        <v>0.58173873810698107</v>
      </c>
      <c r="I51" s="72">
        <v>8.1426083879296058</v>
      </c>
      <c r="J51" s="73">
        <v>2.2524100575578148</v>
      </c>
      <c r="K51" s="74" t="s">
        <v>865</v>
      </c>
      <c r="M51" s="2"/>
      <c r="N51" s="39">
        <v>2</v>
      </c>
      <c r="X51" s="2"/>
      <c r="Z51" s="39"/>
      <c r="AA51" s="39"/>
      <c r="AB51" s="39"/>
    </row>
    <row r="52" spans="2:28" ht="22.5" customHeight="1">
      <c r="B52" s="228" t="s">
        <v>118</v>
      </c>
      <c r="C52" s="69">
        <v>10</v>
      </c>
      <c r="D52" s="70">
        <v>2.0743576479505345E-2</v>
      </c>
      <c r="E52" s="70">
        <v>0.43267352784581947</v>
      </c>
      <c r="F52" s="70">
        <v>0.25209750132594683</v>
      </c>
      <c r="G52" s="71">
        <v>9.4096811594202929</v>
      </c>
      <c r="H52" s="72">
        <v>0.71577556923256325</v>
      </c>
      <c r="I52" s="72">
        <v>7.523966448677176</v>
      </c>
      <c r="J52" s="73">
        <v>2.5246492196147789</v>
      </c>
      <c r="K52" s="74" t="s">
        <v>866</v>
      </c>
      <c r="M52" s="2"/>
      <c r="N52" s="39">
        <v>3</v>
      </c>
      <c r="X52" s="2"/>
      <c r="Z52" s="39"/>
      <c r="AA52" s="39"/>
      <c r="AB52" s="39"/>
    </row>
    <row r="53" spans="2:28" ht="25.5" customHeight="1">
      <c r="B53" s="53" t="s">
        <v>108</v>
      </c>
      <c r="C53" s="53"/>
      <c r="D53" s="67" cm="1">
        <f t="array" aca="1" ref="D53" ca="1">(INDIRECT(ADDRESS(ROW()-1,COLUMN()))/INDIRECT(ADDRESS(ROW()-2,COLUMN())))-1</f>
        <v>-1.119675005606291E-2</v>
      </c>
      <c r="E53" s="67" cm="1">
        <f t="array" aca="1" ref="E53" ca="1">(INDIRECT(ADDRESS(ROW()-1,COLUMN()))/INDIRECT(ADDRESS(ROW()-2,COLUMN())))-1</f>
        <v>-7.1361858738232531E-3</v>
      </c>
      <c r="F53" s="67" cm="1">
        <f t="array" aca="1" ref="F53" ca="1">(INDIRECT(ADDRESS(ROW()-1,COLUMN()))/INDIRECT(ADDRESS(ROW()-2,COLUMN())))-1</f>
        <v>0.31461198764426968</v>
      </c>
      <c r="G53" s="67" cm="1">
        <f t="array" aca="1" ref="G53" ca="1">(INDIRECT(ADDRESS(ROW()-1,COLUMN()))/INDIRECT(ADDRESS(ROW()-2,COLUMN())))-1</f>
        <v>-0.2109324058792027</v>
      </c>
      <c r="H53" s="67" cm="1">
        <f t="array" aca="1" ref="H53" ca="1">(INDIRECT(ADDRESS(ROW()-1,COLUMN()))/INDIRECT(ADDRESS(ROW()-2,COLUMN())))-1</f>
        <v>0.23040726419861168</v>
      </c>
      <c r="I53" s="67" cm="1">
        <f t="array" aca="1" ref="I53" ca="1">(INDIRECT(ADDRESS(ROW()-1,COLUMN()))/INDIRECT(ADDRESS(ROW()-2,COLUMN())))-1</f>
        <v>-7.5975892463340022E-2</v>
      </c>
      <c r="J53" s="67" cm="1">
        <f t="array" aca="1" ref="J53" ca="1">(INDIRECT(ADDRESS(ROW()-1,COLUMN()))/INDIRECT(ADDRESS(ROW()-2,COLUMN())))-1</f>
        <v>0.12086571942949886</v>
      </c>
      <c r="K53" s="75" t="str" cm="1">
        <f t="array" ref="K53">_xlfn.IFS(N53=0,"등급유지",N53&gt;0,N53&amp;"등급 상승",N53&lt;0,N53&amp;"등급 하락")</f>
        <v>1등급 상승</v>
      </c>
      <c r="M53" s="299"/>
      <c r="N53" s="39">
        <v>1</v>
      </c>
      <c r="O53" s="39" t="s">
        <v>131</v>
      </c>
      <c r="X53" s="237"/>
      <c r="Z53" s="233"/>
      <c r="AA53" s="39"/>
      <c r="AB53" s="39"/>
    </row>
    <row r="54" spans="2:28" ht="25.5" customHeight="1">
      <c r="B54" s="48"/>
      <c r="C54" s="48"/>
      <c r="D54" s="49"/>
      <c r="E54" s="49"/>
      <c r="F54" s="49"/>
      <c r="G54" s="49"/>
      <c r="H54" s="49"/>
      <c r="I54" s="49"/>
      <c r="J54" s="49"/>
      <c r="K54" s="49"/>
      <c r="M54" s="299"/>
      <c r="N54" s="2"/>
      <c r="O54" s="2"/>
      <c r="X54" s="237"/>
      <c r="Z54" s="233"/>
      <c r="AA54" s="39"/>
      <c r="AB54" s="39"/>
    </row>
    <row r="55" spans="2:28" ht="18" customHeight="1">
      <c r="B55" s="52" t="s">
        <v>138</v>
      </c>
      <c r="C55" s="52"/>
      <c r="D55" s="51"/>
      <c r="E55" s="51"/>
      <c r="F55" s="51"/>
      <c r="G55" s="51"/>
      <c r="H55" s="51"/>
      <c r="I55" s="51"/>
      <c r="J55" s="51"/>
      <c r="K55" s="51"/>
      <c r="M55" s="299"/>
      <c r="X55" s="237"/>
      <c r="Z55" s="233"/>
      <c r="AA55" s="39"/>
      <c r="AB55" s="39"/>
    </row>
    <row r="56" spans="2:28" ht="21" customHeight="1">
      <c r="B56" s="48"/>
      <c r="C56" s="48"/>
      <c r="D56" s="49"/>
      <c r="E56" s="49"/>
      <c r="F56" s="49"/>
      <c r="G56" s="49"/>
      <c r="H56" s="49"/>
      <c r="I56" s="49"/>
      <c r="J56" s="49"/>
      <c r="K56" s="49"/>
      <c r="M56" s="299"/>
      <c r="X56" s="237"/>
      <c r="Z56" s="233"/>
      <c r="AA56" s="39"/>
      <c r="AB56" s="39"/>
    </row>
    <row r="57" spans="2:28" ht="25.5" customHeight="1">
      <c r="B57" s="48"/>
      <c r="C57" s="48"/>
      <c r="D57" s="49"/>
      <c r="E57" s="49"/>
      <c r="F57" s="49"/>
      <c r="G57" s="49"/>
      <c r="H57" s="49"/>
      <c r="I57" s="49"/>
      <c r="J57" s="49"/>
      <c r="K57" s="49"/>
      <c r="M57" s="299"/>
      <c r="N57" s="237"/>
      <c r="P57" s="233"/>
      <c r="AA57" s="40"/>
    </row>
    <row r="58" spans="2:28" ht="25.5" customHeight="1">
      <c r="B58" s="48"/>
      <c r="C58" s="48"/>
      <c r="D58" s="49"/>
      <c r="M58" s="299"/>
      <c r="N58" s="237"/>
      <c r="P58" s="233"/>
      <c r="AA58" s="40"/>
    </row>
    <row r="59" spans="2:28" ht="25.5" customHeight="1">
      <c r="B59" s="48"/>
      <c r="C59" s="48"/>
      <c r="D59" s="49"/>
      <c r="M59" s="299"/>
      <c r="N59" s="237"/>
      <c r="P59" s="233"/>
      <c r="AA59" s="40"/>
    </row>
    <row r="60" spans="2:28" ht="25.5" customHeight="1">
      <c r="B60" s="48"/>
      <c r="C60" s="48"/>
      <c r="D60" s="49"/>
      <c r="M60" s="299"/>
      <c r="N60" s="237"/>
      <c r="P60" s="233"/>
      <c r="AA60" s="40"/>
    </row>
    <row r="61" spans="2:28" ht="25.5" customHeight="1">
      <c r="B61" s="48"/>
      <c r="C61" s="48"/>
      <c r="D61" s="49"/>
      <c r="M61" s="299"/>
      <c r="N61" s="237"/>
      <c r="P61" s="233"/>
      <c r="AA61" s="40"/>
    </row>
    <row r="62" spans="2:28" ht="25.5" customHeight="1">
      <c r="B62" s="48"/>
      <c r="C62" s="48"/>
      <c r="D62" s="49"/>
      <c r="M62" s="299"/>
      <c r="N62" s="237"/>
      <c r="P62" s="233"/>
      <c r="AA62" s="40"/>
    </row>
    <row r="63" spans="2:28" ht="25.5" customHeight="1">
      <c r="B63" s="48"/>
      <c r="C63" s="48"/>
      <c r="D63" s="49"/>
      <c r="M63" s="299"/>
      <c r="N63" s="237"/>
      <c r="P63" s="233"/>
      <c r="AA63" s="40"/>
    </row>
    <row r="64" spans="2:28" ht="25.5" customHeight="1">
      <c r="B64" s="48"/>
      <c r="C64" s="48"/>
      <c r="D64" s="49"/>
      <c r="E64" s="49"/>
      <c r="F64" s="49"/>
      <c r="G64" s="49"/>
      <c r="H64" s="49"/>
      <c r="I64" s="49"/>
      <c r="J64" s="49"/>
      <c r="K64" s="49"/>
      <c r="M64" s="299"/>
      <c r="N64" s="237"/>
      <c r="P64" s="233"/>
      <c r="AA64" s="40"/>
    </row>
    <row r="65" spans="2:27" ht="25.5" customHeight="1">
      <c r="B65" s="48"/>
      <c r="C65" s="48"/>
      <c r="D65" s="49"/>
      <c r="E65" s="49"/>
      <c r="F65" s="49"/>
      <c r="G65" s="49"/>
      <c r="H65" s="49"/>
      <c r="I65" s="49"/>
      <c r="J65" s="49"/>
      <c r="K65" s="49"/>
      <c r="M65" s="299"/>
      <c r="N65" s="237"/>
      <c r="P65" s="233"/>
      <c r="AA65" s="40"/>
    </row>
    <row r="66" spans="2:27" ht="25.5" customHeight="1" thickBot="1">
      <c r="B66" s="212" t="s">
        <v>92</v>
      </c>
      <c r="C66" s="213" t="s">
        <v>126</v>
      </c>
      <c r="D66" s="213" t="s">
        <v>119</v>
      </c>
      <c r="E66" s="213" t="s">
        <v>124</v>
      </c>
      <c r="F66" s="213" t="s">
        <v>125</v>
      </c>
      <c r="G66" s="213" t="s">
        <v>120</v>
      </c>
      <c r="H66" s="213" t="s">
        <v>122</v>
      </c>
      <c r="I66" s="213" t="s">
        <v>127</v>
      </c>
      <c r="J66" s="213" t="s">
        <v>128</v>
      </c>
      <c r="K66" s="214" t="s">
        <v>121</v>
      </c>
      <c r="M66" s="238">
        <v>1</v>
      </c>
      <c r="N66" s="239">
        <v>2</v>
      </c>
      <c r="O66" s="239">
        <v>3</v>
      </c>
      <c r="P66" s="238">
        <v>4</v>
      </c>
      <c r="Q66" s="239">
        <v>5</v>
      </c>
      <c r="R66" s="239">
        <v>6</v>
      </c>
      <c r="S66" s="238">
        <v>7</v>
      </c>
      <c r="T66" s="239">
        <v>8</v>
      </c>
      <c r="U66" s="239">
        <v>9</v>
      </c>
      <c r="V66" s="239">
        <v>10</v>
      </c>
      <c r="W66" s="239">
        <v>11</v>
      </c>
      <c r="X66" s="239">
        <v>12</v>
      </c>
      <c r="Y66" s="39">
        <v>13</v>
      </c>
      <c r="AA66" s="40"/>
    </row>
    <row r="67" spans="2:27" ht="25.5" customHeight="1" thickTop="1">
      <c r="B67" s="217" t="s">
        <v>110</v>
      </c>
      <c r="C67" s="218" t="s">
        <v>66</v>
      </c>
      <c r="D67" s="219" t="s">
        <v>68</v>
      </c>
      <c r="E67" s="219" t="s">
        <v>69</v>
      </c>
      <c r="F67" s="219" t="s">
        <v>69</v>
      </c>
      <c r="G67" s="219" t="s">
        <v>69</v>
      </c>
      <c r="H67" s="219" t="s">
        <v>67</v>
      </c>
      <c r="I67" s="219" t="s">
        <v>67</v>
      </c>
      <c r="J67" s="219" t="s">
        <v>67</v>
      </c>
      <c r="K67" s="219" t="s">
        <v>67</v>
      </c>
      <c r="M67" s="238" t="s">
        <v>126</v>
      </c>
      <c r="N67" s="238" t="s">
        <v>119</v>
      </c>
      <c r="O67" s="238" t="s">
        <v>124</v>
      </c>
      <c r="P67" s="238" t="s">
        <v>125</v>
      </c>
      <c r="Q67" s="238" t="s">
        <v>120</v>
      </c>
      <c r="R67" s="238" t="s">
        <v>122</v>
      </c>
      <c r="S67" s="238" t="s">
        <v>127</v>
      </c>
      <c r="T67" s="238" t="s">
        <v>128</v>
      </c>
      <c r="U67" s="238" t="s">
        <v>121</v>
      </c>
      <c r="V67" s="238" t="s">
        <v>123</v>
      </c>
      <c r="W67" s="238" t="s">
        <v>129</v>
      </c>
      <c r="X67" s="238"/>
      <c r="AA67" s="40"/>
    </row>
    <row r="68" spans="2:27" ht="25.5" customHeight="1">
      <c r="B68" s="215" t="s">
        <v>95</v>
      </c>
      <c r="C68" s="205" t="s">
        <v>867</v>
      </c>
      <c r="D68" s="205" t="s">
        <v>868</v>
      </c>
      <c r="E68" s="205" t="s">
        <v>869</v>
      </c>
      <c r="F68" s="205" t="s">
        <v>510</v>
      </c>
      <c r="G68" s="205" t="s">
        <v>870</v>
      </c>
      <c r="H68" s="205" t="s">
        <v>510</v>
      </c>
      <c r="I68" s="205" t="s">
        <v>871</v>
      </c>
      <c r="J68" s="205" t="s">
        <v>510</v>
      </c>
      <c r="K68" s="216" t="s">
        <v>510</v>
      </c>
      <c r="M68" s="300"/>
      <c r="N68" s="300"/>
      <c r="O68" s="300"/>
      <c r="P68" s="300"/>
      <c r="Q68" s="300"/>
      <c r="R68" s="300"/>
      <c r="S68" s="300"/>
      <c r="T68" s="300"/>
      <c r="U68" s="300"/>
      <c r="V68" s="240"/>
      <c r="W68" s="240"/>
      <c r="X68" s="240"/>
      <c r="AA68" s="40"/>
    </row>
    <row r="69" spans="2:27" ht="25.5" customHeight="1">
      <c r="B69" s="179" t="s">
        <v>96</v>
      </c>
      <c r="C69" s="181" t="s">
        <v>872</v>
      </c>
      <c r="D69" s="181" t="s">
        <v>873</v>
      </c>
      <c r="E69" s="181" t="s">
        <v>874</v>
      </c>
      <c r="F69" s="181" t="s">
        <v>510</v>
      </c>
      <c r="G69" s="181" t="s">
        <v>875</v>
      </c>
      <c r="H69" s="181" t="s">
        <v>510</v>
      </c>
      <c r="I69" s="181" t="s">
        <v>876</v>
      </c>
      <c r="J69" s="181" t="s">
        <v>510</v>
      </c>
      <c r="K69" s="182" t="s">
        <v>510</v>
      </c>
      <c r="M69" s="300">
        <v>0.5714285714285714</v>
      </c>
      <c r="N69" s="300">
        <v>0.15094339622641509</v>
      </c>
      <c r="O69" s="300">
        <v>0.14285714285714285</v>
      </c>
      <c r="P69" s="300">
        <v>0</v>
      </c>
      <c r="Q69" s="300">
        <v>7.6923076923076927E-2</v>
      </c>
      <c r="R69" s="300">
        <v>0</v>
      </c>
      <c r="S69" s="300">
        <v>0.10526315789473684</v>
      </c>
      <c r="T69" s="300">
        <v>0</v>
      </c>
      <c r="U69" s="300">
        <v>0</v>
      </c>
      <c r="V69" s="240">
        <v>0</v>
      </c>
      <c r="W69" s="240"/>
      <c r="X69" s="240"/>
      <c r="AA69" s="40"/>
    </row>
    <row r="70" spans="2:27" ht="25.5" customHeight="1">
      <c r="B70" s="178" t="s">
        <v>97</v>
      </c>
      <c r="C70" s="181" t="s">
        <v>510</v>
      </c>
      <c r="D70" s="181" t="s">
        <v>877</v>
      </c>
      <c r="E70" s="181" t="s">
        <v>878</v>
      </c>
      <c r="F70" s="181" t="s">
        <v>879</v>
      </c>
      <c r="G70" s="181" t="s">
        <v>880</v>
      </c>
      <c r="H70" s="181" t="s">
        <v>510</v>
      </c>
      <c r="I70" s="181" t="s">
        <v>871</v>
      </c>
      <c r="J70" s="181" t="s">
        <v>881</v>
      </c>
      <c r="K70" s="182" t="s">
        <v>510</v>
      </c>
      <c r="M70" s="300">
        <v>0.14285714285714285</v>
      </c>
      <c r="N70" s="300">
        <v>0.26415094339622641</v>
      </c>
      <c r="O70" s="300">
        <v>0.21428571428571427</v>
      </c>
      <c r="P70" s="300">
        <v>0</v>
      </c>
      <c r="Q70" s="300">
        <v>3.8461538461538464E-2</v>
      </c>
      <c r="R70" s="300">
        <v>0</v>
      </c>
      <c r="S70" s="300">
        <v>5.2631578947368418E-2</v>
      </c>
      <c r="T70" s="300">
        <v>0</v>
      </c>
      <c r="U70" s="300">
        <v>0</v>
      </c>
      <c r="V70" s="240">
        <v>0</v>
      </c>
      <c r="W70" s="240"/>
      <c r="X70" s="240"/>
      <c r="AA70" s="40"/>
    </row>
    <row r="71" spans="2:27" ht="25.5" customHeight="1">
      <c r="B71" s="178" t="s">
        <v>100</v>
      </c>
      <c r="C71" s="181" t="s">
        <v>510</v>
      </c>
      <c r="D71" s="181" t="s">
        <v>882</v>
      </c>
      <c r="E71" s="181" t="s">
        <v>869</v>
      </c>
      <c r="F71" s="181" t="s">
        <v>883</v>
      </c>
      <c r="G71" s="181" t="s">
        <v>884</v>
      </c>
      <c r="H71" s="181" t="s">
        <v>597</v>
      </c>
      <c r="I71" s="181" t="s">
        <v>510</v>
      </c>
      <c r="J71" s="181" t="s">
        <v>885</v>
      </c>
      <c r="K71" s="182" t="s">
        <v>510</v>
      </c>
      <c r="M71" s="300">
        <v>0</v>
      </c>
      <c r="N71" s="300">
        <v>0.32075471698113206</v>
      </c>
      <c r="O71" s="300">
        <v>0.35714285714285715</v>
      </c>
      <c r="P71" s="300">
        <v>0.25</v>
      </c>
      <c r="Q71" s="300">
        <v>0.23076923076923078</v>
      </c>
      <c r="R71" s="300">
        <v>0</v>
      </c>
      <c r="S71" s="300">
        <v>0.10526315789473684</v>
      </c>
      <c r="T71" s="300">
        <v>9.0909090909090912E-2</v>
      </c>
      <c r="U71" s="300">
        <v>0</v>
      </c>
      <c r="V71" s="240">
        <v>0</v>
      </c>
      <c r="W71" s="240"/>
      <c r="X71" s="240"/>
      <c r="AA71" s="40"/>
    </row>
    <row r="72" spans="2:27" ht="25.5" customHeight="1">
      <c r="B72" s="183" t="s">
        <v>98</v>
      </c>
      <c r="C72" s="181" t="s">
        <v>886</v>
      </c>
      <c r="D72" s="181" t="s">
        <v>882</v>
      </c>
      <c r="E72" s="181" t="s">
        <v>869</v>
      </c>
      <c r="F72" s="181" t="s">
        <v>879</v>
      </c>
      <c r="G72" s="181" t="s">
        <v>887</v>
      </c>
      <c r="H72" s="181" t="s">
        <v>888</v>
      </c>
      <c r="I72" s="181" t="s">
        <v>889</v>
      </c>
      <c r="J72" s="181" t="s">
        <v>890</v>
      </c>
      <c r="K72" s="182" t="s">
        <v>511</v>
      </c>
      <c r="M72" s="300">
        <v>0</v>
      </c>
      <c r="N72" s="300">
        <v>0.13207547169811321</v>
      </c>
      <c r="O72" s="300">
        <v>0.14285714285714285</v>
      </c>
      <c r="P72" s="300">
        <v>0.5</v>
      </c>
      <c r="Q72" s="300">
        <v>0.11538461538461539</v>
      </c>
      <c r="R72" s="300">
        <v>0.625</v>
      </c>
      <c r="S72" s="300">
        <v>0</v>
      </c>
      <c r="T72" s="300">
        <v>0.31818181818181818</v>
      </c>
      <c r="U72" s="300">
        <v>0</v>
      </c>
      <c r="V72" s="240">
        <v>0.18181818181818182</v>
      </c>
      <c r="W72" s="240"/>
      <c r="X72" s="240"/>
      <c r="AA72" s="40"/>
    </row>
    <row r="73" spans="2:27" ht="25.5" customHeight="1">
      <c r="B73" s="184" t="s">
        <v>99</v>
      </c>
      <c r="C73" s="185" t="s">
        <v>510</v>
      </c>
      <c r="D73" s="185" t="s">
        <v>510</v>
      </c>
      <c r="E73" s="185" t="s">
        <v>510</v>
      </c>
      <c r="F73" s="185" t="s">
        <v>510</v>
      </c>
      <c r="G73" s="185" t="s">
        <v>887</v>
      </c>
      <c r="H73" s="185" t="s">
        <v>510</v>
      </c>
      <c r="I73" s="185" t="s">
        <v>891</v>
      </c>
      <c r="J73" s="185" t="s">
        <v>892</v>
      </c>
      <c r="K73" s="186" t="s">
        <v>510</v>
      </c>
      <c r="M73" s="300">
        <v>0.2857142857142857</v>
      </c>
      <c r="N73" s="300">
        <v>0.13207547169811321</v>
      </c>
      <c r="O73" s="300">
        <v>0.14285714285714285</v>
      </c>
      <c r="P73" s="300">
        <v>0.25</v>
      </c>
      <c r="Q73" s="300">
        <v>0.26923076923076922</v>
      </c>
      <c r="R73" s="300">
        <v>0.375</v>
      </c>
      <c r="S73" s="300">
        <v>0.31578947368421051</v>
      </c>
      <c r="T73" s="300">
        <v>0.22727272727272727</v>
      </c>
      <c r="U73" s="300">
        <v>1</v>
      </c>
      <c r="V73" s="240">
        <v>0.45454545454545453</v>
      </c>
      <c r="W73" s="240"/>
      <c r="X73" s="240"/>
      <c r="AA73" s="40"/>
    </row>
    <row r="74" spans="2:27" ht="15.75" customHeight="1">
      <c r="B74" s="48"/>
      <c r="C74" s="48"/>
      <c r="D74" s="49"/>
      <c r="E74" s="49"/>
      <c r="F74" s="49"/>
      <c r="G74" s="49"/>
      <c r="H74" s="49"/>
      <c r="I74" s="49"/>
      <c r="J74" s="49"/>
      <c r="K74" s="49"/>
      <c r="M74" s="298">
        <v>0</v>
      </c>
      <c r="N74" s="298">
        <v>0</v>
      </c>
      <c r="O74" s="298">
        <v>0</v>
      </c>
      <c r="P74" s="298">
        <v>0</v>
      </c>
      <c r="Q74" s="298">
        <v>0.26923076923076922</v>
      </c>
      <c r="R74" s="298">
        <v>0</v>
      </c>
      <c r="S74" s="298">
        <v>0.42105263157894735</v>
      </c>
      <c r="T74" s="298">
        <v>0.36363636363636365</v>
      </c>
      <c r="U74" s="298">
        <v>0</v>
      </c>
      <c r="V74" s="39">
        <v>0.36363636363636365</v>
      </c>
      <c r="AA74" s="40"/>
    </row>
    <row r="75" spans="2:27" ht="25.5" customHeight="1" thickBot="1">
      <c r="B75" s="212" t="s">
        <v>92</v>
      </c>
      <c r="C75" s="213" t="s">
        <v>127</v>
      </c>
      <c r="D75" s="213"/>
      <c r="E75" s="213" t="str">
        <f>IFERROR(INDEX(#REF!,MATCH(종합!$C$5&amp;12,#REF!,0),2),"")</f>
        <v/>
      </c>
      <c r="F75" s="213" t="str">
        <f>IFERROR(INDEX(#REF!,MATCH(종합!$C$5&amp;13,#REF!,0),2),"")</f>
        <v/>
      </c>
      <c r="G75" s="213" t="str">
        <f>IFERROR(INDEX(#REF!,MATCH(종합!$C$5&amp;14,#REF!,0),2),"")</f>
        <v/>
      </c>
      <c r="H75" s="213" t="str">
        <f>IFERROR(INDEX(#REF!,MATCH(종합!$C$5&amp;15,#REF!,0),2),"")</f>
        <v/>
      </c>
      <c r="I75" s="213" t="str">
        <f>IFERROR(INDEX(#REF!,MATCH(종합!$C$5&amp;16,#REF!,0),2),"")</f>
        <v/>
      </c>
      <c r="J75" s="213" t="str">
        <f>IFERROR(INDEX(#REF!,MATCH(종합!$C$5&amp;17,#REF!,0),2),"")</f>
        <v/>
      </c>
      <c r="K75" s="213" t="str">
        <f>IFERROR(INDEX(#REF!,MATCH(종합!$C$5&amp;18,#REF!,0),2),"")</f>
        <v/>
      </c>
      <c r="M75" s="240"/>
      <c r="N75" s="240"/>
      <c r="O75" s="240"/>
      <c r="P75" s="240"/>
      <c r="Q75" s="240"/>
      <c r="R75" s="240"/>
      <c r="S75" s="240"/>
      <c r="T75" s="240"/>
      <c r="U75" s="240"/>
      <c r="AA75" s="40"/>
    </row>
    <row r="76" spans="2:27" ht="25.5" customHeight="1" thickTop="1">
      <c r="B76" s="217" t="s">
        <v>110</v>
      </c>
      <c r="C76" s="218" t="s">
        <v>70</v>
      </c>
      <c r="D76" s="218"/>
      <c r="E76" s="219" t="str">
        <f>IFERROR(INDEX(#REF!,MATCH(종합!$C$5&amp;종합!E$75,#REF!,0),15),"")</f>
        <v/>
      </c>
      <c r="F76" s="219" t="str">
        <f>IFERROR(INDEX(#REF!,MATCH(종합!$C$5&amp;종합!F$75,#REF!,0),15),"")</f>
        <v/>
      </c>
      <c r="G76" s="219" t="str">
        <f>IFERROR(INDEX(#REF!,MATCH(종합!$C$5&amp;종합!G$75,#REF!,0),15),"")</f>
        <v/>
      </c>
      <c r="H76" s="219" t="str">
        <f>IFERROR(INDEX(#REF!,MATCH(종합!$C$5&amp;종합!H$75,#REF!,0),15),"")</f>
        <v/>
      </c>
      <c r="I76" s="219" t="str">
        <f>IFERROR(INDEX(#REF!,MATCH(종합!$C$5&amp;종합!I$75,#REF!,0),15),"")</f>
        <v/>
      </c>
      <c r="J76" s="219" t="str">
        <f>IFERROR(INDEX(#REF!,MATCH(종합!$C$5&amp;종합!J$75,#REF!,0),15),"")</f>
        <v/>
      </c>
      <c r="K76" s="219" t="str">
        <f>IFERROR(INDEX(#REF!,MATCH(종합!$C$5&amp;종합!K$75,#REF!,0),15),"")</f>
        <v/>
      </c>
      <c r="M76" s="240"/>
      <c r="N76" s="240"/>
      <c r="O76" s="240"/>
      <c r="P76" s="240"/>
      <c r="Q76" s="240"/>
      <c r="R76" s="240"/>
      <c r="S76" s="240"/>
      <c r="T76" s="240"/>
      <c r="U76" s="240"/>
      <c r="AA76" s="40"/>
    </row>
    <row r="77" spans="2:27" ht="25.5" customHeight="1">
      <c r="B77" s="215" t="s">
        <v>95</v>
      </c>
      <c r="C77" s="205" t="s">
        <v>510</v>
      </c>
      <c r="D77" s="205"/>
      <c r="E77" s="205" t="str">
        <f>IFERROR(ROUND(SUMIFS(#REF!,#REF!,종합!$C$5,#REF!,종합!E$75)/SUMIFS(#REF!,#REF!,종합!$C$5,#REF!,종합!E$75)*100,0)&amp;"%("&amp;SUMIFS(#REF!,#REF!,종합!$C$5,#REF!,종합!E$75)&amp;"명)","")</f>
        <v/>
      </c>
      <c r="F77" s="205"/>
      <c r="G77" s="205"/>
      <c r="H77" s="205"/>
      <c r="I77" s="205"/>
      <c r="J77" s="205"/>
      <c r="K77" s="216"/>
      <c r="M77" s="240"/>
      <c r="N77" s="240"/>
      <c r="O77" s="240"/>
      <c r="P77" s="240"/>
      <c r="Q77" s="240"/>
      <c r="R77" s="240"/>
      <c r="S77" s="240"/>
      <c r="T77" s="240"/>
      <c r="U77" s="240"/>
      <c r="AA77" s="40"/>
    </row>
    <row r="78" spans="2:27" ht="25.5" customHeight="1">
      <c r="B78" s="179" t="s">
        <v>96</v>
      </c>
      <c r="C78" s="181" t="s">
        <v>510</v>
      </c>
      <c r="D78" s="181"/>
      <c r="E78" s="181" t="str">
        <f>IFERROR(ROUND(SUMIFS(#REF!,#REF!,종합!$C$5,#REF!,종합!E$75)/SUMIFS(#REF!,#REF!,종합!$C$5,#REF!,종합!E$75)*100,0)&amp;"%("&amp;SUMIFS(#REF!,#REF!,종합!$C$5,#REF!,종합!E$75)&amp;"명)","")</f>
        <v/>
      </c>
      <c r="F78" s="181"/>
      <c r="G78" s="181"/>
      <c r="H78" s="181"/>
      <c r="I78" s="181"/>
      <c r="J78" s="181"/>
      <c r="K78" s="182"/>
      <c r="M78" s="240"/>
      <c r="N78" s="240"/>
      <c r="O78" s="240"/>
      <c r="P78" s="240"/>
      <c r="Q78" s="240"/>
      <c r="R78" s="240"/>
      <c r="S78" s="240"/>
      <c r="T78" s="240"/>
      <c r="U78" s="240"/>
      <c r="AA78" s="40"/>
    </row>
    <row r="79" spans="2:27" ht="25.5" customHeight="1">
      <c r="B79" s="178" t="s">
        <v>97</v>
      </c>
      <c r="C79" s="181" t="s">
        <v>510</v>
      </c>
      <c r="D79" s="181"/>
      <c r="E79" s="181" t="str">
        <f>IFERROR(ROUND(SUMIFS(#REF!,#REF!,종합!$C$5,#REF!,종합!E$75)/SUMIFS(#REF!,#REF!,종합!$C$5,#REF!,종합!E$75)*100,0)&amp;"%("&amp;SUMIFS(#REF!,#REF!,종합!$C$5,#REF!,종합!E$75)&amp;"명)","")</f>
        <v/>
      </c>
      <c r="F79" s="181"/>
      <c r="G79" s="181"/>
      <c r="H79" s="181"/>
      <c r="I79" s="181"/>
      <c r="J79" s="181"/>
      <c r="K79" s="182"/>
      <c r="M79" s="240"/>
      <c r="N79" s="240"/>
      <c r="O79" s="240"/>
      <c r="P79" s="240"/>
      <c r="Q79" s="240"/>
      <c r="R79" s="240"/>
      <c r="S79" s="240"/>
      <c r="T79" s="240"/>
      <c r="U79" s="240"/>
      <c r="AA79" s="40"/>
    </row>
    <row r="80" spans="2:27" ht="25.5" customHeight="1">
      <c r="B80" s="178" t="s">
        <v>100</v>
      </c>
      <c r="C80" s="181" t="s">
        <v>510</v>
      </c>
      <c r="D80" s="181"/>
      <c r="E80" s="181" t="str">
        <f>IFERROR(ROUND(SUMIFS(#REF!,#REF!,종합!$C$5,#REF!,종합!E$75)/SUMIFS(#REF!,#REF!,종합!$C$5,#REF!,종합!E$75)*100,0)&amp;"%("&amp;SUMIFS(#REF!,#REF!,종합!$C$5,#REF!,종합!E$75)&amp;"명)","")</f>
        <v/>
      </c>
      <c r="F80" s="181"/>
      <c r="G80" s="181"/>
      <c r="H80" s="181"/>
      <c r="I80" s="181"/>
      <c r="J80" s="181"/>
      <c r="K80" s="182"/>
      <c r="M80" s="240"/>
      <c r="N80" s="240"/>
      <c r="O80" s="240"/>
      <c r="P80" s="240"/>
      <c r="Q80" s="240"/>
      <c r="R80" s="240"/>
      <c r="S80" s="240"/>
      <c r="T80" s="240"/>
      <c r="U80" s="240"/>
      <c r="AA80" s="40"/>
    </row>
    <row r="81" spans="2:27" ht="25.5" customHeight="1">
      <c r="B81" s="183" t="s">
        <v>98</v>
      </c>
      <c r="C81" s="181" t="s">
        <v>510</v>
      </c>
      <c r="D81" s="181"/>
      <c r="E81" s="181" t="str">
        <f>IFERROR(ROUND(SUMIFS(#REF!,#REF!,종합!$C$5,#REF!,종합!E$75)/SUMIFS(#REF!,#REF!,종합!$C$5,#REF!,종합!E$75)*100,0)&amp;"%("&amp;SUMIFS(#REF!,#REF!,종합!$C$5,#REF!,종합!E$75)&amp;"명)","")</f>
        <v/>
      </c>
      <c r="F81" s="181"/>
      <c r="G81" s="181"/>
      <c r="H81" s="181"/>
      <c r="I81" s="181"/>
      <c r="J81" s="181"/>
      <c r="K81" s="182"/>
      <c r="M81" s="240"/>
      <c r="N81" s="240"/>
      <c r="O81" s="240"/>
      <c r="P81" s="240"/>
      <c r="Q81" s="240"/>
      <c r="R81" s="240"/>
      <c r="S81" s="240"/>
      <c r="T81" s="240"/>
      <c r="U81" s="240"/>
      <c r="AA81" s="40"/>
    </row>
    <row r="82" spans="2:27" ht="25.5" customHeight="1">
      <c r="B82" s="184" t="s">
        <v>99</v>
      </c>
      <c r="C82" s="185" t="s">
        <v>597</v>
      </c>
      <c r="D82" s="185"/>
      <c r="E82" s="185" t="str">
        <f>IFERROR(ROUND(SUMIFS(#REF!,#REF!,종합!$C$5,#REF!,종합!E$75)/SUMIFS(#REF!,#REF!,종합!$C$5,#REF!,종합!E$75)*100,0)&amp;"%("&amp;SUMIFS(#REF!,#REF!,종합!$C$5,#REF!,종합!E$75)&amp;"명)","")</f>
        <v/>
      </c>
      <c r="F82" s="185"/>
      <c r="G82" s="185"/>
      <c r="H82" s="185"/>
      <c r="I82" s="185"/>
      <c r="J82" s="185"/>
      <c r="K82" s="186"/>
      <c r="M82" s="240"/>
      <c r="N82" s="240"/>
      <c r="O82" s="240"/>
      <c r="P82" s="240"/>
      <c r="Q82" s="240"/>
      <c r="R82" s="240"/>
      <c r="S82" s="240"/>
      <c r="T82" s="240"/>
      <c r="U82" s="240"/>
      <c r="AA82" s="40"/>
    </row>
    <row r="83" spans="2:27" ht="15.75" customHeight="1">
      <c r="B83" s="48"/>
      <c r="C83" s="48"/>
      <c r="D83" s="49"/>
      <c r="E83" s="49"/>
      <c r="F83" s="49"/>
      <c r="G83" s="49"/>
      <c r="H83" s="49"/>
      <c r="I83" s="49"/>
      <c r="J83" s="49"/>
      <c r="K83" s="49"/>
      <c r="M83" s="240"/>
      <c r="N83" s="240"/>
      <c r="O83" s="240"/>
      <c r="P83" s="240"/>
      <c r="Q83" s="240"/>
      <c r="R83" s="240"/>
      <c r="S83" s="240"/>
      <c r="T83" s="240"/>
      <c r="U83" s="240"/>
      <c r="AA83" s="40"/>
    </row>
    <row r="84" spans="2:27" ht="17.25" customHeight="1">
      <c r="B84" s="52" t="s">
        <v>139</v>
      </c>
      <c r="C84" s="52"/>
      <c r="D84" s="51"/>
      <c r="E84" s="51"/>
      <c r="F84" s="51"/>
      <c r="G84" s="51"/>
      <c r="H84" s="51"/>
      <c r="I84" s="51"/>
      <c r="J84" s="51"/>
      <c r="K84" s="51"/>
      <c r="M84" s="299"/>
      <c r="N84" s="237"/>
      <c r="P84" s="233"/>
      <c r="AA84" s="40"/>
    </row>
    <row r="85" spans="2:27" ht="30.75" customHeight="1">
      <c r="B85" s="56" t="s">
        <v>75</v>
      </c>
      <c r="C85" s="56" t="s">
        <v>102</v>
      </c>
      <c r="D85" s="56" t="s">
        <v>103</v>
      </c>
      <c r="E85" s="56" t="s">
        <v>104</v>
      </c>
      <c r="F85" s="56" t="s">
        <v>105</v>
      </c>
      <c r="G85" s="56" t="s">
        <v>106</v>
      </c>
      <c r="H85" s="56" t="s">
        <v>6</v>
      </c>
      <c r="I85" s="56" t="s">
        <v>7</v>
      </c>
      <c r="J85" s="56" t="s">
        <v>107</v>
      </c>
      <c r="K85" s="56" t="s">
        <v>109</v>
      </c>
      <c r="M85" s="299"/>
      <c r="N85" s="237"/>
      <c r="P85" s="233"/>
      <c r="AA85" s="40"/>
    </row>
    <row r="86" spans="2:27" ht="20.25" customHeight="1">
      <c r="B86" s="87" t="s">
        <v>126</v>
      </c>
      <c r="C86" s="66">
        <v>1</v>
      </c>
      <c r="D86" s="88">
        <v>3.9877514970920715E-2</v>
      </c>
      <c r="E86" s="88">
        <v>0.43665336854570763</v>
      </c>
      <c r="F86" s="88">
        <v>0.37486173441554727</v>
      </c>
      <c r="G86" s="89">
        <v>6.3310000000000004</v>
      </c>
      <c r="H86" s="90">
        <v>2.147449131827758</v>
      </c>
      <c r="I86" s="90">
        <v>1.4693073007242556</v>
      </c>
      <c r="J86" s="91">
        <v>3.9398494008540781</v>
      </c>
      <c r="K86" s="74"/>
      <c r="M86" s="299"/>
      <c r="N86" s="301"/>
      <c r="P86" s="233"/>
      <c r="AA86" s="40"/>
    </row>
    <row r="87" spans="2:27" ht="20.25" customHeight="1">
      <c r="B87" s="87" t="s">
        <v>126</v>
      </c>
      <c r="C87" s="66">
        <v>2</v>
      </c>
      <c r="D87" s="88">
        <v>4.5193296587440528E-2</v>
      </c>
      <c r="E87" s="88">
        <v>0.37746910111237691</v>
      </c>
      <c r="F87" s="88">
        <v>0.39702968032590541</v>
      </c>
      <c r="G87" s="89">
        <v>4.33</v>
      </c>
      <c r="H87" s="90">
        <v>0.4413670018782172</v>
      </c>
      <c r="I87" s="90">
        <v>0.78242332151138505</v>
      </c>
      <c r="J87" s="91">
        <v>4.6446487916445935</v>
      </c>
      <c r="K87" s="74"/>
      <c r="M87" s="299"/>
      <c r="N87" s="301"/>
      <c r="P87" s="233"/>
      <c r="AA87" s="40"/>
    </row>
    <row r="88" spans="2:27" ht="20.25" customHeight="1">
      <c r="B88" s="87" t="s">
        <v>126</v>
      </c>
      <c r="C88" s="66">
        <v>3</v>
      </c>
      <c r="D88" s="88">
        <v>5.0533090964083406E-2</v>
      </c>
      <c r="E88" s="88">
        <v>0.35568622217370571</v>
      </c>
      <c r="F88" s="88">
        <v>0.41841152241255991</v>
      </c>
      <c r="G88" s="89">
        <v>3.5895000000000001</v>
      </c>
      <c r="H88" s="90">
        <v>0.57382151645151069</v>
      </c>
      <c r="I88" s="90">
        <v>0.73640427944610543</v>
      </c>
      <c r="J88" s="91">
        <v>4.9776984040841432</v>
      </c>
      <c r="K88" s="74"/>
      <c r="M88" s="299"/>
      <c r="N88" s="301"/>
      <c r="P88" s="233"/>
      <c r="AA88" s="40"/>
    </row>
    <row r="89" spans="2:27" ht="20.25" customHeight="1">
      <c r="B89" s="87" t="s">
        <v>126</v>
      </c>
      <c r="C89" s="66">
        <v>4</v>
      </c>
      <c r="D89" s="88">
        <v>5.0852702730536763E-2</v>
      </c>
      <c r="E89" s="88">
        <v>0.32777636381053166</v>
      </c>
      <c r="F89" s="88">
        <v>0.44418503020436789</v>
      </c>
      <c r="G89" s="89">
        <v>2.8839999999999999</v>
      </c>
      <c r="H89" s="90">
        <v>0.65305584098497083</v>
      </c>
      <c r="I89" s="90">
        <v>0.65305584098497083</v>
      </c>
      <c r="J89" s="91">
        <v>5.3313839666396889</v>
      </c>
      <c r="K89" s="74"/>
      <c r="M89" s="299"/>
      <c r="N89" s="301"/>
      <c r="P89" s="233"/>
      <c r="AA89" s="40"/>
    </row>
    <row r="90" spans="2:27" ht="20.25" customHeight="1">
      <c r="B90" s="87" t="s">
        <v>126</v>
      </c>
      <c r="C90" s="66">
        <v>5</v>
      </c>
      <c r="D90" s="88">
        <v>4.9381503966214019E-2</v>
      </c>
      <c r="E90" s="88">
        <v>0.33199406568986639</v>
      </c>
      <c r="F90" s="88">
        <v>0.39056705311906825</v>
      </c>
      <c r="G90" s="89">
        <v>4.0969999999999995</v>
      </c>
      <c r="H90" s="90">
        <v>1.0503189396326482</v>
      </c>
      <c r="I90" s="90">
        <v>1.1369431820765779</v>
      </c>
      <c r="J90" s="91">
        <v>4.7883099429879783</v>
      </c>
      <c r="K90" s="74"/>
      <c r="M90" s="299"/>
      <c r="N90" s="301"/>
      <c r="P90" s="233"/>
      <c r="AA90" s="40"/>
    </row>
    <row r="91" spans="2:27" ht="20.25" customHeight="1">
      <c r="B91" s="87" t="s">
        <v>126</v>
      </c>
      <c r="C91" s="66">
        <v>6</v>
      </c>
      <c r="D91" s="88">
        <v>6.613154239901739E-2</v>
      </c>
      <c r="E91" s="88">
        <v>0.32911451680100268</v>
      </c>
      <c r="F91" s="88">
        <v>0.31758903301710578</v>
      </c>
      <c r="G91" s="89">
        <v>5.98</v>
      </c>
      <c r="H91" s="90">
        <v>3.1081486292765685</v>
      </c>
      <c r="I91" s="90">
        <v>0.78699917215656712</v>
      </c>
      <c r="J91" s="91">
        <v>4.1122282105525336</v>
      </c>
      <c r="K91" s="74"/>
      <c r="M91" s="299"/>
      <c r="N91" s="301"/>
      <c r="P91" s="233"/>
      <c r="AA91" s="40"/>
    </row>
    <row r="92" spans="2:27" ht="20.25" customHeight="1">
      <c r="B92" s="87" t="s">
        <v>126</v>
      </c>
      <c r="C92" s="66">
        <v>7</v>
      </c>
      <c r="D92" s="88">
        <v>6.7201394642430703E-2</v>
      </c>
      <c r="E92" s="88">
        <v>0.33839269850226689</v>
      </c>
      <c r="F92" s="88">
        <v>0.28896433963183016</v>
      </c>
      <c r="G92" s="89">
        <v>6.8140000000000001</v>
      </c>
      <c r="H92" s="90">
        <v>0.2092565988117269</v>
      </c>
      <c r="I92" s="90">
        <v>0.33290822538229281</v>
      </c>
      <c r="J92" s="91">
        <v>3.8745138158481471</v>
      </c>
      <c r="K92" s="74"/>
      <c r="M92" s="299"/>
      <c r="N92" s="301"/>
      <c r="P92" s="233"/>
      <c r="AA92" s="40"/>
    </row>
    <row r="93" spans="2:27" ht="20.25" customHeight="1">
      <c r="B93" s="87" t="s">
        <v>126</v>
      </c>
      <c r="C93" s="66">
        <v>8</v>
      </c>
      <c r="D93" s="88">
        <v>4.9742567640722317E-2</v>
      </c>
      <c r="E93" s="88">
        <v>0.37610441310661524</v>
      </c>
      <c r="F93" s="88">
        <v>0.25600828495393185</v>
      </c>
      <c r="G93" s="89">
        <v>7.9059999999999997</v>
      </c>
      <c r="H93" s="90">
        <v>0.57930508344666909</v>
      </c>
      <c r="I93" s="90">
        <v>0.60158604819461792</v>
      </c>
      <c r="J93" s="91">
        <v>3.5115357652537496</v>
      </c>
      <c r="K93" s="74"/>
      <c r="M93" s="299"/>
      <c r="N93" s="301"/>
      <c r="P93" s="233"/>
      <c r="AA93" s="40"/>
    </row>
    <row r="94" spans="2:27" ht="20.25" customHeight="1">
      <c r="B94" s="87" t="s">
        <v>126</v>
      </c>
      <c r="C94" s="66">
        <v>9</v>
      </c>
      <c r="D94" s="88">
        <v>3.8414208379909068E-2</v>
      </c>
      <c r="E94" s="88">
        <v>0.41709019838902689</v>
      </c>
      <c r="F94" s="88">
        <v>0.25065349776512236</v>
      </c>
      <c r="G94" s="89">
        <v>7.9690000000000003</v>
      </c>
      <c r="H94" s="90">
        <v>0.81230300201660022</v>
      </c>
      <c r="I94" s="90">
        <v>0.83551165921707449</v>
      </c>
      <c r="J94" s="91">
        <v>3.5856211891607601</v>
      </c>
      <c r="K94" s="74"/>
      <c r="M94" s="299"/>
      <c r="N94" s="301"/>
      <c r="P94" s="233"/>
      <c r="AA94" s="40"/>
    </row>
    <row r="95" spans="2:27" ht="20.25" customHeight="1">
      <c r="B95" s="87" t="s">
        <v>126</v>
      </c>
      <c r="C95" s="66">
        <v>10</v>
      </c>
      <c r="D95" s="88">
        <v>4.9378031664563712E-2</v>
      </c>
      <c r="E95" s="88">
        <v>0.34046905813325318</v>
      </c>
      <c r="F95" s="88">
        <v>0.39719621351905754</v>
      </c>
      <c r="G95" s="89">
        <v>3.7454999999999998</v>
      </c>
      <c r="H95" s="90">
        <v>0.37972869361286571</v>
      </c>
      <c r="I95" s="90">
        <v>0.40142747610502949</v>
      </c>
      <c r="J95" s="91">
        <v>4.9740598531598161</v>
      </c>
      <c r="K95" s="74" t="s">
        <v>66</v>
      </c>
      <c r="M95" s="299"/>
      <c r="N95" s="301"/>
      <c r="P95" s="233"/>
      <c r="AA95" s="40"/>
    </row>
    <row r="96" spans="2:27" ht="20.25" customHeight="1">
      <c r="B96" s="87" t="s">
        <v>119</v>
      </c>
      <c r="C96" s="66">
        <v>1</v>
      </c>
      <c r="D96" s="88">
        <v>2.8404251919577142E-2</v>
      </c>
      <c r="E96" s="88">
        <v>0.4904758604863233</v>
      </c>
      <c r="F96" s="88">
        <v>0.20337642320962337</v>
      </c>
      <c r="G96" s="89">
        <v>15.327549999999997</v>
      </c>
      <c r="H96" s="90">
        <v>1.8371789372538911</v>
      </c>
      <c r="I96" s="90">
        <v>26.642668868269464</v>
      </c>
      <c r="J96" s="91">
        <v>2.076784887946002</v>
      </c>
      <c r="K96" s="74"/>
      <c r="M96" s="299"/>
      <c r="N96" s="301"/>
      <c r="P96" s="233"/>
      <c r="AA96" s="40"/>
    </row>
    <row r="97" spans="2:27" ht="20.25" customHeight="1">
      <c r="B97" s="87" t="s">
        <v>119</v>
      </c>
      <c r="C97" s="66">
        <v>2</v>
      </c>
      <c r="D97" s="88">
        <v>7.4583487822798986E-2</v>
      </c>
      <c r="E97" s="88">
        <v>0.39928514034306412</v>
      </c>
      <c r="F97" s="88">
        <v>0.18824738536810554</v>
      </c>
      <c r="G97" s="89">
        <v>12.644952380952381</v>
      </c>
      <c r="H97" s="90">
        <v>0.44645767500449735</v>
      </c>
      <c r="I97" s="90">
        <v>12.362972050210301</v>
      </c>
      <c r="J97" s="91">
        <v>2.2865108810707793</v>
      </c>
      <c r="K97" s="74"/>
      <c r="M97" s="299"/>
      <c r="N97" s="301"/>
      <c r="P97" s="233"/>
      <c r="AA97" s="40"/>
    </row>
    <row r="98" spans="2:27" ht="20.25" customHeight="1">
      <c r="B98" s="87" t="s">
        <v>119</v>
      </c>
      <c r="C98" s="66">
        <v>3</v>
      </c>
      <c r="D98" s="88">
        <v>1.4938841958206493E-2</v>
      </c>
      <c r="E98" s="88">
        <v>0.39616212113721722</v>
      </c>
      <c r="F98" s="88">
        <v>0.20008864385495526</v>
      </c>
      <c r="G98" s="89">
        <v>12.128285714285717</v>
      </c>
      <c r="H98" s="90">
        <v>0.35916695208950844</v>
      </c>
      <c r="I98" s="90">
        <v>13.897221481556274</v>
      </c>
      <c r="J98" s="91">
        <v>2.3644763846278116</v>
      </c>
      <c r="K98" s="74"/>
      <c r="M98" s="299"/>
      <c r="N98" s="301"/>
      <c r="P98" s="233"/>
      <c r="AA98" s="40"/>
    </row>
    <row r="99" spans="2:27" ht="20.25" customHeight="1">
      <c r="B99" s="87" t="s">
        <v>119</v>
      </c>
      <c r="C99" s="66">
        <v>4</v>
      </c>
      <c r="D99" s="88">
        <v>1.6226102183705179E-2</v>
      </c>
      <c r="E99" s="88">
        <v>0.38702482138039479</v>
      </c>
      <c r="F99" s="88">
        <v>0.20179119029952305</v>
      </c>
      <c r="G99" s="89">
        <v>12.605238095238091</v>
      </c>
      <c r="H99" s="90">
        <v>0.47433620990218078</v>
      </c>
      <c r="I99" s="90">
        <v>14.736150681543</v>
      </c>
      <c r="J99" s="91">
        <v>2.3154404670635813</v>
      </c>
      <c r="K99" s="74"/>
      <c r="M99" s="299"/>
      <c r="N99" s="301"/>
      <c r="P99" s="233"/>
      <c r="AA99" s="40"/>
    </row>
    <row r="100" spans="2:27" ht="20.25" customHeight="1">
      <c r="B100" s="87" t="s">
        <v>119</v>
      </c>
      <c r="C100" s="66">
        <v>5</v>
      </c>
      <c r="D100" s="88">
        <v>1.5842452795039971E-2</v>
      </c>
      <c r="E100" s="88">
        <v>0.38556971614640123</v>
      </c>
      <c r="F100" s="88">
        <v>0.19184877897546965</v>
      </c>
      <c r="G100" s="89">
        <v>13.085714285714284</v>
      </c>
      <c r="H100" s="90">
        <v>0.44851769161002247</v>
      </c>
      <c r="I100" s="90">
        <v>14.895978162946966</v>
      </c>
      <c r="J100" s="91">
        <v>2.2516727928456515</v>
      </c>
      <c r="K100" s="74"/>
      <c r="M100" s="299"/>
      <c r="N100" s="301"/>
      <c r="P100" s="233"/>
      <c r="AA100" s="40"/>
    </row>
    <row r="101" spans="2:27" ht="20.25" customHeight="1">
      <c r="B101" s="87" t="s">
        <v>119</v>
      </c>
      <c r="C101" s="66">
        <v>6</v>
      </c>
      <c r="D101" s="88">
        <v>1.8745221162613561E-2</v>
      </c>
      <c r="E101" s="88">
        <v>0.39043421025310654</v>
      </c>
      <c r="F101" s="88">
        <v>0.18301057614042152</v>
      </c>
      <c r="G101" s="89">
        <v>14.282190476190475</v>
      </c>
      <c r="H101" s="90">
        <v>0.4289962889239437</v>
      </c>
      <c r="I101" s="90">
        <v>15.878936973922894</v>
      </c>
      <c r="J101" s="91">
        <v>2.1290464185561255</v>
      </c>
      <c r="K101" s="74"/>
      <c r="M101" s="299"/>
      <c r="N101" s="301"/>
      <c r="P101" s="233"/>
      <c r="AA101" s="40"/>
    </row>
    <row r="102" spans="2:27" ht="20.25" customHeight="1">
      <c r="B102" s="87" t="s">
        <v>119</v>
      </c>
      <c r="C102" s="66">
        <v>7</v>
      </c>
      <c r="D102" s="88">
        <v>1.9455127786402876E-2</v>
      </c>
      <c r="E102" s="88">
        <v>0.39540278929277461</v>
      </c>
      <c r="F102" s="88">
        <v>0.1787068483662653</v>
      </c>
      <c r="G102" s="89">
        <v>15.029</v>
      </c>
      <c r="H102" s="90">
        <v>0.3975982080753997</v>
      </c>
      <c r="I102" s="90">
        <v>15.585410421519121</v>
      </c>
      <c r="J102" s="91">
        <v>2.0619653274353218</v>
      </c>
      <c r="K102" s="74"/>
      <c r="M102" s="299"/>
      <c r="N102" s="301"/>
      <c r="P102" s="233"/>
      <c r="AA102" s="40"/>
    </row>
    <row r="103" spans="2:27" ht="20.25" customHeight="1">
      <c r="B103" s="87" t="s">
        <v>119</v>
      </c>
      <c r="C103" s="66">
        <v>8</v>
      </c>
      <c r="D103" s="88">
        <v>1.783472722718913E-2</v>
      </c>
      <c r="E103" s="88">
        <v>0.40481131350794058</v>
      </c>
      <c r="F103" s="88">
        <v>0.16927912406717727</v>
      </c>
      <c r="G103" s="89">
        <v>15.769238095238098</v>
      </c>
      <c r="H103" s="90">
        <v>0.57648171762228717</v>
      </c>
      <c r="I103" s="90">
        <v>14.649518991398599</v>
      </c>
      <c r="J103" s="91">
        <v>1.9942929182520435</v>
      </c>
      <c r="K103" s="74"/>
      <c r="M103" s="299"/>
      <c r="N103" s="301"/>
      <c r="P103" s="233"/>
      <c r="AA103" s="40"/>
    </row>
    <row r="104" spans="2:27" ht="20.25" customHeight="1">
      <c r="B104" s="87" t="s">
        <v>119</v>
      </c>
      <c r="C104" s="66">
        <v>9</v>
      </c>
      <c r="D104" s="88">
        <v>1.7534836281363653E-2</v>
      </c>
      <c r="E104" s="88">
        <v>0.39647658875978475</v>
      </c>
      <c r="F104" s="88">
        <v>0.17919314727825367</v>
      </c>
      <c r="G104" s="89">
        <v>15.142549999999996</v>
      </c>
      <c r="H104" s="90">
        <v>0.45494019658153395</v>
      </c>
      <c r="I104" s="90">
        <v>15.153159909998816</v>
      </c>
      <c r="J104" s="91">
        <v>2.0461151284036587</v>
      </c>
      <c r="K104" s="74"/>
      <c r="M104" s="299"/>
      <c r="N104" s="301"/>
      <c r="P104" s="233"/>
      <c r="AA104" s="40"/>
    </row>
    <row r="105" spans="2:27" ht="20.25" customHeight="1">
      <c r="B105" s="87" t="s">
        <v>119</v>
      </c>
      <c r="C105" s="66">
        <v>10</v>
      </c>
      <c r="D105" s="88">
        <v>1.5874552331830188E-2</v>
      </c>
      <c r="E105" s="88">
        <v>0.39303463904161462</v>
      </c>
      <c r="F105" s="88">
        <v>0.19883815401544047</v>
      </c>
      <c r="G105" s="89">
        <v>13.374190476190474</v>
      </c>
      <c r="H105" s="90">
        <v>0.5383052510232359</v>
      </c>
      <c r="I105" s="90">
        <v>14.474332191588777</v>
      </c>
      <c r="J105" s="91">
        <v>2.229187136919176</v>
      </c>
      <c r="K105" s="74" t="s">
        <v>68</v>
      </c>
      <c r="M105" s="299"/>
      <c r="N105" s="301"/>
      <c r="P105" s="233"/>
      <c r="AA105" s="40"/>
    </row>
    <row r="106" spans="2:27" ht="20.25" customHeight="1">
      <c r="B106" s="87" t="s">
        <v>124</v>
      </c>
      <c r="C106" s="66">
        <v>1</v>
      </c>
      <c r="D106" s="88">
        <v>1.5337768480280024E-2</v>
      </c>
      <c r="E106" s="88">
        <v>0.52631239654650952</v>
      </c>
      <c r="F106" s="88">
        <v>0.38154360346504307</v>
      </c>
      <c r="G106" s="89">
        <v>6.6043333333333329</v>
      </c>
      <c r="H106" s="90">
        <v>8.8939730396760037</v>
      </c>
      <c r="I106" s="90">
        <v>4.9304493050505567</v>
      </c>
      <c r="J106" s="91">
        <v>3.3949500207014851</v>
      </c>
      <c r="K106" s="74"/>
      <c r="M106" s="299"/>
      <c r="N106" s="301"/>
      <c r="P106" s="233"/>
      <c r="AA106" s="40"/>
    </row>
    <row r="107" spans="2:27" ht="20.25" customHeight="1">
      <c r="B107" s="87" t="s">
        <v>124</v>
      </c>
      <c r="C107" s="66">
        <v>2</v>
      </c>
      <c r="D107" s="88">
        <v>3.605652461026175E-2</v>
      </c>
      <c r="E107" s="88">
        <v>0.45773381386913831</v>
      </c>
      <c r="F107" s="88">
        <v>0.35456304265177574</v>
      </c>
      <c r="G107" s="89">
        <v>4.7549999999999999</v>
      </c>
      <c r="H107" s="90">
        <v>0.66315810719024038</v>
      </c>
      <c r="I107" s="90">
        <v>1.1244854861051903</v>
      </c>
      <c r="J107" s="91">
        <v>3.8666036188873214</v>
      </c>
      <c r="K107" s="74"/>
      <c r="M107" s="299"/>
      <c r="N107" s="301"/>
      <c r="P107" s="233"/>
      <c r="AA107" s="40"/>
    </row>
    <row r="108" spans="2:27" ht="20.25" customHeight="1">
      <c r="B108" s="87" t="s">
        <v>124</v>
      </c>
      <c r="C108" s="66">
        <v>3</v>
      </c>
      <c r="D108" s="88">
        <v>4.4962447690991787E-2</v>
      </c>
      <c r="E108" s="88">
        <v>0.43306445580585673</v>
      </c>
      <c r="F108" s="88">
        <v>0.38021586587284673</v>
      </c>
      <c r="G108" s="89">
        <v>3.8246666666666669</v>
      </c>
      <c r="H108" s="90">
        <v>0.76122467411456285</v>
      </c>
      <c r="I108" s="90">
        <v>1.2369900954361646</v>
      </c>
      <c r="J108" s="91">
        <v>4.179140677360909</v>
      </c>
      <c r="K108" s="74"/>
      <c r="M108" s="299"/>
      <c r="N108" s="301"/>
      <c r="P108" s="233"/>
      <c r="AA108" s="40"/>
    </row>
    <row r="109" spans="2:27" ht="20.25" customHeight="1">
      <c r="B109" s="87" t="s">
        <v>124</v>
      </c>
      <c r="C109" s="66">
        <v>4</v>
      </c>
      <c r="D109" s="88">
        <v>4.3562279044072033E-2</v>
      </c>
      <c r="E109" s="88">
        <v>0.43173770810844653</v>
      </c>
      <c r="F109" s="88">
        <v>0.36641981997931844</v>
      </c>
      <c r="G109" s="89">
        <v>4.4891999999999994</v>
      </c>
      <c r="H109" s="90">
        <v>1.0651146366575459</v>
      </c>
      <c r="I109" s="90">
        <v>1.426947838584272</v>
      </c>
      <c r="J109" s="91">
        <v>4.1193023786496523</v>
      </c>
      <c r="K109" s="74"/>
      <c r="M109" s="299"/>
      <c r="N109" s="301"/>
      <c r="P109" s="233"/>
      <c r="AA109" s="40"/>
    </row>
    <row r="110" spans="2:27" ht="20.25" customHeight="1">
      <c r="B110" s="87" t="s">
        <v>124</v>
      </c>
      <c r="C110" s="66">
        <v>5</v>
      </c>
      <c r="D110" s="88">
        <v>4.175153793854184E-2</v>
      </c>
      <c r="E110" s="88">
        <v>0.44179109147210222</v>
      </c>
      <c r="F110" s="88">
        <v>0.33006486913822047</v>
      </c>
      <c r="G110" s="89">
        <v>5.6669999999999998</v>
      </c>
      <c r="H110" s="90">
        <v>1.3711429566158897</v>
      </c>
      <c r="I110" s="90">
        <v>1.6370299938303778</v>
      </c>
      <c r="J110" s="91">
        <v>3.7808264918937566</v>
      </c>
      <c r="K110" s="74"/>
      <c r="M110" s="299"/>
      <c r="N110" s="301"/>
      <c r="P110" s="233"/>
      <c r="AA110" s="40"/>
    </row>
    <row r="111" spans="2:27" ht="20.25" customHeight="1">
      <c r="B111" s="87" t="s">
        <v>124</v>
      </c>
      <c r="C111" s="66">
        <v>6</v>
      </c>
      <c r="D111" s="88">
        <v>3.8501586829046676E-2</v>
      </c>
      <c r="E111" s="88">
        <v>0.45548578620142793</v>
      </c>
      <c r="F111" s="88">
        <v>0.24857502919311389</v>
      </c>
      <c r="G111" s="89">
        <v>8.1344999999999992</v>
      </c>
      <c r="H111" s="90">
        <v>4.3682446052878419</v>
      </c>
      <c r="I111" s="90">
        <v>2.7458869503890488</v>
      </c>
      <c r="J111" s="91">
        <v>3.0965885541967784</v>
      </c>
      <c r="K111" s="74"/>
      <c r="M111" s="299"/>
      <c r="N111" s="301"/>
      <c r="P111" s="233"/>
      <c r="AA111" s="40"/>
    </row>
    <row r="112" spans="2:27" ht="20.25" customHeight="1">
      <c r="B112" s="87" t="s">
        <v>124</v>
      </c>
      <c r="C112" s="66">
        <v>7</v>
      </c>
      <c r="D112" s="88">
        <v>4.4589526078874696E-2</v>
      </c>
      <c r="E112" s="88">
        <v>0.45854201879896989</v>
      </c>
      <c r="F112" s="88">
        <v>0.2167394233919985</v>
      </c>
      <c r="G112" s="89">
        <v>9.0220000000000002</v>
      </c>
      <c r="H112" s="90">
        <v>2.0283824250561375</v>
      </c>
      <c r="I112" s="90">
        <v>1.9093839894528442</v>
      </c>
      <c r="J112" s="91">
        <v>2.9982732993896462</v>
      </c>
      <c r="K112" s="74"/>
      <c r="M112" s="299"/>
      <c r="N112" s="301"/>
      <c r="P112" s="233"/>
      <c r="AA112" s="40"/>
    </row>
    <row r="113" spans="2:27" ht="20.25" customHeight="1">
      <c r="B113" s="87" t="s">
        <v>124</v>
      </c>
      <c r="C113" s="66">
        <v>8</v>
      </c>
      <c r="D113" s="88">
        <v>4.834582430378756E-2</v>
      </c>
      <c r="E113" s="88">
        <v>0.4724649081127883</v>
      </c>
      <c r="F113" s="88">
        <v>0.18268664917295124</v>
      </c>
      <c r="G113" s="89">
        <v>10.586500000000001</v>
      </c>
      <c r="H113" s="90">
        <v>1.8044852789671293</v>
      </c>
      <c r="I113" s="90">
        <v>2.1961565023088321</v>
      </c>
      <c r="J113" s="91">
        <v>2.857323916640687</v>
      </c>
      <c r="K113" s="74"/>
      <c r="M113" s="299"/>
      <c r="N113" s="301"/>
      <c r="P113" s="233"/>
      <c r="AA113" s="40"/>
    </row>
    <row r="114" spans="2:27" ht="20.25" customHeight="1">
      <c r="B114" s="87" t="s">
        <v>124</v>
      </c>
      <c r="C114" s="66">
        <v>9</v>
      </c>
      <c r="D114" s="88">
        <v>4.6666074200691729E-2</v>
      </c>
      <c r="E114" s="88">
        <v>0.46077238948831079</v>
      </c>
      <c r="F114" s="88">
        <v>0.22507827466478725</v>
      </c>
      <c r="G114" s="89">
        <v>9.2303999999999995</v>
      </c>
      <c r="H114" s="90">
        <v>3.6705445222513742</v>
      </c>
      <c r="I114" s="90">
        <v>2.7377658812832033</v>
      </c>
      <c r="J114" s="91">
        <v>2.9888574631860352</v>
      </c>
      <c r="K114" s="74"/>
      <c r="M114" s="299"/>
      <c r="N114" s="301"/>
      <c r="P114" s="233"/>
      <c r="AA114" s="40"/>
    </row>
    <row r="115" spans="2:27" ht="20.25" customHeight="1">
      <c r="B115" s="87" t="s">
        <v>124</v>
      </c>
      <c r="C115" s="66">
        <v>10</v>
      </c>
      <c r="D115" s="88">
        <v>4.6265363834204244E-2</v>
      </c>
      <c r="E115" s="88">
        <v>0.44835505108664447</v>
      </c>
      <c r="F115" s="88">
        <v>0.33550094736326641</v>
      </c>
      <c r="G115" s="89">
        <v>5.7636666666666665</v>
      </c>
      <c r="H115" s="90">
        <v>3.249537618922655</v>
      </c>
      <c r="I115" s="90">
        <v>2.0089877087620742</v>
      </c>
      <c r="J115" s="91">
        <v>3.6605559118165738</v>
      </c>
      <c r="K115" s="74" t="s">
        <v>69</v>
      </c>
      <c r="M115" s="299"/>
      <c r="N115" s="301"/>
      <c r="P115" s="233"/>
      <c r="AA115" s="40"/>
    </row>
    <row r="116" spans="2:27" ht="20.25" customHeight="1">
      <c r="B116" s="87" t="s">
        <v>125</v>
      </c>
      <c r="C116" s="66">
        <v>1</v>
      </c>
      <c r="D116" s="88">
        <v>1.5135832682377802E-2</v>
      </c>
      <c r="E116" s="88">
        <v>0.51149036288394312</v>
      </c>
      <c r="F116" s="88">
        <v>0.45064572012489479</v>
      </c>
      <c r="G116" s="89">
        <v>4.6989999999999998</v>
      </c>
      <c r="H116" s="90">
        <v>0.53584508932805563</v>
      </c>
      <c r="I116" s="90">
        <v>0.8037676339920834</v>
      </c>
      <c r="J116" s="91">
        <v>3.0318716685268496</v>
      </c>
      <c r="K116" s="74"/>
      <c r="M116" s="299"/>
      <c r="N116" s="301"/>
      <c r="P116" s="233"/>
      <c r="AA116" s="40"/>
    </row>
    <row r="117" spans="2:27" ht="20.25" customHeight="1">
      <c r="B117" s="87" t="s">
        <v>125</v>
      </c>
      <c r="C117" s="66">
        <v>2</v>
      </c>
      <c r="D117" s="88">
        <v>2.9815388638713688E-2</v>
      </c>
      <c r="E117" s="88">
        <v>0.47091430246932414</v>
      </c>
      <c r="F117" s="88">
        <v>0.46868072165682279</v>
      </c>
      <c r="G117" s="89">
        <v>4.8369999999999997</v>
      </c>
      <c r="H117" s="90">
        <v>0.25728127446852123</v>
      </c>
      <c r="I117" s="90">
        <v>0.90048446063982424</v>
      </c>
      <c r="J117" s="91">
        <v>3.0502941630414022</v>
      </c>
      <c r="K117" s="74"/>
      <c r="M117" s="299"/>
      <c r="N117" s="301"/>
      <c r="P117" s="233"/>
      <c r="AA117" s="40"/>
    </row>
    <row r="118" spans="2:27" ht="20.25" customHeight="1">
      <c r="B118" s="87" t="s">
        <v>125</v>
      </c>
      <c r="C118" s="66">
        <v>3</v>
      </c>
      <c r="D118" s="88">
        <v>4.5049344063725787E-2</v>
      </c>
      <c r="E118" s="88">
        <v>0.41588998586048337</v>
      </c>
      <c r="F118" s="88">
        <v>0.49223588685529274</v>
      </c>
      <c r="G118" s="89">
        <v>3.45</v>
      </c>
      <c r="H118" s="90">
        <v>7.7274079569119733E-2</v>
      </c>
      <c r="I118" s="90">
        <v>0.56667658350687811</v>
      </c>
      <c r="J118" s="91">
        <v>3.5817245817245817</v>
      </c>
      <c r="K118" s="74"/>
      <c r="M118" s="299"/>
      <c r="N118" s="301"/>
      <c r="P118" s="233"/>
      <c r="AA118" s="40"/>
    </row>
    <row r="119" spans="2:27" ht="20.25" customHeight="1">
      <c r="B119" s="87" t="s">
        <v>125</v>
      </c>
      <c r="C119" s="66">
        <v>4</v>
      </c>
      <c r="D119" s="88">
        <v>6.6658144647279122E-2</v>
      </c>
      <c r="E119" s="88">
        <v>0.40022206168186109</v>
      </c>
      <c r="F119" s="88">
        <v>0.4742033091117116</v>
      </c>
      <c r="G119" s="89">
        <v>4.1929999999999996</v>
      </c>
      <c r="H119" s="90">
        <v>0.12349044508117489</v>
      </c>
      <c r="I119" s="90">
        <v>0.30872611270293721</v>
      </c>
      <c r="J119" s="91">
        <v>3.6044816811256175</v>
      </c>
      <c r="K119" s="74"/>
      <c r="M119" s="299"/>
      <c r="N119" s="301"/>
      <c r="P119" s="233"/>
      <c r="AA119" s="40"/>
    </row>
    <row r="120" spans="2:27" ht="20.25" customHeight="1">
      <c r="B120" s="87" t="s">
        <v>125</v>
      </c>
      <c r="C120" s="66">
        <v>5</v>
      </c>
      <c r="D120" s="88">
        <v>7.9468523957148568E-2</v>
      </c>
      <c r="E120" s="88">
        <v>0.37756028880271814</v>
      </c>
      <c r="F120" s="88">
        <v>0.42311512946766228</v>
      </c>
      <c r="G120" s="89">
        <v>5.1580000000000004</v>
      </c>
      <c r="H120" s="90">
        <v>7.9532919072868857E-2</v>
      </c>
      <c r="I120" s="90">
        <v>0.47719751443721314</v>
      </c>
      <c r="J120" s="91">
        <v>3.3893851430460971</v>
      </c>
      <c r="K120" s="74"/>
      <c r="M120" s="299"/>
      <c r="N120" s="237"/>
      <c r="P120" s="233"/>
      <c r="AA120" s="40"/>
    </row>
    <row r="121" spans="2:27" ht="20.25" customHeight="1">
      <c r="B121" s="87" t="s">
        <v>125</v>
      </c>
      <c r="C121" s="66">
        <v>6</v>
      </c>
      <c r="D121" s="88">
        <v>8.2940372204463805E-2</v>
      </c>
      <c r="E121" s="88">
        <v>0.36951852090424164</v>
      </c>
      <c r="F121" s="88">
        <v>0.31581274167552809</v>
      </c>
      <c r="G121" s="89">
        <v>6.758</v>
      </c>
      <c r="H121" s="90">
        <v>0.11500828174636855</v>
      </c>
      <c r="I121" s="90">
        <v>0.55203975238256908</v>
      </c>
      <c r="J121" s="91">
        <v>2.7440010856050039</v>
      </c>
      <c r="K121" s="74"/>
      <c r="M121" s="299"/>
      <c r="N121" s="237"/>
      <c r="P121" s="233"/>
      <c r="AA121" s="40"/>
    </row>
    <row r="122" spans="2:27" ht="20.25" customHeight="1">
      <c r="B122" s="87" t="s">
        <v>125</v>
      </c>
      <c r="C122" s="66">
        <v>7</v>
      </c>
      <c r="D122" s="88">
        <v>7.8990194342497641E-2</v>
      </c>
      <c r="E122" s="88">
        <v>0.40028467120097788</v>
      </c>
      <c r="F122" s="88">
        <v>0.26456776241814939</v>
      </c>
      <c r="G122" s="89">
        <v>8.0060000000000002</v>
      </c>
      <c r="H122" s="90">
        <v>2.2886484638248217E-2</v>
      </c>
      <c r="I122" s="90">
        <v>0.22886484638248217</v>
      </c>
      <c r="J122" s="91">
        <v>2.5575281118538924</v>
      </c>
      <c r="K122" s="74"/>
      <c r="M122" s="299"/>
      <c r="N122" s="237"/>
      <c r="P122" s="233"/>
      <c r="AA122" s="40"/>
    </row>
    <row r="123" spans="2:27" ht="20.25" customHeight="1">
      <c r="B123" s="87" t="s">
        <v>125</v>
      </c>
      <c r="C123" s="66">
        <v>8</v>
      </c>
      <c r="D123" s="88">
        <v>0</v>
      </c>
      <c r="E123" s="88">
        <v>0</v>
      </c>
      <c r="F123" s="88">
        <v>0</v>
      </c>
      <c r="G123" s="89">
        <v>0</v>
      </c>
      <c r="H123" s="90">
        <v>0</v>
      </c>
      <c r="I123" s="90">
        <v>0</v>
      </c>
      <c r="J123" s="91">
        <v>0</v>
      </c>
      <c r="K123" s="74"/>
      <c r="M123" s="299"/>
      <c r="N123" s="237"/>
      <c r="P123" s="233"/>
      <c r="AA123" s="40"/>
    </row>
    <row r="124" spans="2:27" ht="20.25" customHeight="1">
      <c r="B124" s="87" t="s">
        <v>125</v>
      </c>
      <c r="C124" s="66">
        <v>9</v>
      </c>
      <c r="D124" s="88">
        <v>0</v>
      </c>
      <c r="E124" s="88">
        <v>0</v>
      </c>
      <c r="F124" s="88">
        <v>0</v>
      </c>
      <c r="G124" s="89">
        <v>0</v>
      </c>
      <c r="H124" s="90">
        <v>0</v>
      </c>
      <c r="I124" s="90">
        <v>0</v>
      </c>
      <c r="J124" s="91">
        <v>0</v>
      </c>
      <c r="K124" s="74"/>
      <c r="M124" s="299"/>
      <c r="N124" s="237"/>
      <c r="P124" s="233"/>
      <c r="AA124" s="40"/>
    </row>
    <row r="125" spans="2:27" ht="20.25" customHeight="1">
      <c r="B125" s="87" t="s">
        <v>125</v>
      </c>
      <c r="C125" s="66">
        <v>10</v>
      </c>
      <c r="D125" s="88">
        <v>4.5666697245552348E-2</v>
      </c>
      <c r="E125" s="88">
        <v>0.39959981540805845</v>
      </c>
      <c r="F125" s="88">
        <v>0.4587991078541509</v>
      </c>
      <c r="G125" s="89">
        <v>4.0810000000000004</v>
      </c>
      <c r="H125" s="90">
        <v>0.17675254567853912</v>
      </c>
      <c r="I125" s="90">
        <v>0.40400581869380375</v>
      </c>
      <c r="J125" s="91">
        <v>3.3778261284896951</v>
      </c>
      <c r="K125" s="74" t="s">
        <v>69</v>
      </c>
      <c r="M125" s="299"/>
      <c r="N125" s="237"/>
      <c r="P125" s="233"/>
      <c r="AA125" s="40"/>
    </row>
    <row r="126" spans="2:27" ht="20.25" customHeight="1">
      <c r="B126" s="87" t="s">
        <v>120</v>
      </c>
      <c r="C126" s="66">
        <v>1</v>
      </c>
      <c r="D126" s="88">
        <v>3.8146765211754669E-2</v>
      </c>
      <c r="E126" s="88">
        <v>0.41380924214459786</v>
      </c>
      <c r="F126" s="88">
        <v>0.1597426590997193</v>
      </c>
      <c r="G126" s="89">
        <v>10.139444444444445</v>
      </c>
      <c r="H126" s="90">
        <v>0.53217987484637186</v>
      </c>
      <c r="I126" s="90">
        <v>8.0935689299552394</v>
      </c>
      <c r="J126" s="91">
        <v>2.2798600908333797</v>
      </c>
      <c r="K126" s="74"/>
    </row>
    <row r="127" spans="2:27" ht="20.25" customHeight="1">
      <c r="B127" s="87" t="s">
        <v>120</v>
      </c>
      <c r="C127" s="66">
        <v>2</v>
      </c>
      <c r="D127" s="88">
        <v>2.5145568937140657E-2</v>
      </c>
      <c r="E127" s="88">
        <v>0.35954230792045483</v>
      </c>
      <c r="F127" s="88">
        <v>0.13091037741345096</v>
      </c>
      <c r="G127" s="89">
        <v>7.3527272727272726</v>
      </c>
      <c r="H127" s="90">
        <v>1.7506588361382743E-2</v>
      </c>
      <c r="I127" s="90">
        <v>2.1066261328197236</v>
      </c>
      <c r="J127" s="91">
        <v>2.5888523157362222</v>
      </c>
      <c r="K127" s="74"/>
    </row>
    <row r="128" spans="2:27" ht="20.25" customHeight="1">
      <c r="B128" s="87" t="s">
        <v>120</v>
      </c>
      <c r="C128" s="66">
        <v>3</v>
      </c>
      <c r="D128" s="88">
        <v>1.4653319514005116E-2</v>
      </c>
      <c r="E128" s="88">
        <v>0.36370327482705045</v>
      </c>
      <c r="F128" s="88">
        <v>0.14639090251148687</v>
      </c>
      <c r="G128" s="89">
        <v>7.2679090909090913</v>
      </c>
      <c r="H128" s="90">
        <v>2.6006555784595285E-2</v>
      </c>
      <c r="I128" s="90">
        <v>2.7332890129609648</v>
      </c>
      <c r="J128" s="91">
        <v>2.5538065567982535</v>
      </c>
      <c r="K128" s="74"/>
      <c r="N128" s="302"/>
    </row>
    <row r="129" spans="2:14" ht="20.25" customHeight="1">
      <c r="B129" s="87" t="s">
        <v>120</v>
      </c>
      <c r="C129" s="66">
        <v>4</v>
      </c>
      <c r="D129" s="88">
        <v>1.174137212530948E-2</v>
      </c>
      <c r="E129" s="88">
        <v>0.36851378507241578</v>
      </c>
      <c r="F129" s="88">
        <v>0.14808280749647698</v>
      </c>
      <c r="G129" s="89">
        <v>7.8204000000000011</v>
      </c>
      <c r="H129" s="90">
        <v>1.5995118545741736E-2</v>
      </c>
      <c r="I129" s="90">
        <v>3.0934559267464516</v>
      </c>
      <c r="J129" s="91">
        <v>2.5206256921038337</v>
      </c>
      <c r="K129" s="74"/>
      <c r="N129" s="302"/>
    </row>
    <row r="130" spans="2:14" ht="20.25" customHeight="1">
      <c r="B130" s="87" t="s">
        <v>120</v>
      </c>
      <c r="C130" s="66">
        <v>5</v>
      </c>
      <c r="D130" s="88">
        <v>1.1158231269521163E-2</v>
      </c>
      <c r="E130" s="88">
        <v>0.36732825975784716</v>
      </c>
      <c r="F130" s="88">
        <v>0.17313072536248478</v>
      </c>
      <c r="G130" s="89">
        <v>8.459888888888889</v>
      </c>
      <c r="H130" s="90">
        <v>2.5279830570241833E-2</v>
      </c>
      <c r="I130" s="90">
        <v>3.6041815584430497</v>
      </c>
      <c r="J130" s="91">
        <v>2.4992864096694469</v>
      </c>
      <c r="K130" s="74"/>
      <c r="N130" s="302"/>
    </row>
    <row r="131" spans="2:14" ht="20.25" customHeight="1">
      <c r="B131" s="87" t="s">
        <v>120</v>
      </c>
      <c r="C131" s="66">
        <v>6</v>
      </c>
      <c r="D131" s="88">
        <v>1.3744115549265516E-2</v>
      </c>
      <c r="E131" s="88">
        <v>0.36802542563702323</v>
      </c>
      <c r="F131" s="88">
        <v>0.13399679074743334</v>
      </c>
      <c r="G131" s="89">
        <v>9.8605</v>
      </c>
      <c r="H131" s="90">
        <v>3.1880642015311739E-2</v>
      </c>
      <c r="I131" s="90">
        <v>3.6564644034484464</v>
      </c>
      <c r="J131" s="91">
        <v>2.2572965470756787</v>
      </c>
      <c r="K131" s="74"/>
      <c r="N131" s="302"/>
    </row>
    <row r="132" spans="2:14" ht="20.25" customHeight="1">
      <c r="B132" s="87" t="s">
        <v>120</v>
      </c>
      <c r="C132" s="66">
        <v>7</v>
      </c>
      <c r="D132" s="88">
        <v>1.5681461557847276E-2</v>
      </c>
      <c r="E132" s="88">
        <v>0.36638468242915545</v>
      </c>
      <c r="F132" s="88">
        <v>0.13058774268809145</v>
      </c>
      <c r="G132" s="89">
        <v>10.144363636363636</v>
      </c>
      <c r="H132" s="90">
        <v>2.2754882559396377E-2</v>
      </c>
      <c r="I132" s="90">
        <v>2.9985878572715672</v>
      </c>
      <c r="J132" s="91">
        <v>2.1936647535673712</v>
      </c>
      <c r="K132" s="74"/>
      <c r="N132" s="302"/>
    </row>
    <row r="133" spans="2:14" ht="20.25" customHeight="1">
      <c r="B133" s="87" t="s">
        <v>120</v>
      </c>
      <c r="C133" s="66">
        <v>8</v>
      </c>
      <c r="D133" s="88">
        <v>2.1177287665530668E-2</v>
      </c>
      <c r="E133" s="88">
        <v>0.37053259874640998</v>
      </c>
      <c r="F133" s="88">
        <v>0.12722995451642996</v>
      </c>
      <c r="G133" s="89">
        <v>11.110222222222223</v>
      </c>
      <c r="H133" s="90">
        <v>1.8978215172498501E-2</v>
      </c>
      <c r="I133" s="90">
        <v>3.9057166825001919</v>
      </c>
      <c r="J133" s="91">
        <v>2.0484137426138993</v>
      </c>
      <c r="K133" s="74"/>
    </row>
    <row r="134" spans="2:14" ht="20.25" customHeight="1">
      <c r="B134" s="87" t="s">
        <v>120</v>
      </c>
      <c r="C134" s="66">
        <v>9</v>
      </c>
      <c r="D134" s="88">
        <v>1.5362181244110741E-2</v>
      </c>
      <c r="E134" s="88">
        <v>0.37232396707980808</v>
      </c>
      <c r="F134" s="88">
        <v>0.14069437702237764</v>
      </c>
      <c r="G134" s="89">
        <v>10.901000000000002</v>
      </c>
      <c r="H134" s="90">
        <v>0</v>
      </c>
      <c r="I134" s="90">
        <v>3.1295010506633929</v>
      </c>
      <c r="J134" s="91">
        <v>2.16060187787058</v>
      </c>
      <c r="K134" s="74"/>
    </row>
    <row r="135" spans="2:14" ht="20.25" customHeight="1">
      <c r="B135" s="87" t="s">
        <v>120</v>
      </c>
      <c r="C135" s="66">
        <v>10</v>
      </c>
      <c r="D135" s="88">
        <v>1.642887076221362E-2</v>
      </c>
      <c r="E135" s="88">
        <v>0.371100941068357</v>
      </c>
      <c r="F135" s="88">
        <v>0.1462529933306311</v>
      </c>
      <c r="G135" s="89">
        <v>9.0014999999999983</v>
      </c>
      <c r="H135" s="90">
        <v>0.12450595345967461</v>
      </c>
      <c r="I135" s="90">
        <v>3.7573129955164024</v>
      </c>
      <c r="J135" s="91">
        <v>2.3749972072655776</v>
      </c>
      <c r="K135" s="74" t="s">
        <v>69</v>
      </c>
    </row>
    <row r="136" spans="2:14" ht="20.25" customHeight="1">
      <c r="B136" s="87" t="s">
        <v>122</v>
      </c>
      <c r="C136" s="66">
        <v>1</v>
      </c>
      <c r="D136" s="88">
        <v>1.3192512730651118E-2</v>
      </c>
      <c r="E136" s="88">
        <v>0.56739421804038215</v>
      </c>
      <c r="F136" s="88">
        <v>0.31325208524488063</v>
      </c>
      <c r="G136" s="89">
        <v>12.152200000000001</v>
      </c>
      <c r="H136" s="90">
        <v>2.8178290005613031</v>
      </c>
      <c r="I136" s="90">
        <v>2.1905021062757575</v>
      </c>
      <c r="J136" s="91">
        <v>3.3550942837653057</v>
      </c>
      <c r="K136" s="74"/>
    </row>
    <row r="137" spans="2:14" ht="20.25" customHeight="1">
      <c r="B137" s="87" t="s">
        <v>122</v>
      </c>
      <c r="C137" s="66">
        <v>2</v>
      </c>
      <c r="D137" s="88">
        <v>1.1034728613428572E-2</v>
      </c>
      <c r="E137" s="88">
        <v>0.57036745804136446</v>
      </c>
      <c r="F137" s="88">
        <v>0.32994568996559337</v>
      </c>
      <c r="G137" s="89">
        <v>11.4176</v>
      </c>
      <c r="H137" s="90">
        <v>3.6403003039071087</v>
      </c>
      <c r="I137" s="90">
        <v>2.4635790273256708</v>
      </c>
      <c r="J137" s="91">
        <v>3.4229265700701634</v>
      </c>
      <c r="K137" s="74"/>
    </row>
    <row r="138" spans="2:14" ht="20.25" customHeight="1">
      <c r="B138" s="87" t="s">
        <v>122</v>
      </c>
      <c r="C138" s="66">
        <v>3</v>
      </c>
      <c r="D138" s="88">
        <v>1.0114033666710938E-2</v>
      </c>
      <c r="E138" s="88">
        <v>0.57392774404380187</v>
      </c>
      <c r="F138" s="88">
        <v>0.34635526584245724</v>
      </c>
      <c r="G138" s="89">
        <v>11.475200000000001</v>
      </c>
      <c r="H138" s="90">
        <v>4.4287496169216105</v>
      </c>
      <c r="I138" s="90">
        <v>2.6707726697466199</v>
      </c>
      <c r="J138" s="91">
        <v>3.4691034368173885</v>
      </c>
      <c r="K138" s="74"/>
    </row>
    <row r="139" spans="2:14" ht="20.25" customHeight="1">
      <c r="B139" s="87" t="s">
        <v>122</v>
      </c>
      <c r="C139" s="66">
        <v>4</v>
      </c>
      <c r="D139" s="88">
        <v>1.1943155183649299E-2</v>
      </c>
      <c r="E139" s="88">
        <v>0.569743643437567</v>
      </c>
      <c r="F139" s="88">
        <v>0.35128227029528819</v>
      </c>
      <c r="G139" s="89">
        <v>11.407799999999998</v>
      </c>
      <c r="H139" s="90">
        <v>5.4191451134084918</v>
      </c>
      <c r="I139" s="90">
        <v>3.3458410264916121</v>
      </c>
      <c r="J139" s="91">
        <v>3.4645471908751913</v>
      </c>
      <c r="K139" s="74"/>
    </row>
    <row r="140" spans="2:14" ht="20.25" customHeight="1">
      <c r="B140" s="87" t="s">
        <v>122</v>
      </c>
      <c r="C140" s="66">
        <v>5</v>
      </c>
      <c r="D140" s="88">
        <v>1.1681474749979838E-2</v>
      </c>
      <c r="E140" s="88">
        <v>0.56776981487790323</v>
      </c>
      <c r="F140" s="88">
        <v>0.31436669553073565</v>
      </c>
      <c r="G140" s="89">
        <v>12.384400000000001</v>
      </c>
      <c r="H140" s="90">
        <v>7.6795947741465556</v>
      </c>
      <c r="I140" s="90">
        <v>2.4987338220357449</v>
      </c>
      <c r="J140" s="91">
        <v>3.2924836050437047</v>
      </c>
      <c r="K140" s="74"/>
    </row>
    <row r="141" spans="2:14" ht="20.25" customHeight="1">
      <c r="B141" s="87" t="s">
        <v>122</v>
      </c>
      <c r="C141" s="66">
        <v>6</v>
      </c>
      <c r="D141" s="88">
        <v>1.4613803103571018E-2</v>
      </c>
      <c r="E141" s="88">
        <v>0.56032471926486183</v>
      </c>
      <c r="F141" s="88">
        <v>0.2574524029594365</v>
      </c>
      <c r="G141" s="89">
        <v>13.408799999999999</v>
      </c>
      <c r="H141" s="90">
        <v>5.7433444789577432</v>
      </c>
      <c r="I141" s="90">
        <v>1.8821287766197172</v>
      </c>
      <c r="J141" s="91">
        <v>3.0547710429386288</v>
      </c>
      <c r="K141" s="74"/>
    </row>
    <row r="142" spans="2:14" ht="20.25" customHeight="1">
      <c r="B142" s="87" t="s">
        <v>122</v>
      </c>
      <c r="C142" s="66">
        <v>7</v>
      </c>
      <c r="D142" s="88">
        <v>1.6147564261448949E-2</v>
      </c>
      <c r="E142" s="88">
        <v>0.55053288404672529</v>
      </c>
      <c r="F142" s="88">
        <v>0.23207449141998146</v>
      </c>
      <c r="G142" s="89">
        <v>13.2608</v>
      </c>
      <c r="H142" s="90">
        <v>1.1645314981647814</v>
      </c>
      <c r="I142" s="90">
        <v>1.0369875721753055</v>
      </c>
      <c r="J142" s="91">
        <v>3.0627827039850648</v>
      </c>
      <c r="K142" s="74"/>
    </row>
    <row r="143" spans="2:14" ht="20.25" customHeight="1">
      <c r="B143" s="87" t="s">
        <v>122</v>
      </c>
      <c r="C143" s="66">
        <v>8</v>
      </c>
      <c r="D143" s="88">
        <v>1.6431362930387022E-2</v>
      </c>
      <c r="E143" s="88">
        <v>0.55003295679707354</v>
      </c>
      <c r="F143" s="88">
        <v>0.2092467739426328</v>
      </c>
      <c r="G143" s="89">
        <v>14.226999999999999</v>
      </c>
      <c r="H143" s="90">
        <v>0.62328826280784244</v>
      </c>
      <c r="I143" s="90">
        <v>1.1320950079571015</v>
      </c>
      <c r="J143" s="91">
        <v>2.9092365444408506</v>
      </c>
      <c r="K143" s="74"/>
    </row>
    <row r="144" spans="2:14" ht="20.25" customHeight="1">
      <c r="B144" s="87" t="s">
        <v>122</v>
      </c>
      <c r="C144" s="66">
        <v>9</v>
      </c>
      <c r="D144" s="88">
        <v>1.8878936825130893E-2</v>
      </c>
      <c r="E144" s="88">
        <v>0.54991899834663127</v>
      </c>
      <c r="F144" s="88">
        <v>0.24097625636257294</v>
      </c>
      <c r="G144" s="89">
        <v>13.609399999999999</v>
      </c>
      <c r="H144" s="90">
        <v>1.0223235118412186</v>
      </c>
      <c r="I144" s="90">
        <v>1.7038725197353641</v>
      </c>
      <c r="J144" s="91">
        <v>3.0271491659924585</v>
      </c>
      <c r="K144" s="74"/>
    </row>
    <row r="145" spans="2:14" ht="20.25" customHeight="1">
      <c r="B145" s="87" t="s">
        <v>122</v>
      </c>
      <c r="C145" s="66">
        <v>10</v>
      </c>
      <c r="D145" s="88">
        <v>1.7550889241210541E-2</v>
      </c>
      <c r="E145" s="88">
        <v>0.55292892843848807</v>
      </c>
      <c r="F145" s="88">
        <v>0.30880637052098814</v>
      </c>
      <c r="G145" s="89">
        <v>11.1182</v>
      </c>
      <c r="H145" s="90">
        <v>2.1112737718674857</v>
      </c>
      <c r="I145" s="90">
        <v>1.9679156762468542</v>
      </c>
      <c r="J145" s="91">
        <v>3.4686627321275956</v>
      </c>
      <c r="K145" s="74" t="s">
        <v>67</v>
      </c>
    </row>
    <row r="146" spans="2:14" ht="20.25" customHeight="1">
      <c r="B146" s="87" t="s">
        <v>127</v>
      </c>
      <c r="C146" s="66">
        <v>1</v>
      </c>
      <c r="D146" s="88">
        <v>7.796965790855862E-3</v>
      </c>
      <c r="E146" s="88">
        <v>0.50637545658737071</v>
      </c>
      <c r="F146" s="88">
        <v>0.50793070059100653</v>
      </c>
      <c r="G146" s="89">
        <v>4.7528571428571436</v>
      </c>
      <c r="H146" s="90">
        <v>0.83569372943461362</v>
      </c>
      <c r="I146" s="90">
        <v>4.0666041322093793</v>
      </c>
      <c r="J146" s="91">
        <v>4.5222047546822379</v>
      </c>
      <c r="K146" s="74"/>
    </row>
    <row r="147" spans="2:14" ht="20.25" customHeight="1">
      <c r="B147" s="87" t="s">
        <v>127</v>
      </c>
      <c r="C147" s="66">
        <v>2</v>
      </c>
      <c r="D147" s="88">
        <v>1.6261324154063696E-2</v>
      </c>
      <c r="E147" s="88">
        <v>0.45471074830295355</v>
      </c>
      <c r="F147" s="88">
        <v>0.51180722429790759</v>
      </c>
      <c r="G147" s="89">
        <v>3.3947500000000002</v>
      </c>
      <c r="H147" s="90">
        <v>6.2966387584123429E-2</v>
      </c>
      <c r="I147" s="90">
        <v>2.0587271070982966</v>
      </c>
      <c r="J147" s="91">
        <v>4.9818292935573574</v>
      </c>
      <c r="K147" s="74"/>
    </row>
    <row r="148" spans="2:14" ht="20.25" customHeight="1">
      <c r="B148" s="87" t="s">
        <v>127</v>
      </c>
      <c r="C148" s="66">
        <v>3</v>
      </c>
      <c r="D148" s="88">
        <v>2.207260986183503E-2</v>
      </c>
      <c r="E148" s="88">
        <v>0.41351388172855091</v>
      </c>
      <c r="F148" s="88">
        <v>0.52340929752941034</v>
      </c>
      <c r="G148" s="89">
        <v>2.2719999999999998</v>
      </c>
      <c r="H148" s="90">
        <v>8.489804285313611E-2</v>
      </c>
      <c r="I148" s="90">
        <v>1.3017699904147537</v>
      </c>
      <c r="J148" s="91">
        <v>5.5943782406462574</v>
      </c>
      <c r="K148" s="74"/>
      <c r="N148" s="303"/>
    </row>
    <row r="149" spans="2:14" ht="20.25" customHeight="1">
      <c r="B149" s="87" t="s">
        <v>127</v>
      </c>
      <c r="C149" s="66">
        <v>4</v>
      </c>
      <c r="D149" s="88">
        <v>2.22695651301003E-2</v>
      </c>
      <c r="E149" s="88">
        <v>0.41225755321612606</v>
      </c>
      <c r="F149" s="88">
        <v>0.52845038850961479</v>
      </c>
      <c r="G149" s="89">
        <v>2.3792499999999999</v>
      </c>
      <c r="H149" s="90">
        <v>0.17896383874570687</v>
      </c>
      <c r="I149" s="90">
        <v>1.1930922583047125</v>
      </c>
      <c r="J149" s="91">
        <v>5.5762441601443964</v>
      </c>
      <c r="K149" s="74"/>
      <c r="N149" s="303"/>
    </row>
    <row r="150" spans="2:14" ht="20.25" customHeight="1">
      <c r="B150" s="87" t="s">
        <v>127</v>
      </c>
      <c r="C150" s="66">
        <v>5</v>
      </c>
      <c r="D150" s="88">
        <v>2.4973819931287691E-2</v>
      </c>
      <c r="E150" s="88">
        <v>0.40972397766620228</v>
      </c>
      <c r="F150" s="88">
        <v>0.49620024904952631</v>
      </c>
      <c r="G150" s="89">
        <v>3.4428749999999999</v>
      </c>
      <c r="H150" s="90">
        <v>0.17763001138669626</v>
      </c>
      <c r="I150" s="90">
        <v>1.2556604253197494</v>
      </c>
      <c r="J150" s="91">
        <v>5.0753890695253183</v>
      </c>
      <c r="K150" s="74"/>
      <c r="N150" s="303"/>
    </row>
    <row r="151" spans="2:14" ht="20.25" customHeight="1">
      <c r="B151" s="87" t="s">
        <v>127</v>
      </c>
      <c r="C151" s="66">
        <v>6</v>
      </c>
      <c r="D151" s="88">
        <v>2.1384813906321895E-2</v>
      </c>
      <c r="E151" s="88">
        <v>0.42184124498234704</v>
      </c>
      <c r="F151" s="88">
        <v>0.4004849152099082</v>
      </c>
      <c r="G151" s="89">
        <v>5.1637142857142857</v>
      </c>
      <c r="H151" s="90">
        <v>0.30547327809515684</v>
      </c>
      <c r="I151" s="90">
        <v>1.5084711361606198</v>
      </c>
      <c r="J151" s="91">
        <v>4.4139813121007059</v>
      </c>
      <c r="K151" s="74"/>
      <c r="N151" s="303"/>
    </row>
    <row r="152" spans="2:14" ht="20.25" customHeight="1">
      <c r="B152" s="87" t="s">
        <v>127</v>
      </c>
      <c r="C152" s="66">
        <v>7</v>
      </c>
      <c r="D152" s="88">
        <v>2.2987328002421276E-2</v>
      </c>
      <c r="E152" s="88">
        <v>0.43157950053569338</v>
      </c>
      <c r="F152" s="88">
        <v>0.33584651251392494</v>
      </c>
      <c r="G152" s="89">
        <v>6.4689999999999985</v>
      </c>
      <c r="H152" s="90">
        <v>0.42309222342504005</v>
      </c>
      <c r="I152" s="90">
        <v>1.8766187329336455</v>
      </c>
      <c r="J152" s="91">
        <v>3.9943248428806974</v>
      </c>
      <c r="K152" s="74"/>
      <c r="N152" s="303"/>
    </row>
    <row r="153" spans="2:14" ht="20.25" customHeight="1">
      <c r="B153" s="87" t="s">
        <v>127</v>
      </c>
      <c r="C153" s="66">
        <v>8</v>
      </c>
      <c r="D153" s="88">
        <v>1.0592010916863289E-2</v>
      </c>
      <c r="E153" s="88">
        <v>0.46371624284367402</v>
      </c>
      <c r="F153" s="88">
        <v>0.2468522246060382</v>
      </c>
      <c r="G153" s="89">
        <v>8.343</v>
      </c>
      <c r="H153" s="90">
        <v>0.10080744241185838</v>
      </c>
      <c r="I153" s="90">
        <v>1.7767311725090038</v>
      </c>
      <c r="J153" s="91">
        <v>3.6753617738240911</v>
      </c>
      <c r="K153" s="74"/>
      <c r="N153" s="303"/>
    </row>
    <row r="154" spans="2:14" ht="20.25" customHeight="1">
      <c r="B154" s="87" t="s">
        <v>127</v>
      </c>
      <c r="C154" s="66">
        <v>9</v>
      </c>
      <c r="D154" s="88">
        <v>1.7030350668706826E-2</v>
      </c>
      <c r="E154" s="88">
        <v>0.46713917371938607</v>
      </c>
      <c r="F154" s="88">
        <v>0.3439213900432237</v>
      </c>
      <c r="G154" s="89">
        <v>7.3310000000000004</v>
      </c>
      <c r="H154" s="90">
        <v>0.31892201888543026</v>
      </c>
      <c r="I154" s="90">
        <v>2.2324541321980118</v>
      </c>
      <c r="J154" s="91">
        <v>3.7647480877536061</v>
      </c>
      <c r="K154" s="74"/>
    </row>
    <row r="155" spans="2:14" ht="20.25" customHeight="1">
      <c r="B155" s="87" t="s">
        <v>127</v>
      </c>
      <c r="C155" s="66">
        <v>10</v>
      </c>
      <c r="D155" s="88">
        <v>1.440692276380722E-2</v>
      </c>
      <c r="E155" s="88">
        <v>0.45519955698976716</v>
      </c>
      <c r="F155" s="88">
        <v>0.51147408788639537</v>
      </c>
      <c r="G155" s="89">
        <v>4.5815000000000001</v>
      </c>
      <c r="H155" s="90">
        <v>0.71291156696459879</v>
      </c>
      <c r="I155" s="90">
        <v>2.253823563722162</v>
      </c>
      <c r="J155" s="91">
        <v>4.6653324507831089</v>
      </c>
      <c r="K155" s="74" t="s">
        <v>67</v>
      </c>
    </row>
    <row r="156" spans="2:14" ht="20.25" customHeight="1">
      <c r="B156" s="87" t="s">
        <v>128</v>
      </c>
      <c r="C156" s="66">
        <v>1</v>
      </c>
      <c r="D156" s="88">
        <v>1.8739534200735573E-2</v>
      </c>
      <c r="E156" s="88">
        <v>0.51724696053338204</v>
      </c>
      <c r="F156" s="88">
        <v>0.22457786963091753</v>
      </c>
      <c r="G156" s="89">
        <v>11.350875</v>
      </c>
      <c r="H156" s="90">
        <v>0.597345757481484</v>
      </c>
      <c r="I156" s="90">
        <v>11.85640821667794</v>
      </c>
      <c r="J156" s="91">
        <v>1.8358540906542158</v>
      </c>
      <c r="K156" s="74"/>
    </row>
    <row r="157" spans="2:14" ht="20.25" customHeight="1">
      <c r="B157" s="87" t="s">
        <v>128</v>
      </c>
      <c r="C157" s="66">
        <v>2</v>
      </c>
      <c r="D157" s="88">
        <v>2.3306945979528718E-2</v>
      </c>
      <c r="E157" s="88">
        <v>0.48260791482052701</v>
      </c>
      <c r="F157" s="88">
        <v>0.20175338426428535</v>
      </c>
      <c r="G157" s="89">
        <v>9.1246666666666663</v>
      </c>
      <c r="H157" s="90">
        <v>0.14810812083604374</v>
      </c>
      <c r="I157" s="90">
        <v>5.1185162438083589</v>
      </c>
      <c r="J157" s="91">
        <v>1.9933708864838682</v>
      </c>
      <c r="K157" s="74"/>
    </row>
    <row r="158" spans="2:14" ht="20.25" customHeight="1">
      <c r="B158" s="87" t="s">
        <v>128</v>
      </c>
      <c r="C158" s="66">
        <v>3</v>
      </c>
      <c r="D158" s="88">
        <v>1.5450689099604373E-2</v>
      </c>
      <c r="E158" s="88">
        <v>0.46730301679608993</v>
      </c>
      <c r="F158" s="88">
        <v>0.18939268812089421</v>
      </c>
      <c r="G158" s="89">
        <v>8.7536666666666676</v>
      </c>
      <c r="H158" s="90">
        <v>0.14918403790468035</v>
      </c>
      <c r="I158" s="90">
        <v>4.8520332328046045</v>
      </c>
      <c r="J158" s="91">
        <v>2.0322808522065285</v>
      </c>
      <c r="K158" s="74"/>
    </row>
    <row r="159" spans="2:14" ht="20.25" customHeight="1">
      <c r="B159" s="87" t="s">
        <v>128</v>
      </c>
      <c r="C159" s="66">
        <v>4</v>
      </c>
      <c r="D159" s="88">
        <v>1.5879314350563171E-2</v>
      </c>
      <c r="E159" s="88">
        <v>0.44216917217086366</v>
      </c>
      <c r="F159" s="88">
        <v>0.19848674356366719</v>
      </c>
      <c r="G159" s="89">
        <v>8.4128888888888884</v>
      </c>
      <c r="H159" s="90">
        <v>0.19908925050598794</v>
      </c>
      <c r="I159" s="90">
        <v>3.924153911289078</v>
      </c>
      <c r="J159" s="91">
        <v>2.0854537140784313</v>
      </c>
      <c r="K159" s="74"/>
    </row>
    <row r="160" spans="2:14" ht="20.25" customHeight="1">
      <c r="B160" s="87" t="s">
        <v>128</v>
      </c>
      <c r="C160" s="66">
        <v>5</v>
      </c>
      <c r="D160" s="293">
        <v>1.6086200659434537E-2</v>
      </c>
      <c r="E160" s="293">
        <v>0.44290761380770444</v>
      </c>
      <c r="F160" s="293">
        <v>0.18601139418908608</v>
      </c>
      <c r="G160" s="294">
        <v>8.7167777777777786</v>
      </c>
      <c r="H160" s="295">
        <v>0.16912647258211733</v>
      </c>
      <c r="I160" s="295">
        <v>3.6237426174561862</v>
      </c>
      <c r="J160" s="296">
        <v>2.0210461745980037</v>
      </c>
      <c r="K160" s="74"/>
    </row>
    <row r="161" spans="2:11" ht="20.25" customHeight="1">
      <c r="B161" s="87" t="s">
        <v>128</v>
      </c>
      <c r="C161" s="66">
        <v>6</v>
      </c>
      <c r="D161" s="293">
        <v>1.638390532180314E-2</v>
      </c>
      <c r="E161" s="293">
        <v>0.43163744652273028</v>
      </c>
      <c r="F161" s="293">
        <v>0.16130412633481764</v>
      </c>
      <c r="G161" s="294">
        <v>9.7469999999999999</v>
      </c>
      <c r="H161" s="295">
        <v>0.27923734577298082</v>
      </c>
      <c r="I161" s="295">
        <v>3.1577584952838151</v>
      </c>
      <c r="J161" s="296">
        <v>1.9105155110291687</v>
      </c>
      <c r="K161" s="74"/>
    </row>
    <row r="162" spans="2:11" ht="20.25" customHeight="1">
      <c r="B162" s="87" t="s">
        <v>128</v>
      </c>
      <c r="C162" s="66">
        <v>7</v>
      </c>
      <c r="D162" s="293">
        <v>1.3736216752694685E-2</v>
      </c>
      <c r="E162" s="293">
        <v>0.43141651332019859</v>
      </c>
      <c r="F162" s="293">
        <v>0.15112746561328158</v>
      </c>
      <c r="G162" s="294">
        <v>10.842874999999999</v>
      </c>
      <c r="H162" s="295">
        <v>0.1547994526291355</v>
      </c>
      <c r="I162" s="295">
        <v>3.07438912896004</v>
      </c>
      <c r="J162" s="296">
        <v>1.8301544760581283</v>
      </c>
      <c r="K162" s="74"/>
    </row>
    <row r="163" spans="2:11" ht="20.25" customHeight="1">
      <c r="B163" s="87" t="s">
        <v>128</v>
      </c>
      <c r="C163" s="66">
        <v>8</v>
      </c>
      <c r="D163" s="293">
        <v>1.5792229463392319E-2</v>
      </c>
      <c r="E163" s="293">
        <v>0.44739380218422908</v>
      </c>
      <c r="F163" s="293">
        <v>0.13898397630056644</v>
      </c>
      <c r="G163" s="294">
        <v>11.776333333333334</v>
      </c>
      <c r="H163" s="295">
        <v>4.9592855058186065E-2</v>
      </c>
      <c r="I163" s="295">
        <v>3.5789510400324276</v>
      </c>
      <c r="J163" s="296">
        <v>1.7768496720612899</v>
      </c>
      <c r="K163" s="74"/>
    </row>
    <row r="164" spans="2:11" ht="20.25" customHeight="1">
      <c r="B164" s="87" t="s">
        <v>128</v>
      </c>
      <c r="C164" s="66">
        <v>9</v>
      </c>
      <c r="D164" s="293">
        <v>1.3154183378130535E-2</v>
      </c>
      <c r="E164" s="293">
        <v>0.46696097151591448</v>
      </c>
      <c r="F164" s="293">
        <v>0.1571911824503486</v>
      </c>
      <c r="G164" s="294">
        <v>11.137222222222222</v>
      </c>
      <c r="H164" s="295">
        <v>9.0317192014939249E-2</v>
      </c>
      <c r="I164" s="295">
        <v>3.5302241574534952</v>
      </c>
      <c r="J164" s="296">
        <v>1.8107689313587034</v>
      </c>
      <c r="K164" s="74"/>
    </row>
    <row r="165" spans="2:11" ht="20.25" customHeight="1">
      <c r="B165" s="87" t="s">
        <v>128</v>
      </c>
      <c r="C165" s="66">
        <v>10</v>
      </c>
      <c r="D165" s="293">
        <v>1.2676319669409337E-2</v>
      </c>
      <c r="E165" s="293">
        <v>0.47626749663536533</v>
      </c>
      <c r="F165" s="293">
        <v>0.19629000654171919</v>
      </c>
      <c r="G165" s="294">
        <v>9.583111111111112</v>
      </c>
      <c r="H165" s="295">
        <v>0.30152982932613492</v>
      </c>
      <c r="I165" s="295">
        <v>4.5288597894866536</v>
      </c>
      <c r="J165" s="296">
        <v>1.9510365511013561</v>
      </c>
      <c r="K165" s="74" t="s">
        <v>67</v>
      </c>
    </row>
    <row r="166" spans="2:11" ht="20.25" customHeight="1">
      <c r="B166" s="87" t="s">
        <v>121</v>
      </c>
      <c r="C166" s="66">
        <v>1</v>
      </c>
      <c r="D166" s="88">
        <v>6.9758016326602446E-2</v>
      </c>
      <c r="E166" s="88">
        <v>0.5288879057462369</v>
      </c>
      <c r="F166" s="88">
        <v>0.18811107423658255</v>
      </c>
      <c r="G166" s="89">
        <v>10.281000000000001</v>
      </c>
      <c r="H166" s="90">
        <v>0</v>
      </c>
      <c r="I166" s="90">
        <v>2.2940374906900312</v>
      </c>
      <c r="J166" s="91">
        <v>2.2414420776229096</v>
      </c>
      <c r="K166" s="74"/>
    </row>
    <row r="167" spans="2:11" ht="20.25" customHeight="1">
      <c r="B167" s="87" t="s">
        <v>121</v>
      </c>
      <c r="C167" s="66">
        <v>2</v>
      </c>
      <c r="D167" s="88">
        <v>8.0923145241143232E-2</v>
      </c>
      <c r="E167" s="88">
        <v>0.48977568556627976</v>
      </c>
      <c r="F167" s="88">
        <v>0.17486603948993032</v>
      </c>
      <c r="G167" s="89">
        <v>10.236000000000001</v>
      </c>
      <c r="H167" s="90">
        <v>0.177348924431978</v>
      </c>
      <c r="I167" s="90">
        <v>3.6533878432987468</v>
      </c>
      <c r="J167" s="91">
        <v>2.2667710283078941</v>
      </c>
      <c r="K167" s="74"/>
    </row>
    <row r="168" spans="2:11" ht="20.25" customHeight="1">
      <c r="B168" s="87" t="s">
        <v>121</v>
      </c>
      <c r="C168" s="66">
        <v>3</v>
      </c>
      <c r="D168" s="88">
        <v>3.5689250070377487E-2</v>
      </c>
      <c r="E168" s="88">
        <v>0.56186919639373656</v>
      </c>
      <c r="F168" s="88">
        <v>0.19342830481279832</v>
      </c>
      <c r="G168" s="89">
        <v>11.526999999999999</v>
      </c>
      <c r="H168" s="90">
        <v>0.41958417529891179</v>
      </c>
      <c r="I168" s="90">
        <v>7.007055727491827</v>
      </c>
      <c r="J168" s="91">
        <v>2.1734144951325716</v>
      </c>
      <c r="K168" s="74"/>
    </row>
    <row r="169" spans="2:11" ht="20.25" customHeight="1">
      <c r="B169" s="87" t="s">
        <v>121</v>
      </c>
      <c r="C169" s="66">
        <v>4</v>
      </c>
      <c r="D169" s="88">
        <v>4.3178680369344233E-2</v>
      </c>
      <c r="E169" s="88">
        <v>0.45215067836378142</v>
      </c>
      <c r="F169" s="88">
        <v>0.26479793158709763</v>
      </c>
      <c r="G169" s="89">
        <v>9.0649999999999995</v>
      </c>
      <c r="H169" s="90">
        <v>0.42153071598524955</v>
      </c>
      <c r="I169" s="90">
        <v>2.6824681926334062</v>
      </c>
      <c r="J169" s="91">
        <v>2.4195671080764831</v>
      </c>
      <c r="K169" s="74"/>
    </row>
    <row r="170" spans="2:11" ht="20.25" customHeight="1">
      <c r="B170" s="87" t="s">
        <v>121</v>
      </c>
      <c r="C170" s="66">
        <v>5</v>
      </c>
      <c r="D170" s="293">
        <v>5.4156183103596101E-2</v>
      </c>
      <c r="E170" s="293">
        <v>0.43872750434748292</v>
      </c>
      <c r="F170" s="293">
        <v>0.23381593763267516</v>
      </c>
      <c r="G170" s="294">
        <v>9.8569999999999993</v>
      </c>
      <c r="H170" s="295">
        <v>0.67683560893669126</v>
      </c>
      <c r="I170" s="295">
        <v>2.6458119258434296</v>
      </c>
      <c r="J170" s="296">
        <v>2.2942564887306567</v>
      </c>
      <c r="K170" s="74"/>
    </row>
    <row r="171" spans="2:11" ht="20.25" customHeight="1">
      <c r="B171" s="87" t="s">
        <v>121</v>
      </c>
      <c r="C171" s="66">
        <v>6</v>
      </c>
      <c r="D171" s="293">
        <v>6.7404984539288615E-2</v>
      </c>
      <c r="E171" s="293">
        <v>0.45292403840016149</v>
      </c>
      <c r="F171" s="293">
        <v>0.21731155381579043</v>
      </c>
      <c r="G171" s="294">
        <v>12.38</v>
      </c>
      <c r="H171" s="295">
        <v>0.34998932532557758</v>
      </c>
      <c r="I171" s="295">
        <v>3.6907965216151815</v>
      </c>
      <c r="J171" s="296">
        <v>2.0176999160937568</v>
      </c>
      <c r="K171" s="74"/>
    </row>
    <row r="172" spans="2:11" ht="20.25" customHeight="1">
      <c r="B172" s="87" t="s">
        <v>121</v>
      </c>
      <c r="C172" s="66">
        <v>7</v>
      </c>
      <c r="D172" s="293">
        <v>7.2295769160879653E-2</v>
      </c>
      <c r="E172" s="293">
        <v>0.47471602166926052</v>
      </c>
      <c r="F172" s="293">
        <v>0.21398597095529351</v>
      </c>
      <c r="G172" s="294">
        <v>13.201000000000001</v>
      </c>
      <c r="H172" s="295">
        <v>0.27655698992606592</v>
      </c>
      <c r="I172" s="295">
        <v>3.6643801165203733</v>
      </c>
      <c r="J172" s="296">
        <v>1.9311016315522445</v>
      </c>
      <c r="K172" s="74"/>
    </row>
    <row r="173" spans="2:11" ht="20.25" customHeight="1">
      <c r="B173" s="87" t="s">
        <v>121</v>
      </c>
      <c r="C173" s="66">
        <v>8</v>
      </c>
      <c r="D173" s="293">
        <v>8.7642119462671322E-2</v>
      </c>
      <c r="E173" s="293">
        <v>0.4849721761112728</v>
      </c>
      <c r="F173" s="293">
        <v>0.18920304437534644</v>
      </c>
      <c r="G173" s="294">
        <v>14.807</v>
      </c>
      <c r="H173" s="295">
        <v>0.34716154931256227</v>
      </c>
      <c r="I173" s="295">
        <v>5.2074232396884348</v>
      </c>
      <c r="J173" s="296">
        <v>1.8286297724663672</v>
      </c>
      <c r="K173" s="74"/>
    </row>
    <row r="174" spans="2:11" ht="20.25" customHeight="1">
      <c r="B174" s="87" t="s">
        <v>121</v>
      </c>
      <c r="C174" s="66">
        <v>9</v>
      </c>
      <c r="D174" s="293">
        <v>6.7578071295317649E-2</v>
      </c>
      <c r="E174" s="293">
        <v>0.47974339642535446</v>
      </c>
      <c r="F174" s="293">
        <v>0.21986712378171455</v>
      </c>
      <c r="G174" s="294">
        <v>12.823</v>
      </c>
      <c r="H174" s="295">
        <v>0.26071200448424647</v>
      </c>
      <c r="I174" s="295">
        <v>3.7368720642741997</v>
      </c>
      <c r="J174" s="296">
        <v>1.9690060300750849</v>
      </c>
      <c r="K174" s="74"/>
    </row>
    <row r="175" spans="2:11" ht="20.25" customHeight="1">
      <c r="B175" s="87" t="s">
        <v>121</v>
      </c>
      <c r="C175" s="66">
        <v>10</v>
      </c>
      <c r="D175" s="293">
        <v>3.9589264967245637E-2</v>
      </c>
      <c r="E175" s="293">
        <v>0.47994176490545931</v>
      </c>
      <c r="F175" s="293">
        <v>0.24357657596338933</v>
      </c>
      <c r="G175" s="294">
        <v>10.023</v>
      </c>
      <c r="H175" s="295">
        <v>0.38238080998962221</v>
      </c>
      <c r="I175" s="295">
        <v>2.9825703179190532</v>
      </c>
      <c r="J175" s="296">
        <v>2.3044402343922106</v>
      </c>
      <c r="K175" s="74" t="s">
        <v>67</v>
      </c>
    </row>
    <row r="176" spans="2:11" ht="20.25" customHeight="1">
      <c r="B176" s="87" t="s">
        <v>123</v>
      </c>
      <c r="C176" s="66">
        <v>1</v>
      </c>
      <c r="D176" s="293">
        <v>2.0909902456808727E-2</v>
      </c>
      <c r="E176" s="293">
        <v>0.50312229869648173</v>
      </c>
      <c r="F176" s="293">
        <v>0.17066495315668018</v>
      </c>
      <c r="G176" s="294">
        <v>7.9089999999999989</v>
      </c>
      <c r="H176" s="295">
        <v>0.21383236104204251</v>
      </c>
      <c r="I176" s="295">
        <v>4.7978636008808291</v>
      </c>
      <c r="J176" s="296">
        <v>2.0347181659275599</v>
      </c>
      <c r="K176" s="74"/>
    </row>
    <row r="177" spans="2:11" ht="20.25" customHeight="1">
      <c r="B177" s="87" t="s">
        <v>123</v>
      </c>
      <c r="C177" s="66">
        <v>2</v>
      </c>
      <c r="D177" s="88">
        <v>2.508683194980945E-2</v>
      </c>
      <c r="E177" s="88">
        <v>0.50162608797428487</v>
      </c>
      <c r="F177" s="88">
        <v>0.18656318122088592</v>
      </c>
      <c r="G177" s="89">
        <v>7.7034000000000002</v>
      </c>
      <c r="H177" s="90">
        <v>0.12669825549805497</v>
      </c>
      <c r="I177" s="90">
        <v>3.3828434217980674</v>
      </c>
      <c r="J177" s="91">
        <v>2.0555789588277049</v>
      </c>
      <c r="K177" s="74"/>
    </row>
    <row r="178" spans="2:11" ht="20.25" customHeight="1">
      <c r="B178" s="87" t="s">
        <v>123</v>
      </c>
      <c r="C178" s="66">
        <v>3</v>
      </c>
      <c r="D178" s="88">
        <v>2.09019107276355E-2</v>
      </c>
      <c r="E178" s="88">
        <v>0.50349768031643982</v>
      </c>
      <c r="F178" s="88">
        <v>0.17368446750243102</v>
      </c>
      <c r="G178" s="89">
        <v>7.6364000000000001</v>
      </c>
      <c r="H178" s="90">
        <v>9.9390253220275268E-2</v>
      </c>
      <c r="I178" s="90">
        <v>3.863796093938201</v>
      </c>
      <c r="J178" s="91">
        <v>2.0570948758931493</v>
      </c>
      <c r="K178" s="74"/>
    </row>
    <row r="179" spans="2:11" ht="20.25" customHeight="1">
      <c r="B179" s="87" t="s">
        <v>123</v>
      </c>
      <c r="C179" s="66">
        <v>4</v>
      </c>
      <c r="D179" s="88">
        <v>2.5114934695087538E-2</v>
      </c>
      <c r="E179" s="88">
        <v>0.48307301631295224</v>
      </c>
      <c r="F179" s="88">
        <v>0.17838874978351313</v>
      </c>
      <c r="G179" s="89">
        <v>7.7585999999999995</v>
      </c>
      <c r="H179" s="90">
        <v>7.769024278678964E-2</v>
      </c>
      <c r="I179" s="90">
        <v>4.9901040559207193</v>
      </c>
      <c r="J179" s="91">
        <v>2.0415802034123298</v>
      </c>
      <c r="K179" s="74"/>
    </row>
    <row r="180" spans="2:11" ht="20.25" customHeight="1">
      <c r="B180" s="87" t="s">
        <v>123</v>
      </c>
      <c r="C180" s="66">
        <v>5</v>
      </c>
      <c r="D180" s="88">
        <v>2.4641634850628952E-2</v>
      </c>
      <c r="E180" s="88">
        <v>0.48349021619507349</v>
      </c>
      <c r="F180" s="88">
        <v>0.16913359054677232</v>
      </c>
      <c r="G180" s="89">
        <v>8.641</v>
      </c>
      <c r="H180" s="90">
        <v>9.6578781183024875E-2</v>
      </c>
      <c r="I180" s="90">
        <v>6.1870781695375312</v>
      </c>
      <c r="J180" s="91">
        <v>1.9436677520623651</v>
      </c>
      <c r="K180" s="74"/>
    </row>
    <row r="181" spans="2:11" ht="20.25" customHeight="1">
      <c r="B181" s="87" t="s">
        <v>123</v>
      </c>
      <c r="C181" s="66">
        <v>6</v>
      </c>
      <c r="D181" s="88">
        <v>2.1818595071699583E-2</v>
      </c>
      <c r="E181" s="88">
        <v>0.46021481230411954</v>
      </c>
      <c r="F181" s="88">
        <v>0.13515810260685177</v>
      </c>
      <c r="G181" s="89">
        <v>8.3482000000000003</v>
      </c>
      <c r="H181" s="90">
        <v>5.7809282552117956E-3</v>
      </c>
      <c r="I181" s="90">
        <v>1.9366109654959514</v>
      </c>
      <c r="J181" s="91">
        <v>1.9187512353896801</v>
      </c>
      <c r="K181" s="74"/>
    </row>
    <row r="182" spans="2:11" ht="20.25" customHeight="1">
      <c r="B182" s="87" t="s">
        <v>123</v>
      </c>
      <c r="C182" s="66">
        <v>7</v>
      </c>
      <c r="D182" s="88">
        <v>2.0501782398793512E-2</v>
      </c>
      <c r="E182" s="88">
        <v>0.45269183912881134</v>
      </c>
      <c r="F182" s="88">
        <v>0.12452768146113691</v>
      </c>
      <c r="G182" s="89">
        <v>8.8168000000000006</v>
      </c>
      <c r="H182" s="90">
        <v>5.6654996115166932E-3</v>
      </c>
      <c r="I182" s="90">
        <v>1.5240193954979904</v>
      </c>
      <c r="J182" s="91">
        <v>1.8648254396562511</v>
      </c>
      <c r="K182" s="74"/>
    </row>
    <row r="183" spans="2:11" ht="20.25" customHeight="1">
      <c r="B183" s="87" t="s">
        <v>123</v>
      </c>
      <c r="C183" s="66">
        <v>8</v>
      </c>
      <c r="D183" s="88">
        <v>1.7869450320076093E-2</v>
      </c>
      <c r="E183" s="88">
        <v>0.45851729008995862</v>
      </c>
      <c r="F183" s="88">
        <v>0.11813571580018464</v>
      </c>
      <c r="G183" s="89">
        <v>10.0724</v>
      </c>
      <c r="H183" s="90">
        <v>1.4055409375393769E-2</v>
      </c>
      <c r="I183" s="90">
        <v>1.778009285987312</v>
      </c>
      <c r="J183" s="91">
        <v>1.7516736701703677</v>
      </c>
      <c r="K183" s="74"/>
    </row>
    <row r="184" spans="2:11" ht="20.25" customHeight="1">
      <c r="B184" s="87" t="s">
        <v>123</v>
      </c>
      <c r="C184" s="66">
        <v>9</v>
      </c>
      <c r="D184" s="88">
        <v>2.0001130368708066E-2</v>
      </c>
      <c r="E184" s="88">
        <v>0.46287993735619026</v>
      </c>
      <c r="F184" s="88">
        <v>0.13580296106639256</v>
      </c>
      <c r="G184" s="89">
        <v>9.4276</v>
      </c>
      <c r="H184" s="90">
        <v>7.3926489421008469E-3</v>
      </c>
      <c r="I184" s="90">
        <v>2.0921196506145399</v>
      </c>
      <c r="J184" s="91">
        <v>1.817034433780226</v>
      </c>
      <c r="K184" s="74"/>
    </row>
    <row r="185" spans="2:11" ht="20.25" customHeight="1">
      <c r="B185" s="87" t="s">
        <v>123</v>
      </c>
      <c r="C185" s="66">
        <v>10</v>
      </c>
      <c r="D185" s="88">
        <v>2.1629472613836978E-2</v>
      </c>
      <c r="E185" s="88">
        <v>0.4684359237237557</v>
      </c>
      <c r="F185" s="88">
        <v>0.16906384284877707</v>
      </c>
      <c r="G185" s="89">
        <v>7.7334000000000005</v>
      </c>
      <c r="H185" s="90">
        <v>3.289179821960643E-2</v>
      </c>
      <c r="I185" s="90">
        <v>2.3024258753724505</v>
      </c>
      <c r="J185" s="91">
        <v>2.0794992684783598</v>
      </c>
      <c r="K185" s="74" t="s">
        <v>67</v>
      </c>
    </row>
    <row r="186" spans="2:11" ht="20.25" hidden="1" customHeight="1">
      <c r="B186" s="87" t="s">
        <v>125</v>
      </c>
      <c r="C186" s="66">
        <v>1</v>
      </c>
      <c r="D186" s="88">
        <v>1.5135832682377802E-2</v>
      </c>
      <c r="E186" s="88">
        <v>0.51149036288394312</v>
      </c>
      <c r="F186" s="88">
        <v>0.45064572012489479</v>
      </c>
      <c r="G186" s="89">
        <v>4.6989999999999998</v>
      </c>
      <c r="H186" s="90">
        <v>0.53584508932805563</v>
      </c>
      <c r="I186" s="90">
        <v>0.8037676339920834</v>
      </c>
      <c r="J186" s="91">
        <v>3.0318716685268496</v>
      </c>
      <c r="K186" s="74"/>
    </row>
    <row r="187" spans="2:11" ht="20.25" hidden="1" customHeight="1">
      <c r="B187" s="87" t="s">
        <v>125</v>
      </c>
      <c r="C187" s="66">
        <v>2</v>
      </c>
      <c r="D187" s="88">
        <v>2.9815388638713688E-2</v>
      </c>
      <c r="E187" s="88">
        <v>0.47091430246932414</v>
      </c>
      <c r="F187" s="88">
        <v>0.46868072165682279</v>
      </c>
      <c r="G187" s="89">
        <v>4.8369999999999997</v>
      </c>
      <c r="H187" s="90">
        <v>0.25728127446852123</v>
      </c>
      <c r="I187" s="90">
        <v>0.90048446063982424</v>
      </c>
      <c r="J187" s="91">
        <v>3.0502941630414022</v>
      </c>
      <c r="K187" s="74"/>
    </row>
    <row r="188" spans="2:11" ht="20.25" hidden="1" customHeight="1">
      <c r="B188" s="87" t="s">
        <v>125</v>
      </c>
      <c r="C188" s="66">
        <v>3</v>
      </c>
      <c r="D188" s="88">
        <v>4.5049344063725787E-2</v>
      </c>
      <c r="E188" s="88">
        <v>0.41588998586048337</v>
      </c>
      <c r="F188" s="88">
        <v>0.49223588685529274</v>
      </c>
      <c r="G188" s="89">
        <v>3.45</v>
      </c>
      <c r="H188" s="90">
        <v>7.7274079569119733E-2</v>
      </c>
      <c r="I188" s="90">
        <v>0.56667658350687811</v>
      </c>
      <c r="J188" s="91">
        <v>3.5817245817245817</v>
      </c>
      <c r="K188" s="74"/>
    </row>
    <row r="189" spans="2:11" ht="20.25" hidden="1" customHeight="1">
      <c r="B189" s="87" t="s">
        <v>125</v>
      </c>
      <c r="C189" s="66">
        <v>4</v>
      </c>
      <c r="D189" s="88">
        <v>6.6658144647279122E-2</v>
      </c>
      <c r="E189" s="88">
        <v>0.40022206168186109</v>
      </c>
      <c r="F189" s="88">
        <v>0.4742033091117116</v>
      </c>
      <c r="G189" s="89">
        <v>4.1929999999999996</v>
      </c>
      <c r="H189" s="90">
        <v>0.12349044508117489</v>
      </c>
      <c r="I189" s="90">
        <v>0.30872611270293721</v>
      </c>
      <c r="J189" s="91">
        <v>3.6044816811256175</v>
      </c>
      <c r="K189" s="74"/>
    </row>
    <row r="190" spans="2:11" ht="20.25" hidden="1" customHeight="1">
      <c r="B190" s="87" t="s">
        <v>125</v>
      </c>
      <c r="C190" s="66">
        <v>5</v>
      </c>
      <c r="D190" s="88">
        <v>7.9468523957148568E-2</v>
      </c>
      <c r="E190" s="88">
        <v>0.37756028880271814</v>
      </c>
      <c r="F190" s="88">
        <v>0.42311512946766228</v>
      </c>
      <c r="G190" s="89">
        <v>5.1580000000000004</v>
      </c>
      <c r="H190" s="90">
        <v>7.9532919072868857E-2</v>
      </c>
      <c r="I190" s="90">
        <v>0.47719751443721314</v>
      </c>
      <c r="J190" s="91">
        <v>3.3893851430460971</v>
      </c>
      <c r="K190" s="74"/>
    </row>
    <row r="191" spans="2:11" ht="20.25" hidden="1" customHeight="1">
      <c r="B191" s="87" t="s">
        <v>125</v>
      </c>
      <c r="C191" s="66">
        <v>6</v>
      </c>
      <c r="D191" s="88">
        <v>8.2940372204463805E-2</v>
      </c>
      <c r="E191" s="88">
        <v>0.36951852090424164</v>
      </c>
      <c r="F191" s="88">
        <v>0.31581274167552809</v>
      </c>
      <c r="G191" s="89">
        <v>6.758</v>
      </c>
      <c r="H191" s="90">
        <v>0.11500828174636855</v>
      </c>
      <c r="I191" s="90">
        <v>0.55203975238256908</v>
      </c>
      <c r="J191" s="91">
        <v>2.7440010856050039</v>
      </c>
      <c r="K191" s="74"/>
    </row>
    <row r="192" spans="2:11" ht="20.25" hidden="1" customHeight="1">
      <c r="B192" s="87" t="s">
        <v>125</v>
      </c>
      <c r="C192" s="66">
        <v>7</v>
      </c>
      <c r="D192" s="88">
        <v>7.8990194342497641E-2</v>
      </c>
      <c r="E192" s="88">
        <v>0.40028467120097788</v>
      </c>
      <c r="F192" s="88">
        <v>0.26456776241814939</v>
      </c>
      <c r="G192" s="89">
        <v>8.0060000000000002</v>
      </c>
      <c r="H192" s="90">
        <v>2.2886484638248217E-2</v>
      </c>
      <c r="I192" s="90">
        <v>0.22886484638248217</v>
      </c>
      <c r="J192" s="91">
        <v>2.5575281118538924</v>
      </c>
      <c r="K192" s="74"/>
    </row>
    <row r="193" spans="2:11" ht="20.25" hidden="1" customHeight="1">
      <c r="B193" s="87" t="s">
        <v>125</v>
      </c>
      <c r="C193" s="66">
        <v>8</v>
      </c>
      <c r="D193" s="88">
        <v>0</v>
      </c>
      <c r="E193" s="88">
        <v>0</v>
      </c>
      <c r="F193" s="88">
        <v>0</v>
      </c>
      <c r="G193" s="89">
        <v>0</v>
      </c>
      <c r="H193" s="90">
        <v>0</v>
      </c>
      <c r="I193" s="90">
        <v>0</v>
      </c>
      <c r="J193" s="91">
        <v>0</v>
      </c>
      <c r="K193" s="74"/>
    </row>
    <row r="194" spans="2:11" ht="20.25" hidden="1" customHeight="1">
      <c r="B194" s="87" t="s">
        <v>125</v>
      </c>
      <c r="C194" s="66">
        <v>9</v>
      </c>
      <c r="D194" s="88">
        <v>0</v>
      </c>
      <c r="E194" s="88">
        <v>0</v>
      </c>
      <c r="F194" s="88">
        <v>0</v>
      </c>
      <c r="G194" s="89">
        <v>0</v>
      </c>
      <c r="H194" s="90">
        <v>0</v>
      </c>
      <c r="I194" s="90">
        <v>0</v>
      </c>
      <c r="J194" s="91">
        <v>0</v>
      </c>
      <c r="K194" s="74" t="s">
        <v>513</v>
      </c>
    </row>
    <row r="195" spans="2:11" ht="20.25" customHeight="1">
      <c r="B195" s="85" t="s">
        <v>133</v>
      </c>
      <c r="C195" s="84"/>
      <c r="D195" s="85"/>
      <c r="E195" s="85"/>
      <c r="F195" s="85"/>
      <c r="G195" s="85"/>
      <c r="H195" s="85"/>
      <c r="I195" s="85"/>
      <c r="J195" s="85"/>
      <c r="K195" s="84"/>
    </row>
    <row r="196" spans="2:11" ht="20.25" customHeight="1">
      <c r="B196" s="229" t="str">
        <f>M67</f>
        <v>568</v>
      </c>
      <c r="C196" s="54"/>
      <c r="D196" s="67">
        <f t="shared" ref="D196:J205" si="1">IFERROR((SUMIFS(D$86:D$194,$B$86:$B$194,$B196,$C$86:$C$194,MAX($C$86:$C$194))/SUMIFS(D$86:D$194,$B$86:$B$194,$B196,$C$86:$C$194,MAX($C$86:$C$194)-1))-1, "-")</f>
        <v>0.28541062661566685</v>
      </c>
      <c r="E196" s="67">
        <f t="shared" si="1"/>
        <v>-0.18370400587622515</v>
      </c>
      <c r="F196" s="67">
        <f t="shared" si="1"/>
        <v>0.58464261245320692</v>
      </c>
      <c r="G196" s="67">
        <f t="shared" si="1"/>
        <v>-0.52999121596185228</v>
      </c>
      <c r="H196" s="67">
        <f t="shared" si="1"/>
        <v>-0.53252826510530915</v>
      </c>
      <c r="I196" s="67">
        <f t="shared" si="1"/>
        <v>-0.51954293913601202</v>
      </c>
      <c r="J196" s="67">
        <f t="shared" si="1"/>
        <v>0.3872240236074771</v>
      </c>
      <c r="K196" s="55"/>
    </row>
    <row r="197" spans="2:11" ht="20.25" customHeight="1">
      <c r="B197" s="229" t="str">
        <f>N67</f>
        <v>24</v>
      </c>
      <c r="C197" s="54"/>
      <c r="D197" s="67">
        <f t="shared" si="1"/>
        <v>-9.4684884585893969E-2</v>
      </c>
      <c r="E197" s="67">
        <f t="shared" si="1"/>
        <v>-8.6813441594039142E-3</v>
      </c>
      <c r="F197" s="67">
        <f t="shared" si="1"/>
        <v>0.10963034600135546</v>
      </c>
      <c r="G197" s="67">
        <f t="shared" si="1"/>
        <v>-0.1167808277872302</v>
      </c>
      <c r="H197" s="67">
        <f t="shared" si="1"/>
        <v>0.18324398474374282</v>
      </c>
      <c r="I197" s="67">
        <f t="shared" si="1"/>
        <v>-4.4797766435640596E-2</v>
      </c>
      <c r="J197" s="67">
        <f t="shared" si="1"/>
        <v>8.9472975383524389E-2</v>
      </c>
      <c r="K197" s="55"/>
    </row>
    <row r="198" spans="2:11" ht="20.25" customHeight="1">
      <c r="B198" s="229" t="str">
        <f>O67</f>
        <v>564</v>
      </c>
      <c r="C198" s="54"/>
      <c r="D198" s="67">
        <f t="shared" si="1"/>
        <v>-8.5867597253669325E-3</v>
      </c>
      <c r="E198" s="67">
        <f t="shared" si="1"/>
        <v>-2.6948963707343232E-2</v>
      </c>
      <c r="F198" s="67">
        <f t="shared" si="1"/>
        <v>0.49059676178402145</v>
      </c>
      <c r="G198" s="67">
        <f t="shared" si="1"/>
        <v>-0.37557780088981341</v>
      </c>
      <c r="H198" s="67">
        <f t="shared" si="1"/>
        <v>-0.11469875948282715</v>
      </c>
      <c r="I198" s="67">
        <f t="shared" si="1"/>
        <v>-0.26619448269972135</v>
      </c>
      <c r="J198" s="67">
        <f t="shared" si="1"/>
        <v>0.22473418585660077</v>
      </c>
      <c r="K198" s="55"/>
    </row>
    <row r="199" spans="2:11" ht="20.25" customHeight="1">
      <c r="B199" s="229" t="str">
        <f>P67</f>
        <v>564-1</v>
      </c>
      <c r="C199" s="54"/>
      <c r="D199" s="67" t="str">
        <f>IFERROR((SUMIFS(D$86:D$194,$B$86:$B$194,$B199,$C$86:$C$194,MAX($C$86:$C$194))/SUMIFS(D$86:D$194,$B$86:$B$194,$B199,$C$86:$C$194,MAX($C$86:$C$194)-1))-1, "-")</f>
        <v>-</v>
      </c>
      <c r="E199" s="67" t="str">
        <f t="shared" si="1"/>
        <v>-</v>
      </c>
      <c r="F199" s="67" t="str">
        <f t="shared" si="1"/>
        <v>-</v>
      </c>
      <c r="G199" s="67" t="str">
        <f t="shared" si="1"/>
        <v>-</v>
      </c>
      <c r="H199" s="67" t="str">
        <f t="shared" si="1"/>
        <v>-</v>
      </c>
      <c r="I199" s="67" t="str">
        <f t="shared" si="1"/>
        <v>-</v>
      </c>
      <c r="J199" s="67" t="str">
        <f t="shared" si="1"/>
        <v>-</v>
      </c>
      <c r="K199" s="55"/>
    </row>
    <row r="200" spans="2:11" ht="20.25" customHeight="1">
      <c r="B200" s="42" t="str">
        <f>Q67</f>
        <v>514-1</v>
      </c>
      <c r="C200" s="54"/>
      <c r="D200" s="67">
        <f t="shared" si="1"/>
        <v>6.9436071684924716E-2</v>
      </c>
      <c r="E200" s="67">
        <f t="shared" si="1"/>
        <v>-3.2848436297115979E-3</v>
      </c>
      <c r="F200" s="67">
        <f t="shared" si="1"/>
        <v>3.9508446790089913E-2</v>
      </c>
      <c r="G200" s="67">
        <f t="shared" si="1"/>
        <v>-0.17425006880102767</v>
      </c>
      <c r="H200" s="67" t="str">
        <f t="shared" si="1"/>
        <v>-</v>
      </c>
      <c r="I200" s="67">
        <f t="shared" si="1"/>
        <v>0.20061087524476973</v>
      </c>
      <c r="J200" s="67">
        <f t="shared" si="1"/>
        <v>9.9229446938321919E-2</v>
      </c>
      <c r="K200" s="55"/>
    </row>
    <row r="201" spans="2:11" ht="20.25" customHeight="1">
      <c r="B201" s="229" t="str">
        <f>R67</f>
        <v>557</v>
      </c>
      <c r="C201" s="54"/>
      <c r="D201" s="67">
        <f t="shared" si="1"/>
        <v>-7.0345464695475202E-2</v>
      </c>
      <c r="E201" s="67">
        <f t="shared" si="1"/>
        <v>5.4734062669345995E-3</v>
      </c>
      <c r="F201" s="67">
        <f t="shared" si="1"/>
        <v>0.28148048767243683</v>
      </c>
      <c r="G201" s="67">
        <f t="shared" si="1"/>
        <v>-0.18304995076932118</v>
      </c>
      <c r="H201" s="67">
        <f t="shared" si="1"/>
        <v>1.0651718828857342</v>
      </c>
      <c r="I201" s="67">
        <f t="shared" si="1"/>
        <v>0.15496649746572566</v>
      </c>
      <c r="J201" s="67">
        <f t="shared" si="1"/>
        <v>0.14585127521801056</v>
      </c>
      <c r="K201" s="55"/>
    </row>
    <row r="202" spans="2:11" ht="20.25" customHeight="1">
      <c r="B202" s="229" t="str">
        <f>S67</f>
        <v>579</v>
      </c>
      <c r="C202" s="54"/>
      <c r="D202" s="67">
        <f t="shared" si="1"/>
        <v>-0.15404426813830319</v>
      </c>
      <c r="E202" s="67">
        <f t="shared" si="1"/>
        <v>-2.5559014103987643E-2</v>
      </c>
      <c r="F202" s="67">
        <f t="shared" si="1"/>
        <v>0.48718312583615053</v>
      </c>
      <c r="G202" s="67">
        <f t="shared" si="1"/>
        <v>-0.37505115263947619</v>
      </c>
      <c r="H202" s="67">
        <f t="shared" si="1"/>
        <v>1.23537894766904</v>
      </c>
      <c r="I202" s="67">
        <f t="shared" si="1"/>
        <v>9.5721704719238243E-3</v>
      </c>
      <c r="J202" s="67">
        <f t="shared" si="1"/>
        <v>0.23921503963546042</v>
      </c>
      <c r="K202" s="55"/>
    </row>
    <row r="203" spans="2:11" ht="20.25" customHeight="1">
      <c r="B203" s="229" t="str">
        <f>T67</f>
        <v>593</v>
      </c>
      <c r="C203" s="54"/>
      <c r="D203" s="67">
        <f t="shared" si="1"/>
        <v>-3.6327888625581228E-2</v>
      </c>
      <c r="E203" s="67">
        <f t="shared" si="1"/>
        <v>1.9929984917665955E-2</v>
      </c>
      <c r="F203" s="67">
        <f t="shared" si="1"/>
        <v>0.24873420685489522</v>
      </c>
      <c r="G203" s="67">
        <f t="shared" si="1"/>
        <v>-0.13954207612111535</v>
      </c>
      <c r="H203" s="67">
        <f t="shared" si="1"/>
        <v>2.3385651457837535</v>
      </c>
      <c r="I203" s="67">
        <f t="shared" si="1"/>
        <v>0.28288164929263804</v>
      </c>
      <c r="J203" s="67">
        <f t="shared" si="1"/>
        <v>7.74630143656172E-2</v>
      </c>
      <c r="K203" s="55"/>
    </row>
    <row r="204" spans="2:11" ht="20.25" customHeight="1">
      <c r="B204" s="229" t="str">
        <f>U67</f>
        <v>530</v>
      </c>
      <c r="C204" s="54"/>
      <c r="D204" s="67">
        <f t="shared" si="1"/>
        <v>-0.4141699487953765</v>
      </c>
      <c r="E204" s="67">
        <f t="shared" si="1"/>
        <v>4.134887141395982E-4</v>
      </c>
      <c r="F204" s="67">
        <f t="shared" si="1"/>
        <v>0.10783536789799308</v>
      </c>
      <c r="G204" s="67">
        <f t="shared" si="1"/>
        <v>-0.21835763861810809</v>
      </c>
      <c r="H204" s="67">
        <f t="shared" si="1"/>
        <v>0.46667895383669444</v>
      </c>
      <c r="I204" s="67">
        <f t="shared" si="1"/>
        <v>-0.20185377860979892</v>
      </c>
      <c r="J204" s="67">
        <f t="shared" si="1"/>
        <v>0.17035712394661107</v>
      </c>
      <c r="K204" s="55"/>
    </row>
    <row r="205" spans="2:11" ht="20.25" hidden="1" customHeight="1">
      <c r="B205" s="229" t="str">
        <f>V67</f>
        <v>560</v>
      </c>
      <c r="C205" s="54"/>
      <c r="D205" s="67">
        <f t="shared" si="1"/>
        <v>8.1412510948704497E-2</v>
      </c>
      <c r="E205" s="67">
        <f t="shared" si="1"/>
        <v>1.200308313058307E-2</v>
      </c>
      <c r="F205" s="67">
        <f t="shared" si="1"/>
        <v>0.24492015138111478</v>
      </c>
      <c r="G205" s="67">
        <f t="shared" si="1"/>
        <v>-0.17970639399210819</v>
      </c>
      <c r="H205" s="67">
        <f t="shared" si="1"/>
        <v>3.4492574281850343</v>
      </c>
      <c r="I205" s="67">
        <f t="shared" si="1"/>
        <v>0.10052303877368352</v>
      </c>
      <c r="J205" s="67">
        <f t="shared" si="1"/>
        <v>0.14444681389559144</v>
      </c>
      <c r="K205" s="55"/>
    </row>
    <row r="206" spans="2:11" ht="20.25" hidden="1" customHeight="1">
      <c r="B206" s="42">
        <f>D75</f>
        <v>0</v>
      </c>
      <c r="C206" s="54"/>
      <c r="D206" s="67" t="str">
        <f t="shared" ref="D206:J207" si="2">IFERROR((SUMIFS(D$86:D$193,$B$86:$B$193,$B206,$C$86:$C$193,MAX($C$86:$C$193))/SUMIFS(D$86:D$193,$B$86:$B$193,$B206,$C$86:$C$193,MAX($C$86:$C$193)-1))-1, "-")</f>
        <v>-</v>
      </c>
      <c r="E206" s="67" t="str">
        <f t="shared" si="2"/>
        <v>-</v>
      </c>
      <c r="F206" s="67" t="str">
        <f t="shared" si="2"/>
        <v>-</v>
      </c>
      <c r="G206" s="67" t="str">
        <f t="shared" si="2"/>
        <v>-</v>
      </c>
      <c r="H206" s="67" t="str">
        <f t="shared" si="2"/>
        <v>-</v>
      </c>
      <c r="I206" s="67" t="str">
        <f t="shared" si="2"/>
        <v>-</v>
      </c>
      <c r="J206" s="86" t="str">
        <f t="shared" si="2"/>
        <v>-</v>
      </c>
      <c r="K206" s="55"/>
    </row>
    <row r="207" spans="2:11" ht="20.25" hidden="1" customHeight="1">
      <c r="B207" s="42" t="str">
        <f>E75</f>
        <v/>
      </c>
      <c r="C207" s="54"/>
      <c r="D207" s="67" t="str">
        <f t="shared" si="2"/>
        <v>-</v>
      </c>
      <c r="E207" s="67" t="str">
        <f t="shared" si="2"/>
        <v>-</v>
      </c>
      <c r="F207" s="67" t="str">
        <f t="shared" si="2"/>
        <v>-</v>
      </c>
      <c r="G207" s="67" t="str">
        <f t="shared" si="2"/>
        <v>-</v>
      </c>
      <c r="H207" s="67" t="str">
        <f t="shared" si="2"/>
        <v>-</v>
      </c>
      <c r="I207" s="67" t="str">
        <f t="shared" si="2"/>
        <v>-</v>
      </c>
      <c r="J207" s="86" t="str">
        <f t="shared" si="2"/>
        <v>-</v>
      </c>
      <c r="K207" s="55"/>
    </row>
    <row r="208" spans="2:11" ht="20.25" customHeight="1" thickBot="1"/>
    <row r="209" spans="2:9" ht="17.25" thickTop="1">
      <c r="B209" s="25" t="s">
        <v>51</v>
      </c>
      <c r="C209" s="25"/>
      <c r="D209" s="25"/>
      <c r="E209" s="25"/>
      <c r="F209" s="175" t="s">
        <v>77</v>
      </c>
      <c r="G209" s="43"/>
      <c r="H209" s="25"/>
      <c r="I209" s="25"/>
    </row>
    <row r="210" spans="2:9">
      <c r="B210" s="26" t="s">
        <v>33</v>
      </c>
      <c r="C210" s="26" t="s">
        <v>52</v>
      </c>
      <c r="D210" s="26"/>
      <c r="E210" s="26"/>
      <c r="F210" s="92" t="s">
        <v>78</v>
      </c>
      <c r="G210" s="44"/>
      <c r="H210" s="46" t="s">
        <v>81</v>
      </c>
      <c r="I210" s="46"/>
    </row>
    <row r="211" spans="2:9">
      <c r="B211" s="26" t="s">
        <v>34</v>
      </c>
      <c r="C211" s="26" t="s">
        <v>53</v>
      </c>
      <c r="D211" s="26"/>
      <c r="E211" s="26"/>
      <c r="F211" s="92" t="s">
        <v>79</v>
      </c>
      <c r="G211" s="44"/>
      <c r="H211" s="46" t="s">
        <v>82</v>
      </c>
      <c r="I211" s="46"/>
    </row>
    <row r="212" spans="2:9">
      <c r="B212" s="26" t="s">
        <v>4</v>
      </c>
      <c r="C212" s="26" t="s">
        <v>54</v>
      </c>
      <c r="D212" s="26"/>
      <c r="E212" s="26"/>
      <c r="F212" s="92" t="s">
        <v>80</v>
      </c>
      <c r="G212" s="44"/>
      <c r="H212" s="46" t="s">
        <v>83</v>
      </c>
      <c r="I212" s="46"/>
    </row>
    <row r="213" spans="2:9">
      <c r="B213" s="26" t="s">
        <v>5</v>
      </c>
      <c r="C213" s="26" t="s">
        <v>55</v>
      </c>
      <c r="D213" s="26"/>
      <c r="E213" s="26"/>
      <c r="F213" s="92" t="s">
        <v>87</v>
      </c>
      <c r="G213" s="44"/>
      <c r="H213" s="46" t="s">
        <v>84</v>
      </c>
      <c r="I213" s="46"/>
    </row>
    <row r="214" spans="2:9">
      <c r="B214" s="26" t="s">
        <v>56</v>
      </c>
      <c r="C214" s="26" t="s">
        <v>57</v>
      </c>
      <c r="D214" s="26"/>
      <c r="E214" s="26"/>
      <c r="F214" s="92" t="s">
        <v>88</v>
      </c>
      <c r="G214" s="44"/>
      <c r="H214" s="46" t="s">
        <v>85</v>
      </c>
      <c r="I214" s="46"/>
    </row>
    <row r="215" spans="2:9" ht="17.25" thickBot="1">
      <c r="B215" s="27" t="s">
        <v>58</v>
      </c>
      <c r="C215" s="27" t="s">
        <v>59</v>
      </c>
      <c r="D215" s="27"/>
      <c r="E215" s="27"/>
      <c r="F215" s="93" t="s">
        <v>89</v>
      </c>
      <c r="G215" s="45"/>
      <c r="H215" s="47" t="s">
        <v>86</v>
      </c>
      <c r="I215" s="47"/>
    </row>
    <row r="216" spans="2:9" ht="17.25" thickTop="1"/>
    <row r="217" spans="2:9" ht="6.75" customHeight="1"/>
  </sheetData>
  <mergeCells count="3">
    <mergeCell ref="O9:P9"/>
    <mergeCell ref="C4:D4"/>
    <mergeCell ref="C5:D5"/>
  </mergeCells>
  <phoneticPr fontId="3" type="noConversion"/>
  <conditionalFormatting sqref="B86:K88">
    <cfRule type="expression" dxfId="65" priority="2">
      <formula>$B86&lt;&gt;$B92</formula>
    </cfRule>
  </conditionalFormatting>
  <conditionalFormatting sqref="B89:K95">
    <cfRule type="expression" dxfId="64" priority="1">
      <formula>$B89&lt;&gt;$B90</formula>
    </cfRule>
  </conditionalFormatting>
  <conditionalFormatting sqref="B96:K98">
    <cfRule type="expression" dxfId="63" priority="93">
      <formula>$B96&lt;&gt;$B102</formula>
    </cfRule>
  </conditionalFormatting>
  <conditionalFormatting sqref="B99:K194">
    <cfRule type="expression" dxfId="62" priority="3">
      <formula>$B99&lt;&gt;$B100</formula>
    </cfRule>
  </conditionalFormatting>
  <conditionalFormatting sqref="C67:K67">
    <cfRule type="containsText" dxfId="61" priority="32" operator="containsText" text="F">
      <formula>NOT(ISERROR(SEARCH("F",C67)))</formula>
    </cfRule>
    <cfRule type="containsText" dxfId="60" priority="33" operator="containsText" text="D">
      <formula>NOT(ISERROR(SEARCH("D",C67)))</formula>
    </cfRule>
    <cfRule type="containsText" dxfId="59" priority="34" operator="containsText" text="S">
      <formula>NOT(ISERROR(SEARCH("S",C67)))</formula>
    </cfRule>
    <cfRule type="containsText" dxfId="58" priority="35" operator="containsText" text="A">
      <formula>NOT(ISERROR(SEARCH("A",C67)))</formula>
    </cfRule>
  </conditionalFormatting>
  <conditionalFormatting sqref="C76:K76">
    <cfRule type="containsText" dxfId="57" priority="28" operator="containsText" text="F">
      <formula>NOT(ISERROR(SEARCH("F",C76)))</formula>
    </cfRule>
    <cfRule type="containsText" dxfId="56" priority="29" operator="containsText" text="D">
      <formula>NOT(ISERROR(SEARCH("D",C76)))</formula>
    </cfRule>
    <cfRule type="containsText" dxfId="55" priority="30" operator="containsText" text="S">
      <formula>NOT(ISERROR(SEARCH("S",C76)))</formula>
    </cfRule>
    <cfRule type="containsText" dxfId="54" priority="31" operator="containsText" text="A">
      <formula>NOT(ISERROR(SEARCH("A",C76)))</formula>
    </cfRule>
  </conditionalFormatting>
  <conditionalFormatting sqref="D54:K54 D56:K57 D58:D63 D64:K65 D74:K74 D83:K83 D195:K195 K196:K207">
    <cfRule type="containsText" dxfId="53" priority="90" operator="containsText" text="악화">
      <formula>NOT(ISERROR(SEARCH("악화",D54)))</formula>
    </cfRule>
  </conditionalFormatting>
  <conditionalFormatting sqref="D54:K54 D56:K57 D64:K65 D74:K74 D83:K83 D195:K195 K196:K207 D58:D63">
    <cfRule type="containsText" dxfId="52" priority="89" operator="containsText" text="개선">
      <formula>NOT(ISERROR(SEARCH("개선",D54)))</formula>
    </cfRule>
  </conditionalFormatting>
  <conditionalFormatting sqref="G4:G5">
    <cfRule type="containsText" dxfId="51" priority="40" operator="containsText" text="S">
      <formula>NOT(ISERROR(SEARCH("S",G4)))</formula>
    </cfRule>
    <cfRule type="containsText" dxfId="50" priority="41" operator="containsText" text="A">
      <formula>NOT(ISERROR(SEARCH("A",G4)))</formula>
    </cfRule>
  </conditionalFormatting>
  <conditionalFormatting sqref="G5">
    <cfRule type="containsText" dxfId="49" priority="36" operator="containsText" text="F">
      <formula>NOT(ISERROR(SEARCH("F",G5)))</formula>
    </cfRule>
    <cfRule type="containsText" dxfId="48" priority="37" operator="containsText" text="D">
      <formula>NOT(ISERROR(SEARCH("D",G5)))</formula>
    </cfRule>
  </conditionalFormatting>
  <conditionalFormatting sqref="K1:K21 J22 K77:K1048576">
    <cfRule type="containsText" dxfId="47" priority="9" operator="containsText" text="D">
      <formula>NOT(ISERROR(SEARCH("D",J1)))</formula>
    </cfRule>
    <cfRule type="containsText" dxfId="46" priority="10" operator="containsText" text="F">
      <formula>NOT(ISERROR(SEARCH("F",J1)))</formula>
    </cfRule>
    <cfRule type="containsText" dxfId="45" priority="11" operator="containsText" text="S">
      <formula>NOT(ISERROR(SEARCH("S",J1)))</formula>
    </cfRule>
    <cfRule type="containsText" dxfId="44" priority="12" operator="containsText" text="A">
      <formula>NOT(ISERROR(SEARCH("A",J1)))</formula>
    </cfRule>
  </conditionalFormatting>
  <conditionalFormatting sqref="K24:K28 K30:K66 K68:K74">
    <cfRule type="containsText" dxfId="43" priority="42" operator="containsText" text="D">
      <formula>NOT(ISERROR(SEARCH("D",K24)))</formula>
    </cfRule>
    <cfRule type="containsText" dxfId="42" priority="43" operator="containsText" text="F">
      <formula>NOT(ISERROR(SEARCH("F",K24)))</formula>
    </cfRule>
    <cfRule type="containsText" dxfId="41" priority="44" operator="containsText" text="S">
      <formula>NOT(ISERROR(SEARCH("S",K24)))</formula>
    </cfRule>
    <cfRule type="containsText" dxfId="40" priority="45" operator="containsText" text="A">
      <formula>NOT(ISERROR(SEARCH("A",K24)))</formula>
    </cfRule>
  </conditionalFormatting>
  <printOptions horizontalCentered="1"/>
  <pageMargins left="0" right="0" top="0.39370078740157483" bottom="0" header="0" footer="0"/>
  <pageSetup paperSize="9" scale="72" fitToHeight="0" orientation="portrait" r:id="rId1"/>
  <rowBreaks count="1" manualBreakCount="1">
    <brk id="54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D28:J28</xm:sqref>
        </x14:conditionalFormatting>
        <x14:conditionalFormatting xmlns:xm="http://schemas.microsoft.com/office/excel/2006/main">
          <x14:cfRule type="iconSet" priority="4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D53:J53</xm:sqref>
        </x14:conditionalFormatting>
        <x14:conditionalFormatting xmlns:xm="http://schemas.microsoft.com/office/excel/2006/main">
          <x14:cfRule type="iconSet" priority="14" id="{8D835FF4-06A0-4F2F-A0E4-A1E47940D9D2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D196:J205</xm:sqref>
        </x14:conditionalFormatting>
        <x14:conditionalFormatting xmlns:xm="http://schemas.microsoft.com/office/excel/2006/main">
          <x14:cfRule type="iconSet" priority="4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D206:J207</xm:sqref>
        </x14:conditionalFormatting>
        <x14:conditionalFormatting xmlns:xm="http://schemas.microsoft.com/office/excel/2006/main">
          <x14:cfRule type="iconSet" priority="13" id="{D5F39385-87A2-4C98-BCBB-8DA2EFEA913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K21</xm:sqref>
        </x14:conditionalFormatting>
        <x14:conditionalFormatting xmlns:xm="http://schemas.microsoft.com/office/excel/2006/main">
          <x14:cfRule type="iconSet" priority="5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K34:K39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>
    <row r="1" spans="1:1">
      <c r="A1" t="s">
        <v>209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73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47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>
      <c r="A3" s="41" t="s">
        <v>164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9" t="s">
        <v>38</v>
      </c>
      <c r="B4" s="139" t="s">
        <v>150</v>
      </c>
      <c r="C4" s="139" t="s">
        <v>1</v>
      </c>
      <c r="D4" s="139" t="s">
        <v>10</v>
      </c>
      <c r="E4" s="140" t="s">
        <v>149</v>
      </c>
      <c r="F4" s="126" t="s">
        <v>45</v>
      </c>
      <c r="G4" s="150" t="s">
        <v>154</v>
      </c>
      <c r="H4" s="126" t="s">
        <v>63</v>
      </c>
      <c r="I4" s="126" t="s">
        <v>3</v>
      </c>
      <c r="J4" s="125" t="s">
        <v>11</v>
      </c>
      <c r="K4" s="125" t="s">
        <v>12</v>
      </c>
      <c r="L4" s="125" t="s">
        <v>13</v>
      </c>
      <c r="M4" s="125" t="s">
        <v>15</v>
      </c>
      <c r="N4" s="231" t="s">
        <v>6</v>
      </c>
      <c r="O4" s="231" t="s">
        <v>7</v>
      </c>
      <c r="P4" s="231" t="s">
        <v>26</v>
      </c>
      <c r="Q4" s="231" t="s">
        <v>14</v>
      </c>
      <c r="R4" s="231" t="s">
        <v>46</v>
      </c>
      <c r="S4" s="151" t="s">
        <v>43</v>
      </c>
      <c r="T4" s="151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9" t="s">
        <v>39</v>
      </c>
      <c r="AQ4" s="99" t="s">
        <v>27</v>
      </c>
      <c r="AR4" s="99" t="s">
        <v>40</v>
      </c>
      <c r="AS4" s="99" t="s">
        <v>41</v>
      </c>
      <c r="AT4" s="99" t="s">
        <v>6</v>
      </c>
      <c r="AU4" s="99" t="s">
        <v>7</v>
      </c>
      <c r="AV4" s="99" t="s">
        <v>28</v>
      </c>
      <c r="AW4" s="99" t="s">
        <v>18</v>
      </c>
      <c r="AX4" s="100" t="s">
        <v>60</v>
      </c>
      <c r="AY4" s="99" t="s">
        <v>90</v>
      </c>
      <c r="AZ4" s="99" t="s">
        <v>65</v>
      </c>
      <c r="BA4" s="99" t="s">
        <v>132</v>
      </c>
      <c r="BB4" t="s">
        <v>140</v>
      </c>
      <c r="BC4" t="s">
        <v>141</v>
      </c>
      <c r="BD4" t="s">
        <v>114</v>
      </c>
      <c r="BE4" t="s">
        <v>142</v>
      </c>
      <c r="BF4" t="s">
        <v>143</v>
      </c>
      <c r="BG4" t="s">
        <v>90</v>
      </c>
      <c r="BH4" t="s">
        <v>142</v>
      </c>
      <c r="BI4" t="s">
        <v>143</v>
      </c>
      <c r="BJ4" t="s">
        <v>90</v>
      </c>
      <c r="BL4" t="s">
        <v>144</v>
      </c>
      <c r="BM4" t="s">
        <v>145</v>
      </c>
      <c r="BN4" t="s">
        <v>146</v>
      </c>
    </row>
    <row r="5" spans="1:66">
      <c r="A5" s="144" t="str">
        <f>W5</f>
        <v>해성운수</v>
      </c>
      <c r="B5" s="144" t="str">
        <f>X5</f>
        <v>24</v>
      </c>
      <c r="C5" s="145" t="str">
        <f>Y5</f>
        <v>70바3856</v>
      </c>
      <c r="D5" s="133" t="str">
        <f>Z5</f>
        <v>대형</v>
      </c>
      <c r="E5" s="129" t="str">
        <f>AZ5</f>
        <v>A</v>
      </c>
      <c r="F5" s="152">
        <f>G5/H5</f>
        <v>0.96038461538461528</v>
      </c>
      <c r="G5" s="153">
        <f>AE5</f>
        <v>2.4969999999999999</v>
      </c>
      <c r="H5" s="154">
        <f>AF5</f>
        <v>2.6</v>
      </c>
      <c r="I5" s="155">
        <f>AC5</f>
        <v>4866.1080000000002</v>
      </c>
      <c r="J5" s="156">
        <f>AI5/AH5</f>
        <v>2.3670418343188823E-2</v>
      </c>
      <c r="K5" s="156">
        <f>AJ5/AH5</f>
        <v>0.43146556783423667</v>
      </c>
      <c r="L5" s="156">
        <f>AK5/AC5</f>
        <v>0.23879453559189395</v>
      </c>
      <c r="M5" s="157">
        <f>AG5</f>
        <v>12.67</v>
      </c>
      <c r="N5" s="158">
        <f>IF(AW5=0,AT5,"속도계이상")</f>
        <v>0.45200000000000001</v>
      </c>
      <c r="O5" s="158">
        <f>IF(AW5=0,AU5,"속도계이상")</f>
        <v>12.452999999999999</v>
      </c>
      <c r="P5" s="159">
        <f>AQ5/60</f>
        <v>0</v>
      </c>
      <c r="Q5" s="160">
        <f>AN5</f>
        <v>80</v>
      </c>
      <c r="R5" s="161">
        <f>AC5/(AH5-AI5-AJ5)</f>
        <v>25.17989812571798</v>
      </c>
      <c r="S5" s="146">
        <f>IF(AW5=0,AL5,"속도계이상")</f>
        <v>22</v>
      </c>
      <c r="T5" s="146">
        <f>IF(AW5=0,AM5,"속도계이상")</f>
        <v>606</v>
      </c>
      <c r="U5" t="s">
        <v>118</v>
      </c>
      <c r="V5" s="5" t="s">
        <v>119</v>
      </c>
      <c r="W5" t="s">
        <v>118</v>
      </c>
      <c r="X5" s="5" t="s">
        <v>119</v>
      </c>
      <c r="Y5" t="s">
        <v>212</v>
      </c>
      <c r="Z5" t="s">
        <v>147</v>
      </c>
      <c r="AA5" t="s">
        <v>48</v>
      </c>
      <c r="AB5">
        <v>534</v>
      </c>
      <c r="AC5" s="1">
        <v>4866.1080000000002</v>
      </c>
      <c r="AD5" s="1">
        <v>1949.0650000000001</v>
      </c>
      <c r="AE5" s="28">
        <v>2.4969999999999999</v>
      </c>
      <c r="AF5">
        <v>2.6</v>
      </c>
      <c r="AG5">
        <v>12.67</v>
      </c>
      <c r="AH5">
        <v>354.68240900000001</v>
      </c>
      <c r="AI5">
        <v>8.3954810000000002</v>
      </c>
      <c r="AJ5">
        <v>153.03324699999999</v>
      </c>
      <c r="AK5">
        <v>1162</v>
      </c>
      <c r="AL5">
        <v>22</v>
      </c>
      <c r="AM5">
        <v>606</v>
      </c>
      <c r="AN5">
        <v>80</v>
      </c>
      <c r="AO5">
        <v>13.719620000000001</v>
      </c>
      <c r="AP5">
        <v>2150.1</v>
      </c>
      <c r="AQ5">
        <v>0</v>
      </c>
      <c r="AR5">
        <v>122</v>
      </c>
      <c r="AS5">
        <v>81392</v>
      </c>
      <c r="AT5">
        <v>0.45200000000000001</v>
      </c>
      <c r="AU5">
        <v>12.452999999999999</v>
      </c>
      <c r="AV5">
        <v>44806</v>
      </c>
      <c r="AW5">
        <v>0</v>
      </c>
      <c r="AX5" s="29">
        <v>0.65</v>
      </c>
      <c r="AY5">
        <v>0.96038461538461528</v>
      </c>
      <c r="AZ5" t="s">
        <v>66</v>
      </c>
      <c r="BA5" t="s">
        <v>213</v>
      </c>
      <c r="BB5">
        <v>3</v>
      </c>
      <c r="BC5" t="s">
        <v>600</v>
      </c>
      <c r="BD5">
        <v>10</v>
      </c>
      <c r="BE5">
        <v>113504.37299999999</v>
      </c>
      <c r="BF5">
        <v>4.2871546455747575E-2</v>
      </c>
      <c r="BG5">
        <v>4.1173173653846803E-2</v>
      </c>
      <c r="BH5">
        <v>282351.07299999997</v>
      </c>
      <c r="BI5">
        <v>1.7234246529674074E-2</v>
      </c>
      <c r="BJ5">
        <v>1.6551505224844675E-2</v>
      </c>
      <c r="BK5">
        <v>1</v>
      </c>
      <c r="BL5" t="s">
        <v>69</v>
      </c>
      <c r="BM5">
        <v>2</v>
      </c>
      <c r="BN5" t="s">
        <v>562</v>
      </c>
    </row>
    <row r="6" spans="1:66">
      <c r="A6" s="141" t="str">
        <f t="shared" ref="A6:A7" si="0">W6</f>
        <v>해성운수</v>
      </c>
      <c r="B6" s="141" t="str">
        <f t="shared" ref="B6:B51" si="1">X6</f>
        <v>24</v>
      </c>
      <c r="C6" s="142" t="str">
        <f t="shared" ref="C6:C7" si="2">Y6</f>
        <v>70바3857</v>
      </c>
      <c r="D6" s="116" t="str">
        <f t="shared" ref="D6:D7" si="3">Z6</f>
        <v>대형</v>
      </c>
      <c r="E6" s="112" t="str">
        <f>AZ6</f>
        <v>A</v>
      </c>
      <c r="F6" s="162">
        <f>G6/H6</f>
        <v>0.97384615384615381</v>
      </c>
      <c r="G6" s="163">
        <f>AE6</f>
        <v>2.532</v>
      </c>
      <c r="H6" s="164">
        <f>AF6</f>
        <v>2.6</v>
      </c>
      <c r="I6" s="165">
        <f t="shared" ref="I6:I7" si="4">AC6</f>
        <v>5532.5349999999999</v>
      </c>
      <c r="J6" s="166">
        <f t="shared" ref="J6:J7" si="5">AI6/AH6</f>
        <v>1.3083853720615874E-2</v>
      </c>
      <c r="K6" s="166">
        <f t="shared" ref="K6:K7" si="6">AJ6/AH6</f>
        <v>0.37941039344653882</v>
      </c>
      <c r="L6" s="166">
        <f t="shared" ref="L6:L7" si="7">AK6/AC6</f>
        <v>0.20587307626612394</v>
      </c>
      <c r="M6" s="167">
        <f t="shared" ref="M6:M7" si="8">AG6</f>
        <v>13.625999999999999</v>
      </c>
      <c r="N6" s="168">
        <f t="shared" ref="N6:N7" si="9">IF(AW6=0,AT6,"속도계이상")</f>
        <v>0.32500000000000001</v>
      </c>
      <c r="O6" s="168">
        <f t="shared" ref="O6:O7" si="10">IF(AW6=0,AU6,"속도계이상")</f>
        <v>10.755000000000001</v>
      </c>
      <c r="P6" s="169">
        <f t="shared" ref="P6:P7" si="11">AQ6/60</f>
        <v>9.6666666666666665E-2</v>
      </c>
      <c r="Q6" s="170">
        <f t="shared" ref="Q6:Q7" si="12">AN6</f>
        <v>86</v>
      </c>
      <c r="R6" s="171">
        <f t="shared" ref="R6:R7" si="13">AC6/(AH6-AI6-AJ6)</f>
        <v>25.228910615554348</v>
      </c>
      <c r="S6" s="143">
        <f t="shared" ref="S6:S7" si="14">IF(AW6=0,AL6,"속도계이상")</f>
        <v>18</v>
      </c>
      <c r="T6" s="143">
        <f t="shared" ref="T6:T7" si="15">IF(AW6=0,AM6,"속도계이상")</f>
        <v>595</v>
      </c>
      <c r="U6" t="s">
        <v>118</v>
      </c>
      <c r="V6" s="5" t="s">
        <v>119</v>
      </c>
      <c r="W6" t="s">
        <v>118</v>
      </c>
      <c r="X6" s="5" t="s">
        <v>119</v>
      </c>
      <c r="Y6" t="s">
        <v>214</v>
      </c>
      <c r="Z6" t="s">
        <v>147</v>
      </c>
      <c r="AA6" t="s">
        <v>48</v>
      </c>
      <c r="AB6">
        <v>534</v>
      </c>
      <c r="AC6" s="1">
        <v>5532.5349999999999</v>
      </c>
      <c r="AD6" s="1">
        <v>2184.8209999999999</v>
      </c>
      <c r="AE6" s="28">
        <v>2.532</v>
      </c>
      <c r="AF6">
        <v>2.6</v>
      </c>
      <c r="AG6">
        <v>13.625999999999999</v>
      </c>
      <c r="AH6">
        <v>360.97346399999998</v>
      </c>
      <c r="AI6">
        <v>4.7229239999999999</v>
      </c>
      <c r="AJ6">
        <v>136.95708400000001</v>
      </c>
      <c r="AK6">
        <v>1139</v>
      </c>
      <c r="AL6">
        <v>18</v>
      </c>
      <c r="AM6">
        <v>595</v>
      </c>
      <c r="AN6">
        <v>86</v>
      </c>
      <c r="AO6">
        <v>15.326708</v>
      </c>
      <c r="AP6">
        <v>719.5</v>
      </c>
      <c r="AQ6">
        <v>5.8</v>
      </c>
      <c r="AR6">
        <v>21</v>
      </c>
      <c r="AS6">
        <v>14033</v>
      </c>
      <c r="AT6">
        <v>0.32500000000000001</v>
      </c>
      <c r="AU6">
        <v>10.755000000000001</v>
      </c>
      <c r="AV6">
        <v>47528</v>
      </c>
      <c r="AW6">
        <v>0</v>
      </c>
      <c r="AX6" s="29">
        <v>0.69</v>
      </c>
      <c r="AY6">
        <v>0.97384615384615381</v>
      </c>
      <c r="AZ6" t="s">
        <v>66</v>
      </c>
      <c r="BA6" t="s">
        <v>213</v>
      </c>
      <c r="BB6">
        <v>2</v>
      </c>
      <c r="BC6" t="s">
        <v>563</v>
      </c>
      <c r="BD6">
        <v>13</v>
      </c>
      <c r="BE6">
        <v>113504.37299999999</v>
      </c>
      <c r="BF6">
        <v>4.8742923763827148E-2</v>
      </c>
      <c r="BG6">
        <v>4.7468108834619362E-2</v>
      </c>
      <c r="BH6">
        <v>282351.07299999997</v>
      </c>
      <c r="BI6">
        <v>1.9594524438021173E-2</v>
      </c>
      <c r="BJ6">
        <v>1.9082052260411389E-2</v>
      </c>
      <c r="BK6">
        <v>1</v>
      </c>
      <c r="BL6" t="s">
        <v>68</v>
      </c>
      <c r="BM6">
        <v>1</v>
      </c>
      <c r="BN6" t="s">
        <v>562</v>
      </c>
    </row>
    <row r="7" spans="1:66">
      <c r="A7" s="144" t="str">
        <f t="shared" si="0"/>
        <v>해성운수</v>
      </c>
      <c r="B7" s="144" t="str">
        <f t="shared" si="1"/>
        <v>24</v>
      </c>
      <c r="C7" s="145" t="str">
        <f t="shared" si="2"/>
        <v>70바3858</v>
      </c>
      <c r="D7" s="133" t="str">
        <f t="shared" si="3"/>
        <v>대형</v>
      </c>
      <c r="E7" s="129" t="str">
        <f t="shared" ref="E7:E50" si="16">AZ7</f>
        <v>A</v>
      </c>
      <c r="F7" s="152">
        <f t="shared" ref="F7:F50" si="17">G7/H7</f>
        <v>0.95583333333333342</v>
      </c>
      <c r="G7" s="153">
        <f t="shared" ref="G7:G50" si="18">AE7</f>
        <v>2.294</v>
      </c>
      <c r="H7" s="154">
        <f t="shared" ref="H7:H50" si="19">AF7</f>
        <v>2.4</v>
      </c>
      <c r="I7" s="155">
        <f t="shared" si="4"/>
        <v>2128.5909999999999</v>
      </c>
      <c r="J7" s="156">
        <f t="shared" si="5"/>
        <v>1.8293681377654154E-2</v>
      </c>
      <c r="K7" s="156">
        <f t="shared" si="6"/>
        <v>0.39291300253961925</v>
      </c>
      <c r="L7" s="156">
        <f t="shared" si="7"/>
        <v>0.27858804251262925</v>
      </c>
      <c r="M7" s="157">
        <f t="shared" si="8"/>
        <v>14.36</v>
      </c>
      <c r="N7" s="158">
        <f t="shared" si="9"/>
        <v>1.1279999999999999</v>
      </c>
      <c r="O7" s="158">
        <f t="shared" si="10"/>
        <v>8.4090000000000007</v>
      </c>
      <c r="P7" s="159">
        <f t="shared" si="11"/>
        <v>0.10833333333333334</v>
      </c>
      <c r="Q7" s="160">
        <f t="shared" si="12"/>
        <v>83</v>
      </c>
      <c r="R7" s="161">
        <f t="shared" si="13"/>
        <v>24.746885411798171</v>
      </c>
      <c r="S7" s="146">
        <f t="shared" si="14"/>
        <v>24</v>
      </c>
      <c r="T7" s="146">
        <f t="shared" si="15"/>
        <v>179</v>
      </c>
      <c r="U7" t="s">
        <v>118</v>
      </c>
      <c r="V7" t="s">
        <v>119</v>
      </c>
      <c r="W7" s="4" t="s">
        <v>118</v>
      </c>
      <c r="X7" t="s">
        <v>119</v>
      </c>
      <c r="Y7" s="4" t="s">
        <v>601</v>
      </c>
      <c r="Z7" s="4" t="s">
        <v>147</v>
      </c>
      <c r="AA7" s="4" t="s">
        <v>48</v>
      </c>
      <c r="AB7" s="4">
        <v>534</v>
      </c>
      <c r="AC7" s="4">
        <v>2128.5909999999999</v>
      </c>
      <c r="AD7" s="4">
        <v>927.83399999999995</v>
      </c>
      <c r="AE7" s="4">
        <v>2.294</v>
      </c>
      <c r="AF7" s="4">
        <v>2.4</v>
      </c>
      <c r="AG7" s="4">
        <v>14.36</v>
      </c>
      <c r="AH7" s="4">
        <v>146.08606900000001</v>
      </c>
      <c r="AI7" s="4">
        <v>2.6724519999999998</v>
      </c>
      <c r="AJ7" s="4">
        <v>57.399115999999999</v>
      </c>
      <c r="AK7" s="4">
        <v>593</v>
      </c>
      <c r="AL7" s="4">
        <v>24</v>
      </c>
      <c r="AM7" s="4">
        <v>179</v>
      </c>
      <c r="AN7" s="4">
        <v>83</v>
      </c>
      <c r="AO7" s="4">
        <v>14.5708</v>
      </c>
      <c r="AP7" s="4">
        <v>296.8</v>
      </c>
      <c r="AQ7" s="4">
        <v>6.5</v>
      </c>
      <c r="AR7" s="4">
        <v>23</v>
      </c>
      <c r="AS7" s="4">
        <v>9182</v>
      </c>
      <c r="AT7" s="4">
        <v>1.1279999999999999</v>
      </c>
      <c r="AU7" s="4">
        <v>8.4090000000000007</v>
      </c>
      <c r="AV7" s="4">
        <v>18866</v>
      </c>
      <c r="AW7" s="4">
        <v>0</v>
      </c>
      <c r="AX7" s="30">
        <v>0.66</v>
      </c>
      <c r="AY7">
        <v>0.95583333333333342</v>
      </c>
      <c r="AZ7" t="s">
        <v>66</v>
      </c>
      <c r="BA7" t="s">
        <v>213</v>
      </c>
      <c r="BB7">
        <v>4</v>
      </c>
      <c r="BC7" t="s">
        <v>602</v>
      </c>
      <c r="BD7">
        <v>6</v>
      </c>
      <c r="BE7">
        <v>113504.37299999999</v>
      </c>
      <c r="BF7">
        <v>1.8753383184628492E-2</v>
      </c>
      <c r="BG7">
        <v>1.7925108760640737E-2</v>
      </c>
      <c r="BH7">
        <v>282351.07299999997</v>
      </c>
      <c r="BI7">
        <v>7.5388096718867438E-3</v>
      </c>
      <c r="BJ7">
        <v>7.2058455780450803E-3</v>
      </c>
      <c r="BK7">
        <v>1</v>
      </c>
      <c r="BL7" t="s">
        <v>210</v>
      </c>
      <c r="BM7" t="s">
        <v>211</v>
      </c>
      <c r="BN7" t="s">
        <v>210</v>
      </c>
    </row>
    <row r="8" spans="1:66">
      <c r="A8" s="141" t="str">
        <f t="shared" ref="A8:A50" si="20">W8</f>
        <v>해성운수</v>
      </c>
      <c r="B8" s="141" t="str">
        <f t="shared" si="1"/>
        <v>24</v>
      </c>
      <c r="C8" s="142" t="str">
        <f t="shared" ref="C8:C50" si="21">Y8</f>
        <v>70바3859</v>
      </c>
      <c r="D8" s="116" t="str">
        <f t="shared" ref="D8:D50" si="22">Z8</f>
        <v>대형</v>
      </c>
      <c r="E8" s="112" t="str">
        <f t="shared" si="16"/>
        <v>B</v>
      </c>
      <c r="F8" s="162">
        <f t="shared" si="17"/>
        <v>0.91538461538461535</v>
      </c>
      <c r="G8" s="163">
        <f t="shared" si="18"/>
        <v>2.38</v>
      </c>
      <c r="H8" s="164">
        <f t="shared" si="19"/>
        <v>2.6</v>
      </c>
      <c r="I8" s="165">
        <f t="shared" ref="I8:I50" si="23">AC8</f>
        <v>6217.7730000000001</v>
      </c>
      <c r="J8" s="166">
        <f t="shared" ref="J8:J50" si="24">AI8/AH8</f>
        <v>2.2727881455500868E-2</v>
      </c>
      <c r="K8" s="166">
        <f t="shared" ref="K8:K50" si="25">AJ8/AH8</f>
        <v>0.37198384779744503</v>
      </c>
      <c r="L8" s="166">
        <f t="shared" ref="L8:L50" si="26">AK8/AC8</f>
        <v>0.18318455820114371</v>
      </c>
      <c r="M8" s="167">
        <f t="shared" ref="M8:M50" si="27">AG8</f>
        <v>13.359</v>
      </c>
      <c r="N8" s="168">
        <f t="shared" ref="N8:N50" si="28">IF(AW8=0,AT8,"속도계이상")</f>
        <v>0.28899999999999998</v>
      </c>
      <c r="O8" s="168">
        <f t="shared" ref="O8:O50" si="29">IF(AW8=0,AU8,"속도계이상")</f>
        <v>8.6530000000000005</v>
      </c>
      <c r="P8" s="169">
        <f t="shared" ref="P8:P50" si="30">AQ8/60</f>
        <v>0</v>
      </c>
      <c r="Q8" s="170">
        <f t="shared" ref="Q8:Q50" si="31">AN8</f>
        <v>83</v>
      </c>
      <c r="R8" s="171">
        <f t="shared" ref="R8:R50" si="32">AC8/(AH8-AI8-AJ8)</f>
        <v>25.241910610073056</v>
      </c>
      <c r="S8" s="143">
        <f t="shared" ref="S8:S50" si="33">IF(AW8=0,AL8,"속도계이상")</f>
        <v>18</v>
      </c>
      <c r="T8" s="143">
        <f t="shared" ref="T8:T50" si="34">IF(AW8=0,AM8,"속도계이상")</f>
        <v>538</v>
      </c>
      <c r="U8" t="s">
        <v>118</v>
      </c>
      <c r="V8" s="5" t="s">
        <v>119</v>
      </c>
      <c r="W8" t="s">
        <v>118</v>
      </c>
      <c r="X8" s="5" t="s">
        <v>119</v>
      </c>
      <c r="Y8" t="s">
        <v>215</v>
      </c>
      <c r="Z8" t="s">
        <v>147</v>
      </c>
      <c r="AA8" t="s">
        <v>48</v>
      </c>
      <c r="AB8">
        <v>534</v>
      </c>
      <c r="AC8" s="1">
        <v>6217.7730000000001</v>
      </c>
      <c r="AD8" s="1">
        <v>2612.0590000000002</v>
      </c>
      <c r="AE8" s="28">
        <v>2.38</v>
      </c>
      <c r="AF8">
        <v>2.6</v>
      </c>
      <c r="AG8">
        <v>13.359</v>
      </c>
      <c r="AH8">
        <v>406.95873999999998</v>
      </c>
      <c r="AI8">
        <v>9.2493099999999995</v>
      </c>
      <c r="AJ8">
        <v>151.38207800000001</v>
      </c>
      <c r="AK8">
        <v>1139</v>
      </c>
      <c r="AL8">
        <v>18</v>
      </c>
      <c r="AM8">
        <v>538</v>
      </c>
      <c r="AN8">
        <v>83</v>
      </c>
      <c r="AO8">
        <v>15.278632</v>
      </c>
      <c r="AP8">
        <v>352.9</v>
      </c>
      <c r="AQ8">
        <v>0</v>
      </c>
      <c r="AR8">
        <v>19</v>
      </c>
      <c r="AS8">
        <v>9313</v>
      </c>
      <c r="AT8">
        <v>0.28899999999999998</v>
      </c>
      <c r="AU8">
        <v>8.6530000000000005</v>
      </c>
      <c r="AV8">
        <v>49121</v>
      </c>
      <c r="AW8">
        <v>0</v>
      </c>
      <c r="AX8" s="29">
        <v>0.64</v>
      </c>
      <c r="AY8">
        <v>0.91538461538461535</v>
      </c>
      <c r="AZ8" t="s">
        <v>68</v>
      </c>
      <c r="BA8" t="s">
        <v>213</v>
      </c>
      <c r="BB8">
        <v>6</v>
      </c>
      <c r="BC8" t="s">
        <v>560</v>
      </c>
      <c r="BD8">
        <v>16</v>
      </c>
      <c r="BE8">
        <v>113504.37299999999</v>
      </c>
      <c r="BF8">
        <v>5.4780030369402599E-2</v>
      </c>
      <c r="BG8">
        <v>5.0144797030453145E-2</v>
      </c>
      <c r="BH8">
        <v>282351.07299999997</v>
      </c>
      <c r="BI8">
        <v>2.2021425078841476E-2</v>
      </c>
      <c r="BJ8">
        <v>2.0158073726016426E-2</v>
      </c>
      <c r="BK8">
        <v>1</v>
      </c>
      <c r="BL8" t="s">
        <v>70</v>
      </c>
      <c r="BM8">
        <v>3</v>
      </c>
      <c r="BN8" t="s">
        <v>562</v>
      </c>
    </row>
    <row r="9" spans="1:66">
      <c r="A9" s="144" t="str">
        <f t="shared" si="20"/>
        <v>해성운수</v>
      </c>
      <c r="B9" s="144" t="str">
        <f t="shared" si="1"/>
        <v>24</v>
      </c>
      <c r="C9" s="145" t="str">
        <f t="shared" si="21"/>
        <v>70바3860</v>
      </c>
      <c r="D9" s="133" t="str">
        <f t="shared" si="22"/>
        <v>대형</v>
      </c>
      <c r="E9" s="129" t="str">
        <f t="shared" si="16"/>
        <v>A</v>
      </c>
      <c r="F9" s="152">
        <f t="shared" si="17"/>
        <v>0.98750000000000004</v>
      </c>
      <c r="G9" s="153">
        <f t="shared" si="18"/>
        <v>2.37</v>
      </c>
      <c r="H9" s="154">
        <f t="shared" si="19"/>
        <v>2.4</v>
      </c>
      <c r="I9" s="155">
        <f t="shared" si="23"/>
        <v>6133.5010000000002</v>
      </c>
      <c r="J9" s="156">
        <f t="shared" si="24"/>
        <v>1.3360784248386689E-2</v>
      </c>
      <c r="K9" s="156">
        <f t="shared" si="25"/>
        <v>0.36998647691479941</v>
      </c>
      <c r="L9" s="156">
        <f t="shared" si="26"/>
        <v>0.17803861122709524</v>
      </c>
      <c r="M9" s="157">
        <f t="shared" si="27"/>
        <v>12.308999999999999</v>
      </c>
      <c r="N9" s="158">
        <f t="shared" si="28"/>
        <v>0.505</v>
      </c>
      <c r="O9" s="158">
        <f t="shared" si="29"/>
        <v>10.826000000000001</v>
      </c>
      <c r="P9" s="159">
        <f t="shared" si="30"/>
        <v>0.1</v>
      </c>
      <c r="Q9" s="160">
        <f t="shared" si="31"/>
        <v>84</v>
      </c>
      <c r="R9" s="161">
        <f t="shared" si="32"/>
        <v>25.4291241213982</v>
      </c>
      <c r="S9" s="146">
        <f t="shared" si="33"/>
        <v>31</v>
      </c>
      <c r="T9" s="146">
        <f t="shared" si="34"/>
        <v>664</v>
      </c>
      <c r="U9" t="s">
        <v>118</v>
      </c>
      <c r="V9" s="5" t="s">
        <v>119</v>
      </c>
      <c r="W9" t="s">
        <v>118</v>
      </c>
      <c r="X9" s="5" t="s">
        <v>119</v>
      </c>
      <c r="Y9" t="s">
        <v>216</v>
      </c>
      <c r="Z9" t="s">
        <v>147</v>
      </c>
      <c r="AA9" t="s">
        <v>48</v>
      </c>
      <c r="AB9">
        <v>534</v>
      </c>
      <c r="AC9" s="1">
        <v>6133.5010000000002</v>
      </c>
      <c r="AD9" s="1">
        <v>2587.64</v>
      </c>
      <c r="AE9" s="28">
        <v>2.37</v>
      </c>
      <c r="AF9">
        <v>2.4</v>
      </c>
      <c r="AG9">
        <v>12.308999999999999</v>
      </c>
      <c r="AH9">
        <v>391.143731</v>
      </c>
      <c r="AI9">
        <v>5.2259869999999999</v>
      </c>
      <c r="AJ9">
        <v>144.71789100000001</v>
      </c>
      <c r="AK9">
        <v>1092</v>
      </c>
      <c r="AL9">
        <v>31</v>
      </c>
      <c r="AM9">
        <v>664</v>
      </c>
      <c r="AN9">
        <v>84</v>
      </c>
      <c r="AO9">
        <v>15.680939</v>
      </c>
      <c r="AP9">
        <v>494.5</v>
      </c>
      <c r="AQ9">
        <v>6</v>
      </c>
      <c r="AR9">
        <v>27</v>
      </c>
      <c r="AS9">
        <v>9533</v>
      </c>
      <c r="AT9">
        <v>0.505</v>
      </c>
      <c r="AU9">
        <v>10.826000000000001</v>
      </c>
      <c r="AV9">
        <v>50169</v>
      </c>
      <c r="AW9">
        <v>0</v>
      </c>
      <c r="AX9" s="29">
        <v>0.6</v>
      </c>
      <c r="AY9">
        <v>0.98750000000000004</v>
      </c>
      <c r="AZ9" t="s">
        <v>66</v>
      </c>
      <c r="BA9" t="s">
        <v>213</v>
      </c>
      <c r="BB9">
        <v>1</v>
      </c>
      <c r="BC9" t="s">
        <v>561</v>
      </c>
      <c r="BD9">
        <v>20</v>
      </c>
      <c r="BE9">
        <v>113504.37299999999</v>
      </c>
      <c r="BF9">
        <v>5.4037574393719617E-2</v>
      </c>
      <c r="BG9">
        <v>5.3362104713798125E-2</v>
      </c>
      <c r="BH9">
        <v>282351.07299999997</v>
      </c>
      <c r="BI9">
        <v>2.1722959770724869E-2</v>
      </c>
      <c r="BJ9">
        <v>2.1451422773590811E-2</v>
      </c>
      <c r="BK9">
        <v>1</v>
      </c>
      <c r="BL9" t="s">
        <v>68</v>
      </c>
      <c r="BM9">
        <v>1</v>
      </c>
      <c r="BN9" t="s">
        <v>562</v>
      </c>
    </row>
    <row r="10" spans="1:66">
      <c r="A10" s="141" t="str">
        <f t="shared" si="20"/>
        <v>해성운수</v>
      </c>
      <c r="B10" s="141" t="str">
        <f t="shared" si="1"/>
        <v>24</v>
      </c>
      <c r="C10" s="142" t="str">
        <f t="shared" si="21"/>
        <v>70바3861</v>
      </c>
      <c r="D10" s="116" t="str">
        <f t="shared" si="22"/>
        <v>대형</v>
      </c>
      <c r="E10" s="112" t="str">
        <f t="shared" si="16"/>
        <v>A</v>
      </c>
      <c r="F10" s="162">
        <f t="shared" si="17"/>
        <v>0.95125000000000004</v>
      </c>
      <c r="G10" s="163">
        <f t="shared" si="18"/>
        <v>2.2829999999999999</v>
      </c>
      <c r="H10" s="164">
        <f t="shared" si="19"/>
        <v>2.4</v>
      </c>
      <c r="I10" s="165">
        <f t="shared" si="23"/>
        <v>6424.5110000000004</v>
      </c>
      <c r="J10" s="166">
        <f t="shared" si="24"/>
        <v>1.2797515731236195E-2</v>
      </c>
      <c r="K10" s="166">
        <f t="shared" si="25"/>
        <v>0.39385562129460366</v>
      </c>
      <c r="L10" s="166">
        <f t="shared" si="26"/>
        <v>0.24250872945816418</v>
      </c>
      <c r="M10" s="167">
        <f t="shared" si="27"/>
        <v>13.465999999999999</v>
      </c>
      <c r="N10" s="168">
        <f t="shared" si="28"/>
        <v>0.436</v>
      </c>
      <c r="O10" s="168">
        <f t="shared" si="29"/>
        <v>11.984999999999999</v>
      </c>
      <c r="P10" s="169">
        <f t="shared" si="30"/>
        <v>0</v>
      </c>
      <c r="Q10" s="170">
        <f t="shared" si="31"/>
        <v>76</v>
      </c>
      <c r="R10" s="171">
        <f t="shared" si="32"/>
        <v>25.95477996258381</v>
      </c>
      <c r="S10" s="143">
        <f t="shared" si="33"/>
        <v>28</v>
      </c>
      <c r="T10" s="143">
        <f t="shared" si="34"/>
        <v>770</v>
      </c>
      <c r="U10" t="s">
        <v>118</v>
      </c>
      <c r="V10" t="s">
        <v>119</v>
      </c>
      <c r="W10" s="4" t="s">
        <v>118</v>
      </c>
      <c r="X10" t="s">
        <v>119</v>
      </c>
      <c r="Y10" s="4" t="s">
        <v>218</v>
      </c>
      <c r="Z10" s="4" t="s">
        <v>147</v>
      </c>
      <c r="AA10" s="4" t="s">
        <v>48</v>
      </c>
      <c r="AB10" s="4">
        <v>534</v>
      </c>
      <c r="AC10" s="4">
        <v>6424.5110000000004</v>
      </c>
      <c r="AD10" s="4">
        <v>2814.3580000000002</v>
      </c>
      <c r="AE10" s="4">
        <v>2.2829999999999999</v>
      </c>
      <c r="AF10" s="4">
        <v>2.4</v>
      </c>
      <c r="AG10" s="4">
        <v>13.465999999999999</v>
      </c>
      <c r="AH10" s="4">
        <v>417.17096600000002</v>
      </c>
      <c r="AI10" s="4">
        <v>5.3387520000000004</v>
      </c>
      <c r="AJ10" s="4">
        <v>164.30512999999999</v>
      </c>
      <c r="AK10" s="4">
        <v>1558</v>
      </c>
      <c r="AL10" s="4">
        <v>28</v>
      </c>
      <c r="AM10" s="4">
        <v>770</v>
      </c>
      <c r="AN10" s="4">
        <v>76</v>
      </c>
      <c r="AO10" s="4">
        <v>15.400187000000001</v>
      </c>
      <c r="AP10" s="4">
        <v>253.7</v>
      </c>
      <c r="AQ10" s="4">
        <v>0</v>
      </c>
      <c r="AR10" s="4">
        <v>43</v>
      </c>
      <c r="AS10" s="4">
        <v>22116</v>
      </c>
      <c r="AT10" s="4">
        <v>0.436</v>
      </c>
      <c r="AU10" s="4">
        <v>11.984999999999999</v>
      </c>
      <c r="AV10" s="4">
        <v>56979</v>
      </c>
      <c r="AW10" s="4">
        <v>0</v>
      </c>
      <c r="AX10" s="30">
        <v>0.6</v>
      </c>
      <c r="AY10">
        <v>0.95125000000000004</v>
      </c>
      <c r="AZ10" t="s">
        <v>66</v>
      </c>
      <c r="BA10" t="s">
        <v>213</v>
      </c>
      <c r="BB10">
        <v>7</v>
      </c>
      <c r="BC10" t="s">
        <v>603</v>
      </c>
      <c r="BD10">
        <v>15</v>
      </c>
      <c r="BE10">
        <v>113504.37299999999</v>
      </c>
      <c r="BF10">
        <v>5.6601440369174152E-2</v>
      </c>
      <c r="BG10">
        <v>5.3842120151176912E-2</v>
      </c>
      <c r="BH10">
        <v>282351.07299999997</v>
      </c>
      <c r="BI10">
        <v>2.275362700675836E-2</v>
      </c>
      <c r="BJ10">
        <v>2.1644387690178891E-2</v>
      </c>
      <c r="BK10">
        <v>1</v>
      </c>
      <c r="BL10" t="s">
        <v>67</v>
      </c>
      <c r="BM10">
        <v>3</v>
      </c>
      <c r="BN10" t="s">
        <v>562</v>
      </c>
    </row>
    <row r="11" spans="1:66">
      <c r="A11" s="144" t="str">
        <f t="shared" si="20"/>
        <v>해성운수</v>
      </c>
      <c r="B11" s="144" t="str">
        <f t="shared" si="1"/>
        <v>24</v>
      </c>
      <c r="C11" s="145" t="str">
        <f t="shared" si="21"/>
        <v>70바3862</v>
      </c>
      <c r="D11" s="133" t="str">
        <f t="shared" si="22"/>
        <v>대형</v>
      </c>
      <c r="E11" s="129" t="str">
        <f t="shared" si="16"/>
        <v>C</v>
      </c>
      <c r="F11" s="152">
        <f t="shared" si="17"/>
        <v>0.86869565217391309</v>
      </c>
      <c r="G11" s="153">
        <f t="shared" si="18"/>
        <v>1.998</v>
      </c>
      <c r="H11" s="154">
        <f t="shared" si="19"/>
        <v>2.2999999999999998</v>
      </c>
      <c r="I11" s="155">
        <f t="shared" si="23"/>
        <v>6005.1729999999998</v>
      </c>
      <c r="J11" s="156">
        <f t="shared" si="24"/>
        <v>1.4676066609925077E-2</v>
      </c>
      <c r="K11" s="156">
        <f t="shared" si="25"/>
        <v>0.38458262759222622</v>
      </c>
      <c r="L11" s="156">
        <f t="shared" si="26"/>
        <v>0.19599768399678077</v>
      </c>
      <c r="M11" s="157">
        <f t="shared" si="27"/>
        <v>14.242000000000001</v>
      </c>
      <c r="N11" s="158">
        <f t="shared" si="28"/>
        <v>1.482</v>
      </c>
      <c r="O11" s="158">
        <f t="shared" si="29"/>
        <v>22.497</v>
      </c>
      <c r="P11" s="159">
        <f t="shared" si="30"/>
        <v>0</v>
      </c>
      <c r="Q11" s="160">
        <f t="shared" si="31"/>
        <v>75</v>
      </c>
      <c r="R11" s="161">
        <f t="shared" si="32"/>
        <v>24.390359904504965</v>
      </c>
      <c r="S11" s="146">
        <f t="shared" si="33"/>
        <v>89</v>
      </c>
      <c r="T11" s="146">
        <f t="shared" si="34"/>
        <v>1351</v>
      </c>
      <c r="U11" t="s">
        <v>118</v>
      </c>
      <c r="V11" s="5" t="s">
        <v>119</v>
      </c>
      <c r="W11" t="s">
        <v>118</v>
      </c>
      <c r="X11" s="5" t="s">
        <v>119</v>
      </c>
      <c r="Y11" t="s">
        <v>219</v>
      </c>
      <c r="Z11" t="s">
        <v>147</v>
      </c>
      <c r="AA11" t="s">
        <v>48</v>
      </c>
      <c r="AB11">
        <v>534</v>
      </c>
      <c r="AC11" s="1">
        <v>6005.1729999999998</v>
      </c>
      <c r="AD11" s="1">
        <v>3005.759</v>
      </c>
      <c r="AE11" s="28">
        <v>1.998</v>
      </c>
      <c r="AF11">
        <v>2.2999999999999998</v>
      </c>
      <c r="AG11">
        <v>14.242000000000001</v>
      </c>
      <c r="AH11">
        <v>409.845169</v>
      </c>
      <c r="AI11">
        <v>6.0149150000000002</v>
      </c>
      <c r="AJ11">
        <v>157.61933200000001</v>
      </c>
      <c r="AK11">
        <v>1177</v>
      </c>
      <c r="AL11">
        <v>89</v>
      </c>
      <c r="AM11">
        <v>1351</v>
      </c>
      <c r="AN11">
        <v>75</v>
      </c>
      <c r="AO11">
        <v>14.652296</v>
      </c>
      <c r="AP11">
        <v>408.9</v>
      </c>
      <c r="AQ11">
        <v>0</v>
      </c>
      <c r="AR11">
        <v>105</v>
      </c>
      <c r="AS11">
        <v>46365</v>
      </c>
      <c r="AT11">
        <v>1.482</v>
      </c>
      <c r="AU11">
        <v>22.497</v>
      </c>
      <c r="AV11">
        <v>630</v>
      </c>
      <c r="AW11">
        <v>0</v>
      </c>
      <c r="AX11" s="29">
        <v>0.57999999999999996</v>
      </c>
      <c r="AY11">
        <v>0.86869565217391309</v>
      </c>
      <c r="AZ11" t="s">
        <v>69</v>
      </c>
      <c r="BA11" t="s">
        <v>213</v>
      </c>
      <c r="BB11">
        <v>3</v>
      </c>
      <c r="BC11" t="s">
        <v>230</v>
      </c>
      <c r="BD11">
        <v>4</v>
      </c>
      <c r="BE11">
        <v>113504.37299999999</v>
      </c>
      <c r="BF11">
        <v>5.2906974782372482E-2</v>
      </c>
      <c r="BG11">
        <v>4.5960058963121837E-2</v>
      </c>
      <c r="BH11">
        <v>282351.07299999997</v>
      </c>
      <c r="BI11">
        <v>2.126846176355774E-2</v>
      </c>
      <c r="BJ11">
        <v>1.8475820262429724E-2</v>
      </c>
      <c r="BK11">
        <v>1</v>
      </c>
      <c r="BL11" t="s">
        <v>67</v>
      </c>
      <c r="BM11">
        <v>1</v>
      </c>
      <c r="BN11" t="s">
        <v>562</v>
      </c>
    </row>
    <row r="12" spans="1:66" s="2" customFormat="1">
      <c r="A12" s="141" t="str">
        <f t="shared" si="20"/>
        <v>해성운수</v>
      </c>
      <c r="B12" s="141" t="str">
        <f t="shared" si="1"/>
        <v>24</v>
      </c>
      <c r="C12" s="142" t="str">
        <f t="shared" si="21"/>
        <v>70바3863</v>
      </c>
      <c r="D12" s="116" t="str">
        <f t="shared" si="22"/>
        <v>대형</v>
      </c>
      <c r="E12" s="112" t="str">
        <f t="shared" si="16"/>
        <v>B</v>
      </c>
      <c r="F12" s="162">
        <f t="shared" si="17"/>
        <v>0.93739130434782625</v>
      </c>
      <c r="G12" s="163">
        <f t="shared" si="18"/>
        <v>2.1560000000000001</v>
      </c>
      <c r="H12" s="164">
        <f t="shared" si="19"/>
        <v>2.2999999999999998</v>
      </c>
      <c r="I12" s="165">
        <f t="shared" si="23"/>
        <v>5534.7830000000004</v>
      </c>
      <c r="J12" s="166">
        <f t="shared" si="24"/>
        <v>1.7494984767811781E-2</v>
      </c>
      <c r="K12" s="166">
        <f t="shared" si="25"/>
        <v>0.38987189553853474</v>
      </c>
      <c r="L12" s="166">
        <f t="shared" si="26"/>
        <v>0.24589943273295448</v>
      </c>
      <c r="M12" s="167">
        <f t="shared" si="27"/>
        <v>15.839</v>
      </c>
      <c r="N12" s="168">
        <f t="shared" si="28"/>
        <v>0.45200000000000001</v>
      </c>
      <c r="O12" s="168">
        <f t="shared" si="29"/>
        <v>8.9250000000000007</v>
      </c>
      <c r="P12" s="169">
        <f t="shared" si="30"/>
        <v>4.3333333333333335E-2</v>
      </c>
      <c r="Q12" s="170">
        <f t="shared" si="31"/>
        <v>85</v>
      </c>
      <c r="R12" s="171">
        <f t="shared" si="32"/>
        <v>25.641559720067693</v>
      </c>
      <c r="S12" s="143">
        <f t="shared" si="33"/>
        <v>25</v>
      </c>
      <c r="T12" s="143">
        <f t="shared" si="34"/>
        <v>494</v>
      </c>
      <c r="U12" t="s">
        <v>118</v>
      </c>
      <c r="V12" s="5" t="s">
        <v>119</v>
      </c>
      <c r="W12" t="s">
        <v>118</v>
      </c>
      <c r="X12" s="5" t="s">
        <v>119</v>
      </c>
      <c r="Y12" t="s">
        <v>220</v>
      </c>
      <c r="Z12" t="s">
        <v>147</v>
      </c>
      <c r="AA12" t="s">
        <v>48</v>
      </c>
      <c r="AB12">
        <v>534</v>
      </c>
      <c r="AC12" s="1">
        <v>5534.7830000000004</v>
      </c>
      <c r="AD12" s="1">
        <v>2567.6570000000002</v>
      </c>
      <c r="AE12" s="28">
        <v>2.1560000000000001</v>
      </c>
      <c r="AF12">
        <v>2.2999999999999998</v>
      </c>
      <c r="AG12">
        <v>15.839</v>
      </c>
      <c r="AH12">
        <v>364.22541000000001</v>
      </c>
      <c r="AI12">
        <v>6.3721180000000004</v>
      </c>
      <c r="AJ12">
        <v>142.001251</v>
      </c>
      <c r="AK12">
        <v>1361</v>
      </c>
      <c r="AL12">
        <v>25</v>
      </c>
      <c r="AM12">
        <v>494</v>
      </c>
      <c r="AN12">
        <v>85</v>
      </c>
      <c r="AO12">
        <v>15.196037</v>
      </c>
      <c r="AP12">
        <v>272.8</v>
      </c>
      <c r="AQ12">
        <v>2.6</v>
      </c>
      <c r="AR12">
        <v>42</v>
      </c>
      <c r="AS12">
        <v>22646</v>
      </c>
      <c r="AT12">
        <v>0.45200000000000001</v>
      </c>
      <c r="AU12">
        <v>8.9250000000000007</v>
      </c>
      <c r="AV12">
        <v>51352</v>
      </c>
      <c r="AW12">
        <v>0</v>
      </c>
      <c r="AX12" s="29">
        <v>0.64</v>
      </c>
      <c r="AY12" s="2">
        <v>0.93739130434782625</v>
      </c>
      <c r="AZ12" s="2" t="s">
        <v>68</v>
      </c>
      <c r="BA12" s="2" t="s">
        <v>213</v>
      </c>
      <c r="BB12" s="2">
        <v>2</v>
      </c>
      <c r="BC12" s="2" t="s">
        <v>227</v>
      </c>
      <c r="BD12" s="2">
        <v>15</v>
      </c>
      <c r="BE12" s="2">
        <v>113504.37299999999</v>
      </c>
      <c r="BF12" s="2">
        <v>4.876272916815285E-2</v>
      </c>
      <c r="BG12" s="2">
        <v>4.5709758298494593E-2</v>
      </c>
      <c r="BH12" s="2">
        <v>282351.07299999997</v>
      </c>
      <c r="BI12" s="2">
        <v>1.9602486157366227E-2</v>
      </c>
      <c r="BJ12" s="2">
        <v>1.8375200067513735E-2</v>
      </c>
      <c r="BK12" s="2">
        <v>1</v>
      </c>
      <c r="BL12" s="2" t="s">
        <v>67</v>
      </c>
      <c r="BM12" s="2">
        <v>2</v>
      </c>
      <c r="BN12" s="2" t="s">
        <v>562</v>
      </c>
    </row>
    <row r="13" spans="1:66">
      <c r="A13" s="144" t="str">
        <f t="shared" si="20"/>
        <v>해성운수</v>
      </c>
      <c r="B13" s="144" t="str">
        <f t="shared" si="1"/>
        <v>24</v>
      </c>
      <c r="C13" s="145" t="str">
        <f t="shared" si="21"/>
        <v>70바3864</v>
      </c>
      <c r="D13" s="133" t="str">
        <f t="shared" si="22"/>
        <v>대형</v>
      </c>
      <c r="E13" s="129" t="str">
        <f t="shared" si="16"/>
        <v>B</v>
      </c>
      <c r="F13" s="152">
        <f t="shared" si="17"/>
        <v>0.9234782608695653</v>
      </c>
      <c r="G13" s="153">
        <f t="shared" si="18"/>
        <v>2.1240000000000001</v>
      </c>
      <c r="H13" s="154">
        <f t="shared" si="19"/>
        <v>2.2999999999999998</v>
      </c>
      <c r="I13" s="155">
        <f t="shared" si="23"/>
        <v>6194.201</v>
      </c>
      <c r="J13" s="156">
        <f t="shared" si="24"/>
        <v>1.3396030244408778E-2</v>
      </c>
      <c r="K13" s="156">
        <f t="shared" si="25"/>
        <v>0.4215764550551872</v>
      </c>
      <c r="L13" s="156">
        <f t="shared" si="26"/>
        <v>0.1546607867584536</v>
      </c>
      <c r="M13" s="157">
        <f t="shared" si="27"/>
        <v>16.186</v>
      </c>
      <c r="N13" s="158">
        <f t="shared" si="28"/>
        <v>0.59699999999999998</v>
      </c>
      <c r="O13" s="158">
        <f t="shared" si="29"/>
        <v>26.25</v>
      </c>
      <c r="P13" s="159">
        <f t="shared" si="30"/>
        <v>0.1</v>
      </c>
      <c r="Q13" s="160">
        <f t="shared" si="31"/>
        <v>84</v>
      </c>
      <c r="R13" s="161">
        <f t="shared" si="32"/>
        <v>26.480806960715523</v>
      </c>
      <c r="S13" s="146">
        <f t="shared" si="33"/>
        <v>37</v>
      </c>
      <c r="T13" s="146">
        <f t="shared" si="34"/>
        <v>1626</v>
      </c>
      <c r="U13" t="s">
        <v>118</v>
      </c>
      <c r="V13" t="s">
        <v>119</v>
      </c>
      <c r="W13" s="4" t="s">
        <v>118</v>
      </c>
      <c r="X13" t="s">
        <v>119</v>
      </c>
      <c r="Y13" s="4" t="s">
        <v>222</v>
      </c>
      <c r="Z13" s="4" t="s">
        <v>147</v>
      </c>
      <c r="AA13" s="4" t="s">
        <v>48</v>
      </c>
      <c r="AB13" s="4">
        <v>534</v>
      </c>
      <c r="AC13" s="4">
        <v>6194.201</v>
      </c>
      <c r="AD13" s="4">
        <v>2915.84</v>
      </c>
      <c r="AE13" s="4">
        <v>2.1240000000000001</v>
      </c>
      <c r="AF13" s="4">
        <v>2.2999999999999998</v>
      </c>
      <c r="AG13" s="4">
        <v>16.186</v>
      </c>
      <c r="AH13" s="4">
        <v>413.98488200000003</v>
      </c>
      <c r="AI13" s="4">
        <v>5.5457539999999996</v>
      </c>
      <c r="AJ13" s="4">
        <v>174.52627899999999</v>
      </c>
      <c r="AK13" s="4">
        <v>958</v>
      </c>
      <c r="AL13" s="4">
        <v>37</v>
      </c>
      <c r="AM13" s="4">
        <v>1626</v>
      </c>
      <c r="AN13" s="4">
        <v>84</v>
      </c>
      <c r="AO13" s="4">
        <v>14.962384</v>
      </c>
      <c r="AP13" s="4">
        <v>1212.5999999999999</v>
      </c>
      <c r="AQ13" s="4">
        <v>6</v>
      </c>
      <c r="AR13" s="4">
        <v>115</v>
      </c>
      <c r="AS13" s="4">
        <v>49606</v>
      </c>
      <c r="AT13" s="4">
        <v>0.59699999999999998</v>
      </c>
      <c r="AU13" s="4">
        <v>26.25</v>
      </c>
      <c r="AV13" s="4">
        <v>55608</v>
      </c>
      <c r="AW13" s="4">
        <v>0</v>
      </c>
      <c r="AX13" s="30">
        <v>0.62</v>
      </c>
      <c r="AY13">
        <v>0.9234782608695653</v>
      </c>
      <c r="AZ13" t="s">
        <v>68</v>
      </c>
      <c r="BA13" t="s">
        <v>213</v>
      </c>
      <c r="BB13">
        <v>4</v>
      </c>
      <c r="BC13" t="s">
        <v>221</v>
      </c>
      <c r="BD13">
        <v>18</v>
      </c>
      <c r="BE13">
        <v>113504.37299999999</v>
      </c>
      <c r="BF13">
        <v>5.4572355551446468E-2</v>
      </c>
      <c r="BG13">
        <v>5.039638399620535E-2</v>
      </c>
      <c r="BH13">
        <v>282351.07299999997</v>
      </c>
      <c r="BI13">
        <v>2.1937940359801646E-2</v>
      </c>
      <c r="BJ13">
        <v>2.0259211010529871E-2</v>
      </c>
      <c r="BK13">
        <v>1</v>
      </c>
      <c r="BL13" t="s">
        <v>67</v>
      </c>
      <c r="BM13">
        <v>2</v>
      </c>
      <c r="BN13" t="s">
        <v>562</v>
      </c>
    </row>
    <row r="14" spans="1:66">
      <c r="A14" s="141" t="str">
        <f t="shared" si="20"/>
        <v>해성운수</v>
      </c>
      <c r="B14" s="141" t="str">
        <f t="shared" si="1"/>
        <v>24</v>
      </c>
      <c r="C14" s="142" t="str">
        <f t="shared" si="21"/>
        <v>70바3866</v>
      </c>
      <c r="D14" s="116" t="str">
        <f t="shared" si="22"/>
        <v>대형</v>
      </c>
      <c r="E14" s="112" t="str">
        <f t="shared" si="16"/>
        <v>D</v>
      </c>
      <c r="F14" s="162">
        <f t="shared" si="17"/>
        <v>0.82434782608695656</v>
      </c>
      <c r="G14" s="163">
        <f t="shared" si="18"/>
        <v>1.8959999999999999</v>
      </c>
      <c r="H14" s="164">
        <f t="shared" si="19"/>
        <v>2.2999999999999998</v>
      </c>
      <c r="I14" s="165">
        <f t="shared" si="23"/>
        <v>5495.9690000000001</v>
      </c>
      <c r="J14" s="166">
        <f t="shared" si="24"/>
        <v>1.5535309463124066E-2</v>
      </c>
      <c r="K14" s="166">
        <f t="shared" si="25"/>
        <v>0.39427606556798472</v>
      </c>
      <c r="L14" s="166">
        <f t="shared" si="26"/>
        <v>0.19305057943376319</v>
      </c>
      <c r="M14" s="167">
        <f t="shared" si="27"/>
        <v>13.225</v>
      </c>
      <c r="N14" s="168">
        <f t="shared" si="28"/>
        <v>0.50900000000000001</v>
      </c>
      <c r="O14" s="168">
        <f t="shared" si="29"/>
        <v>24.617999999999999</v>
      </c>
      <c r="P14" s="169">
        <f t="shared" si="30"/>
        <v>9.5000000000000001E-2</v>
      </c>
      <c r="Q14" s="170">
        <f t="shared" si="31"/>
        <v>86</v>
      </c>
      <c r="R14" s="171">
        <f t="shared" si="32"/>
        <v>26.083738337148979</v>
      </c>
      <c r="S14" s="143">
        <f t="shared" si="33"/>
        <v>28</v>
      </c>
      <c r="T14" s="143">
        <f t="shared" si="34"/>
        <v>1353</v>
      </c>
      <c r="U14" t="s">
        <v>118</v>
      </c>
      <c r="V14" s="5" t="s">
        <v>119</v>
      </c>
      <c r="W14" t="s">
        <v>118</v>
      </c>
      <c r="X14" s="5" t="s">
        <v>119</v>
      </c>
      <c r="Y14" t="s">
        <v>223</v>
      </c>
      <c r="Z14" t="s">
        <v>147</v>
      </c>
      <c r="AA14" t="s">
        <v>48</v>
      </c>
      <c r="AB14">
        <v>534</v>
      </c>
      <c r="AC14" s="1">
        <v>5495.9690000000001</v>
      </c>
      <c r="AD14" s="1">
        <v>2899.098</v>
      </c>
      <c r="AE14" s="28">
        <v>1.8959999999999999</v>
      </c>
      <c r="AF14">
        <v>2.2999999999999998</v>
      </c>
      <c r="AG14">
        <v>13.225</v>
      </c>
      <c r="AH14">
        <v>357.01265000000001</v>
      </c>
      <c r="AI14">
        <v>5.5463019999999998</v>
      </c>
      <c r="AJ14">
        <v>140.76154299999999</v>
      </c>
      <c r="AK14">
        <v>1061</v>
      </c>
      <c r="AL14">
        <v>28</v>
      </c>
      <c r="AM14">
        <v>1353</v>
      </c>
      <c r="AN14">
        <v>86</v>
      </c>
      <c r="AO14">
        <v>15.394325</v>
      </c>
      <c r="AP14">
        <v>412</v>
      </c>
      <c r="AQ14">
        <v>5.7</v>
      </c>
      <c r="AR14">
        <v>46</v>
      </c>
      <c r="AS14">
        <v>20548</v>
      </c>
      <c r="AT14">
        <v>0.50900000000000001</v>
      </c>
      <c r="AU14">
        <v>24.617999999999999</v>
      </c>
      <c r="AV14">
        <v>49949</v>
      </c>
      <c r="AW14">
        <v>0</v>
      </c>
      <c r="AX14" s="29">
        <v>0.49</v>
      </c>
      <c r="AY14">
        <v>0.82434782608695656</v>
      </c>
      <c r="AZ14" t="s">
        <v>67</v>
      </c>
      <c r="BA14" t="s">
        <v>213</v>
      </c>
      <c r="BB14">
        <v>1</v>
      </c>
      <c r="BC14" t="s">
        <v>521</v>
      </c>
      <c r="BD14">
        <v>11</v>
      </c>
      <c r="BE14">
        <v>113504.37299999999</v>
      </c>
      <c r="BF14">
        <v>4.842076877513786E-2</v>
      </c>
      <c r="BG14">
        <v>3.9915555477244083E-2</v>
      </c>
      <c r="BH14">
        <v>282351.07299999997</v>
      </c>
      <c r="BI14">
        <v>1.9465018997820493E-2</v>
      </c>
      <c r="BJ14">
        <v>1.6045946095594635E-2</v>
      </c>
      <c r="BK14">
        <v>1</v>
      </c>
      <c r="BL14" t="s">
        <v>70</v>
      </c>
      <c r="BM14">
        <v>1</v>
      </c>
      <c r="BN14" t="s">
        <v>562</v>
      </c>
    </row>
    <row r="15" spans="1:66">
      <c r="A15" s="144" t="str">
        <f t="shared" si="20"/>
        <v>해성운수</v>
      </c>
      <c r="B15" s="144" t="str">
        <f t="shared" si="1"/>
        <v>24</v>
      </c>
      <c r="C15" s="145" t="str">
        <f t="shared" si="21"/>
        <v>70바3873</v>
      </c>
      <c r="D15" s="133" t="str">
        <f t="shared" si="22"/>
        <v>대형</v>
      </c>
      <c r="E15" s="129" t="str">
        <f t="shared" si="16"/>
        <v>A</v>
      </c>
      <c r="F15" s="152">
        <f t="shared" si="17"/>
        <v>0.95333333333333325</v>
      </c>
      <c r="G15" s="153">
        <f t="shared" si="18"/>
        <v>2.2879999999999998</v>
      </c>
      <c r="H15" s="154">
        <f t="shared" si="19"/>
        <v>2.4</v>
      </c>
      <c r="I15" s="155">
        <f t="shared" si="23"/>
        <v>5048.1890000000003</v>
      </c>
      <c r="J15" s="156">
        <f t="shared" si="24"/>
        <v>1.4226794290149268E-2</v>
      </c>
      <c r="K15" s="156">
        <f t="shared" si="25"/>
        <v>0.39498943529203989</v>
      </c>
      <c r="L15" s="156">
        <f t="shared" si="26"/>
        <v>0.21591901571038644</v>
      </c>
      <c r="M15" s="157">
        <f t="shared" si="27"/>
        <v>11.042999999999999</v>
      </c>
      <c r="N15" s="158">
        <f t="shared" si="28"/>
        <v>0.35699999999999998</v>
      </c>
      <c r="O15" s="158">
        <f t="shared" si="29"/>
        <v>7.726</v>
      </c>
      <c r="P15" s="159">
        <f t="shared" si="30"/>
        <v>0</v>
      </c>
      <c r="Q15" s="160">
        <f t="shared" si="31"/>
        <v>71</v>
      </c>
      <c r="R15" s="161">
        <f t="shared" si="32"/>
        <v>25.962289828140708</v>
      </c>
      <c r="S15" s="146">
        <f t="shared" si="33"/>
        <v>18</v>
      </c>
      <c r="T15" s="146">
        <f t="shared" si="34"/>
        <v>390</v>
      </c>
      <c r="U15" t="s">
        <v>118</v>
      </c>
      <c r="V15" s="5" t="s">
        <v>119</v>
      </c>
      <c r="W15" t="s">
        <v>118</v>
      </c>
      <c r="X15" s="5" t="s">
        <v>119</v>
      </c>
      <c r="Y15" t="s">
        <v>224</v>
      </c>
      <c r="Z15" t="s">
        <v>147</v>
      </c>
      <c r="AA15" t="s">
        <v>48</v>
      </c>
      <c r="AB15">
        <v>534</v>
      </c>
      <c r="AC15" s="1">
        <v>5048.1890000000003</v>
      </c>
      <c r="AD15" s="1">
        <v>2206.1750000000002</v>
      </c>
      <c r="AE15" s="28">
        <v>2.2879999999999998</v>
      </c>
      <c r="AF15">
        <v>2.4</v>
      </c>
      <c r="AG15">
        <v>11.042999999999999</v>
      </c>
      <c r="AH15">
        <v>329.12741299999999</v>
      </c>
      <c r="AI15">
        <v>4.6824279999999998</v>
      </c>
      <c r="AJ15">
        <v>130.00185099999999</v>
      </c>
      <c r="AK15">
        <v>1090</v>
      </c>
      <c r="AL15">
        <v>18</v>
      </c>
      <c r="AM15">
        <v>390</v>
      </c>
      <c r="AN15">
        <v>71</v>
      </c>
      <c r="AO15">
        <v>15.338099</v>
      </c>
      <c r="AP15">
        <v>277.3</v>
      </c>
      <c r="AQ15">
        <v>0</v>
      </c>
      <c r="AR15">
        <v>90</v>
      </c>
      <c r="AS15">
        <v>50761</v>
      </c>
      <c r="AT15">
        <v>0.35699999999999998</v>
      </c>
      <c r="AU15">
        <v>7.726</v>
      </c>
      <c r="AV15">
        <v>42952</v>
      </c>
      <c r="AW15">
        <v>0</v>
      </c>
      <c r="AX15" s="29">
        <v>0.53</v>
      </c>
      <c r="AY15">
        <v>0.95333333333333325</v>
      </c>
      <c r="AZ15" t="s">
        <v>66</v>
      </c>
      <c r="BA15" t="s">
        <v>213</v>
      </c>
      <c r="BB15">
        <v>5</v>
      </c>
      <c r="BC15" t="s">
        <v>604</v>
      </c>
      <c r="BD15">
        <v>11</v>
      </c>
      <c r="BE15">
        <v>113504.37299999999</v>
      </c>
      <c r="BF15">
        <v>4.447572253449654E-2</v>
      </c>
      <c r="BG15">
        <v>4.2400188816220027E-2</v>
      </c>
      <c r="BH15">
        <v>282351.07299999997</v>
      </c>
      <c r="BI15">
        <v>1.7879121004792501E-2</v>
      </c>
      <c r="BJ15">
        <v>1.7044762024568848E-2</v>
      </c>
      <c r="BK15">
        <v>1</v>
      </c>
      <c r="BL15" t="s">
        <v>69</v>
      </c>
      <c r="BM15">
        <v>2</v>
      </c>
      <c r="BN15" t="s">
        <v>562</v>
      </c>
    </row>
    <row r="16" spans="1:66">
      <c r="A16" s="141" t="str">
        <f t="shared" si="20"/>
        <v>해성운수</v>
      </c>
      <c r="B16" s="141" t="str">
        <f t="shared" si="1"/>
        <v>24</v>
      </c>
      <c r="C16" s="142" t="str">
        <f t="shared" si="21"/>
        <v>70바3874</v>
      </c>
      <c r="D16" s="116" t="str">
        <f t="shared" si="22"/>
        <v>대형</v>
      </c>
      <c r="E16" s="112" t="str">
        <f t="shared" si="16"/>
        <v>A</v>
      </c>
      <c r="F16" s="162">
        <f t="shared" si="17"/>
        <v>0.95250000000000001</v>
      </c>
      <c r="G16" s="163">
        <f t="shared" si="18"/>
        <v>2.286</v>
      </c>
      <c r="H16" s="164">
        <f t="shared" si="19"/>
        <v>2.4</v>
      </c>
      <c r="I16" s="165">
        <f t="shared" si="23"/>
        <v>4813.9669999999996</v>
      </c>
      <c r="J16" s="166">
        <f t="shared" si="24"/>
        <v>1.2585462025133679E-2</v>
      </c>
      <c r="K16" s="166">
        <f t="shared" si="25"/>
        <v>0.36515280614420048</v>
      </c>
      <c r="L16" s="166">
        <f t="shared" si="26"/>
        <v>0.15704303747823781</v>
      </c>
      <c r="M16" s="167">
        <f t="shared" si="27"/>
        <v>10.903</v>
      </c>
      <c r="N16" s="168">
        <f t="shared" si="28"/>
        <v>0.33200000000000002</v>
      </c>
      <c r="O16" s="168">
        <f t="shared" si="29"/>
        <v>11.01</v>
      </c>
      <c r="P16" s="169">
        <f t="shared" si="30"/>
        <v>0</v>
      </c>
      <c r="Q16" s="170">
        <f t="shared" si="31"/>
        <v>81</v>
      </c>
      <c r="R16" s="171">
        <f t="shared" si="32"/>
        <v>25.258960160711474</v>
      </c>
      <c r="S16" s="143">
        <f t="shared" si="33"/>
        <v>16</v>
      </c>
      <c r="T16" s="143">
        <f t="shared" si="34"/>
        <v>530</v>
      </c>
      <c r="U16" t="s">
        <v>118</v>
      </c>
      <c r="V16" t="s">
        <v>119</v>
      </c>
      <c r="W16" s="4" t="s">
        <v>118</v>
      </c>
      <c r="X16" t="s">
        <v>119</v>
      </c>
      <c r="Y16" s="4" t="s">
        <v>225</v>
      </c>
      <c r="Z16" s="4" t="s">
        <v>147</v>
      </c>
      <c r="AA16" s="4" t="s">
        <v>226</v>
      </c>
      <c r="AB16" s="4">
        <v>534</v>
      </c>
      <c r="AC16" s="4">
        <v>4813.9669999999996</v>
      </c>
      <c r="AD16" s="4">
        <v>2106.2220000000002</v>
      </c>
      <c r="AE16" s="4">
        <v>2.286</v>
      </c>
      <c r="AF16" s="4">
        <v>2.4</v>
      </c>
      <c r="AG16" s="4">
        <v>10.903</v>
      </c>
      <c r="AH16" s="4">
        <v>306.27711499999998</v>
      </c>
      <c r="AI16" s="4">
        <v>3.8546390000000001</v>
      </c>
      <c r="AJ16" s="4">
        <v>111.837948</v>
      </c>
      <c r="AK16" s="4">
        <v>756</v>
      </c>
      <c r="AL16" s="4">
        <v>16</v>
      </c>
      <c r="AM16" s="4">
        <v>530</v>
      </c>
      <c r="AN16" s="4">
        <v>81</v>
      </c>
      <c r="AO16" s="4">
        <v>15.717684</v>
      </c>
      <c r="AP16" s="4">
        <v>1314</v>
      </c>
      <c r="AQ16" s="4">
        <v>0</v>
      </c>
      <c r="AR16" s="4">
        <v>25</v>
      </c>
      <c r="AS16" s="4">
        <v>8587</v>
      </c>
      <c r="AT16" s="4">
        <v>0.33200000000000002</v>
      </c>
      <c r="AU16" s="4">
        <v>11.01</v>
      </c>
      <c r="AV16" s="4">
        <v>38796</v>
      </c>
      <c r="AW16" s="4">
        <v>0</v>
      </c>
      <c r="AX16" s="30">
        <v>0.54</v>
      </c>
      <c r="AY16">
        <v>0.95250000000000001</v>
      </c>
      <c r="AZ16" t="s">
        <v>66</v>
      </c>
      <c r="BA16" t="s">
        <v>213</v>
      </c>
      <c r="BB16">
        <v>6</v>
      </c>
      <c r="BC16" t="s">
        <v>605</v>
      </c>
      <c r="BD16">
        <v>11</v>
      </c>
      <c r="BE16">
        <v>113504.37299999999</v>
      </c>
      <c r="BF16">
        <v>4.241217208433018E-2</v>
      </c>
      <c r="BG16">
        <v>4.0397593910324499E-2</v>
      </c>
      <c r="BH16">
        <v>282351.07299999997</v>
      </c>
      <c r="BI16">
        <v>1.7049579266164148E-2</v>
      </c>
      <c r="BJ16">
        <v>1.623972425102135E-2</v>
      </c>
      <c r="BK16">
        <v>1</v>
      </c>
      <c r="BL16" t="s">
        <v>67</v>
      </c>
      <c r="BM16">
        <v>3</v>
      </c>
      <c r="BN16" t="s">
        <v>562</v>
      </c>
    </row>
    <row r="17" spans="1:66">
      <c r="A17" s="144" t="str">
        <f t="shared" si="20"/>
        <v>해성운수</v>
      </c>
      <c r="B17" s="144" t="str">
        <f t="shared" si="1"/>
        <v>24</v>
      </c>
      <c r="C17" s="145" t="str">
        <f t="shared" si="21"/>
        <v>70바3875</v>
      </c>
      <c r="D17" s="133" t="str">
        <f t="shared" si="22"/>
        <v>대형</v>
      </c>
      <c r="E17" s="129" t="str">
        <f t="shared" si="16"/>
        <v>B</v>
      </c>
      <c r="F17" s="152">
        <f t="shared" si="17"/>
        <v>0.92249999999999999</v>
      </c>
      <c r="G17" s="153">
        <f t="shared" si="18"/>
        <v>2.214</v>
      </c>
      <c r="H17" s="154">
        <f t="shared" si="19"/>
        <v>2.4</v>
      </c>
      <c r="I17" s="155">
        <f t="shared" si="23"/>
        <v>5860.232</v>
      </c>
      <c r="J17" s="156">
        <f t="shared" si="24"/>
        <v>2.1046547784472756E-2</v>
      </c>
      <c r="K17" s="156">
        <f t="shared" si="25"/>
        <v>0.38831710586197787</v>
      </c>
      <c r="L17" s="156">
        <f t="shared" si="26"/>
        <v>0.15357753754458867</v>
      </c>
      <c r="M17" s="157">
        <f t="shared" si="27"/>
        <v>12.651999999999999</v>
      </c>
      <c r="N17" s="158">
        <f t="shared" si="28"/>
        <v>0.41</v>
      </c>
      <c r="O17" s="158">
        <f t="shared" si="29"/>
        <v>10.989000000000001</v>
      </c>
      <c r="P17" s="159">
        <f t="shared" si="30"/>
        <v>0.19166666666666668</v>
      </c>
      <c r="Q17" s="160">
        <f t="shared" si="31"/>
        <v>84</v>
      </c>
      <c r="R17" s="161">
        <f t="shared" si="32"/>
        <v>26.36025839713384</v>
      </c>
      <c r="S17" s="146">
        <f t="shared" si="33"/>
        <v>24</v>
      </c>
      <c r="T17" s="146">
        <f t="shared" si="34"/>
        <v>644</v>
      </c>
      <c r="U17" t="s">
        <v>118</v>
      </c>
      <c r="V17" s="5" t="s">
        <v>119</v>
      </c>
      <c r="W17" t="s">
        <v>118</v>
      </c>
      <c r="X17" s="5" t="s">
        <v>119</v>
      </c>
      <c r="Y17" t="s">
        <v>228</v>
      </c>
      <c r="Z17" t="s">
        <v>147</v>
      </c>
      <c r="AA17" t="s">
        <v>226</v>
      </c>
      <c r="AB17">
        <v>534</v>
      </c>
      <c r="AC17" s="1">
        <v>5860.232</v>
      </c>
      <c r="AD17" s="1">
        <v>2647.377</v>
      </c>
      <c r="AE17" s="28">
        <v>2.214</v>
      </c>
      <c r="AF17">
        <v>2.4</v>
      </c>
      <c r="AG17">
        <v>12.651999999999999</v>
      </c>
      <c r="AH17">
        <v>376.39598100000001</v>
      </c>
      <c r="AI17">
        <v>7.9218359999999999</v>
      </c>
      <c r="AJ17">
        <v>146.16099800000001</v>
      </c>
      <c r="AK17">
        <v>900</v>
      </c>
      <c r="AL17">
        <v>24</v>
      </c>
      <c r="AM17">
        <v>644</v>
      </c>
      <c r="AN17">
        <v>84</v>
      </c>
      <c r="AO17">
        <v>15.569326</v>
      </c>
      <c r="AP17">
        <v>2911.4</v>
      </c>
      <c r="AQ17">
        <v>11.5</v>
      </c>
      <c r="AR17">
        <v>69</v>
      </c>
      <c r="AS17">
        <v>43768</v>
      </c>
      <c r="AT17">
        <v>0.41</v>
      </c>
      <c r="AU17">
        <v>10.989000000000001</v>
      </c>
      <c r="AV17">
        <v>50341</v>
      </c>
      <c r="AW17">
        <v>0</v>
      </c>
      <c r="AX17" s="29">
        <v>0.55000000000000004</v>
      </c>
      <c r="AY17">
        <v>0.92249999999999999</v>
      </c>
      <c r="AZ17" t="s">
        <v>68</v>
      </c>
      <c r="BA17" t="s">
        <v>213</v>
      </c>
      <c r="BB17">
        <v>5</v>
      </c>
      <c r="BC17" t="s">
        <v>217</v>
      </c>
      <c r="BD17">
        <v>10</v>
      </c>
      <c r="BE17">
        <v>113504.37299999999</v>
      </c>
      <c r="BF17">
        <v>5.1630010766193127E-2</v>
      </c>
      <c r="BG17">
        <v>4.7628684931813159E-2</v>
      </c>
      <c r="BH17">
        <v>282351.07299999997</v>
      </c>
      <c r="BI17">
        <v>2.0755125658757461E-2</v>
      </c>
      <c r="BJ17">
        <v>1.9146603420203759E-2</v>
      </c>
      <c r="BK17">
        <v>1</v>
      </c>
      <c r="BL17" t="s">
        <v>67</v>
      </c>
      <c r="BM17">
        <v>2</v>
      </c>
      <c r="BN17" t="s">
        <v>562</v>
      </c>
    </row>
    <row r="18" spans="1:66">
      <c r="A18" s="141" t="str">
        <f t="shared" si="20"/>
        <v>해성운수</v>
      </c>
      <c r="B18" s="141" t="str">
        <f t="shared" si="1"/>
        <v>24</v>
      </c>
      <c r="C18" s="142" t="str">
        <f t="shared" si="21"/>
        <v>70바3876</v>
      </c>
      <c r="D18" s="116" t="str">
        <f t="shared" si="22"/>
        <v>대형</v>
      </c>
      <c r="E18" s="112" t="str">
        <f t="shared" si="16"/>
        <v>B</v>
      </c>
      <c r="F18" s="162">
        <f t="shared" si="17"/>
        <v>0.91478260869565231</v>
      </c>
      <c r="G18" s="163">
        <f t="shared" si="18"/>
        <v>2.1040000000000001</v>
      </c>
      <c r="H18" s="164">
        <f t="shared" si="19"/>
        <v>2.2999999999999998</v>
      </c>
      <c r="I18" s="165">
        <f t="shared" si="23"/>
        <v>4421.2150000000001</v>
      </c>
      <c r="J18" s="166">
        <f t="shared" si="24"/>
        <v>1.2260622711295702E-2</v>
      </c>
      <c r="K18" s="166">
        <f t="shared" si="25"/>
        <v>0.40628353238569864</v>
      </c>
      <c r="L18" s="166">
        <f t="shared" si="26"/>
        <v>0.13344747993481429</v>
      </c>
      <c r="M18" s="167">
        <f t="shared" si="27"/>
        <v>12.81</v>
      </c>
      <c r="N18" s="168">
        <f t="shared" si="28"/>
        <v>0.88200000000000001</v>
      </c>
      <c r="O18" s="168">
        <f t="shared" si="29"/>
        <v>27.481000000000002</v>
      </c>
      <c r="P18" s="169">
        <f t="shared" si="30"/>
        <v>0.39833333333333332</v>
      </c>
      <c r="Q18" s="170">
        <f t="shared" si="31"/>
        <v>90</v>
      </c>
      <c r="R18" s="171">
        <f t="shared" si="32"/>
        <v>26.210093819569753</v>
      </c>
      <c r="S18" s="143">
        <f t="shared" si="33"/>
        <v>39</v>
      </c>
      <c r="T18" s="143">
        <f t="shared" si="34"/>
        <v>1215</v>
      </c>
      <c r="U18" t="s">
        <v>118</v>
      </c>
      <c r="V18" s="5" t="s">
        <v>119</v>
      </c>
      <c r="W18" t="s">
        <v>118</v>
      </c>
      <c r="X18" s="5" t="s">
        <v>119</v>
      </c>
      <c r="Y18" t="s">
        <v>229</v>
      </c>
      <c r="Z18" t="s">
        <v>147</v>
      </c>
      <c r="AA18" t="s">
        <v>226</v>
      </c>
      <c r="AB18">
        <v>534</v>
      </c>
      <c r="AC18" s="1">
        <v>4421.2150000000001</v>
      </c>
      <c r="AD18" s="1">
        <v>2101.6729999999998</v>
      </c>
      <c r="AE18" s="28">
        <v>2.1040000000000001</v>
      </c>
      <c r="AF18">
        <v>2.2999999999999998</v>
      </c>
      <c r="AG18">
        <v>12.81</v>
      </c>
      <c r="AH18">
        <v>290.10573799999997</v>
      </c>
      <c r="AI18">
        <v>3.5568770000000001</v>
      </c>
      <c r="AJ18">
        <v>117.865184</v>
      </c>
      <c r="AK18">
        <v>590</v>
      </c>
      <c r="AL18">
        <v>39</v>
      </c>
      <c r="AM18">
        <v>1215</v>
      </c>
      <c r="AN18">
        <v>90</v>
      </c>
      <c r="AO18">
        <v>15.240012</v>
      </c>
      <c r="AP18">
        <v>2538.9</v>
      </c>
      <c r="AQ18">
        <v>23.9</v>
      </c>
      <c r="AR18">
        <v>70</v>
      </c>
      <c r="AS18">
        <v>52765</v>
      </c>
      <c r="AT18">
        <v>0.88200000000000001</v>
      </c>
      <c r="AU18">
        <v>27.481000000000002</v>
      </c>
      <c r="AV18">
        <v>40085</v>
      </c>
      <c r="AW18">
        <v>0</v>
      </c>
      <c r="AX18" s="29">
        <v>0.53</v>
      </c>
      <c r="AY18">
        <v>0.91478260869565231</v>
      </c>
      <c r="AZ18" t="s">
        <v>68</v>
      </c>
      <c r="BA18" t="s">
        <v>213</v>
      </c>
      <c r="BB18">
        <v>7</v>
      </c>
      <c r="BC18" t="s">
        <v>606</v>
      </c>
      <c r="BD18">
        <v>9</v>
      </c>
      <c r="BE18">
        <v>113504.37299999999</v>
      </c>
      <c r="BF18">
        <v>3.8951935358472932E-2</v>
      </c>
      <c r="BG18">
        <v>3.5632553040968289E-2</v>
      </c>
      <c r="BH18">
        <v>282351.07299999997</v>
      </c>
      <c r="BI18">
        <v>1.5658573395965103E-2</v>
      </c>
      <c r="BJ18">
        <v>1.4324190619613297E-2</v>
      </c>
      <c r="BK18">
        <v>1</v>
      </c>
      <c r="BL18" t="s">
        <v>69</v>
      </c>
      <c r="BM18">
        <v>1</v>
      </c>
      <c r="BN18" t="s">
        <v>562</v>
      </c>
    </row>
    <row r="19" spans="1:66">
      <c r="A19" s="144" t="str">
        <f t="shared" si="20"/>
        <v>해성운수</v>
      </c>
      <c r="B19" s="144" t="str">
        <f t="shared" si="1"/>
        <v>24</v>
      </c>
      <c r="C19" s="145" t="str">
        <f t="shared" si="21"/>
        <v>70바3878</v>
      </c>
      <c r="D19" s="133" t="str">
        <f t="shared" si="22"/>
        <v>대형</v>
      </c>
      <c r="E19" s="129" t="str">
        <f t="shared" si="16"/>
        <v>C</v>
      </c>
      <c r="F19" s="152">
        <f t="shared" si="17"/>
        <v>0.85375000000000001</v>
      </c>
      <c r="G19" s="153">
        <f t="shared" si="18"/>
        <v>2.0489999999999999</v>
      </c>
      <c r="H19" s="154">
        <f t="shared" si="19"/>
        <v>2.4</v>
      </c>
      <c r="I19" s="155">
        <f t="shared" si="23"/>
        <v>4889.1400000000003</v>
      </c>
      <c r="J19" s="156">
        <f t="shared" si="24"/>
        <v>1.4488914312424821E-2</v>
      </c>
      <c r="K19" s="156">
        <f t="shared" si="25"/>
        <v>0.42360300560931413</v>
      </c>
      <c r="L19" s="156">
        <f t="shared" si="26"/>
        <v>0.17221842696261508</v>
      </c>
      <c r="M19" s="157">
        <f t="shared" si="27"/>
        <v>14.493</v>
      </c>
      <c r="N19" s="158">
        <f t="shared" si="28"/>
        <v>0.40899999999999997</v>
      </c>
      <c r="O19" s="158">
        <f t="shared" si="29"/>
        <v>12.946999999999999</v>
      </c>
      <c r="P19" s="159">
        <f t="shared" si="30"/>
        <v>0</v>
      </c>
      <c r="Q19" s="160">
        <f t="shared" si="31"/>
        <v>87</v>
      </c>
      <c r="R19" s="161">
        <f t="shared" si="32"/>
        <v>25.315124273533307</v>
      </c>
      <c r="S19" s="146">
        <f t="shared" si="33"/>
        <v>20</v>
      </c>
      <c r="T19" s="146">
        <f t="shared" si="34"/>
        <v>633</v>
      </c>
      <c r="U19" t="s">
        <v>118</v>
      </c>
      <c r="V19" t="s">
        <v>119</v>
      </c>
      <c r="W19" s="4" t="s">
        <v>118</v>
      </c>
      <c r="X19" t="s">
        <v>119</v>
      </c>
      <c r="Y19" s="4" t="s">
        <v>231</v>
      </c>
      <c r="Z19" s="4" t="s">
        <v>147</v>
      </c>
      <c r="AA19" s="4" t="s">
        <v>48</v>
      </c>
      <c r="AB19" s="4">
        <v>534</v>
      </c>
      <c r="AC19" s="4">
        <v>4889.1400000000003</v>
      </c>
      <c r="AD19" s="4">
        <v>2385.6970000000001</v>
      </c>
      <c r="AE19" s="4">
        <v>2.0489999999999999</v>
      </c>
      <c r="AF19" s="4">
        <v>2.4</v>
      </c>
      <c r="AG19" s="4">
        <v>14.493</v>
      </c>
      <c r="AH19" s="4">
        <v>343.70601499999998</v>
      </c>
      <c r="AI19" s="4">
        <v>4.979927</v>
      </c>
      <c r="AJ19" s="4">
        <v>145.59490099999999</v>
      </c>
      <c r="AK19" s="4">
        <v>842</v>
      </c>
      <c r="AL19" s="4">
        <v>20</v>
      </c>
      <c r="AM19" s="4">
        <v>633</v>
      </c>
      <c r="AN19" s="4">
        <v>87</v>
      </c>
      <c r="AO19" s="4">
        <v>14.224772</v>
      </c>
      <c r="AP19" s="4">
        <v>1482.6</v>
      </c>
      <c r="AQ19" s="4">
        <v>0</v>
      </c>
      <c r="AR19" s="4">
        <v>69</v>
      </c>
      <c r="AS19" s="4">
        <v>58908</v>
      </c>
      <c r="AT19" s="4">
        <v>0.40899999999999997</v>
      </c>
      <c r="AU19" s="4">
        <v>12.946999999999999</v>
      </c>
      <c r="AV19" s="4">
        <v>44954</v>
      </c>
      <c r="AW19" s="4">
        <v>0</v>
      </c>
      <c r="AX19" s="30">
        <v>0.57999999999999996</v>
      </c>
      <c r="AY19">
        <v>0.85375000000000001</v>
      </c>
      <c r="AZ19" t="s">
        <v>69</v>
      </c>
      <c r="BA19" t="s">
        <v>213</v>
      </c>
      <c r="BB19">
        <v>4</v>
      </c>
      <c r="BC19" t="s">
        <v>232</v>
      </c>
      <c r="BD19">
        <v>13</v>
      </c>
      <c r="BE19">
        <v>113504.37299999999</v>
      </c>
      <c r="BF19">
        <v>4.3074463747753582E-2</v>
      </c>
      <c r="BG19">
        <v>3.6774823424644623E-2</v>
      </c>
      <c r="BH19">
        <v>282351.07299999997</v>
      </c>
      <c r="BI19">
        <v>1.7315818736059845E-2</v>
      </c>
      <c r="BJ19">
        <v>1.4783380245911092E-2</v>
      </c>
      <c r="BK19">
        <v>1</v>
      </c>
      <c r="BL19" t="s">
        <v>67</v>
      </c>
      <c r="BM19">
        <v>1</v>
      </c>
      <c r="BN19" t="s">
        <v>562</v>
      </c>
    </row>
    <row r="20" spans="1:66">
      <c r="A20" s="141" t="str">
        <f t="shared" si="20"/>
        <v>해성운수</v>
      </c>
      <c r="B20" s="141" t="str">
        <f t="shared" si="1"/>
        <v>24</v>
      </c>
      <c r="C20" s="142" t="str">
        <f t="shared" si="21"/>
        <v>70바3879</v>
      </c>
      <c r="D20" s="116" t="str">
        <f t="shared" si="22"/>
        <v>대형</v>
      </c>
      <c r="E20" s="112" t="str">
        <f t="shared" si="16"/>
        <v>C</v>
      </c>
      <c r="F20" s="162">
        <f t="shared" si="17"/>
        <v>0.88583333333333336</v>
      </c>
      <c r="G20" s="163">
        <f t="shared" si="18"/>
        <v>2.1259999999999999</v>
      </c>
      <c r="H20" s="164">
        <f t="shared" si="19"/>
        <v>2.4</v>
      </c>
      <c r="I20" s="165">
        <f t="shared" si="23"/>
        <v>5737.5919999999996</v>
      </c>
      <c r="J20" s="166">
        <f t="shared" si="24"/>
        <v>1.2469375448089046E-2</v>
      </c>
      <c r="K20" s="166">
        <f t="shared" si="25"/>
        <v>0.38852909128433327</v>
      </c>
      <c r="L20" s="166">
        <f t="shared" si="26"/>
        <v>0.20914697315528885</v>
      </c>
      <c r="M20" s="167">
        <f t="shared" si="27"/>
        <v>14.387</v>
      </c>
      <c r="N20" s="168">
        <f t="shared" si="28"/>
        <v>0.38300000000000001</v>
      </c>
      <c r="O20" s="168">
        <f t="shared" si="29"/>
        <v>15.564</v>
      </c>
      <c r="P20" s="169">
        <f t="shared" si="30"/>
        <v>0</v>
      </c>
      <c r="Q20" s="170">
        <f t="shared" si="31"/>
        <v>80</v>
      </c>
      <c r="R20" s="171">
        <f t="shared" si="32"/>
        <v>25.257920726116218</v>
      </c>
      <c r="S20" s="143">
        <f t="shared" si="33"/>
        <v>22</v>
      </c>
      <c r="T20" s="143">
        <f t="shared" si="34"/>
        <v>893</v>
      </c>
      <c r="U20" t="s">
        <v>118</v>
      </c>
      <c r="V20" s="5" t="s">
        <v>119</v>
      </c>
      <c r="W20" t="s">
        <v>118</v>
      </c>
      <c r="X20" s="5" t="s">
        <v>119</v>
      </c>
      <c r="Y20" t="s">
        <v>233</v>
      </c>
      <c r="Z20" t="s">
        <v>147</v>
      </c>
      <c r="AA20" t="s">
        <v>48</v>
      </c>
      <c r="AB20">
        <v>534</v>
      </c>
      <c r="AC20" s="1">
        <v>5737.5919999999996</v>
      </c>
      <c r="AD20" s="1">
        <v>2699.366</v>
      </c>
      <c r="AE20" s="28">
        <v>2.1259999999999999</v>
      </c>
      <c r="AF20">
        <v>2.4</v>
      </c>
      <c r="AG20">
        <v>14.387</v>
      </c>
      <c r="AH20">
        <v>379.23126300000001</v>
      </c>
      <c r="AI20">
        <v>4.728777</v>
      </c>
      <c r="AJ20">
        <v>147.342378</v>
      </c>
      <c r="AK20">
        <v>1200</v>
      </c>
      <c r="AL20">
        <v>22</v>
      </c>
      <c r="AM20">
        <v>893</v>
      </c>
      <c r="AN20">
        <v>80</v>
      </c>
      <c r="AO20">
        <v>15.129533</v>
      </c>
      <c r="AP20">
        <v>394.5</v>
      </c>
      <c r="AQ20">
        <v>0</v>
      </c>
      <c r="AR20">
        <v>45</v>
      </c>
      <c r="AS20">
        <v>26510</v>
      </c>
      <c r="AT20">
        <v>0.38300000000000001</v>
      </c>
      <c r="AU20">
        <v>15.564</v>
      </c>
      <c r="AV20">
        <v>48918</v>
      </c>
      <c r="AW20">
        <v>0</v>
      </c>
      <c r="AX20" s="29">
        <v>0.6</v>
      </c>
      <c r="AY20">
        <v>0.88583333333333336</v>
      </c>
      <c r="AZ20" t="s">
        <v>69</v>
      </c>
      <c r="BA20" t="s">
        <v>213</v>
      </c>
      <c r="BB20">
        <v>1</v>
      </c>
      <c r="BC20" t="s">
        <v>239</v>
      </c>
      <c r="BD20">
        <v>15</v>
      </c>
      <c r="BE20">
        <v>113504.37299999999</v>
      </c>
      <c r="BF20">
        <v>5.0549523761520623E-2</v>
      </c>
      <c r="BG20">
        <v>4.4778453132080356E-2</v>
      </c>
      <c r="BH20">
        <v>282351.07299999997</v>
      </c>
      <c r="BI20">
        <v>2.0320772784879766E-2</v>
      </c>
      <c r="BJ20">
        <v>1.8000817891939327E-2</v>
      </c>
      <c r="BK20">
        <v>1</v>
      </c>
      <c r="BL20" t="s">
        <v>67</v>
      </c>
      <c r="BM20">
        <v>1</v>
      </c>
      <c r="BN20" t="s">
        <v>562</v>
      </c>
    </row>
    <row r="21" spans="1:66">
      <c r="A21" s="144" t="str">
        <f t="shared" si="20"/>
        <v>해성운수</v>
      </c>
      <c r="B21" s="144" t="str">
        <f t="shared" si="1"/>
        <v>24</v>
      </c>
      <c r="C21" s="145" t="str">
        <f t="shared" si="21"/>
        <v>70바3880</v>
      </c>
      <c r="D21" s="133" t="str">
        <f t="shared" si="22"/>
        <v>대형</v>
      </c>
      <c r="E21" s="129" t="str">
        <f t="shared" si="16"/>
        <v>B</v>
      </c>
      <c r="F21" s="152">
        <f t="shared" si="17"/>
        <v>0.93125000000000002</v>
      </c>
      <c r="G21" s="153">
        <f t="shared" si="18"/>
        <v>2.2349999999999999</v>
      </c>
      <c r="H21" s="154">
        <f t="shared" si="19"/>
        <v>2.4</v>
      </c>
      <c r="I21" s="155">
        <f t="shared" si="23"/>
        <v>6121.835</v>
      </c>
      <c r="J21" s="156">
        <f t="shared" si="24"/>
        <v>1.0104317791589013E-2</v>
      </c>
      <c r="K21" s="156">
        <f t="shared" si="25"/>
        <v>0.37540844883377095</v>
      </c>
      <c r="L21" s="156">
        <f t="shared" si="26"/>
        <v>0.19994005065474649</v>
      </c>
      <c r="M21" s="157">
        <f t="shared" si="27"/>
        <v>14.225</v>
      </c>
      <c r="N21" s="158">
        <f t="shared" si="28"/>
        <v>0.621</v>
      </c>
      <c r="O21" s="158">
        <f t="shared" si="29"/>
        <v>17.07</v>
      </c>
      <c r="P21" s="159">
        <f t="shared" si="30"/>
        <v>9.6666666666666665E-2</v>
      </c>
      <c r="Q21" s="160">
        <f t="shared" si="31"/>
        <v>86</v>
      </c>
      <c r="R21" s="161">
        <f t="shared" si="32"/>
        <v>25.095672451112719</v>
      </c>
      <c r="S21" s="146">
        <f t="shared" si="33"/>
        <v>38</v>
      </c>
      <c r="T21" s="146">
        <f t="shared" si="34"/>
        <v>1045</v>
      </c>
      <c r="U21" t="s">
        <v>118</v>
      </c>
      <c r="V21" s="5" t="s">
        <v>119</v>
      </c>
      <c r="W21" t="s">
        <v>118</v>
      </c>
      <c r="X21" s="5" t="s">
        <v>119</v>
      </c>
      <c r="Y21" t="s">
        <v>234</v>
      </c>
      <c r="Z21" t="s">
        <v>147</v>
      </c>
      <c r="AA21" t="s">
        <v>48</v>
      </c>
      <c r="AB21">
        <v>534</v>
      </c>
      <c r="AC21" s="1">
        <v>6121.835</v>
      </c>
      <c r="AD21" s="1">
        <v>2739.6390000000001</v>
      </c>
      <c r="AE21" s="28">
        <v>2.2349999999999999</v>
      </c>
      <c r="AF21">
        <v>2.4</v>
      </c>
      <c r="AG21">
        <v>14.225</v>
      </c>
      <c r="AH21">
        <v>396.98117999999999</v>
      </c>
      <c r="AI21">
        <v>4.0112240000000003</v>
      </c>
      <c r="AJ21">
        <v>149.030089</v>
      </c>
      <c r="AK21">
        <v>1224</v>
      </c>
      <c r="AL21">
        <v>38</v>
      </c>
      <c r="AM21">
        <v>1045</v>
      </c>
      <c r="AN21">
        <v>86</v>
      </c>
      <c r="AO21">
        <v>15.420970000000001</v>
      </c>
      <c r="AP21">
        <v>391.1</v>
      </c>
      <c r="AQ21">
        <v>5.8</v>
      </c>
      <c r="AR21">
        <v>21</v>
      </c>
      <c r="AS21">
        <v>5354</v>
      </c>
      <c r="AT21">
        <v>0.621</v>
      </c>
      <c r="AU21">
        <v>17.07</v>
      </c>
      <c r="AV21">
        <v>51593</v>
      </c>
      <c r="AW21">
        <v>0</v>
      </c>
      <c r="AX21" s="29">
        <v>0.63</v>
      </c>
      <c r="AY21">
        <v>0.93125000000000002</v>
      </c>
      <c r="AZ21" t="s">
        <v>68</v>
      </c>
      <c r="BA21" t="s">
        <v>213</v>
      </c>
      <c r="BB21">
        <v>3</v>
      </c>
      <c r="BC21" t="s">
        <v>519</v>
      </c>
      <c r="BD21">
        <v>17</v>
      </c>
      <c r="BE21">
        <v>113504.37299999999</v>
      </c>
      <c r="BF21">
        <v>5.3934794212730466E-2</v>
      </c>
      <c r="BG21">
        <v>5.0226777110605247E-2</v>
      </c>
      <c r="BH21">
        <v>282351.07299999997</v>
      </c>
      <c r="BI21">
        <v>2.1681642414016968E-2</v>
      </c>
      <c r="BJ21">
        <v>2.0191029498053303E-2</v>
      </c>
      <c r="BK21">
        <v>1</v>
      </c>
      <c r="BL21" t="s">
        <v>69</v>
      </c>
      <c r="BM21">
        <v>1</v>
      </c>
      <c r="BN21" t="s">
        <v>562</v>
      </c>
    </row>
    <row r="22" spans="1:66">
      <c r="A22" s="141" t="str">
        <f t="shared" si="20"/>
        <v>해성운수</v>
      </c>
      <c r="B22" s="141" t="str">
        <f t="shared" si="1"/>
        <v>24</v>
      </c>
      <c r="C22" s="142" t="str">
        <f t="shared" si="21"/>
        <v>70바3881</v>
      </c>
      <c r="D22" s="116" t="str">
        <f t="shared" si="22"/>
        <v>대형</v>
      </c>
      <c r="E22" s="112" t="str">
        <f t="shared" si="16"/>
        <v>C</v>
      </c>
      <c r="F22" s="162">
        <f t="shared" si="17"/>
        <v>0.88125000000000009</v>
      </c>
      <c r="G22" s="163">
        <f t="shared" si="18"/>
        <v>2.1150000000000002</v>
      </c>
      <c r="H22" s="164">
        <f t="shared" si="19"/>
        <v>2.4</v>
      </c>
      <c r="I22" s="165">
        <f t="shared" si="23"/>
        <v>5875.348</v>
      </c>
      <c r="J22" s="166">
        <f t="shared" si="24"/>
        <v>1.4038004775081069E-2</v>
      </c>
      <c r="K22" s="166">
        <f t="shared" si="25"/>
        <v>0.40603488271039284</v>
      </c>
      <c r="L22" s="166">
        <f t="shared" si="26"/>
        <v>0.21768923304628082</v>
      </c>
      <c r="M22" s="167">
        <f t="shared" si="27"/>
        <v>15.422000000000001</v>
      </c>
      <c r="N22" s="168">
        <f t="shared" si="28"/>
        <v>0.49399999999999999</v>
      </c>
      <c r="O22" s="168">
        <f t="shared" si="29"/>
        <v>15.199</v>
      </c>
      <c r="P22" s="169">
        <f t="shared" si="30"/>
        <v>0.04</v>
      </c>
      <c r="Q22" s="170">
        <f t="shared" si="31"/>
        <v>87</v>
      </c>
      <c r="R22" s="171">
        <f t="shared" si="32"/>
        <v>25.91654509255417</v>
      </c>
      <c r="S22" s="143">
        <f t="shared" si="33"/>
        <v>29</v>
      </c>
      <c r="T22" s="143">
        <f t="shared" si="34"/>
        <v>893</v>
      </c>
      <c r="U22" t="s">
        <v>118</v>
      </c>
      <c r="V22" t="s">
        <v>119</v>
      </c>
      <c r="W22" s="4" t="s">
        <v>118</v>
      </c>
      <c r="X22" t="s">
        <v>119</v>
      </c>
      <c r="Y22" s="4" t="s">
        <v>235</v>
      </c>
      <c r="Z22" s="4" t="s">
        <v>147</v>
      </c>
      <c r="AA22" s="4" t="s">
        <v>48</v>
      </c>
      <c r="AB22" s="4">
        <v>534</v>
      </c>
      <c r="AC22" s="4">
        <v>5875.348</v>
      </c>
      <c r="AD22" s="4">
        <v>2777.799</v>
      </c>
      <c r="AE22" s="4">
        <v>2.1150000000000002</v>
      </c>
      <c r="AF22" s="4">
        <v>2.4</v>
      </c>
      <c r="AG22" s="4">
        <v>15.422000000000001</v>
      </c>
      <c r="AH22" s="4">
        <v>390.91566699999998</v>
      </c>
      <c r="AI22" s="4">
        <v>5.4876760000000004</v>
      </c>
      <c r="AJ22" s="4">
        <v>158.72539699999999</v>
      </c>
      <c r="AK22" s="4">
        <v>1279</v>
      </c>
      <c r="AL22" s="4">
        <v>29</v>
      </c>
      <c r="AM22" s="4">
        <v>893</v>
      </c>
      <c r="AN22" s="4">
        <v>87</v>
      </c>
      <c r="AO22" s="4">
        <v>15.029707</v>
      </c>
      <c r="AP22" s="4">
        <v>2318.9</v>
      </c>
      <c r="AQ22" s="4">
        <v>2.4</v>
      </c>
      <c r="AR22" s="4">
        <v>64</v>
      </c>
      <c r="AS22" s="4">
        <v>23702</v>
      </c>
      <c r="AT22" s="4">
        <v>0.49399999999999999</v>
      </c>
      <c r="AU22" s="4">
        <v>15.199</v>
      </c>
      <c r="AV22" s="4">
        <v>54539</v>
      </c>
      <c r="AW22" s="4">
        <v>0</v>
      </c>
      <c r="AX22" s="30">
        <v>0.61</v>
      </c>
      <c r="AY22">
        <v>0.88125000000000009</v>
      </c>
      <c r="AZ22" t="s">
        <v>69</v>
      </c>
      <c r="BA22" t="s">
        <v>213</v>
      </c>
      <c r="BB22">
        <v>2</v>
      </c>
      <c r="BC22" t="s">
        <v>522</v>
      </c>
      <c r="BD22">
        <v>17</v>
      </c>
      <c r="BE22">
        <v>113504.37299999999</v>
      </c>
      <c r="BF22">
        <v>5.1763186251863623E-2</v>
      </c>
      <c r="BG22">
        <v>4.5616307884454824E-2</v>
      </c>
      <c r="BH22">
        <v>282351.07299999997</v>
      </c>
      <c r="BI22">
        <v>2.0808661846310746E-2</v>
      </c>
      <c r="BJ22">
        <v>1.8337633252061347E-2</v>
      </c>
      <c r="BK22">
        <v>1</v>
      </c>
      <c r="BL22" t="s">
        <v>69</v>
      </c>
      <c r="BM22">
        <v>0</v>
      </c>
      <c r="BN22" t="s">
        <v>512</v>
      </c>
    </row>
    <row r="23" spans="1:66">
      <c r="A23" s="144" t="str">
        <f t="shared" si="20"/>
        <v>해성운수</v>
      </c>
      <c r="B23" s="144" t="str">
        <f t="shared" si="1"/>
        <v>24</v>
      </c>
      <c r="C23" s="145" t="str">
        <f t="shared" si="21"/>
        <v>70바3889</v>
      </c>
      <c r="D23" s="133" t="str">
        <f t="shared" si="22"/>
        <v>대형</v>
      </c>
      <c r="E23" s="129" t="str">
        <f t="shared" si="16"/>
        <v>S</v>
      </c>
      <c r="F23" s="152">
        <f t="shared" si="17"/>
        <v>1.0133333333333334</v>
      </c>
      <c r="G23" s="153">
        <f t="shared" si="18"/>
        <v>2.4319999999999999</v>
      </c>
      <c r="H23" s="154">
        <f t="shared" si="19"/>
        <v>2.4</v>
      </c>
      <c r="I23" s="155">
        <f t="shared" si="23"/>
        <v>6195.42</v>
      </c>
      <c r="J23" s="156">
        <f t="shared" si="24"/>
        <v>1.9716495370382947E-2</v>
      </c>
      <c r="K23" s="156">
        <f t="shared" si="25"/>
        <v>0.39160385005341042</v>
      </c>
      <c r="L23" s="156">
        <f t="shared" si="26"/>
        <v>0.20854114813846358</v>
      </c>
      <c r="M23" s="157">
        <f t="shared" si="27"/>
        <v>11.573</v>
      </c>
      <c r="N23" s="158">
        <f t="shared" si="28"/>
        <v>0.53300000000000003</v>
      </c>
      <c r="O23" s="158">
        <f t="shared" si="29"/>
        <v>9.9589999999999996</v>
      </c>
      <c r="P23" s="159">
        <f t="shared" si="30"/>
        <v>2.5000000000000001E-2</v>
      </c>
      <c r="Q23" s="160">
        <f t="shared" si="31"/>
        <v>84</v>
      </c>
      <c r="R23" s="161">
        <f t="shared" si="32"/>
        <v>25.522415114154558</v>
      </c>
      <c r="S23" s="146">
        <f t="shared" si="33"/>
        <v>33</v>
      </c>
      <c r="T23" s="146">
        <f t="shared" si="34"/>
        <v>617</v>
      </c>
      <c r="U23" t="s">
        <v>118</v>
      </c>
      <c r="V23" s="5" t="s">
        <v>119</v>
      </c>
      <c r="W23" t="s">
        <v>118</v>
      </c>
      <c r="X23" s="5" t="s">
        <v>119</v>
      </c>
      <c r="Y23" t="s">
        <v>236</v>
      </c>
      <c r="Z23" t="s">
        <v>147</v>
      </c>
      <c r="AA23" t="s">
        <v>48</v>
      </c>
      <c r="AB23">
        <v>534</v>
      </c>
      <c r="AC23" s="1">
        <v>6195.42</v>
      </c>
      <c r="AD23" s="1">
        <v>2547.252</v>
      </c>
      <c r="AE23" s="28">
        <v>2.4319999999999999</v>
      </c>
      <c r="AF23">
        <v>2.4</v>
      </c>
      <c r="AG23">
        <v>11.573</v>
      </c>
      <c r="AH23">
        <v>412.35376000000002</v>
      </c>
      <c r="AI23">
        <v>8.1301710000000007</v>
      </c>
      <c r="AJ23">
        <v>161.47932</v>
      </c>
      <c r="AK23">
        <v>1292</v>
      </c>
      <c r="AL23">
        <v>33</v>
      </c>
      <c r="AM23">
        <v>617</v>
      </c>
      <c r="AN23">
        <v>84</v>
      </c>
      <c r="AO23">
        <v>15.024526</v>
      </c>
      <c r="AP23">
        <v>2591.6999999999998</v>
      </c>
      <c r="AQ23">
        <v>1.5</v>
      </c>
      <c r="AR23">
        <v>98</v>
      </c>
      <c r="AS23">
        <v>31788</v>
      </c>
      <c r="AT23">
        <v>0.53300000000000003</v>
      </c>
      <c r="AU23">
        <v>9.9589999999999996</v>
      </c>
      <c r="AV23">
        <v>53850</v>
      </c>
      <c r="AW23">
        <v>0</v>
      </c>
      <c r="AX23" s="29">
        <v>0.59</v>
      </c>
      <c r="AY23">
        <v>1.0133333333333334</v>
      </c>
      <c r="AZ23" t="s">
        <v>71</v>
      </c>
      <c r="BA23" t="s">
        <v>213</v>
      </c>
      <c r="BB23">
        <v>1</v>
      </c>
      <c r="BC23" t="s">
        <v>607</v>
      </c>
      <c r="BD23">
        <v>20</v>
      </c>
      <c r="BE23">
        <v>113504.37299999999</v>
      </c>
      <c r="BF23">
        <v>5.4583095225767209E-2</v>
      </c>
      <c r="BG23">
        <v>5.5310869828777441E-2</v>
      </c>
      <c r="BH23">
        <v>282351.07299999997</v>
      </c>
      <c r="BI23">
        <v>2.1942257680033682E-2</v>
      </c>
      <c r="BJ23">
        <v>2.2234821115767467E-2</v>
      </c>
      <c r="BK23">
        <v>1</v>
      </c>
      <c r="BL23" t="s">
        <v>68</v>
      </c>
      <c r="BM23">
        <v>2</v>
      </c>
      <c r="BN23" t="s">
        <v>562</v>
      </c>
    </row>
    <row r="24" spans="1:66">
      <c r="A24" s="141" t="str">
        <f t="shared" si="20"/>
        <v>해성운수</v>
      </c>
      <c r="B24" s="141" t="str">
        <f t="shared" si="1"/>
        <v>24</v>
      </c>
      <c r="C24" s="142" t="str">
        <f t="shared" si="21"/>
        <v>70바3893</v>
      </c>
      <c r="D24" s="116" t="str">
        <f t="shared" si="22"/>
        <v>대형</v>
      </c>
      <c r="E24" s="112" t="str">
        <f t="shared" si="16"/>
        <v>S</v>
      </c>
      <c r="F24" s="162">
        <f t="shared" si="17"/>
        <v>1.0004347826086959</v>
      </c>
      <c r="G24" s="163">
        <f t="shared" si="18"/>
        <v>2.3010000000000002</v>
      </c>
      <c r="H24" s="164">
        <f t="shared" si="19"/>
        <v>2.2999999999999998</v>
      </c>
      <c r="I24" s="165">
        <f t="shared" si="23"/>
        <v>6277.5060000000003</v>
      </c>
      <c r="J24" s="166">
        <f t="shared" si="24"/>
        <v>1.47443917535258E-2</v>
      </c>
      <c r="K24" s="166">
        <f t="shared" si="25"/>
        <v>0.39855828027471685</v>
      </c>
      <c r="L24" s="166">
        <f t="shared" si="26"/>
        <v>0.20310613801085972</v>
      </c>
      <c r="M24" s="167">
        <f t="shared" si="27"/>
        <v>11.132</v>
      </c>
      <c r="N24" s="168">
        <f t="shared" si="28"/>
        <v>0.54200000000000004</v>
      </c>
      <c r="O24" s="168">
        <f t="shared" si="29"/>
        <v>14.656000000000001</v>
      </c>
      <c r="P24" s="169">
        <f t="shared" si="30"/>
        <v>0</v>
      </c>
      <c r="Q24" s="170">
        <f t="shared" si="31"/>
        <v>77</v>
      </c>
      <c r="R24" s="171">
        <f t="shared" si="32"/>
        <v>25.756264437572533</v>
      </c>
      <c r="S24" s="143">
        <f t="shared" si="33"/>
        <v>34</v>
      </c>
      <c r="T24" s="143">
        <f t="shared" si="34"/>
        <v>920</v>
      </c>
      <c r="U24" t="s">
        <v>118</v>
      </c>
      <c r="V24" s="5" t="s">
        <v>119</v>
      </c>
      <c r="W24" t="s">
        <v>118</v>
      </c>
      <c r="X24" s="5" t="s">
        <v>119</v>
      </c>
      <c r="Y24" t="s">
        <v>237</v>
      </c>
      <c r="Z24" t="s">
        <v>147</v>
      </c>
      <c r="AA24" t="s">
        <v>48</v>
      </c>
      <c r="AB24">
        <v>534</v>
      </c>
      <c r="AC24" s="1">
        <v>6277.5060000000003</v>
      </c>
      <c r="AD24" s="1">
        <v>2728.0050000000001</v>
      </c>
      <c r="AE24" s="28">
        <v>2.3010000000000002</v>
      </c>
      <c r="AF24">
        <v>2.2999999999999998</v>
      </c>
      <c r="AG24">
        <v>11.132</v>
      </c>
      <c r="AH24">
        <v>415.42263000000003</v>
      </c>
      <c r="AI24">
        <v>6.1251540000000002</v>
      </c>
      <c r="AJ24">
        <v>165.57012900000001</v>
      </c>
      <c r="AK24">
        <v>1275</v>
      </c>
      <c r="AL24">
        <v>34</v>
      </c>
      <c r="AM24">
        <v>920</v>
      </c>
      <c r="AN24">
        <v>77</v>
      </c>
      <c r="AO24">
        <v>15.111131</v>
      </c>
      <c r="AP24">
        <v>586.79999999999995</v>
      </c>
      <c r="AQ24">
        <v>0</v>
      </c>
      <c r="AR24">
        <v>59</v>
      </c>
      <c r="AS24">
        <v>48714</v>
      </c>
      <c r="AT24">
        <v>0.54200000000000004</v>
      </c>
      <c r="AU24">
        <v>14.656000000000001</v>
      </c>
      <c r="AV24">
        <v>52625</v>
      </c>
      <c r="AW24">
        <v>0</v>
      </c>
      <c r="AX24" s="29">
        <v>0.54</v>
      </c>
      <c r="AY24">
        <v>1.0004347826086959</v>
      </c>
      <c r="AZ24" t="s">
        <v>71</v>
      </c>
      <c r="BA24" t="s">
        <v>213</v>
      </c>
      <c r="BB24">
        <v>2</v>
      </c>
      <c r="BC24" t="s">
        <v>608</v>
      </c>
      <c r="BD24">
        <v>16</v>
      </c>
      <c r="BE24">
        <v>113504.37299999999</v>
      </c>
      <c r="BF24">
        <v>5.5306292031585436E-2</v>
      </c>
      <c r="BG24">
        <v>5.5330338245512228E-2</v>
      </c>
      <c r="BH24">
        <v>282351.07299999997</v>
      </c>
      <c r="BI24">
        <v>2.2232980853591447E-2</v>
      </c>
      <c r="BJ24">
        <v>2.2242647367006058E-2</v>
      </c>
      <c r="BK24">
        <v>1</v>
      </c>
      <c r="BL24" t="s">
        <v>68</v>
      </c>
      <c r="BM24">
        <v>2</v>
      </c>
      <c r="BN24" t="s">
        <v>562</v>
      </c>
    </row>
    <row r="25" spans="1:66">
      <c r="A25" s="144" t="str">
        <f t="shared" si="20"/>
        <v>해성운수</v>
      </c>
      <c r="B25" s="144" t="str">
        <f t="shared" si="1"/>
        <v>24</v>
      </c>
      <c r="C25" s="145" t="str">
        <f t="shared" si="21"/>
        <v>71바5764</v>
      </c>
      <c r="D25" s="133" t="str">
        <f t="shared" si="22"/>
        <v>중형</v>
      </c>
      <c r="E25" s="129" t="str">
        <f t="shared" si="16"/>
        <v>B</v>
      </c>
      <c r="F25" s="152">
        <f t="shared" si="17"/>
        <v>0.94769230769230761</v>
      </c>
      <c r="G25" s="153">
        <f t="shared" si="18"/>
        <v>2.464</v>
      </c>
      <c r="H25" s="154">
        <f t="shared" si="19"/>
        <v>2.6</v>
      </c>
      <c r="I25" s="155">
        <f t="shared" si="23"/>
        <v>3730.7840000000001</v>
      </c>
      <c r="J25" s="156">
        <f t="shared" si="24"/>
        <v>2.704029378407017E-2</v>
      </c>
      <c r="K25" s="156">
        <f t="shared" si="25"/>
        <v>0.38543064849474384</v>
      </c>
      <c r="L25" s="156">
        <f t="shared" si="26"/>
        <v>0.23614339506119891</v>
      </c>
      <c r="M25" s="157">
        <f t="shared" si="27"/>
        <v>12.936</v>
      </c>
      <c r="N25" s="158">
        <f t="shared" si="28"/>
        <v>0.48199999999999998</v>
      </c>
      <c r="O25" s="158">
        <f t="shared" si="29"/>
        <v>12.678000000000001</v>
      </c>
      <c r="P25" s="159">
        <f t="shared" si="30"/>
        <v>1.7166666666666666</v>
      </c>
      <c r="Q25" s="160">
        <f t="shared" si="31"/>
        <v>102</v>
      </c>
      <c r="R25" s="161">
        <f t="shared" si="32"/>
        <v>25.992138563578582</v>
      </c>
      <c r="S25" s="146">
        <f t="shared" si="33"/>
        <v>18</v>
      </c>
      <c r="T25" s="146">
        <f t="shared" si="34"/>
        <v>473</v>
      </c>
      <c r="U25" t="s">
        <v>118</v>
      </c>
      <c r="V25" t="s">
        <v>119</v>
      </c>
      <c r="W25" s="4" t="s">
        <v>118</v>
      </c>
      <c r="X25" s="4" t="s">
        <v>119</v>
      </c>
      <c r="Y25" s="4" t="s">
        <v>238</v>
      </c>
      <c r="Z25" s="4" t="s">
        <v>204</v>
      </c>
      <c r="AA25" s="4" t="s">
        <v>48</v>
      </c>
      <c r="AB25" s="4">
        <v>534</v>
      </c>
      <c r="AC25" s="4">
        <v>3730.7840000000001</v>
      </c>
      <c r="AD25" s="4">
        <v>1514.046</v>
      </c>
      <c r="AE25" s="4">
        <v>2.464</v>
      </c>
      <c r="AF25" s="4">
        <v>2.6</v>
      </c>
      <c r="AG25" s="4">
        <v>12.936</v>
      </c>
      <c r="AH25" s="4">
        <v>244.302967</v>
      </c>
      <c r="AI25" s="4">
        <v>6.6060239999999997</v>
      </c>
      <c r="AJ25" s="4">
        <v>94.161850999999999</v>
      </c>
      <c r="AK25" s="4">
        <v>881</v>
      </c>
      <c r="AL25" s="4">
        <v>18</v>
      </c>
      <c r="AM25" s="4">
        <v>473</v>
      </c>
      <c r="AN25" s="4">
        <v>102</v>
      </c>
      <c r="AO25" s="4">
        <v>15.271136</v>
      </c>
      <c r="AP25" s="4">
        <v>1241.8</v>
      </c>
      <c r="AQ25" s="4">
        <v>103</v>
      </c>
      <c r="AR25" s="4">
        <v>14</v>
      </c>
      <c r="AS25" s="4">
        <v>4082</v>
      </c>
      <c r="AT25" s="4">
        <v>0.48199999999999998</v>
      </c>
      <c r="AU25" s="4">
        <v>12.678000000000001</v>
      </c>
      <c r="AV25" s="4">
        <v>33625</v>
      </c>
      <c r="AW25" s="4">
        <v>0</v>
      </c>
      <c r="AX25" s="30">
        <v>0.63</v>
      </c>
      <c r="AY25">
        <v>0.94769230769230761</v>
      </c>
      <c r="AZ25" t="s">
        <v>68</v>
      </c>
      <c r="BA25" t="s">
        <v>213</v>
      </c>
      <c r="BB25">
        <v>1</v>
      </c>
      <c r="BC25" t="s">
        <v>520</v>
      </c>
      <c r="BD25">
        <v>11</v>
      </c>
      <c r="BE25">
        <v>113504.37299999999</v>
      </c>
      <c r="BF25">
        <v>3.2869077211677124E-2</v>
      </c>
      <c r="BG25">
        <v>3.1149771634450932E-2</v>
      </c>
      <c r="BH25">
        <v>282351.07299999997</v>
      </c>
      <c r="BI25">
        <v>1.321328075845492E-2</v>
      </c>
      <c r="BJ25">
        <v>1.2522124534166507E-2</v>
      </c>
      <c r="BK25">
        <v>1</v>
      </c>
      <c r="BL25" t="s">
        <v>69</v>
      </c>
      <c r="BM25">
        <v>1</v>
      </c>
      <c r="BN25" t="s">
        <v>562</v>
      </c>
    </row>
    <row r="26" spans="1:66">
      <c r="A26" s="141" t="str">
        <f t="shared" si="20"/>
        <v>해성운수</v>
      </c>
      <c r="B26" s="141" t="str">
        <f t="shared" si="1"/>
        <v>514-1</v>
      </c>
      <c r="C26" s="142" t="str">
        <f t="shared" si="21"/>
        <v>71바5751</v>
      </c>
      <c r="D26" s="116" t="str">
        <f t="shared" si="22"/>
        <v>중형</v>
      </c>
      <c r="E26" s="112" t="str">
        <f t="shared" si="16"/>
        <v>C</v>
      </c>
      <c r="F26" s="162">
        <f t="shared" si="17"/>
        <v>0.86965517241379309</v>
      </c>
      <c r="G26" s="163">
        <f t="shared" si="18"/>
        <v>2.5219999999999998</v>
      </c>
      <c r="H26" s="164">
        <f t="shared" si="19"/>
        <v>2.9</v>
      </c>
      <c r="I26" s="165">
        <f t="shared" si="23"/>
        <v>1805.3710000000001</v>
      </c>
      <c r="J26" s="166">
        <f t="shared" si="24"/>
        <v>2.4671269863319582E-2</v>
      </c>
      <c r="K26" s="166">
        <f t="shared" si="25"/>
        <v>0.38363187341640237</v>
      </c>
      <c r="L26" s="166">
        <f t="shared" si="26"/>
        <v>0.21491427523761042</v>
      </c>
      <c r="M26" s="167">
        <f t="shared" si="27"/>
        <v>8.0950000000000006</v>
      </c>
      <c r="N26" s="168">
        <f t="shared" si="28"/>
        <v>5.5E-2</v>
      </c>
      <c r="O26" s="168">
        <f t="shared" si="29"/>
        <v>5.5389999999999997</v>
      </c>
      <c r="P26" s="169">
        <f t="shared" si="30"/>
        <v>0</v>
      </c>
      <c r="Q26" s="170">
        <f t="shared" si="31"/>
        <v>70</v>
      </c>
      <c r="R26" s="171">
        <f t="shared" si="32"/>
        <v>21.155431087970619</v>
      </c>
      <c r="S26" s="143">
        <f t="shared" si="33"/>
        <v>1</v>
      </c>
      <c r="T26" s="143">
        <f t="shared" si="34"/>
        <v>100</v>
      </c>
      <c r="U26" t="s">
        <v>118</v>
      </c>
      <c r="V26" s="5" t="s">
        <v>120</v>
      </c>
      <c r="W26" t="s">
        <v>118</v>
      </c>
      <c r="X26" s="5" t="s">
        <v>120</v>
      </c>
      <c r="Y26" t="s">
        <v>240</v>
      </c>
      <c r="Z26" t="s">
        <v>204</v>
      </c>
      <c r="AA26" t="s">
        <v>48</v>
      </c>
      <c r="AB26">
        <v>534</v>
      </c>
      <c r="AC26" s="1">
        <v>1805.3710000000001</v>
      </c>
      <c r="AD26" s="1">
        <v>715.71100000000001</v>
      </c>
      <c r="AE26" s="28">
        <v>2.5219999999999998</v>
      </c>
      <c r="AF26">
        <v>2.9</v>
      </c>
      <c r="AG26">
        <v>8.0950000000000006</v>
      </c>
      <c r="AH26">
        <v>144.226585</v>
      </c>
      <c r="AI26">
        <v>3.5582530000000001</v>
      </c>
      <c r="AJ26">
        <v>55.329915</v>
      </c>
      <c r="AK26">
        <v>388</v>
      </c>
      <c r="AL26">
        <v>1</v>
      </c>
      <c r="AM26">
        <v>100</v>
      </c>
      <c r="AN26">
        <v>70</v>
      </c>
      <c r="AO26">
        <v>12.517602</v>
      </c>
      <c r="AP26">
        <v>54.9</v>
      </c>
      <c r="AQ26">
        <v>0</v>
      </c>
      <c r="AR26">
        <v>19</v>
      </c>
      <c r="AS26">
        <v>7073</v>
      </c>
      <c r="AT26">
        <v>5.5E-2</v>
      </c>
      <c r="AU26">
        <v>5.5389999999999997</v>
      </c>
      <c r="AV26">
        <v>15735</v>
      </c>
      <c r="AW26">
        <v>0</v>
      </c>
      <c r="AX26" s="29">
        <v>0.6</v>
      </c>
      <c r="AY26">
        <v>0.86965517241379309</v>
      </c>
      <c r="AZ26" t="s">
        <v>69</v>
      </c>
      <c r="BA26" t="s">
        <v>523</v>
      </c>
      <c r="BB26">
        <v>2</v>
      </c>
      <c r="BC26" t="s">
        <v>609</v>
      </c>
      <c r="BD26">
        <v>14</v>
      </c>
      <c r="BE26">
        <v>36142.85</v>
      </c>
      <c r="BF26">
        <v>4.9950986156321382E-2</v>
      </c>
      <c r="BG26">
        <v>4.3440133478014661E-2</v>
      </c>
      <c r="BH26">
        <v>282351.07299999997</v>
      </c>
      <c r="BI26">
        <v>6.3940645977286588E-3</v>
      </c>
      <c r="BJ26">
        <v>5.560631350162647E-3</v>
      </c>
      <c r="BK26">
        <v>1</v>
      </c>
      <c r="BL26" t="s">
        <v>70</v>
      </c>
      <c r="BM26">
        <v>2</v>
      </c>
      <c r="BN26" t="s">
        <v>562</v>
      </c>
    </row>
    <row r="27" spans="1:66">
      <c r="A27" s="144" t="str">
        <f t="shared" si="20"/>
        <v>해성운수</v>
      </c>
      <c r="B27" s="144" t="str">
        <f t="shared" si="1"/>
        <v>514-1</v>
      </c>
      <c r="C27" s="145" t="str">
        <f t="shared" si="21"/>
        <v>71바5753</v>
      </c>
      <c r="D27" s="133" t="str">
        <f t="shared" si="22"/>
        <v>중형</v>
      </c>
      <c r="E27" s="129" t="str">
        <f t="shared" si="16"/>
        <v>D</v>
      </c>
      <c r="F27" s="152">
        <f t="shared" si="17"/>
        <v>0.84892857142857137</v>
      </c>
      <c r="G27" s="153">
        <f t="shared" si="18"/>
        <v>2.3769999999999998</v>
      </c>
      <c r="H27" s="154">
        <f t="shared" si="19"/>
        <v>2.8</v>
      </c>
      <c r="I27" s="155">
        <f t="shared" si="23"/>
        <v>2797.7959999999998</v>
      </c>
      <c r="J27" s="156">
        <f t="shared" si="24"/>
        <v>2.8729922979728973E-2</v>
      </c>
      <c r="K27" s="156">
        <f t="shared" si="25"/>
        <v>0.34314323110492462</v>
      </c>
      <c r="L27" s="156">
        <f t="shared" si="26"/>
        <v>0.10615498771175598</v>
      </c>
      <c r="M27" s="157">
        <f t="shared" si="27"/>
        <v>5.8380000000000001</v>
      </c>
      <c r="N27" s="158">
        <f t="shared" si="28"/>
        <v>1.2509999999999999</v>
      </c>
      <c r="O27" s="158">
        <f t="shared" si="29"/>
        <v>6.3620000000000001</v>
      </c>
      <c r="P27" s="159">
        <f t="shared" si="30"/>
        <v>0</v>
      </c>
      <c r="Q27" s="160">
        <f t="shared" si="31"/>
        <v>79</v>
      </c>
      <c r="R27" s="161">
        <f t="shared" si="32"/>
        <v>21.193086901824874</v>
      </c>
      <c r="S27" s="146">
        <f t="shared" si="33"/>
        <v>35</v>
      </c>
      <c r="T27" s="146">
        <f t="shared" si="34"/>
        <v>178</v>
      </c>
      <c r="U27" t="s">
        <v>118</v>
      </c>
      <c r="V27" t="s">
        <v>120</v>
      </c>
      <c r="W27" t="s">
        <v>118</v>
      </c>
      <c r="X27" s="4" t="s">
        <v>120</v>
      </c>
      <c r="Y27" s="4" t="s">
        <v>241</v>
      </c>
      <c r="Z27" s="4" t="s">
        <v>204</v>
      </c>
      <c r="AA27" s="4" t="s">
        <v>226</v>
      </c>
      <c r="AB27" s="4">
        <v>534</v>
      </c>
      <c r="AC27" s="4">
        <v>2797.7959999999998</v>
      </c>
      <c r="AD27" s="4">
        <v>1177.0360000000001</v>
      </c>
      <c r="AE27" s="4">
        <v>2.3769999999999998</v>
      </c>
      <c r="AF27" s="4">
        <v>2.8</v>
      </c>
      <c r="AG27" s="4">
        <v>5.8380000000000001</v>
      </c>
      <c r="AH27" s="4">
        <v>210.17181299999999</v>
      </c>
      <c r="AI27" s="4">
        <v>6.0382199999999999</v>
      </c>
      <c r="AJ27" s="4">
        <v>72.119034999999997</v>
      </c>
      <c r="AK27" s="4">
        <v>297</v>
      </c>
      <c r="AL27" s="4">
        <v>35</v>
      </c>
      <c r="AM27" s="4">
        <v>178</v>
      </c>
      <c r="AN27" s="4">
        <v>79</v>
      </c>
      <c r="AO27" s="4">
        <v>13.311946000000001</v>
      </c>
      <c r="AP27" s="4">
        <v>97.4</v>
      </c>
      <c r="AQ27" s="4">
        <v>0</v>
      </c>
      <c r="AR27" s="4">
        <v>8</v>
      </c>
      <c r="AS27" s="4">
        <v>3253</v>
      </c>
      <c r="AT27" s="4">
        <v>1.2509999999999999</v>
      </c>
      <c r="AU27" s="4">
        <v>6.3620000000000001</v>
      </c>
      <c r="AV27" s="4">
        <v>21803</v>
      </c>
      <c r="AW27" s="4">
        <v>0</v>
      </c>
      <c r="AX27" s="30">
        <v>0.48</v>
      </c>
      <c r="AY27">
        <v>0.84892857142857137</v>
      </c>
      <c r="AZ27" t="s">
        <v>67</v>
      </c>
      <c r="BA27" t="s">
        <v>523</v>
      </c>
      <c r="BB27">
        <v>1</v>
      </c>
      <c r="BC27" t="s">
        <v>525</v>
      </c>
      <c r="BD27">
        <v>6</v>
      </c>
      <c r="BE27">
        <v>36142.85</v>
      </c>
      <c r="BF27">
        <v>7.740939079236972E-2</v>
      </c>
      <c r="BG27">
        <v>6.5715043540522433E-2</v>
      </c>
      <c r="BH27">
        <v>282351.07299999997</v>
      </c>
      <c r="BI27">
        <v>9.9089263953319566E-3</v>
      </c>
      <c r="BJ27">
        <v>8.4119707291800214E-3</v>
      </c>
      <c r="BK27">
        <v>1</v>
      </c>
      <c r="BL27" t="s">
        <v>70</v>
      </c>
      <c r="BM27">
        <v>1</v>
      </c>
      <c r="BN27" t="s">
        <v>562</v>
      </c>
    </row>
    <row r="28" spans="1:66">
      <c r="A28" s="141" t="str">
        <f t="shared" si="20"/>
        <v>해성운수</v>
      </c>
      <c r="B28" s="141" t="str">
        <f t="shared" si="1"/>
        <v>514-1</v>
      </c>
      <c r="C28" s="142" t="str">
        <f t="shared" si="21"/>
        <v>71바5754</v>
      </c>
      <c r="D28" s="116" t="str">
        <f t="shared" si="22"/>
        <v>중형</v>
      </c>
      <c r="E28" s="112" t="str">
        <f t="shared" si="16"/>
        <v>F</v>
      </c>
      <c r="F28" s="162">
        <f t="shared" si="17"/>
        <v>0.76142857142857157</v>
      </c>
      <c r="G28" s="163">
        <f t="shared" si="18"/>
        <v>2.1320000000000001</v>
      </c>
      <c r="H28" s="164">
        <f t="shared" si="19"/>
        <v>2.8</v>
      </c>
      <c r="I28" s="165">
        <f t="shared" si="23"/>
        <v>4249.74</v>
      </c>
      <c r="J28" s="166">
        <f t="shared" si="24"/>
        <v>1.6802809745895781E-2</v>
      </c>
      <c r="K28" s="166">
        <f t="shared" si="25"/>
        <v>0.36866219205711925</v>
      </c>
      <c r="L28" s="166">
        <f t="shared" si="26"/>
        <v>0.11177154367090693</v>
      </c>
      <c r="M28" s="167">
        <f t="shared" si="27"/>
        <v>6.9139999999999997</v>
      </c>
      <c r="N28" s="168">
        <f t="shared" si="28"/>
        <v>0.16500000000000001</v>
      </c>
      <c r="O28" s="168">
        <f t="shared" si="29"/>
        <v>3.694</v>
      </c>
      <c r="P28" s="169">
        <f t="shared" si="30"/>
        <v>0</v>
      </c>
      <c r="Q28" s="170">
        <f t="shared" si="31"/>
        <v>76</v>
      </c>
      <c r="R28" s="171">
        <f t="shared" si="32"/>
        <v>21.032919597092498</v>
      </c>
      <c r="S28" s="143">
        <f t="shared" si="33"/>
        <v>7</v>
      </c>
      <c r="T28" s="143">
        <f t="shared" si="34"/>
        <v>157</v>
      </c>
      <c r="U28" t="s">
        <v>118</v>
      </c>
      <c r="V28" t="s">
        <v>120</v>
      </c>
      <c r="W28" s="4" t="s">
        <v>118</v>
      </c>
      <c r="X28" s="4" t="s">
        <v>120</v>
      </c>
      <c r="Y28" s="4" t="s">
        <v>242</v>
      </c>
      <c r="Z28" s="4" t="s">
        <v>204</v>
      </c>
      <c r="AA28" s="4" t="s">
        <v>226</v>
      </c>
      <c r="AB28" s="4">
        <v>534</v>
      </c>
      <c r="AC28" s="4">
        <v>4249.74</v>
      </c>
      <c r="AD28" s="4">
        <v>1993.6559999999999</v>
      </c>
      <c r="AE28" s="4">
        <v>2.1320000000000001</v>
      </c>
      <c r="AF28" s="4">
        <v>2.8</v>
      </c>
      <c r="AG28" s="4">
        <v>6.9139999999999997</v>
      </c>
      <c r="AH28" s="4">
        <v>328.78816599999999</v>
      </c>
      <c r="AI28" s="4">
        <v>5.5245649999999999</v>
      </c>
      <c r="AJ28" s="4">
        <v>121.211766</v>
      </c>
      <c r="AK28" s="4">
        <v>475</v>
      </c>
      <c r="AL28" s="4">
        <v>7</v>
      </c>
      <c r="AM28" s="4">
        <v>157</v>
      </c>
      <c r="AN28" s="4">
        <v>76</v>
      </c>
      <c r="AO28" s="4">
        <v>12.925465000000001</v>
      </c>
      <c r="AP28" s="4">
        <v>60.9</v>
      </c>
      <c r="AQ28" s="4">
        <v>0</v>
      </c>
      <c r="AR28" s="4">
        <v>26</v>
      </c>
      <c r="AS28" s="4">
        <v>4508</v>
      </c>
      <c r="AT28" s="4">
        <v>0.16500000000000001</v>
      </c>
      <c r="AU28" s="4">
        <v>3.694</v>
      </c>
      <c r="AV28" s="4">
        <v>32028</v>
      </c>
      <c r="AW28" s="4">
        <v>0</v>
      </c>
      <c r="AX28" s="30">
        <v>0.47</v>
      </c>
      <c r="AY28">
        <v>0.76142857142857157</v>
      </c>
      <c r="AZ28" t="s">
        <v>70</v>
      </c>
      <c r="BA28" t="s">
        <v>523</v>
      </c>
      <c r="BB28">
        <v>2</v>
      </c>
      <c r="BC28" t="s">
        <v>526</v>
      </c>
      <c r="BD28">
        <v>10</v>
      </c>
      <c r="BE28">
        <v>36142.85</v>
      </c>
      <c r="BF28">
        <v>0.11758176236793723</v>
      </c>
      <c r="BG28">
        <v>8.9530113345872214E-2</v>
      </c>
      <c r="BH28">
        <v>282351.07299999997</v>
      </c>
      <c r="BI28">
        <v>1.5051262086048458E-2</v>
      </c>
      <c r="BJ28">
        <v>1.14604609883769E-2</v>
      </c>
      <c r="BK28">
        <v>1</v>
      </c>
      <c r="BL28" t="s">
        <v>70</v>
      </c>
      <c r="BM28">
        <v>0</v>
      </c>
      <c r="BN28" t="s">
        <v>512</v>
      </c>
    </row>
    <row r="29" spans="1:66">
      <c r="A29" s="144" t="str">
        <f t="shared" si="20"/>
        <v>해성운수</v>
      </c>
      <c r="B29" s="144" t="str">
        <f t="shared" si="1"/>
        <v>514-1</v>
      </c>
      <c r="C29" s="145" t="str">
        <f t="shared" si="21"/>
        <v>71바5760</v>
      </c>
      <c r="D29" s="133" t="str">
        <f t="shared" si="22"/>
        <v>중형</v>
      </c>
      <c r="E29" s="129" t="str">
        <f t="shared" si="16"/>
        <v>B</v>
      </c>
      <c r="F29" s="152">
        <f t="shared" si="17"/>
        <v>0.90592592592592591</v>
      </c>
      <c r="G29" s="153">
        <f t="shared" si="18"/>
        <v>2.4460000000000002</v>
      </c>
      <c r="H29" s="154">
        <f t="shared" si="19"/>
        <v>2.7</v>
      </c>
      <c r="I29" s="155">
        <f t="shared" si="23"/>
        <v>4831.3059999999996</v>
      </c>
      <c r="J29" s="156">
        <f t="shared" si="24"/>
        <v>1.3273550506438855E-2</v>
      </c>
      <c r="K29" s="156">
        <f t="shared" si="25"/>
        <v>0.3862389904129378</v>
      </c>
      <c r="L29" s="156">
        <f t="shared" si="26"/>
        <v>0.14488835937943076</v>
      </c>
      <c r="M29" s="157">
        <f t="shared" si="27"/>
        <v>9.8550000000000004</v>
      </c>
      <c r="N29" s="158">
        <f t="shared" si="28"/>
        <v>2.1000000000000001E-2</v>
      </c>
      <c r="O29" s="158">
        <f t="shared" si="29"/>
        <v>4.3049999999999997</v>
      </c>
      <c r="P29" s="159">
        <f t="shared" si="30"/>
        <v>0</v>
      </c>
      <c r="Q29" s="160">
        <f t="shared" si="31"/>
        <v>83</v>
      </c>
      <c r="R29" s="161">
        <f t="shared" si="32"/>
        <v>21.476511940695541</v>
      </c>
      <c r="S29" s="146">
        <f t="shared" si="33"/>
        <v>1</v>
      </c>
      <c r="T29" s="146">
        <f t="shared" si="34"/>
        <v>208</v>
      </c>
      <c r="U29" t="s">
        <v>118</v>
      </c>
      <c r="V29" s="5" t="s">
        <v>120</v>
      </c>
      <c r="W29" t="s">
        <v>118</v>
      </c>
      <c r="X29" s="5" t="s">
        <v>120</v>
      </c>
      <c r="Y29" t="s">
        <v>243</v>
      </c>
      <c r="Z29" t="s">
        <v>204</v>
      </c>
      <c r="AA29" t="s">
        <v>48</v>
      </c>
      <c r="AB29">
        <v>534</v>
      </c>
      <c r="AC29" s="1">
        <v>4831.3059999999996</v>
      </c>
      <c r="AD29" s="1">
        <v>1974.8989999999999</v>
      </c>
      <c r="AE29" s="28">
        <v>2.4460000000000002</v>
      </c>
      <c r="AF29">
        <v>2.7</v>
      </c>
      <c r="AG29">
        <v>9.8550000000000004</v>
      </c>
      <c r="AH29">
        <v>374.62508600000001</v>
      </c>
      <c r="AI29">
        <v>4.9726049999999997</v>
      </c>
      <c r="AJ29">
        <v>144.69481500000001</v>
      </c>
      <c r="AK29">
        <v>700</v>
      </c>
      <c r="AL29">
        <v>1</v>
      </c>
      <c r="AM29">
        <v>208</v>
      </c>
      <c r="AN29">
        <v>83</v>
      </c>
      <c r="AO29">
        <v>12.896376</v>
      </c>
      <c r="AP29">
        <v>475.5</v>
      </c>
      <c r="AQ29">
        <v>0</v>
      </c>
      <c r="AR29">
        <v>38</v>
      </c>
      <c r="AS29">
        <v>5076</v>
      </c>
      <c r="AT29">
        <v>2.1000000000000001E-2</v>
      </c>
      <c r="AU29">
        <v>4.3049999999999997</v>
      </c>
      <c r="AV29">
        <v>42832</v>
      </c>
      <c r="AW29">
        <v>0</v>
      </c>
      <c r="AX29" s="29">
        <v>0.64</v>
      </c>
      <c r="AY29">
        <v>0.90592592592592591</v>
      </c>
      <c r="AZ29" t="s">
        <v>68</v>
      </c>
      <c r="BA29" t="s">
        <v>523</v>
      </c>
      <c r="BB29">
        <v>1</v>
      </c>
      <c r="BC29" t="s">
        <v>566</v>
      </c>
      <c r="BD29">
        <v>4</v>
      </c>
      <c r="BE29">
        <v>36142.85</v>
      </c>
      <c r="BF29">
        <v>0.13367252444121036</v>
      </c>
      <c r="BG29">
        <v>0.12109740547525946</v>
      </c>
      <c r="BH29">
        <v>282351.07299999997</v>
      </c>
      <c r="BI29">
        <v>1.7110988630809985E-2</v>
      </c>
      <c r="BJ29">
        <v>1.5501288218874526E-2</v>
      </c>
      <c r="BK29">
        <v>1</v>
      </c>
      <c r="BL29" t="s">
        <v>67</v>
      </c>
      <c r="BM29">
        <v>2</v>
      </c>
      <c r="BN29" t="s">
        <v>562</v>
      </c>
    </row>
    <row r="30" spans="1:66">
      <c r="A30" s="141" t="str">
        <f t="shared" si="20"/>
        <v>해성운수</v>
      </c>
      <c r="B30" s="141" t="str">
        <f t="shared" si="1"/>
        <v>514-1</v>
      </c>
      <c r="C30" s="142" t="str">
        <f t="shared" si="21"/>
        <v>71바5763</v>
      </c>
      <c r="D30" s="116" t="str">
        <f t="shared" si="22"/>
        <v>중형</v>
      </c>
      <c r="E30" s="112" t="str">
        <f t="shared" si="16"/>
        <v>D</v>
      </c>
      <c r="F30" s="162">
        <f t="shared" si="17"/>
        <v>0.81370370370370371</v>
      </c>
      <c r="G30" s="163">
        <f t="shared" si="18"/>
        <v>2.1970000000000001</v>
      </c>
      <c r="H30" s="164">
        <f t="shared" si="19"/>
        <v>2.7</v>
      </c>
      <c r="I30" s="165">
        <f t="shared" si="23"/>
        <v>3635.7020000000002</v>
      </c>
      <c r="J30" s="166">
        <f t="shared" si="24"/>
        <v>2.7960075278604751E-2</v>
      </c>
      <c r="K30" s="166">
        <f t="shared" si="25"/>
        <v>0.37681573560125842</v>
      </c>
      <c r="L30" s="166">
        <f t="shared" si="26"/>
        <v>8.3065113697437243E-2</v>
      </c>
      <c r="M30" s="167">
        <f t="shared" si="27"/>
        <v>9.6430000000000007</v>
      </c>
      <c r="N30" s="168">
        <f t="shared" si="28"/>
        <v>0</v>
      </c>
      <c r="O30" s="168">
        <f t="shared" si="29"/>
        <v>3.1360000000000001</v>
      </c>
      <c r="P30" s="169">
        <f t="shared" si="30"/>
        <v>0</v>
      </c>
      <c r="Q30" s="170">
        <f t="shared" si="31"/>
        <v>69</v>
      </c>
      <c r="R30" s="171">
        <f t="shared" si="32"/>
        <v>21.009093655531693</v>
      </c>
      <c r="S30" s="143">
        <f t="shared" si="33"/>
        <v>0</v>
      </c>
      <c r="T30" s="143">
        <f t="shared" si="34"/>
        <v>114</v>
      </c>
      <c r="U30" t="s">
        <v>118</v>
      </c>
      <c r="V30" t="s">
        <v>120</v>
      </c>
      <c r="W30" t="s">
        <v>118</v>
      </c>
      <c r="X30" s="4" t="s">
        <v>120</v>
      </c>
      <c r="Y30" s="4" t="s">
        <v>244</v>
      </c>
      <c r="Z30" s="4" t="s">
        <v>204</v>
      </c>
      <c r="AA30" s="4" t="s">
        <v>48</v>
      </c>
      <c r="AB30" s="4">
        <v>534</v>
      </c>
      <c r="AC30" s="4">
        <v>3635.7020000000002</v>
      </c>
      <c r="AD30" s="4">
        <v>1655.2090000000001</v>
      </c>
      <c r="AE30" s="4">
        <v>2.1970000000000001</v>
      </c>
      <c r="AF30" s="4">
        <v>2.7</v>
      </c>
      <c r="AG30" s="4">
        <v>9.6430000000000007</v>
      </c>
      <c r="AH30" s="4">
        <v>290.73705699999999</v>
      </c>
      <c r="AI30" s="4">
        <v>8.1290300000000002</v>
      </c>
      <c r="AJ30" s="4">
        <v>109.554298</v>
      </c>
      <c r="AK30" s="4">
        <v>302</v>
      </c>
      <c r="AL30" s="4">
        <v>0</v>
      </c>
      <c r="AM30" s="4">
        <v>114</v>
      </c>
      <c r="AN30" s="4">
        <v>69</v>
      </c>
      <c r="AO30" s="4">
        <v>12.50512</v>
      </c>
      <c r="AP30" s="4">
        <v>5.8</v>
      </c>
      <c r="AQ30" s="4">
        <v>0</v>
      </c>
      <c r="AR30" s="4">
        <v>23</v>
      </c>
      <c r="AS30" s="4">
        <v>5815</v>
      </c>
      <c r="AT30" s="4">
        <v>0</v>
      </c>
      <c r="AU30" s="4">
        <v>3.1360000000000001</v>
      </c>
      <c r="AV30" s="4">
        <v>30294</v>
      </c>
      <c r="AW30" s="4">
        <v>0</v>
      </c>
      <c r="AX30" s="30">
        <v>0.57999999999999996</v>
      </c>
      <c r="AY30">
        <v>0.81370370370370371</v>
      </c>
      <c r="AZ30" t="s">
        <v>67</v>
      </c>
      <c r="BA30" t="s">
        <v>523</v>
      </c>
      <c r="BB30">
        <v>2</v>
      </c>
      <c r="BC30" t="s">
        <v>527</v>
      </c>
      <c r="BD30">
        <v>10</v>
      </c>
      <c r="BE30">
        <v>36142.85</v>
      </c>
      <c r="BF30">
        <v>0.10059256533449909</v>
      </c>
      <c r="BG30">
        <v>8.185254297773871E-2</v>
      </c>
      <c r="BH30">
        <v>282351.07299999997</v>
      </c>
      <c r="BI30">
        <v>1.2876529780356106E-2</v>
      </c>
      <c r="BJ30">
        <v>1.0477679973126802E-2</v>
      </c>
      <c r="BK30">
        <v>1</v>
      </c>
      <c r="BL30" t="s">
        <v>70</v>
      </c>
      <c r="BM30">
        <v>1</v>
      </c>
      <c r="BN30" t="s">
        <v>562</v>
      </c>
    </row>
    <row r="31" spans="1:66">
      <c r="A31" s="144" t="str">
        <f t="shared" si="20"/>
        <v>해성운수</v>
      </c>
      <c r="B31" s="144" t="str">
        <f t="shared" si="1"/>
        <v>514-1</v>
      </c>
      <c r="C31" s="145" t="str">
        <f t="shared" si="21"/>
        <v>71바5765</v>
      </c>
      <c r="D31" s="133" t="str">
        <f t="shared" si="22"/>
        <v>중형</v>
      </c>
      <c r="E31" s="129" t="str">
        <f t="shared" si="16"/>
        <v>C</v>
      </c>
      <c r="F31" s="152">
        <f t="shared" si="17"/>
        <v>0.88535714285714295</v>
      </c>
      <c r="G31" s="153">
        <f t="shared" si="18"/>
        <v>2.4790000000000001</v>
      </c>
      <c r="H31" s="154">
        <f t="shared" si="19"/>
        <v>2.8</v>
      </c>
      <c r="I31" s="155">
        <f t="shared" si="23"/>
        <v>3434.53</v>
      </c>
      <c r="J31" s="156">
        <f t="shared" si="24"/>
        <v>1.8901170134929517E-2</v>
      </c>
      <c r="K31" s="156">
        <f t="shared" si="25"/>
        <v>0.35326384082683199</v>
      </c>
      <c r="L31" s="156">
        <f t="shared" si="26"/>
        <v>0.12607256305811856</v>
      </c>
      <c r="M31" s="157">
        <f t="shared" si="27"/>
        <v>11.965999999999999</v>
      </c>
      <c r="N31" s="158">
        <f t="shared" si="28"/>
        <v>0</v>
      </c>
      <c r="O31" s="158">
        <f t="shared" si="29"/>
        <v>4.6879999999999997</v>
      </c>
      <c r="P31" s="159">
        <f t="shared" si="30"/>
        <v>0</v>
      </c>
      <c r="Q31" s="160">
        <f t="shared" si="31"/>
        <v>77</v>
      </c>
      <c r="R31" s="161">
        <f t="shared" si="32"/>
        <v>20.893753541930241</v>
      </c>
      <c r="S31" s="146">
        <f t="shared" si="33"/>
        <v>0</v>
      </c>
      <c r="T31" s="146">
        <f t="shared" si="34"/>
        <v>161</v>
      </c>
      <c r="U31" t="s">
        <v>118</v>
      </c>
      <c r="V31" t="s">
        <v>120</v>
      </c>
      <c r="W31" s="4" t="s">
        <v>118</v>
      </c>
      <c r="X31" s="4" t="s">
        <v>120</v>
      </c>
      <c r="Y31" s="4" t="s">
        <v>564</v>
      </c>
      <c r="Z31" s="4" t="s">
        <v>204</v>
      </c>
      <c r="AA31" s="4" t="s">
        <v>48</v>
      </c>
      <c r="AB31" s="4">
        <v>534</v>
      </c>
      <c r="AC31" s="4">
        <v>3434.53</v>
      </c>
      <c r="AD31" s="4">
        <v>1385.4490000000001</v>
      </c>
      <c r="AE31" s="4">
        <v>2.4790000000000001</v>
      </c>
      <c r="AF31" s="4">
        <v>2.8</v>
      </c>
      <c r="AG31" s="4">
        <v>11.965999999999999</v>
      </c>
      <c r="AH31" s="4">
        <v>261.82151499999998</v>
      </c>
      <c r="AI31" s="4">
        <v>4.9487329999999998</v>
      </c>
      <c r="AJ31" s="4">
        <v>92.492074000000002</v>
      </c>
      <c r="AK31" s="4">
        <v>433</v>
      </c>
      <c r="AL31" s="4">
        <v>0</v>
      </c>
      <c r="AM31" s="4">
        <v>161</v>
      </c>
      <c r="AN31" s="4">
        <v>77</v>
      </c>
      <c r="AO31" s="4">
        <v>13.117829</v>
      </c>
      <c r="AP31" s="4">
        <v>94.9</v>
      </c>
      <c r="AQ31" s="4">
        <v>0</v>
      </c>
      <c r="AR31" s="4">
        <v>4</v>
      </c>
      <c r="AS31" s="4">
        <v>578</v>
      </c>
      <c r="AT31" s="4">
        <v>0</v>
      </c>
      <c r="AU31" s="4">
        <v>4.6879999999999997</v>
      </c>
      <c r="AV31" s="4">
        <v>27252</v>
      </c>
      <c r="AW31" s="4">
        <v>0</v>
      </c>
      <c r="AX31" s="4">
        <v>0.75</v>
      </c>
      <c r="AY31">
        <v>0.88535714285714295</v>
      </c>
      <c r="AZ31" t="s">
        <v>69</v>
      </c>
      <c r="BA31" t="s">
        <v>523</v>
      </c>
      <c r="BB31">
        <v>1</v>
      </c>
      <c r="BC31" t="s">
        <v>610</v>
      </c>
      <c r="BD31">
        <v>8</v>
      </c>
      <c r="BE31">
        <v>36142.85</v>
      </c>
      <c r="BF31">
        <v>9.5026540519079161E-2</v>
      </c>
      <c r="BG31">
        <v>8.4132426409570457E-2</v>
      </c>
      <c r="BH31">
        <v>282351.07299999997</v>
      </c>
      <c r="BI31">
        <v>1.2164040899536445E-2</v>
      </c>
      <c r="BJ31">
        <v>1.0769520496411018E-2</v>
      </c>
      <c r="BK31">
        <v>1</v>
      </c>
      <c r="BL31" t="s">
        <v>67</v>
      </c>
      <c r="BM31">
        <v>1</v>
      </c>
      <c r="BN31" t="s">
        <v>562</v>
      </c>
    </row>
    <row r="32" spans="1:66">
      <c r="A32" s="141" t="str">
        <f t="shared" si="20"/>
        <v>해성운수</v>
      </c>
      <c r="B32" s="141" t="str">
        <f t="shared" si="1"/>
        <v>514-1</v>
      </c>
      <c r="C32" s="142" t="str">
        <f t="shared" si="21"/>
        <v>71바5768</v>
      </c>
      <c r="D32" s="116" t="str">
        <f t="shared" si="22"/>
        <v>중형</v>
      </c>
      <c r="E32" s="112" t="str">
        <f t="shared" si="16"/>
        <v>C</v>
      </c>
      <c r="F32" s="162">
        <f t="shared" si="17"/>
        <v>0.85464285714285715</v>
      </c>
      <c r="G32" s="163">
        <f t="shared" si="18"/>
        <v>2.3929999999999998</v>
      </c>
      <c r="H32" s="164">
        <f t="shared" si="19"/>
        <v>2.8</v>
      </c>
      <c r="I32" s="165">
        <f t="shared" si="23"/>
        <v>3835.569</v>
      </c>
      <c r="J32" s="166">
        <f t="shared" si="24"/>
        <v>1.1042153242237158E-2</v>
      </c>
      <c r="K32" s="166">
        <f t="shared" si="25"/>
        <v>0.38835593551405417</v>
      </c>
      <c r="L32" s="166">
        <f t="shared" si="26"/>
        <v>0.2521138323935771</v>
      </c>
      <c r="M32" s="167">
        <f t="shared" si="27"/>
        <v>10.333</v>
      </c>
      <c r="N32" s="168">
        <f t="shared" si="28"/>
        <v>0</v>
      </c>
      <c r="O32" s="168">
        <f t="shared" si="29"/>
        <v>5.1360000000000001</v>
      </c>
      <c r="P32" s="169">
        <f t="shared" si="30"/>
        <v>0</v>
      </c>
      <c r="Q32" s="170">
        <f t="shared" si="31"/>
        <v>82</v>
      </c>
      <c r="R32" s="171">
        <f t="shared" si="32"/>
        <v>20.948376199350108</v>
      </c>
      <c r="S32" s="143">
        <f t="shared" si="33"/>
        <v>0</v>
      </c>
      <c r="T32" s="143">
        <f t="shared" si="34"/>
        <v>197</v>
      </c>
      <c r="U32" t="s">
        <v>118</v>
      </c>
      <c r="V32" s="5" t="s">
        <v>120</v>
      </c>
      <c r="W32" t="s">
        <v>118</v>
      </c>
      <c r="X32" s="5" t="s">
        <v>120</v>
      </c>
      <c r="Y32" t="s">
        <v>245</v>
      </c>
      <c r="Z32" t="s">
        <v>204</v>
      </c>
      <c r="AA32" t="s">
        <v>48</v>
      </c>
      <c r="AB32">
        <v>534</v>
      </c>
      <c r="AC32" s="1">
        <v>3835.569</v>
      </c>
      <c r="AD32" s="1">
        <v>1602.84</v>
      </c>
      <c r="AE32" s="28">
        <v>2.3929999999999998</v>
      </c>
      <c r="AF32">
        <v>2.8</v>
      </c>
      <c r="AG32">
        <v>10.333</v>
      </c>
      <c r="AH32">
        <v>304.854581</v>
      </c>
      <c r="AI32">
        <v>3.3662510000000001</v>
      </c>
      <c r="AJ32">
        <v>118.39208600000001</v>
      </c>
      <c r="AK32">
        <v>967</v>
      </c>
      <c r="AL32">
        <v>0</v>
      </c>
      <c r="AM32">
        <v>197</v>
      </c>
      <c r="AN32">
        <v>82</v>
      </c>
      <c r="AO32">
        <v>12.581633999999999</v>
      </c>
      <c r="AP32">
        <v>136</v>
      </c>
      <c r="AQ32">
        <v>0</v>
      </c>
      <c r="AR32">
        <v>25</v>
      </c>
      <c r="AS32">
        <v>4016</v>
      </c>
      <c r="AT32">
        <v>0</v>
      </c>
      <c r="AU32">
        <v>5.1360000000000001</v>
      </c>
      <c r="AV32">
        <v>30810</v>
      </c>
      <c r="AW32">
        <v>0</v>
      </c>
      <c r="AX32">
        <v>0.66</v>
      </c>
      <c r="AY32">
        <v>0.85464285714285715</v>
      </c>
      <c r="AZ32" t="s">
        <v>69</v>
      </c>
      <c r="BA32" t="s">
        <v>523</v>
      </c>
      <c r="BB32">
        <v>4</v>
      </c>
      <c r="BC32" t="s">
        <v>611</v>
      </c>
      <c r="BD32">
        <v>12</v>
      </c>
      <c r="BE32">
        <v>36142.85</v>
      </c>
      <c r="BF32">
        <v>0.10612248342341569</v>
      </c>
      <c r="BG32">
        <v>9.069682244008348E-2</v>
      </c>
      <c r="BH32">
        <v>282351.07299999997</v>
      </c>
      <c r="BI32">
        <v>1.3584396755595118E-2</v>
      </c>
      <c r="BJ32">
        <v>1.1609807655763971E-2</v>
      </c>
      <c r="BK32">
        <v>1</v>
      </c>
      <c r="BL32" t="s">
        <v>70</v>
      </c>
      <c r="BM32">
        <v>2</v>
      </c>
      <c r="BN32" t="s">
        <v>562</v>
      </c>
    </row>
    <row r="33" spans="1:66">
      <c r="A33" s="144" t="str">
        <f t="shared" si="20"/>
        <v>해성운수</v>
      </c>
      <c r="B33" s="144" t="str">
        <f t="shared" si="1"/>
        <v>514-1</v>
      </c>
      <c r="C33" s="145" t="str">
        <f t="shared" si="21"/>
        <v>71바5780</v>
      </c>
      <c r="D33" s="133" t="str">
        <f t="shared" si="22"/>
        <v>중형</v>
      </c>
      <c r="E33" s="129" t="str">
        <f t="shared" si="16"/>
        <v>F</v>
      </c>
      <c r="F33" s="152">
        <f t="shared" si="17"/>
        <v>0.79464285714285721</v>
      </c>
      <c r="G33" s="153">
        <f t="shared" si="18"/>
        <v>2.2250000000000001</v>
      </c>
      <c r="H33" s="154">
        <f t="shared" si="19"/>
        <v>2.8</v>
      </c>
      <c r="I33" s="155">
        <f t="shared" si="23"/>
        <v>4668.1239999999998</v>
      </c>
      <c r="J33" s="156">
        <f t="shared" si="24"/>
        <v>4.2774608396707456E-3</v>
      </c>
      <c r="K33" s="156">
        <f t="shared" si="25"/>
        <v>0.36917598835736376</v>
      </c>
      <c r="L33" s="156">
        <f t="shared" si="26"/>
        <v>0.14159863791107521</v>
      </c>
      <c r="M33" s="157">
        <f t="shared" si="27"/>
        <v>8.9830000000000005</v>
      </c>
      <c r="N33" s="158">
        <f t="shared" si="28"/>
        <v>2.1000000000000001E-2</v>
      </c>
      <c r="O33" s="158">
        <f t="shared" si="29"/>
        <v>0.53600000000000003</v>
      </c>
      <c r="P33" s="159">
        <f t="shared" si="30"/>
        <v>0</v>
      </c>
      <c r="Q33" s="160">
        <f t="shared" si="31"/>
        <v>69</v>
      </c>
      <c r="R33" s="161">
        <f t="shared" si="32"/>
        <v>20.438827930555732</v>
      </c>
      <c r="S33" s="146">
        <f t="shared" si="33"/>
        <v>1</v>
      </c>
      <c r="T33" s="146">
        <f t="shared" si="34"/>
        <v>25</v>
      </c>
      <c r="U33" t="s">
        <v>118</v>
      </c>
      <c r="V33" t="s">
        <v>120</v>
      </c>
      <c r="W33" t="s">
        <v>118</v>
      </c>
      <c r="X33" s="4" t="s">
        <v>120</v>
      </c>
      <c r="Y33" s="4" t="s">
        <v>246</v>
      </c>
      <c r="Z33" s="4" t="s">
        <v>204</v>
      </c>
      <c r="AA33" s="4" t="s">
        <v>48</v>
      </c>
      <c r="AB33" s="4">
        <v>534</v>
      </c>
      <c r="AC33" s="4">
        <v>4668.1239999999998</v>
      </c>
      <c r="AD33" s="4">
        <v>2097.8090000000002</v>
      </c>
      <c r="AE33" s="4">
        <v>2.2250000000000001</v>
      </c>
      <c r="AF33" s="4">
        <v>2.8</v>
      </c>
      <c r="AG33" s="4">
        <v>8.9830000000000005</v>
      </c>
      <c r="AH33" s="4">
        <v>364.52981299999999</v>
      </c>
      <c r="AI33" s="4">
        <v>1.5592619999999999</v>
      </c>
      <c r="AJ33" s="4">
        <v>134.57565399999999</v>
      </c>
      <c r="AK33" s="4">
        <v>661</v>
      </c>
      <c r="AL33" s="4">
        <v>1</v>
      </c>
      <c r="AM33" s="4">
        <v>25</v>
      </c>
      <c r="AN33" s="4">
        <v>69</v>
      </c>
      <c r="AO33" s="4">
        <v>12.805877000000001</v>
      </c>
      <c r="AP33" s="4">
        <v>8.8000000000000007</v>
      </c>
      <c r="AQ33" s="4">
        <v>0</v>
      </c>
      <c r="AR33" s="4">
        <v>5</v>
      </c>
      <c r="AS33" s="4">
        <v>477</v>
      </c>
      <c r="AT33" s="4">
        <v>2.1000000000000001E-2</v>
      </c>
      <c r="AU33" s="4">
        <v>0.53600000000000003</v>
      </c>
      <c r="AV33" s="4">
        <v>36189</v>
      </c>
      <c r="AW33" s="4">
        <v>0</v>
      </c>
      <c r="AX33" s="4">
        <v>0.57999999999999996</v>
      </c>
      <c r="AY33">
        <v>0.79464285714285721</v>
      </c>
      <c r="AZ33" t="s">
        <v>70</v>
      </c>
      <c r="BA33" t="s">
        <v>523</v>
      </c>
      <c r="BB33">
        <v>1</v>
      </c>
      <c r="BC33" t="s">
        <v>524</v>
      </c>
      <c r="BD33">
        <v>8</v>
      </c>
      <c r="BE33">
        <v>36142.85</v>
      </c>
      <c r="BF33">
        <v>0.12915760655288666</v>
      </c>
      <c r="BG33">
        <v>0.10263416949291887</v>
      </c>
      <c r="BH33">
        <v>282351.07299999997</v>
      </c>
      <c r="BI33">
        <v>1.6533048556893568E-2</v>
      </c>
      <c r="BJ33">
        <v>1.3137868942531496E-2</v>
      </c>
      <c r="BK33">
        <v>1</v>
      </c>
      <c r="BL33" t="s">
        <v>70</v>
      </c>
      <c r="BM33">
        <v>0</v>
      </c>
      <c r="BN33" t="s">
        <v>512</v>
      </c>
    </row>
    <row r="34" spans="1:66">
      <c r="A34" s="141" t="str">
        <f t="shared" si="20"/>
        <v>해성운수</v>
      </c>
      <c r="B34" s="141" t="str">
        <f t="shared" si="1"/>
        <v>514-1</v>
      </c>
      <c r="C34" s="142" t="str">
        <f t="shared" si="21"/>
        <v>71바5819</v>
      </c>
      <c r="D34" s="116" t="str">
        <f t="shared" si="22"/>
        <v>중형</v>
      </c>
      <c r="E34" s="112" t="str">
        <f t="shared" si="16"/>
        <v>C</v>
      </c>
      <c r="F34" s="162">
        <f t="shared" si="17"/>
        <v>0.85892857142857137</v>
      </c>
      <c r="G34" s="163">
        <f t="shared" si="18"/>
        <v>2.4049999999999998</v>
      </c>
      <c r="H34" s="164">
        <f t="shared" si="19"/>
        <v>2.8</v>
      </c>
      <c r="I34" s="165">
        <f t="shared" si="23"/>
        <v>3293.5889999999999</v>
      </c>
      <c r="J34" s="166">
        <f t="shared" si="24"/>
        <v>1.2018740658341026E-2</v>
      </c>
      <c r="K34" s="166">
        <f t="shared" si="25"/>
        <v>0.3585623995532779</v>
      </c>
      <c r="L34" s="166">
        <f t="shared" si="26"/>
        <v>0.12964580583673313</v>
      </c>
      <c r="M34" s="167">
        <f t="shared" si="27"/>
        <v>8.9190000000000005</v>
      </c>
      <c r="N34" s="168">
        <f t="shared" si="28"/>
        <v>0</v>
      </c>
      <c r="O34" s="168">
        <f t="shared" si="29"/>
        <v>4.585</v>
      </c>
      <c r="P34" s="169">
        <f t="shared" si="30"/>
        <v>0</v>
      </c>
      <c r="Q34" s="170">
        <f t="shared" si="31"/>
        <v>82</v>
      </c>
      <c r="R34" s="171">
        <f t="shared" si="32"/>
        <v>20.581521406440988</v>
      </c>
      <c r="S34" s="143">
        <f t="shared" si="33"/>
        <v>0</v>
      </c>
      <c r="T34" s="143">
        <f t="shared" si="34"/>
        <v>151</v>
      </c>
      <c r="U34" t="s">
        <v>118</v>
      </c>
      <c r="V34" t="s">
        <v>120</v>
      </c>
      <c r="W34" s="4" t="s">
        <v>118</v>
      </c>
      <c r="X34" s="4" t="s">
        <v>120</v>
      </c>
      <c r="Y34" s="4" t="s">
        <v>565</v>
      </c>
      <c r="Z34" s="4" t="s">
        <v>204</v>
      </c>
      <c r="AA34" s="4" t="s">
        <v>48</v>
      </c>
      <c r="AB34" s="4">
        <v>534</v>
      </c>
      <c r="AC34" s="4">
        <v>3293.5889999999999</v>
      </c>
      <c r="AD34" s="4">
        <v>1369.6610000000001</v>
      </c>
      <c r="AE34" s="4">
        <v>2.4049999999999998</v>
      </c>
      <c r="AF34" s="4">
        <v>2.8</v>
      </c>
      <c r="AG34" s="4">
        <v>8.9190000000000005</v>
      </c>
      <c r="AH34" s="4">
        <v>254.244857</v>
      </c>
      <c r="AI34" s="4">
        <v>3.0557029999999998</v>
      </c>
      <c r="AJ34" s="4">
        <v>91.162645999999995</v>
      </c>
      <c r="AK34" s="4">
        <v>427</v>
      </c>
      <c r="AL34" s="4">
        <v>0</v>
      </c>
      <c r="AM34" s="4">
        <v>151</v>
      </c>
      <c r="AN34" s="4">
        <v>82</v>
      </c>
      <c r="AO34" s="4">
        <v>12.954397</v>
      </c>
      <c r="AP34" s="4">
        <v>57.1</v>
      </c>
      <c r="AQ34" s="4">
        <v>0</v>
      </c>
      <c r="AR34" s="4">
        <v>3</v>
      </c>
      <c r="AS34" s="4">
        <v>267</v>
      </c>
      <c r="AT34" s="4">
        <v>0</v>
      </c>
      <c r="AU34" s="4">
        <v>4.585</v>
      </c>
      <c r="AV34" s="4">
        <v>26907</v>
      </c>
      <c r="AW34" s="4">
        <v>0</v>
      </c>
      <c r="AX34" s="4">
        <v>0.62</v>
      </c>
      <c r="AY34">
        <v>0.85892857142857137</v>
      </c>
      <c r="AZ34" t="s">
        <v>69</v>
      </c>
      <c r="BA34" t="s">
        <v>523</v>
      </c>
      <c r="BB34">
        <v>3</v>
      </c>
      <c r="BC34" t="s">
        <v>612</v>
      </c>
      <c r="BD34">
        <v>10</v>
      </c>
      <c r="BE34">
        <v>36142.85</v>
      </c>
      <c r="BF34">
        <v>9.1126986388732484E-2</v>
      </c>
      <c r="BG34">
        <v>7.8271572237464865E-2</v>
      </c>
      <c r="BH34">
        <v>282351.07299999997</v>
      </c>
      <c r="BI34">
        <v>1.1664871555136609E-2</v>
      </c>
      <c r="BJ34">
        <v>1.0019291460751265E-2</v>
      </c>
      <c r="BK34">
        <v>1</v>
      </c>
      <c r="BL34" t="s">
        <v>70</v>
      </c>
      <c r="BM34">
        <v>2</v>
      </c>
      <c r="BN34" t="s">
        <v>562</v>
      </c>
    </row>
    <row r="35" spans="1:66">
      <c r="A35" s="144" t="str">
        <f t="shared" si="20"/>
        <v>해성운수</v>
      </c>
      <c r="B35" s="144" t="str">
        <f t="shared" si="1"/>
        <v>514-1</v>
      </c>
      <c r="C35" s="145" t="str">
        <f t="shared" si="21"/>
        <v>74사1071</v>
      </c>
      <c r="D35" s="133" t="str">
        <f t="shared" si="22"/>
        <v>중형</v>
      </c>
      <c r="E35" s="129" t="str">
        <f t="shared" si="16"/>
        <v>S</v>
      </c>
      <c r="F35" s="152">
        <f t="shared" si="17"/>
        <v>1.0296428571428573</v>
      </c>
      <c r="G35" s="153">
        <f t="shared" si="18"/>
        <v>2.883</v>
      </c>
      <c r="H35" s="154">
        <f t="shared" si="19"/>
        <v>2.8</v>
      </c>
      <c r="I35" s="155">
        <f t="shared" si="23"/>
        <v>3591.123</v>
      </c>
      <c r="J35" s="156">
        <f t="shared" si="24"/>
        <v>1.8136071528123434E-2</v>
      </c>
      <c r="K35" s="156">
        <f t="shared" si="25"/>
        <v>0.37409060033347286</v>
      </c>
      <c r="L35" s="156">
        <f t="shared" si="26"/>
        <v>0.17710337406989402</v>
      </c>
      <c r="M35" s="157">
        <f t="shared" si="27"/>
        <v>9.4689999999999994</v>
      </c>
      <c r="N35" s="158">
        <f t="shared" si="28"/>
        <v>0</v>
      </c>
      <c r="O35" s="158">
        <f t="shared" si="29"/>
        <v>1.8660000000000001</v>
      </c>
      <c r="P35" s="159">
        <f t="shared" si="30"/>
        <v>0</v>
      </c>
      <c r="Q35" s="160">
        <f t="shared" si="31"/>
        <v>81</v>
      </c>
      <c r="R35" s="161">
        <f t="shared" si="32"/>
        <v>21.097412564706804</v>
      </c>
      <c r="S35" s="146">
        <f t="shared" si="33"/>
        <v>0</v>
      </c>
      <c r="T35" s="146">
        <f t="shared" si="34"/>
        <v>67</v>
      </c>
      <c r="U35" t="s">
        <v>118</v>
      </c>
      <c r="V35" t="s">
        <v>120</v>
      </c>
      <c r="W35" t="s">
        <v>118</v>
      </c>
      <c r="X35" s="4" t="s">
        <v>120</v>
      </c>
      <c r="Y35" s="4" t="s">
        <v>247</v>
      </c>
      <c r="Z35" s="4" t="s">
        <v>204</v>
      </c>
      <c r="AA35" s="4" t="s">
        <v>48</v>
      </c>
      <c r="AB35" s="4">
        <v>534</v>
      </c>
      <c r="AC35" s="4">
        <v>3591.123</v>
      </c>
      <c r="AD35" s="4">
        <v>1245.79</v>
      </c>
      <c r="AE35" s="4">
        <v>2.883</v>
      </c>
      <c r="AF35" s="4">
        <v>2.8</v>
      </c>
      <c r="AG35" s="4">
        <v>9.4689999999999994</v>
      </c>
      <c r="AH35" s="4">
        <v>280.06539299999997</v>
      </c>
      <c r="AI35" s="4">
        <v>5.0792859999999997</v>
      </c>
      <c r="AJ35" s="4">
        <v>104.769831</v>
      </c>
      <c r="AK35" s="4">
        <v>636</v>
      </c>
      <c r="AL35" s="4">
        <v>0</v>
      </c>
      <c r="AM35" s="4">
        <v>67</v>
      </c>
      <c r="AN35" s="4">
        <v>81</v>
      </c>
      <c r="AO35" s="4">
        <v>12.822444000000001</v>
      </c>
      <c r="AP35" s="4">
        <v>241</v>
      </c>
      <c r="AQ35" s="4">
        <v>0</v>
      </c>
      <c r="AR35" s="4">
        <v>10</v>
      </c>
      <c r="AS35" s="4">
        <v>462</v>
      </c>
      <c r="AT35" s="4">
        <v>0</v>
      </c>
      <c r="AU35" s="4">
        <v>1.8660000000000001</v>
      </c>
      <c r="AV35" s="4">
        <v>25932</v>
      </c>
      <c r="AW35" s="4">
        <v>0</v>
      </c>
      <c r="AX35" s="4">
        <v>0.75</v>
      </c>
      <c r="AY35">
        <v>1.0296428571428573</v>
      </c>
      <c r="AZ35" t="s">
        <v>71</v>
      </c>
      <c r="BA35" t="s">
        <v>523</v>
      </c>
      <c r="BB35">
        <v>1</v>
      </c>
      <c r="BC35" t="s">
        <v>613</v>
      </c>
      <c r="BD35">
        <v>6</v>
      </c>
      <c r="BE35">
        <v>36142.85</v>
      </c>
      <c r="BF35">
        <v>9.9359154023548238E-2</v>
      </c>
      <c r="BG35">
        <v>0.10230444323210343</v>
      </c>
      <c r="BH35">
        <v>282351.07299999997</v>
      </c>
      <c r="BI35">
        <v>1.2718644777383227E-2</v>
      </c>
      <c r="BJ35">
        <v>1.3095661747569945E-2</v>
      </c>
      <c r="BK35">
        <v>1</v>
      </c>
      <c r="BL35" t="s">
        <v>68</v>
      </c>
      <c r="BM35">
        <v>2</v>
      </c>
      <c r="BN35" t="s">
        <v>562</v>
      </c>
    </row>
    <row r="36" spans="1:66">
      <c r="A36" s="141" t="str">
        <f t="shared" si="20"/>
        <v>해성운수</v>
      </c>
      <c r="B36" s="141" t="str">
        <f t="shared" si="1"/>
        <v>530</v>
      </c>
      <c r="C36" s="142" t="str">
        <f t="shared" si="21"/>
        <v>71바7074</v>
      </c>
      <c r="D36" s="116" t="str">
        <f t="shared" si="22"/>
        <v>중형</v>
      </c>
      <c r="E36" s="112" t="str">
        <f t="shared" si="16"/>
        <v>D</v>
      </c>
      <c r="F36" s="162">
        <f t="shared" si="17"/>
        <v>0.82285714285714284</v>
      </c>
      <c r="G36" s="163">
        <f t="shared" si="18"/>
        <v>2.3039999999999998</v>
      </c>
      <c r="H36" s="164">
        <f t="shared" si="19"/>
        <v>2.8</v>
      </c>
      <c r="I36" s="165">
        <f t="shared" si="23"/>
        <v>2615.194</v>
      </c>
      <c r="J36" s="166">
        <f t="shared" si="24"/>
        <v>3.9589264967245637E-2</v>
      </c>
      <c r="K36" s="166">
        <f t="shared" si="25"/>
        <v>0.47994176490545931</v>
      </c>
      <c r="L36" s="166">
        <f t="shared" si="26"/>
        <v>0.24357657596338933</v>
      </c>
      <c r="M36" s="167">
        <f t="shared" si="27"/>
        <v>10.023</v>
      </c>
      <c r="N36" s="168">
        <f t="shared" si="28"/>
        <v>0.38200000000000001</v>
      </c>
      <c r="O36" s="168">
        <f t="shared" si="29"/>
        <v>2.9830000000000001</v>
      </c>
      <c r="P36" s="169">
        <f t="shared" si="30"/>
        <v>0</v>
      </c>
      <c r="Q36" s="170">
        <f t="shared" si="31"/>
        <v>71</v>
      </c>
      <c r="R36" s="171">
        <f t="shared" si="32"/>
        <v>19.515638967641522</v>
      </c>
      <c r="S36" s="143">
        <f t="shared" si="33"/>
        <v>10</v>
      </c>
      <c r="T36" s="143">
        <f t="shared" si="34"/>
        <v>78</v>
      </c>
      <c r="U36" t="s">
        <v>118</v>
      </c>
      <c r="V36" s="5" t="s">
        <v>121</v>
      </c>
      <c r="W36" t="s">
        <v>118</v>
      </c>
      <c r="X36" s="5" t="s">
        <v>121</v>
      </c>
      <c r="Y36" t="s">
        <v>248</v>
      </c>
      <c r="Z36" t="s">
        <v>204</v>
      </c>
      <c r="AA36" t="s">
        <v>48</v>
      </c>
      <c r="AB36">
        <v>534</v>
      </c>
      <c r="AC36" s="1">
        <v>2615.194</v>
      </c>
      <c r="AD36" s="1">
        <v>1134.8499999999999</v>
      </c>
      <c r="AE36" s="28">
        <v>2.3039999999999998</v>
      </c>
      <c r="AF36">
        <v>2.8</v>
      </c>
      <c r="AG36">
        <v>10.023</v>
      </c>
      <c r="AH36">
        <v>278.904673</v>
      </c>
      <c r="AI36">
        <v>11.041631000000001</v>
      </c>
      <c r="AJ36">
        <v>133.858001</v>
      </c>
      <c r="AK36">
        <v>637</v>
      </c>
      <c r="AL36">
        <v>10</v>
      </c>
      <c r="AM36">
        <v>78</v>
      </c>
      <c r="AN36">
        <v>71</v>
      </c>
      <c r="AO36">
        <v>9.3766580000000008</v>
      </c>
      <c r="AP36">
        <v>32</v>
      </c>
      <c r="AQ36">
        <v>0</v>
      </c>
      <c r="AR36">
        <v>131</v>
      </c>
      <c r="AS36">
        <v>20677</v>
      </c>
      <c r="AT36">
        <v>0.38200000000000001</v>
      </c>
      <c r="AU36">
        <v>2.9830000000000001</v>
      </c>
      <c r="AV36">
        <v>0</v>
      </c>
      <c r="AW36">
        <v>0</v>
      </c>
      <c r="AX36">
        <v>0.67</v>
      </c>
      <c r="AY36">
        <v>0.82285714285714284</v>
      </c>
      <c r="AZ36" t="s">
        <v>67</v>
      </c>
      <c r="BA36" t="s">
        <v>528</v>
      </c>
      <c r="BB36">
        <v>1</v>
      </c>
      <c r="BC36" t="s">
        <v>614</v>
      </c>
      <c r="BD36">
        <v>1</v>
      </c>
      <c r="BE36">
        <v>2615.194</v>
      </c>
      <c r="BF36">
        <v>1</v>
      </c>
      <c r="BG36">
        <v>0.82285714285714284</v>
      </c>
      <c r="BH36">
        <v>282351.07299999997</v>
      </c>
      <c r="BI36">
        <v>9.2622066996713697E-3</v>
      </c>
      <c r="BJ36">
        <v>7.6214729414438697E-3</v>
      </c>
      <c r="BK36">
        <v>1</v>
      </c>
      <c r="BL36" t="s">
        <v>70</v>
      </c>
      <c r="BM36">
        <v>1</v>
      </c>
      <c r="BN36" t="s">
        <v>562</v>
      </c>
    </row>
    <row r="37" spans="1:66">
      <c r="A37" s="144" t="str">
        <f t="shared" si="20"/>
        <v>해성운수</v>
      </c>
      <c r="B37" s="144" t="str">
        <f t="shared" si="1"/>
        <v>557</v>
      </c>
      <c r="C37" s="145" t="str">
        <f t="shared" si="21"/>
        <v>70바3887</v>
      </c>
      <c r="D37" s="133" t="str">
        <f t="shared" si="22"/>
        <v>소형</v>
      </c>
      <c r="E37" s="129" t="str">
        <f t="shared" si="16"/>
        <v>D</v>
      </c>
      <c r="F37" s="152">
        <f t="shared" si="17"/>
        <v>0.80536585365853663</v>
      </c>
      <c r="G37" s="153">
        <f t="shared" si="18"/>
        <v>3.302</v>
      </c>
      <c r="H37" s="154">
        <f t="shared" si="19"/>
        <v>4.0999999999999996</v>
      </c>
      <c r="I37" s="155">
        <f t="shared" si="23"/>
        <v>1138.5509999999999</v>
      </c>
      <c r="J37" s="156">
        <f t="shared" si="24"/>
        <v>5.1885064207118185E-2</v>
      </c>
      <c r="K37" s="156">
        <f t="shared" si="25"/>
        <v>0.53528067925858158</v>
      </c>
      <c r="L37" s="156">
        <f t="shared" si="26"/>
        <v>0.31531306019668864</v>
      </c>
      <c r="M37" s="157">
        <f t="shared" si="27"/>
        <v>11.743</v>
      </c>
      <c r="N37" s="158">
        <f t="shared" si="28"/>
        <v>4.1280000000000001</v>
      </c>
      <c r="O37" s="158">
        <f t="shared" si="29"/>
        <v>2.2839999999999998</v>
      </c>
      <c r="P37" s="159">
        <f t="shared" si="30"/>
        <v>0</v>
      </c>
      <c r="Q37" s="160">
        <f t="shared" si="31"/>
        <v>74</v>
      </c>
      <c r="R37" s="161">
        <f t="shared" si="32"/>
        <v>18.538806293083493</v>
      </c>
      <c r="S37" s="146">
        <f t="shared" si="33"/>
        <v>47</v>
      </c>
      <c r="T37" s="146">
        <f t="shared" si="34"/>
        <v>26</v>
      </c>
      <c r="U37" t="s">
        <v>118</v>
      </c>
      <c r="V37" t="s">
        <v>122</v>
      </c>
      <c r="W37" s="4" t="s">
        <v>118</v>
      </c>
      <c r="X37" s="4" t="s">
        <v>122</v>
      </c>
      <c r="Y37" s="4" t="s">
        <v>249</v>
      </c>
      <c r="Z37" s="4" t="s">
        <v>202</v>
      </c>
      <c r="AA37" s="4" t="s">
        <v>203</v>
      </c>
      <c r="AB37" s="4">
        <v>534</v>
      </c>
      <c r="AC37" s="4">
        <v>1138.5509999999999</v>
      </c>
      <c r="AD37" s="4">
        <v>344.77199999999999</v>
      </c>
      <c r="AE37" s="4">
        <v>3.302</v>
      </c>
      <c r="AF37" s="4">
        <v>4.0999999999999996</v>
      </c>
      <c r="AG37" s="4">
        <v>11.743</v>
      </c>
      <c r="AH37" s="4">
        <v>148.763023</v>
      </c>
      <c r="AI37" s="4">
        <v>7.7185790000000001</v>
      </c>
      <c r="AJ37" s="4">
        <v>79.629971999999995</v>
      </c>
      <c r="AK37" s="4">
        <v>359</v>
      </c>
      <c r="AL37" s="4">
        <v>47</v>
      </c>
      <c r="AM37" s="4">
        <v>26</v>
      </c>
      <c r="AN37" s="4">
        <v>74</v>
      </c>
      <c r="AO37" s="4">
        <v>7.653454</v>
      </c>
      <c r="AP37" s="4">
        <v>201.6</v>
      </c>
      <c r="AQ37" s="4">
        <v>0</v>
      </c>
      <c r="AR37" s="4">
        <v>218</v>
      </c>
      <c r="AS37" s="4">
        <v>70097</v>
      </c>
      <c r="AT37" s="4">
        <v>4.1280000000000001</v>
      </c>
      <c r="AU37" s="4">
        <v>2.2839999999999998</v>
      </c>
      <c r="AV37" s="4">
        <v>9752</v>
      </c>
      <c r="AW37" s="4">
        <v>0</v>
      </c>
      <c r="AX37" s="4">
        <v>1.1000000000000001</v>
      </c>
      <c r="AY37">
        <v>0.80536585365853663</v>
      </c>
      <c r="AZ37" t="s">
        <v>67</v>
      </c>
      <c r="BA37" t="s">
        <v>529</v>
      </c>
      <c r="BB37">
        <v>3</v>
      </c>
      <c r="BC37" t="s">
        <v>615</v>
      </c>
      <c r="BD37">
        <v>8</v>
      </c>
      <c r="BE37">
        <v>15346.185999999998</v>
      </c>
      <c r="BF37">
        <v>7.4191137784984498E-2</v>
      </c>
      <c r="BG37">
        <v>5.9751009016102155E-2</v>
      </c>
      <c r="BH37">
        <v>282351.07299999997</v>
      </c>
      <c r="BI37">
        <v>4.0323948051722118E-3</v>
      </c>
      <c r="BJ37">
        <v>3.2475530845557667E-3</v>
      </c>
      <c r="BK37">
        <v>1</v>
      </c>
      <c r="BL37" t="s">
        <v>70</v>
      </c>
      <c r="BM37">
        <v>1</v>
      </c>
      <c r="BN37" t="s">
        <v>562</v>
      </c>
    </row>
    <row r="38" spans="1:66">
      <c r="A38" s="141" t="str">
        <f t="shared" si="20"/>
        <v>해성운수</v>
      </c>
      <c r="B38" s="141" t="str">
        <f t="shared" si="1"/>
        <v>557</v>
      </c>
      <c r="C38" s="142" t="str">
        <f t="shared" si="21"/>
        <v>70바3888</v>
      </c>
      <c r="D38" s="116" t="str">
        <f t="shared" si="22"/>
        <v>소형</v>
      </c>
      <c r="E38" s="112" t="str">
        <f t="shared" si="16"/>
        <v>D</v>
      </c>
      <c r="F38" s="162">
        <f t="shared" si="17"/>
        <v>0.82195121951219519</v>
      </c>
      <c r="G38" s="163">
        <f t="shared" si="18"/>
        <v>3.37</v>
      </c>
      <c r="H38" s="164">
        <f t="shared" si="19"/>
        <v>4.0999999999999996</v>
      </c>
      <c r="I38" s="165">
        <f t="shared" si="23"/>
        <v>3424.4520000000002</v>
      </c>
      <c r="J38" s="166">
        <f t="shared" si="24"/>
        <v>1.1568783968603022E-2</v>
      </c>
      <c r="K38" s="166">
        <f t="shared" si="25"/>
        <v>0.56245633248513893</v>
      </c>
      <c r="L38" s="166">
        <f t="shared" si="26"/>
        <v>0.30720243706146266</v>
      </c>
      <c r="M38" s="167">
        <f t="shared" si="27"/>
        <v>11.276</v>
      </c>
      <c r="N38" s="168">
        <f t="shared" si="28"/>
        <v>3.9420000000000002</v>
      </c>
      <c r="O38" s="168">
        <f t="shared" si="29"/>
        <v>2.19</v>
      </c>
      <c r="P38" s="169">
        <f t="shared" si="30"/>
        <v>6.1666666666666668E-2</v>
      </c>
      <c r="Q38" s="170">
        <f t="shared" si="31"/>
        <v>85</v>
      </c>
      <c r="R38" s="171">
        <f t="shared" si="32"/>
        <v>18.646194555100926</v>
      </c>
      <c r="S38" s="143">
        <f t="shared" si="33"/>
        <v>135</v>
      </c>
      <c r="T38" s="143">
        <f t="shared" si="34"/>
        <v>75</v>
      </c>
      <c r="U38" t="s">
        <v>118</v>
      </c>
      <c r="V38" t="s">
        <v>122</v>
      </c>
      <c r="W38" t="s">
        <v>118</v>
      </c>
      <c r="X38" s="4" t="s">
        <v>122</v>
      </c>
      <c r="Y38" s="4" t="s">
        <v>250</v>
      </c>
      <c r="Z38" s="4" t="s">
        <v>202</v>
      </c>
      <c r="AA38" s="4" t="s">
        <v>203</v>
      </c>
      <c r="AB38" s="4">
        <v>534</v>
      </c>
      <c r="AC38" s="4">
        <v>3424.4520000000002</v>
      </c>
      <c r="AD38" s="4">
        <v>1016.239</v>
      </c>
      <c r="AE38" s="4">
        <v>3.37</v>
      </c>
      <c r="AF38" s="4">
        <v>4.0999999999999996</v>
      </c>
      <c r="AG38" s="4">
        <v>11.276</v>
      </c>
      <c r="AH38" s="4">
        <v>431.13857200000001</v>
      </c>
      <c r="AI38" s="4">
        <v>4.987749</v>
      </c>
      <c r="AJ38" s="4">
        <v>242.49662000000001</v>
      </c>
      <c r="AK38" s="4">
        <v>1052</v>
      </c>
      <c r="AL38" s="4">
        <v>135</v>
      </c>
      <c r="AM38" s="4">
        <v>75</v>
      </c>
      <c r="AN38" s="4">
        <v>85</v>
      </c>
      <c r="AO38" s="4">
        <v>7.9428099999999997</v>
      </c>
      <c r="AP38" s="4">
        <v>289</v>
      </c>
      <c r="AQ38" s="4">
        <v>3.7</v>
      </c>
      <c r="AR38" s="4">
        <v>663</v>
      </c>
      <c r="AS38" s="4">
        <v>234404</v>
      </c>
      <c r="AT38" s="4">
        <v>3.9420000000000002</v>
      </c>
      <c r="AU38" s="4">
        <v>2.19</v>
      </c>
      <c r="AV38" s="4">
        <v>21288</v>
      </c>
      <c r="AW38" s="4">
        <v>0</v>
      </c>
      <c r="AX38" s="4">
        <v>1.1000000000000001</v>
      </c>
      <c r="AY38">
        <v>0.82195121951219519</v>
      </c>
      <c r="AZ38" t="s">
        <v>67</v>
      </c>
      <c r="BA38" t="s">
        <v>529</v>
      </c>
      <c r="BB38">
        <v>2</v>
      </c>
      <c r="BC38" t="s">
        <v>616</v>
      </c>
      <c r="BD38">
        <v>7</v>
      </c>
      <c r="BE38">
        <v>15346.185999999998</v>
      </c>
      <c r="BF38">
        <v>0.2231467805746653</v>
      </c>
      <c r="BG38">
        <v>0.18341576842356638</v>
      </c>
      <c r="BH38">
        <v>282351.07299999997</v>
      </c>
      <c r="BI38">
        <v>1.212834774670752E-2</v>
      </c>
      <c r="BJ38">
        <v>9.9689102210742311E-3</v>
      </c>
      <c r="BK38">
        <v>1</v>
      </c>
      <c r="BL38" t="s">
        <v>70</v>
      </c>
      <c r="BM38">
        <v>1</v>
      </c>
      <c r="BN38" t="s">
        <v>562</v>
      </c>
    </row>
    <row r="39" spans="1:66">
      <c r="A39" s="144" t="str">
        <f t="shared" si="20"/>
        <v>해성운수</v>
      </c>
      <c r="B39" s="144" t="str">
        <f t="shared" si="1"/>
        <v>557</v>
      </c>
      <c r="C39" s="145" t="str">
        <f t="shared" si="21"/>
        <v>70바3890</v>
      </c>
      <c r="D39" s="133" t="str">
        <f t="shared" si="22"/>
        <v>소형</v>
      </c>
      <c r="E39" s="129" t="str">
        <f t="shared" si="16"/>
        <v>C</v>
      </c>
      <c r="F39" s="152">
        <f t="shared" si="17"/>
        <v>0.86804878048780498</v>
      </c>
      <c r="G39" s="153">
        <f t="shared" si="18"/>
        <v>3.5590000000000002</v>
      </c>
      <c r="H39" s="154">
        <f t="shared" si="19"/>
        <v>4.0999999999999996</v>
      </c>
      <c r="I39" s="155">
        <f t="shared" si="23"/>
        <v>3734.085</v>
      </c>
      <c r="J39" s="156">
        <f t="shared" si="24"/>
        <v>1.2651625872681274E-2</v>
      </c>
      <c r="K39" s="156">
        <f t="shared" si="25"/>
        <v>0.55378203967954442</v>
      </c>
      <c r="L39" s="156">
        <f t="shared" si="26"/>
        <v>0.30663469096177509</v>
      </c>
      <c r="M39" s="157">
        <f t="shared" si="27"/>
        <v>11.066000000000001</v>
      </c>
      <c r="N39" s="158">
        <f t="shared" si="28"/>
        <v>2.383</v>
      </c>
      <c r="O39" s="158">
        <f t="shared" si="29"/>
        <v>2.3570000000000002</v>
      </c>
      <c r="P39" s="159">
        <f t="shared" si="30"/>
        <v>0</v>
      </c>
      <c r="Q39" s="160">
        <f t="shared" si="31"/>
        <v>86</v>
      </c>
      <c r="R39" s="161">
        <f t="shared" si="32"/>
        <v>18.162942488079409</v>
      </c>
      <c r="S39" s="146">
        <f t="shared" si="33"/>
        <v>89</v>
      </c>
      <c r="T39" s="146">
        <f t="shared" si="34"/>
        <v>88</v>
      </c>
      <c r="U39" t="s">
        <v>118</v>
      </c>
      <c r="V39" s="5" t="s">
        <v>122</v>
      </c>
      <c r="W39" t="s">
        <v>118</v>
      </c>
      <c r="X39" s="5" t="s">
        <v>122</v>
      </c>
      <c r="Y39" t="s">
        <v>251</v>
      </c>
      <c r="Z39" t="s">
        <v>202</v>
      </c>
      <c r="AA39" t="s">
        <v>203</v>
      </c>
      <c r="AB39">
        <v>534</v>
      </c>
      <c r="AC39" s="1">
        <v>3734.085</v>
      </c>
      <c r="AD39" s="1">
        <v>1049.2149999999999</v>
      </c>
      <c r="AE39" s="28">
        <v>3.5590000000000002</v>
      </c>
      <c r="AF39">
        <v>4.0999999999999996</v>
      </c>
      <c r="AG39">
        <v>11.066000000000001</v>
      </c>
      <c r="AH39">
        <v>474.17913399999998</v>
      </c>
      <c r="AI39">
        <v>5.9991370000000002</v>
      </c>
      <c r="AJ39">
        <v>262.59188799999998</v>
      </c>
      <c r="AK39">
        <v>1145</v>
      </c>
      <c r="AL39">
        <v>89</v>
      </c>
      <c r="AM39">
        <v>88</v>
      </c>
      <c r="AN39">
        <v>86</v>
      </c>
      <c r="AO39">
        <v>7.8748399999999998</v>
      </c>
      <c r="AP39">
        <v>831.7</v>
      </c>
      <c r="AQ39">
        <v>0</v>
      </c>
      <c r="AR39">
        <v>715</v>
      </c>
      <c r="AS39">
        <v>258619</v>
      </c>
      <c r="AT39">
        <v>2.383</v>
      </c>
      <c r="AU39">
        <v>2.3570000000000002</v>
      </c>
      <c r="AV39">
        <v>32312</v>
      </c>
      <c r="AW39">
        <v>0</v>
      </c>
      <c r="AX39">
        <v>1.18</v>
      </c>
      <c r="AY39">
        <v>0.86804878048780498</v>
      </c>
      <c r="AZ39" t="s">
        <v>69</v>
      </c>
      <c r="BA39" t="s">
        <v>529</v>
      </c>
      <c r="BB39">
        <v>2</v>
      </c>
      <c r="BC39" t="s">
        <v>617</v>
      </c>
      <c r="BD39">
        <v>6</v>
      </c>
      <c r="BE39">
        <v>15346.185999999998</v>
      </c>
      <c r="BF39">
        <v>0.24332332476616669</v>
      </c>
      <c r="BG39">
        <v>0.21121651532750912</v>
      </c>
      <c r="BH39">
        <v>282351.07299999997</v>
      </c>
      <c r="BI39">
        <v>1.3224971877475388E-2</v>
      </c>
      <c r="BJ39">
        <v>1.1479920710228027E-2</v>
      </c>
      <c r="BK39">
        <v>1</v>
      </c>
      <c r="BL39" t="s">
        <v>70</v>
      </c>
      <c r="BM39">
        <v>2</v>
      </c>
      <c r="BN39" t="s">
        <v>562</v>
      </c>
    </row>
    <row r="40" spans="1:66">
      <c r="A40" s="141" t="str">
        <f t="shared" si="20"/>
        <v>해성운수</v>
      </c>
      <c r="B40" s="141" t="str">
        <f t="shared" si="1"/>
        <v>557</v>
      </c>
      <c r="C40" s="142" t="str">
        <f t="shared" si="21"/>
        <v>70바3891</v>
      </c>
      <c r="D40" s="116" t="str">
        <f t="shared" si="22"/>
        <v>소형</v>
      </c>
      <c r="E40" s="112" t="str">
        <f t="shared" si="16"/>
        <v>C</v>
      </c>
      <c r="F40" s="162">
        <f t="shared" si="17"/>
        <v>0.87902439024390255</v>
      </c>
      <c r="G40" s="163">
        <f t="shared" si="18"/>
        <v>3.6040000000000001</v>
      </c>
      <c r="H40" s="164">
        <f t="shared" si="19"/>
        <v>4.0999999999999996</v>
      </c>
      <c r="I40" s="165">
        <f t="shared" si="23"/>
        <v>3468.8710000000001</v>
      </c>
      <c r="J40" s="166">
        <f t="shared" si="24"/>
        <v>1.4757822991372184E-2</v>
      </c>
      <c r="K40" s="166">
        <f t="shared" si="25"/>
        <v>0.55128553092028376</v>
      </c>
      <c r="L40" s="166">
        <f t="shared" si="26"/>
        <v>0.30874598680665843</v>
      </c>
      <c r="M40" s="167">
        <f t="shared" si="27"/>
        <v>10.561999999999999</v>
      </c>
      <c r="N40" s="168">
        <f t="shared" si="28"/>
        <v>1.1819999999999999</v>
      </c>
      <c r="O40" s="168">
        <f t="shared" si="29"/>
        <v>1.8160000000000001</v>
      </c>
      <c r="P40" s="169">
        <f t="shared" si="30"/>
        <v>0</v>
      </c>
      <c r="Q40" s="170">
        <f t="shared" si="31"/>
        <v>81</v>
      </c>
      <c r="R40" s="171">
        <f t="shared" si="32"/>
        <v>18.499242745414037</v>
      </c>
      <c r="S40" s="143">
        <f t="shared" si="33"/>
        <v>41</v>
      </c>
      <c r="T40" s="143">
        <f t="shared" si="34"/>
        <v>63</v>
      </c>
      <c r="U40" t="s">
        <v>118</v>
      </c>
      <c r="V40" t="s">
        <v>122</v>
      </c>
      <c r="W40" s="4" t="s">
        <v>118</v>
      </c>
      <c r="X40" s="4" t="s">
        <v>122</v>
      </c>
      <c r="Y40" s="4" t="s">
        <v>252</v>
      </c>
      <c r="Z40" s="4" t="s">
        <v>202</v>
      </c>
      <c r="AA40" s="4" t="s">
        <v>203</v>
      </c>
      <c r="AB40" s="4">
        <v>534</v>
      </c>
      <c r="AC40" s="4">
        <v>3468.8710000000001</v>
      </c>
      <c r="AD40" s="4">
        <v>962.51400000000001</v>
      </c>
      <c r="AE40" s="4">
        <v>3.6040000000000001</v>
      </c>
      <c r="AF40" s="4">
        <v>4.0999999999999996</v>
      </c>
      <c r="AG40" s="4">
        <v>10.561999999999999</v>
      </c>
      <c r="AH40" s="4">
        <v>432.10356999999999</v>
      </c>
      <c r="AI40" s="4">
        <v>6.3769080000000002</v>
      </c>
      <c r="AJ40" s="4">
        <v>238.212446</v>
      </c>
      <c r="AK40" s="4">
        <v>1071</v>
      </c>
      <c r="AL40" s="4">
        <v>41</v>
      </c>
      <c r="AM40" s="4">
        <v>63</v>
      </c>
      <c r="AN40" s="4">
        <v>81</v>
      </c>
      <c r="AO40" s="4">
        <v>8.0278690000000008</v>
      </c>
      <c r="AP40" s="4">
        <v>306.5</v>
      </c>
      <c r="AQ40" s="4">
        <v>0</v>
      </c>
      <c r="AR40" s="4">
        <v>653</v>
      </c>
      <c r="AS40" s="4">
        <v>244540</v>
      </c>
      <c r="AT40" s="4">
        <v>1.1819999999999999</v>
      </c>
      <c r="AU40" s="4">
        <v>1.8160000000000001</v>
      </c>
      <c r="AV40" s="4">
        <v>30230</v>
      </c>
      <c r="AW40" s="4">
        <v>0</v>
      </c>
      <c r="AX40" s="4">
        <v>1.1399999999999999</v>
      </c>
      <c r="AY40">
        <v>0.87902439024390255</v>
      </c>
      <c r="AZ40" t="s">
        <v>69</v>
      </c>
      <c r="BA40" t="s">
        <v>529</v>
      </c>
      <c r="BB40">
        <v>1</v>
      </c>
      <c r="BC40" t="s">
        <v>618</v>
      </c>
      <c r="BD40">
        <v>6</v>
      </c>
      <c r="BE40">
        <v>15346.185999999998</v>
      </c>
      <c r="BF40">
        <v>0.22604124568801659</v>
      </c>
      <c r="BG40">
        <v>0.19869576816088094</v>
      </c>
      <c r="BH40">
        <v>282351.07299999997</v>
      </c>
      <c r="BI40">
        <v>1.2285666079264379E-2</v>
      </c>
      <c r="BJ40">
        <v>1.0799400134065567E-2</v>
      </c>
      <c r="BK40">
        <v>1</v>
      </c>
      <c r="BL40" t="s">
        <v>70</v>
      </c>
      <c r="BM40">
        <v>2</v>
      </c>
      <c r="BN40" t="s">
        <v>562</v>
      </c>
    </row>
    <row r="41" spans="1:66">
      <c r="A41" s="144" t="str">
        <f t="shared" si="20"/>
        <v>해성운수</v>
      </c>
      <c r="B41" s="144" t="str">
        <f t="shared" si="1"/>
        <v>557</v>
      </c>
      <c r="C41" s="145" t="str">
        <f t="shared" si="21"/>
        <v>70바3892</v>
      </c>
      <c r="D41" s="133" t="str">
        <f t="shared" si="22"/>
        <v>소형</v>
      </c>
      <c r="E41" s="129" t="str">
        <f t="shared" si="16"/>
        <v>D</v>
      </c>
      <c r="F41" s="152">
        <f t="shared" si="17"/>
        <v>0.83048780487804885</v>
      </c>
      <c r="G41" s="153">
        <f t="shared" si="18"/>
        <v>3.4049999999999998</v>
      </c>
      <c r="H41" s="154">
        <f t="shared" si="19"/>
        <v>4.0999999999999996</v>
      </c>
      <c r="I41" s="155">
        <f t="shared" si="23"/>
        <v>3580.2269999999999</v>
      </c>
      <c r="J41" s="156">
        <f t="shared" si="24"/>
        <v>1.9767903315278317E-2</v>
      </c>
      <c r="K41" s="156">
        <f t="shared" si="25"/>
        <v>0.5503241770051891</v>
      </c>
      <c r="L41" s="156">
        <f t="shared" si="26"/>
        <v>0.31059483099814622</v>
      </c>
      <c r="M41" s="157">
        <f t="shared" si="27"/>
        <v>10.944000000000001</v>
      </c>
      <c r="N41" s="158">
        <f t="shared" si="28"/>
        <v>0.33500000000000002</v>
      </c>
      <c r="O41" s="158">
        <f t="shared" si="29"/>
        <v>1.397</v>
      </c>
      <c r="P41" s="159">
        <f t="shared" si="30"/>
        <v>0</v>
      </c>
      <c r="Q41" s="160">
        <f t="shared" si="31"/>
        <v>72</v>
      </c>
      <c r="R41" s="161">
        <f t="shared" si="32"/>
        <v>18.435714586250342</v>
      </c>
      <c r="S41" s="146">
        <f t="shared" si="33"/>
        <v>12</v>
      </c>
      <c r="T41" s="146">
        <f t="shared" si="34"/>
        <v>50</v>
      </c>
      <c r="U41" t="s">
        <v>118</v>
      </c>
      <c r="V41" t="s">
        <v>122</v>
      </c>
      <c r="W41" t="s">
        <v>118</v>
      </c>
      <c r="X41" s="4" t="s">
        <v>122</v>
      </c>
      <c r="Y41" s="4" t="s">
        <v>253</v>
      </c>
      <c r="Z41" s="4" t="s">
        <v>202</v>
      </c>
      <c r="AA41" s="4" t="s">
        <v>203</v>
      </c>
      <c r="AB41" s="4">
        <v>534</v>
      </c>
      <c r="AC41" s="4">
        <v>3580.2269999999999</v>
      </c>
      <c r="AD41" s="4">
        <v>1051.4970000000001</v>
      </c>
      <c r="AE41" s="4">
        <v>3.4049999999999998</v>
      </c>
      <c r="AF41" s="4">
        <v>4.0999999999999996</v>
      </c>
      <c r="AG41" s="4">
        <v>10.944000000000001</v>
      </c>
      <c r="AH41" s="4">
        <v>451.72605600000003</v>
      </c>
      <c r="AI41" s="4">
        <v>8.9296769999999999</v>
      </c>
      <c r="AJ41" s="4">
        <v>248.59576999999999</v>
      </c>
      <c r="AK41" s="4">
        <v>1112</v>
      </c>
      <c r="AL41" s="4">
        <v>12</v>
      </c>
      <c r="AM41" s="4">
        <v>50</v>
      </c>
      <c r="AN41" s="4">
        <v>72</v>
      </c>
      <c r="AO41" s="4">
        <v>7.9256589999999996</v>
      </c>
      <c r="AP41" s="4">
        <v>191.5</v>
      </c>
      <c r="AQ41" s="4">
        <v>0</v>
      </c>
      <c r="AR41" s="4">
        <v>692</v>
      </c>
      <c r="AS41" s="4">
        <v>221190</v>
      </c>
      <c r="AT41" s="4">
        <v>0.33500000000000002</v>
      </c>
      <c r="AU41" s="4">
        <v>1.397</v>
      </c>
      <c r="AV41" s="4">
        <v>30724</v>
      </c>
      <c r="AW41" s="4">
        <v>0</v>
      </c>
      <c r="AX41" s="4">
        <v>1.1000000000000001</v>
      </c>
      <c r="AY41">
        <v>0.83048780487804885</v>
      </c>
      <c r="AZ41" t="s">
        <v>67</v>
      </c>
      <c r="BA41" t="s">
        <v>529</v>
      </c>
      <c r="BB41">
        <v>1</v>
      </c>
      <c r="BC41" t="s">
        <v>619</v>
      </c>
      <c r="BD41">
        <v>8</v>
      </c>
      <c r="BE41">
        <v>15346.185999999998</v>
      </c>
      <c r="BF41">
        <v>0.23329751118616707</v>
      </c>
      <c r="BG41">
        <v>0.19375073794851194</v>
      </c>
      <c r="BH41">
        <v>282351.07299999997</v>
      </c>
      <c r="BI41">
        <v>1.268005452205241E-2</v>
      </c>
      <c r="BJ41">
        <v>1.0530630645753283E-2</v>
      </c>
      <c r="BK41">
        <v>1</v>
      </c>
      <c r="BL41" t="s">
        <v>70</v>
      </c>
      <c r="BM41">
        <v>1</v>
      </c>
      <c r="BN41" t="s">
        <v>562</v>
      </c>
    </row>
    <row r="42" spans="1:66">
      <c r="A42" s="141" t="str">
        <f t="shared" si="20"/>
        <v>해성운수</v>
      </c>
      <c r="B42" s="141" t="str">
        <f t="shared" si="1"/>
        <v>560</v>
      </c>
      <c r="C42" s="142" t="str">
        <f t="shared" si="21"/>
        <v>71바5815</v>
      </c>
      <c r="D42" s="116" t="str">
        <f t="shared" si="22"/>
        <v>중형</v>
      </c>
      <c r="E42" s="112" t="str">
        <f t="shared" si="16"/>
        <v>D</v>
      </c>
      <c r="F42" s="162">
        <f t="shared" si="17"/>
        <v>0.80461538461538462</v>
      </c>
      <c r="G42" s="163">
        <f t="shared" si="18"/>
        <v>2.0920000000000001</v>
      </c>
      <c r="H42" s="164">
        <f t="shared" si="19"/>
        <v>2.6</v>
      </c>
      <c r="I42" s="165">
        <f t="shared" si="23"/>
        <v>3484.1759999999999</v>
      </c>
      <c r="J42" s="166">
        <f t="shared" si="24"/>
        <v>2.2749257101555623E-2</v>
      </c>
      <c r="K42" s="166">
        <f t="shared" si="25"/>
        <v>0.47859342251216125</v>
      </c>
      <c r="L42" s="166">
        <f t="shared" si="26"/>
        <v>0.21640697829271541</v>
      </c>
      <c r="M42" s="167">
        <f t="shared" si="27"/>
        <v>7.4039999999999999</v>
      </c>
      <c r="N42" s="168">
        <f t="shared" si="28"/>
        <v>5.7000000000000002E-2</v>
      </c>
      <c r="O42" s="168">
        <f t="shared" si="29"/>
        <v>4.1900000000000004</v>
      </c>
      <c r="P42" s="169">
        <f t="shared" si="30"/>
        <v>0</v>
      </c>
      <c r="Q42" s="170">
        <f t="shared" si="31"/>
        <v>75</v>
      </c>
      <c r="R42" s="171">
        <f t="shared" si="32"/>
        <v>17.317715511276269</v>
      </c>
      <c r="S42" s="143">
        <f t="shared" si="33"/>
        <v>2</v>
      </c>
      <c r="T42" s="143">
        <f t="shared" si="34"/>
        <v>146</v>
      </c>
      <c r="U42" t="s">
        <v>118</v>
      </c>
      <c r="V42" t="s">
        <v>123</v>
      </c>
      <c r="W42" t="s">
        <v>118</v>
      </c>
      <c r="X42" s="4" t="s">
        <v>123</v>
      </c>
      <c r="Y42" s="4" t="s">
        <v>254</v>
      </c>
      <c r="Z42" s="4" t="s">
        <v>204</v>
      </c>
      <c r="AA42" s="4" t="s">
        <v>48</v>
      </c>
      <c r="AB42" s="4">
        <v>534</v>
      </c>
      <c r="AC42" s="4">
        <v>3484.1759999999999</v>
      </c>
      <c r="AD42" s="4">
        <v>1665.44</v>
      </c>
      <c r="AE42" s="4">
        <v>2.0920000000000001</v>
      </c>
      <c r="AF42" s="4">
        <v>2.6</v>
      </c>
      <c r="AG42" s="4">
        <v>7.4039999999999999</v>
      </c>
      <c r="AH42" s="4">
        <v>403.466318</v>
      </c>
      <c r="AI42" s="4">
        <v>9.1785589999999999</v>
      </c>
      <c r="AJ42" s="4">
        <v>193.096326</v>
      </c>
      <c r="AK42" s="4">
        <v>754</v>
      </c>
      <c r="AL42" s="4">
        <v>2</v>
      </c>
      <c r="AM42" s="4">
        <v>146</v>
      </c>
      <c r="AN42" s="4">
        <v>75</v>
      </c>
      <c r="AO42" s="4">
        <v>8.635605</v>
      </c>
      <c r="AP42" s="4">
        <v>25.5</v>
      </c>
      <c r="AQ42" s="4">
        <v>0</v>
      </c>
      <c r="AR42" s="4">
        <v>613</v>
      </c>
      <c r="AS42" s="4">
        <v>140717</v>
      </c>
      <c r="AT42" s="4">
        <v>5.7000000000000002E-2</v>
      </c>
      <c r="AU42" s="4">
        <v>4.1900000000000004</v>
      </c>
      <c r="AV42" s="4">
        <v>26896</v>
      </c>
      <c r="AW42" s="4">
        <v>0</v>
      </c>
      <c r="AX42" s="4">
        <v>0.57999999999999996</v>
      </c>
      <c r="AY42">
        <v>0.80461538461538462</v>
      </c>
      <c r="AZ42" t="s">
        <v>67</v>
      </c>
      <c r="BA42" t="s">
        <v>530</v>
      </c>
      <c r="BB42">
        <v>3</v>
      </c>
      <c r="BC42" t="s">
        <v>620</v>
      </c>
      <c r="BD42">
        <v>12</v>
      </c>
      <c r="BE42">
        <v>15201.358</v>
      </c>
      <c r="BF42">
        <v>0.22920162790719092</v>
      </c>
      <c r="BG42">
        <v>0.1844191559930167</v>
      </c>
      <c r="BH42">
        <v>282351.07299999997</v>
      </c>
      <c r="BI42">
        <v>1.2339871646246586E-2</v>
      </c>
      <c r="BJ42">
        <v>9.9288505707491766E-3</v>
      </c>
      <c r="BK42">
        <v>1</v>
      </c>
      <c r="BL42" t="s">
        <v>70</v>
      </c>
      <c r="BM42">
        <v>1</v>
      </c>
      <c r="BN42" t="s">
        <v>562</v>
      </c>
    </row>
    <row r="43" spans="1:66">
      <c r="A43" s="144" t="str">
        <f t="shared" si="20"/>
        <v>해성운수</v>
      </c>
      <c r="B43" s="144" t="str">
        <f t="shared" si="1"/>
        <v>560</v>
      </c>
      <c r="C43" s="145" t="str">
        <f t="shared" si="21"/>
        <v>71바5816</v>
      </c>
      <c r="D43" s="133" t="str">
        <f t="shared" si="22"/>
        <v>중형</v>
      </c>
      <c r="E43" s="129" t="str">
        <f t="shared" si="16"/>
        <v>F</v>
      </c>
      <c r="F43" s="152">
        <f t="shared" si="17"/>
        <v>0.74961538461538457</v>
      </c>
      <c r="G43" s="153">
        <f t="shared" si="18"/>
        <v>1.9490000000000001</v>
      </c>
      <c r="H43" s="154">
        <f t="shared" si="19"/>
        <v>2.6</v>
      </c>
      <c r="I43" s="155">
        <f t="shared" si="23"/>
        <v>979.65</v>
      </c>
      <c r="J43" s="156">
        <f t="shared" si="24"/>
        <v>2.5371756157363288E-2</v>
      </c>
      <c r="K43" s="156">
        <f t="shared" si="25"/>
        <v>0.48075160959128677</v>
      </c>
      <c r="L43" s="156">
        <f t="shared" si="26"/>
        <v>0.14086663604348493</v>
      </c>
      <c r="M43" s="157">
        <f t="shared" si="27"/>
        <v>8.8190000000000008</v>
      </c>
      <c r="N43" s="158">
        <f t="shared" si="28"/>
        <v>0</v>
      </c>
      <c r="O43" s="158">
        <f t="shared" si="29"/>
        <v>2.7559999999999998</v>
      </c>
      <c r="P43" s="159">
        <f t="shared" si="30"/>
        <v>7.3333333333333334E-2</v>
      </c>
      <c r="Q43" s="160">
        <f t="shared" si="31"/>
        <v>82</v>
      </c>
      <c r="R43" s="161">
        <f t="shared" si="32"/>
        <v>17.407657322202812</v>
      </c>
      <c r="S43" s="146">
        <f t="shared" si="33"/>
        <v>0</v>
      </c>
      <c r="T43" s="146">
        <f t="shared" si="34"/>
        <v>27</v>
      </c>
      <c r="U43" t="s">
        <v>118</v>
      </c>
      <c r="V43" t="s">
        <v>123</v>
      </c>
      <c r="W43" s="4" t="s">
        <v>118</v>
      </c>
      <c r="X43" s="4" t="s">
        <v>123</v>
      </c>
      <c r="Y43" s="4" t="s">
        <v>255</v>
      </c>
      <c r="Z43" s="4" t="s">
        <v>204</v>
      </c>
      <c r="AA43" s="4" t="s">
        <v>48</v>
      </c>
      <c r="AB43" s="4">
        <v>534</v>
      </c>
      <c r="AC43" s="4">
        <v>979.65</v>
      </c>
      <c r="AD43" s="4">
        <v>502.72800000000001</v>
      </c>
      <c r="AE43" s="4">
        <v>1.9490000000000001</v>
      </c>
      <c r="AF43" s="4">
        <v>2.6</v>
      </c>
      <c r="AG43" s="4">
        <v>8.8190000000000008</v>
      </c>
      <c r="AH43" s="4">
        <v>113.94942399999999</v>
      </c>
      <c r="AI43" s="4">
        <v>2.8910969999999998</v>
      </c>
      <c r="AJ43" s="4">
        <v>54.781368999999998</v>
      </c>
      <c r="AK43" s="4">
        <v>138</v>
      </c>
      <c r="AL43" s="4">
        <v>0</v>
      </c>
      <c r="AM43" s="4">
        <v>27</v>
      </c>
      <c r="AN43" s="4">
        <v>82</v>
      </c>
      <c r="AO43" s="4">
        <v>8.5972349999999995</v>
      </c>
      <c r="AP43" s="4">
        <v>17.600000000000001</v>
      </c>
      <c r="AQ43" s="4">
        <v>4.4000000000000004</v>
      </c>
      <c r="AR43" s="4">
        <v>173</v>
      </c>
      <c r="AS43" s="4">
        <v>40989</v>
      </c>
      <c r="AT43" s="4">
        <v>0</v>
      </c>
      <c r="AU43" s="4">
        <v>2.7559999999999998</v>
      </c>
      <c r="AV43" s="4">
        <v>7417</v>
      </c>
      <c r="AW43" s="4">
        <v>0</v>
      </c>
      <c r="AX43" s="4">
        <v>0.59</v>
      </c>
      <c r="AY43">
        <v>0.74961538461538457</v>
      </c>
      <c r="AZ43" t="s">
        <v>70</v>
      </c>
      <c r="BA43" t="s">
        <v>530</v>
      </c>
      <c r="BB43">
        <v>2</v>
      </c>
      <c r="BC43" t="s">
        <v>531</v>
      </c>
      <c r="BD43">
        <v>5</v>
      </c>
      <c r="BE43">
        <v>15201.358</v>
      </c>
      <c r="BF43">
        <v>6.4444900251674875E-2</v>
      </c>
      <c r="BG43">
        <v>4.8308888688659353E-2</v>
      </c>
      <c r="BH43">
        <v>282351.07299999997</v>
      </c>
      <c r="BI43">
        <v>3.4696167065743719E-3</v>
      </c>
      <c r="BJ43">
        <v>2.6008780619667118E-3</v>
      </c>
      <c r="BK43">
        <v>1</v>
      </c>
      <c r="BL43" t="s">
        <v>70</v>
      </c>
      <c r="BM43">
        <v>0</v>
      </c>
      <c r="BN43" t="s">
        <v>512</v>
      </c>
    </row>
    <row r="44" spans="1:66">
      <c r="A44" s="141" t="str">
        <f t="shared" si="20"/>
        <v>해성운수</v>
      </c>
      <c r="B44" s="141" t="str">
        <f t="shared" si="1"/>
        <v>560</v>
      </c>
      <c r="C44" s="142" t="str">
        <f t="shared" si="21"/>
        <v>71바5817</v>
      </c>
      <c r="D44" s="116" t="str">
        <f t="shared" si="22"/>
        <v>중형</v>
      </c>
      <c r="E44" s="112" t="str">
        <f t="shared" si="16"/>
        <v>D</v>
      </c>
      <c r="F44" s="162">
        <f t="shared" si="17"/>
        <v>0.81730769230769229</v>
      </c>
      <c r="G44" s="163">
        <f t="shared" si="18"/>
        <v>2.125</v>
      </c>
      <c r="H44" s="164">
        <f t="shared" si="19"/>
        <v>2.6</v>
      </c>
      <c r="I44" s="165">
        <f t="shared" si="23"/>
        <v>3307.3829999999998</v>
      </c>
      <c r="J44" s="166">
        <f t="shared" si="24"/>
        <v>1.747411578505911E-2</v>
      </c>
      <c r="K44" s="166">
        <f t="shared" si="25"/>
        <v>0.43905729159381712</v>
      </c>
      <c r="L44" s="166">
        <f t="shared" si="26"/>
        <v>0.1532934044832425</v>
      </c>
      <c r="M44" s="167">
        <f t="shared" si="27"/>
        <v>6.7450000000000001</v>
      </c>
      <c r="N44" s="168">
        <f t="shared" si="28"/>
        <v>0.06</v>
      </c>
      <c r="O44" s="168">
        <f t="shared" si="29"/>
        <v>0.96799999999999997</v>
      </c>
      <c r="P44" s="169">
        <f t="shared" si="30"/>
        <v>3.6666666666666667E-2</v>
      </c>
      <c r="Q44" s="170">
        <f t="shared" si="31"/>
        <v>84</v>
      </c>
      <c r="R44" s="171">
        <f t="shared" si="32"/>
        <v>16.779276378140736</v>
      </c>
      <c r="S44" s="143">
        <f t="shared" si="33"/>
        <v>2</v>
      </c>
      <c r="T44" s="143">
        <f t="shared" si="34"/>
        <v>32</v>
      </c>
      <c r="U44" t="s">
        <v>118</v>
      </c>
      <c r="V44" t="s">
        <v>123</v>
      </c>
      <c r="W44" t="s">
        <v>118</v>
      </c>
      <c r="X44" s="4" t="s">
        <v>123</v>
      </c>
      <c r="Y44" s="4" t="s">
        <v>256</v>
      </c>
      <c r="Z44" s="4" t="s">
        <v>204</v>
      </c>
      <c r="AA44" s="4" t="s">
        <v>48</v>
      </c>
      <c r="AB44" s="4">
        <v>534</v>
      </c>
      <c r="AC44" s="4">
        <v>3307.3829999999998</v>
      </c>
      <c r="AD44" s="4">
        <v>1556.6859999999999</v>
      </c>
      <c r="AE44" s="4">
        <v>2.125</v>
      </c>
      <c r="AF44" s="4">
        <v>2.6</v>
      </c>
      <c r="AG44" s="4">
        <v>6.7450000000000001</v>
      </c>
      <c r="AH44" s="4">
        <v>362.69102700000002</v>
      </c>
      <c r="AI44" s="4">
        <v>6.3377049999999997</v>
      </c>
      <c r="AJ44" s="4">
        <v>159.24214000000001</v>
      </c>
      <c r="AK44" s="4">
        <v>507</v>
      </c>
      <c r="AL44" s="4">
        <v>2</v>
      </c>
      <c r="AM44" s="4">
        <v>32</v>
      </c>
      <c r="AN44" s="4">
        <v>84</v>
      </c>
      <c r="AO44" s="4">
        <v>9.1190090000000001</v>
      </c>
      <c r="AP44" s="4">
        <v>17.5</v>
      </c>
      <c r="AQ44" s="4">
        <v>2.2000000000000002</v>
      </c>
      <c r="AR44" s="4">
        <v>460</v>
      </c>
      <c r="AS44" s="4">
        <v>105348</v>
      </c>
      <c r="AT44" s="4">
        <v>0.06</v>
      </c>
      <c r="AU44" s="4">
        <v>0.96799999999999997</v>
      </c>
      <c r="AV44" s="4">
        <v>21575</v>
      </c>
      <c r="AW44" s="4">
        <v>0</v>
      </c>
      <c r="AX44" s="4">
        <v>0.57999999999999996</v>
      </c>
      <c r="AY44">
        <v>0.81730769230769229</v>
      </c>
      <c r="AZ44" t="s">
        <v>67</v>
      </c>
      <c r="BA44" t="s">
        <v>530</v>
      </c>
      <c r="BB44">
        <v>2</v>
      </c>
      <c r="BC44" t="s">
        <v>621</v>
      </c>
      <c r="BD44">
        <v>6</v>
      </c>
      <c r="BE44">
        <v>15201.358</v>
      </c>
      <c r="BF44">
        <v>0.21757154854191316</v>
      </c>
      <c r="BG44">
        <v>0.1778229002506021</v>
      </c>
      <c r="BH44">
        <v>282351.07299999997</v>
      </c>
      <c r="BI44">
        <v>1.1713725628377549E-2</v>
      </c>
      <c r="BJ44">
        <v>9.5737180616547266E-3</v>
      </c>
      <c r="BK44">
        <v>1</v>
      </c>
      <c r="BL44" t="s">
        <v>70</v>
      </c>
      <c r="BM44">
        <v>1</v>
      </c>
      <c r="BN44" t="s">
        <v>562</v>
      </c>
    </row>
    <row r="45" spans="1:66">
      <c r="A45" s="144" t="str">
        <f t="shared" si="20"/>
        <v>해성운수</v>
      </c>
      <c r="B45" s="144" t="str">
        <f t="shared" si="1"/>
        <v>560</v>
      </c>
      <c r="C45" s="145" t="str">
        <f t="shared" si="21"/>
        <v>71바5818</v>
      </c>
      <c r="D45" s="133" t="str">
        <f t="shared" si="22"/>
        <v>중형</v>
      </c>
      <c r="E45" s="129" t="str">
        <f t="shared" si="16"/>
        <v>F</v>
      </c>
      <c r="F45" s="152">
        <f t="shared" si="17"/>
        <v>0.7665384615384615</v>
      </c>
      <c r="G45" s="153">
        <f t="shared" si="18"/>
        <v>1.9930000000000001</v>
      </c>
      <c r="H45" s="154">
        <f t="shared" si="19"/>
        <v>2.6</v>
      </c>
      <c r="I45" s="155">
        <f t="shared" si="23"/>
        <v>3857.1370000000002</v>
      </c>
      <c r="J45" s="156">
        <f t="shared" si="24"/>
        <v>2.1287279676550058E-2</v>
      </c>
      <c r="K45" s="156">
        <f t="shared" si="25"/>
        <v>0.48243974900210251</v>
      </c>
      <c r="L45" s="156">
        <f t="shared" si="26"/>
        <v>0.13196316335147026</v>
      </c>
      <c r="M45" s="157">
        <f t="shared" si="27"/>
        <v>9.0310000000000006</v>
      </c>
      <c r="N45" s="158">
        <f t="shared" si="28"/>
        <v>0</v>
      </c>
      <c r="O45" s="158">
        <f t="shared" si="29"/>
        <v>1.115</v>
      </c>
      <c r="P45" s="159">
        <f t="shared" si="30"/>
        <v>0</v>
      </c>
      <c r="Q45" s="160">
        <f t="shared" si="31"/>
        <v>77</v>
      </c>
      <c r="R45" s="161">
        <f t="shared" si="32"/>
        <v>17.751097557123838</v>
      </c>
      <c r="S45" s="146">
        <f t="shared" si="33"/>
        <v>0</v>
      </c>
      <c r="T45" s="146">
        <f t="shared" si="34"/>
        <v>43</v>
      </c>
      <c r="U45" t="s">
        <v>118</v>
      </c>
      <c r="V45" t="s">
        <v>123</v>
      </c>
      <c r="W45" t="s">
        <v>118</v>
      </c>
      <c r="X45" s="4" t="s">
        <v>123</v>
      </c>
      <c r="Y45" s="4" t="s">
        <v>257</v>
      </c>
      <c r="Z45" s="4" t="s">
        <v>204</v>
      </c>
      <c r="AA45" s="4" t="s">
        <v>48</v>
      </c>
      <c r="AB45" s="4">
        <v>534</v>
      </c>
      <c r="AC45" s="4">
        <v>3857.1370000000002</v>
      </c>
      <c r="AD45" s="4">
        <v>1935.4749999999999</v>
      </c>
      <c r="AE45" s="4">
        <v>1.9930000000000001</v>
      </c>
      <c r="AF45" s="4">
        <v>2.6</v>
      </c>
      <c r="AG45" s="4">
        <v>9.0310000000000006</v>
      </c>
      <c r="AH45" s="4">
        <v>437.84382699999998</v>
      </c>
      <c r="AI45" s="4">
        <v>9.3205039999999997</v>
      </c>
      <c r="AJ45" s="4">
        <v>211.23326599999999</v>
      </c>
      <c r="AK45" s="4">
        <v>509</v>
      </c>
      <c r="AL45" s="4">
        <v>0</v>
      </c>
      <c r="AM45" s="4">
        <v>43</v>
      </c>
      <c r="AN45" s="4">
        <v>77</v>
      </c>
      <c r="AO45" s="4">
        <v>8.8093889999999995</v>
      </c>
      <c r="AP45" s="4">
        <v>14.9</v>
      </c>
      <c r="AQ45" s="4">
        <v>0</v>
      </c>
      <c r="AR45" s="4">
        <v>617</v>
      </c>
      <c r="AS45" s="4">
        <v>148365</v>
      </c>
      <c r="AT45" s="4">
        <v>0</v>
      </c>
      <c r="AU45" s="4">
        <v>1.115</v>
      </c>
      <c r="AV45" s="4">
        <v>27254</v>
      </c>
      <c r="AW45" s="4">
        <v>0</v>
      </c>
      <c r="AX45" s="4">
        <v>0.6</v>
      </c>
      <c r="AY45">
        <v>0.7665384615384615</v>
      </c>
      <c r="AZ45" t="s">
        <v>70</v>
      </c>
      <c r="BA45" t="s">
        <v>530</v>
      </c>
      <c r="BB45">
        <v>1</v>
      </c>
      <c r="BC45" t="s">
        <v>532</v>
      </c>
      <c r="BD45">
        <v>6</v>
      </c>
      <c r="BE45">
        <v>15201.358</v>
      </c>
      <c r="BF45">
        <v>0.2537363438187562</v>
      </c>
      <c r="BG45">
        <v>0.19449866662722351</v>
      </c>
      <c r="BH45">
        <v>282351.07299999997</v>
      </c>
      <c r="BI45">
        <v>1.3660783927674327E-2</v>
      </c>
      <c r="BJ45">
        <v>1.0471516295328821E-2</v>
      </c>
      <c r="BK45">
        <v>1</v>
      </c>
      <c r="BL45" t="s">
        <v>70</v>
      </c>
      <c r="BM45">
        <v>0</v>
      </c>
      <c r="BN45" t="s">
        <v>512</v>
      </c>
    </row>
    <row r="46" spans="1:66">
      <c r="A46" s="141" t="str">
        <f t="shared" si="20"/>
        <v>해성운수</v>
      </c>
      <c r="B46" s="141" t="str">
        <f t="shared" si="1"/>
        <v>560</v>
      </c>
      <c r="C46" s="142" t="str">
        <f t="shared" si="21"/>
        <v>71바6854</v>
      </c>
      <c r="D46" s="116" t="str">
        <f t="shared" si="22"/>
        <v>중형</v>
      </c>
      <c r="E46" s="112" t="str">
        <f t="shared" si="16"/>
        <v>D</v>
      </c>
      <c r="F46" s="162">
        <f t="shared" si="17"/>
        <v>0.83307692307692305</v>
      </c>
      <c r="G46" s="163">
        <f t="shared" si="18"/>
        <v>2.1659999999999999</v>
      </c>
      <c r="H46" s="164">
        <f t="shared" si="19"/>
        <v>2.6</v>
      </c>
      <c r="I46" s="165">
        <f t="shared" si="23"/>
        <v>3573.0120000000002</v>
      </c>
      <c r="J46" s="166">
        <f t="shared" si="24"/>
        <v>2.3521991136764932E-2</v>
      </c>
      <c r="K46" s="166">
        <f t="shared" si="25"/>
        <v>0.46605980820829757</v>
      </c>
      <c r="L46" s="166">
        <f t="shared" si="26"/>
        <v>0.18527785521011403</v>
      </c>
      <c r="M46" s="167">
        <f t="shared" si="27"/>
        <v>6.6680000000000001</v>
      </c>
      <c r="N46" s="168">
        <f t="shared" si="28"/>
        <v>2.8000000000000001E-2</v>
      </c>
      <c r="O46" s="168">
        <f t="shared" si="29"/>
        <v>2.855</v>
      </c>
      <c r="P46" s="169">
        <f t="shared" si="30"/>
        <v>9.3333333333333324E-2</v>
      </c>
      <c r="Q46" s="170">
        <f t="shared" si="31"/>
        <v>83</v>
      </c>
      <c r="R46" s="171">
        <f t="shared" si="32"/>
        <v>17.012650179462621</v>
      </c>
      <c r="S46" s="143">
        <f t="shared" si="33"/>
        <v>1</v>
      </c>
      <c r="T46" s="143">
        <f t="shared" si="34"/>
        <v>102</v>
      </c>
      <c r="U46" t="s">
        <v>118</v>
      </c>
      <c r="V46" t="s">
        <v>123</v>
      </c>
      <c r="W46" s="4" t="s">
        <v>118</v>
      </c>
      <c r="X46" s="4" t="s">
        <v>123</v>
      </c>
      <c r="Y46" s="4" t="s">
        <v>258</v>
      </c>
      <c r="Z46" s="4" t="s">
        <v>204</v>
      </c>
      <c r="AA46" s="4" t="s">
        <v>48</v>
      </c>
      <c r="AB46" s="4">
        <v>534</v>
      </c>
      <c r="AC46" s="4">
        <v>3573.0120000000002</v>
      </c>
      <c r="AD46" s="4">
        <v>1649.7760000000001</v>
      </c>
      <c r="AE46" s="4">
        <v>2.1659999999999999</v>
      </c>
      <c r="AF46" s="4">
        <v>2.6</v>
      </c>
      <c r="AG46" s="4">
        <v>6.6680000000000001</v>
      </c>
      <c r="AH46" s="4">
        <v>411.46827000000002</v>
      </c>
      <c r="AI46" s="4">
        <v>9.6785530000000008</v>
      </c>
      <c r="AJ46" s="4">
        <v>191.768823</v>
      </c>
      <c r="AK46" s="4">
        <v>662</v>
      </c>
      <c r="AL46" s="4">
        <v>1</v>
      </c>
      <c r="AM46" s="4">
        <v>102</v>
      </c>
      <c r="AN46" s="4">
        <v>83</v>
      </c>
      <c r="AO46" s="4">
        <v>8.6835660000000008</v>
      </c>
      <c r="AP46" s="4">
        <v>178.8</v>
      </c>
      <c r="AQ46" s="4">
        <v>5.6</v>
      </c>
      <c r="AR46" s="4">
        <v>591</v>
      </c>
      <c r="AS46" s="4">
        <v>135228</v>
      </c>
      <c r="AT46" s="4">
        <v>2.8000000000000001E-2</v>
      </c>
      <c r="AU46" s="4">
        <v>2.855</v>
      </c>
      <c r="AV46" s="4">
        <v>23093</v>
      </c>
      <c r="AW46" s="4">
        <v>0</v>
      </c>
      <c r="AX46" s="4">
        <v>0.57999999999999996</v>
      </c>
      <c r="AY46">
        <v>0.83307692307692305</v>
      </c>
      <c r="AZ46" t="s">
        <v>67</v>
      </c>
      <c r="BA46" t="s">
        <v>530</v>
      </c>
      <c r="BB46">
        <v>1</v>
      </c>
      <c r="BC46" t="s">
        <v>622</v>
      </c>
      <c r="BD46">
        <v>8</v>
      </c>
      <c r="BE46">
        <v>15201.358</v>
      </c>
      <c r="BF46">
        <v>0.23504557948046484</v>
      </c>
      <c r="BG46">
        <v>0.195811048136418</v>
      </c>
      <c r="BH46">
        <v>282351.07299999997</v>
      </c>
      <c r="BI46">
        <v>1.2654501227980106E-2</v>
      </c>
      <c r="BJ46">
        <v>1.0542172946078811E-2</v>
      </c>
      <c r="BK46">
        <v>1</v>
      </c>
      <c r="BL46" t="s">
        <v>70</v>
      </c>
      <c r="BM46">
        <v>1</v>
      </c>
      <c r="BN46" t="s">
        <v>562</v>
      </c>
    </row>
    <row r="47" spans="1:66">
      <c r="A47" s="144" t="str">
        <f t="shared" si="20"/>
        <v>해성운수</v>
      </c>
      <c r="B47" s="144" t="str">
        <f t="shared" si="1"/>
        <v>564</v>
      </c>
      <c r="C47" s="145" t="str">
        <f t="shared" si="21"/>
        <v>71바5771</v>
      </c>
      <c r="D47" s="133" t="str">
        <f t="shared" si="22"/>
        <v>소형</v>
      </c>
      <c r="E47" s="129" t="str">
        <f t="shared" si="16"/>
        <v>C</v>
      </c>
      <c r="F47" s="152">
        <f t="shared" si="17"/>
        <v>0.86926829268292694</v>
      </c>
      <c r="G47" s="153">
        <f t="shared" si="18"/>
        <v>3.5640000000000001</v>
      </c>
      <c r="H47" s="154">
        <f t="shared" si="19"/>
        <v>4.0999999999999996</v>
      </c>
      <c r="I47" s="155">
        <f t="shared" si="23"/>
        <v>4250.78</v>
      </c>
      <c r="J47" s="156">
        <f t="shared" si="24"/>
        <v>4.5480887526650506E-2</v>
      </c>
      <c r="K47" s="156">
        <f t="shared" si="25"/>
        <v>0.45704257434581153</v>
      </c>
      <c r="L47" s="156">
        <f t="shared" si="26"/>
        <v>0.33970236050795388</v>
      </c>
      <c r="M47" s="157">
        <f t="shared" si="27"/>
        <v>6.3959999999999999</v>
      </c>
      <c r="N47" s="158">
        <f t="shared" si="28"/>
        <v>1.7170000000000001</v>
      </c>
      <c r="O47" s="158">
        <f t="shared" si="29"/>
        <v>2.0230000000000001</v>
      </c>
      <c r="P47" s="159">
        <f t="shared" si="30"/>
        <v>0</v>
      </c>
      <c r="Q47" s="160">
        <f t="shared" si="31"/>
        <v>85</v>
      </c>
      <c r="R47" s="161">
        <f t="shared" si="32"/>
        <v>18.464355648619296</v>
      </c>
      <c r="S47" s="146">
        <f t="shared" si="33"/>
        <v>73</v>
      </c>
      <c r="T47" s="146">
        <f t="shared" si="34"/>
        <v>86</v>
      </c>
      <c r="U47" t="s">
        <v>118</v>
      </c>
      <c r="V47" t="s">
        <v>124</v>
      </c>
      <c r="W47" t="s">
        <v>118</v>
      </c>
      <c r="X47" s="4" t="s">
        <v>124</v>
      </c>
      <c r="Y47" s="4" t="s">
        <v>259</v>
      </c>
      <c r="Z47" s="4" t="s">
        <v>202</v>
      </c>
      <c r="AA47" s="4" t="s">
        <v>203</v>
      </c>
      <c r="AB47" s="4">
        <v>534</v>
      </c>
      <c r="AC47" s="4">
        <v>4250.78</v>
      </c>
      <c r="AD47" s="4">
        <v>1192.6659999999999</v>
      </c>
      <c r="AE47" s="4">
        <v>3.5640000000000001</v>
      </c>
      <c r="AF47" s="4">
        <v>4.0999999999999996</v>
      </c>
      <c r="AG47" s="4">
        <v>6.3959999999999999</v>
      </c>
      <c r="AH47" s="4">
        <v>462.76645300000001</v>
      </c>
      <c r="AI47" s="4">
        <v>21.047028999999998</v>
      </c>
      <c r="AJ47" s="4">
        <v>211.50397100000001</v>
      </c>
      <c r="AK47" s="4">
        <v>1444</v>
      </c>
      <c r="AL47" s="4">
        <v>73</v>
      </c>
      <c r="AM47" s="4">
        <v>86</v>
      </c>
      <c r="AN47" s="4">
        <v>85</v>
      </c>
      <c r="AO47" s="4">
        <v>9.1855829999999994</v>
      </c>
      <c r="AP47" s="4">
        <v>230.3</v>
      </c>
      <c r="AQ47" s="4">
        <v>0</v>
      </c>
      <c r="AR47" s="4">
        <v>307</v>
      </c>
      <c r="AS47" s="4">
        <v>79287</v>
      </c>
      <c r="AT47" s="4">
        <v>1.7170000000000001</v>
      </c>
      <c r="AU47" s="4">
        <v>2.0230000000000001</v>
      </c>
      <c r="AV47" s="4">
        <v>37859</v>
      </c>
      <c r="AW47" s="4">
        <v>0</v>
      </c>
      <c r="AX47" s="4">
        <v>0.85</v>
      </c>
      <c r="AY47">
        <v>0.86926829268292694</v>
      </c>
      <c r="AZ47" t="s">
        <v>69</v>
      </c>
      <c r="BA47" t="s">
        <v>533</v>
      </c>
      <c r="BB47">
        <v>3</v>
      </c>
      <c r="BC47" t="s">
        <v>623</v>
      </c>
      <c r="BD47">
        <v>11</v>
      </c>
      <c r="BE47">
        <v>19910.525000000001</v>
      </c>
      <c r="BF47">
        <v>0.21349411931629123</v>
      </c>
      <c r="BG47">
        <v>0.18558366859591757</v>
      </c>
      <c r="BH47">
        <v>282351.07299999997</v>
      </c>
      <c r="BI47">
        <v>1.5054945443752573E-2</v>
      </c>
      <c r="BJ47">
        <v>1.3086786722325409E-2</v>
      </c>
      <c r="BK47">
        <v>1</v>
      </c>
      <c r="BL47" t="s">
        <v>70</v>
      </c>
      <c r="BM47">
        <v>2</v>
      </c>
      <c r="BN47" t="s">
        <v>562</v>
      </c>
    </row>
    <row r="48" spans="1:66">
      <c r="A48" s="141" t="str">
        <f t="shared" si="20"/>
        <v>해성운수</v>
      </c>
      <c r="B48" s="141" t="str">
        <f t="shared" si="1"/>
        <v>564</v>
      </c>
      <c r="C48" s="142" t="str">
        <f t="shared" si="21"/>
        <v>71바5772</v>
      </c>
      <c r="D48" s="116" t="str">
        <f t="shared" si="22"/>
        <v>소형</v>
      </c>
      <c r="E48" s="112" t="str">
        <f t="shared" si="16"/>
        <v>C</v>
      </c>
      <c r="F48" s="162">
        <f t="shared" si="17"/>
        <v>0.8902439024390244</v>
      </c>
      <c r="G48" s="163">
        <f t="shared" si="18"/>
        <v>3.65</v>
      </c>
      <c r="H48" s="164">
        <f t="shared" si="19"/>
        <v>4.0999999999999996</v>
      </c>
      <c r="I48" s="165">
        <f t="shared" si="23"/>
        <v>3769.8980000000001</v>
      </c>
      <c r="J48" s="166">
        <f t="shared" si="24"/>
        <v>5.4409946135882958E-2</v>
      </c>
      <c r="K48" s="166">
        <f t="shared" si="25"/>
        <v>0.46096867700599808</v>
      </c>
      <c r="L48" s="166">
        <f t="shared" si="26"/>
        <v>0.32839084770993804</v>
      </c>
      <c r="M48" s="167">
        <f t="shared" si="27"/>
        <v>6.6070000000000002</v>
      </c>
      <c r="N48" s="168">
        <f t="shared" si="28"/>
        <v>1.3</v>
      </c>
      <c r="O48" s="168">
        <f t="shared" si="29"/>
        <v>1.3</v>
      </c>
      <c r="P48" s="169">
        <f t="shared" si="30"/>
        <v>0.36499999999999999</v>
      </c>
      <c r="Q48" s="170">
        <f t="shared" si="31"/>
        <v>98</v>
      </c>
      <c r="R48" s="171">
        <f t="shared" si="32"/>
        <v>18.150186195136015</v>
      </c>
      <c r="S48" s="143">
        <f t="shared" si="33"/>
        <v>49</v>
      </c>
      <c r="T48" s="143">
        <f t="shared" si="34"/>
        <v>49</v>
      </c>
      <c r="U48" t="s">
        <v>118</v>
      </c>
      <c r="V48" t="s">
        <v>124</v>
      </c>
      <c r="W48" t="s">
        <v>118</v>
      </c>
      <c r="X48" s="4" t="s">
        <v>124</v>
      </c>
      <c r="Y48" s="4" t="s">
        <v>260</v>
      </c>
      <c r="Z48" s="4" t="s">
        <v>202</v>
      </c>
      <c r="AA48" s="4" t="s">
        <v>203</v>
      </c>
      <c r="AB48" s="4">
        <v>534</v>
      </c>
      <c r="AC48" s="4">
        <v>3769.8980000000001</v>
      </c>
      <c r="AD48" s="4">
        <v>1032.8230000000001</v>
      </c>
      <c r="AE48" s="4">
        <v>3.65</v>
      </c>
      <c r="AF48" s="4">
        <v>4.0999999999999996</v>
      </c>
      <c r="AG48" s="4">
        <v>6.6070000000000002</v>
      </c>
      <c r="AH48" s="4">
        <v>428.593863</v>
      </c>
      <c r="AI48" s="4">
        <v>23.319769000000001</v>
      </c>
      <c r="AJ48" s="4">
        <v>197.56834599999999</v>
      </c>
      <c r="AK48" s="4">
        <v>1238</v>
      </c>
      <c r="AL48" s="4">
        <v>49</v>
      </c>
      <c r="AM48" s="4">
        <v>49</v>
      </c>
      <c r="AN48" s="4">
        <v>98</v>
      </c>
      <c r="AO48" s="4">
        <v>8.7959680000000002</v>
      </c>
      <c r="AP48" s="4">
        <v>372.8</v>
      </c>
      <c r="AQ48" s="4">
        <v>21.9</v>
      </c>
      <c r="AR48" s="4">
        <v>326</v>
      </c>
      <c r="AS48" s="4">
        <v>83790</v>
      </c>
      <c r="AT48" s="4">
        <v>1.3</v>
      </c>
      <c r="AU48" s="4">
        <v>1.3</v>
      </c>
      <c r="AV48" s="4">
        <v>29251</v>
      </c>
      <c r="AW48" s="4">
        <v>0</v>
      </c>
      <c r="AX48" s="4">
        <v>0.89</v>
      </c>
      <c r="AY48">
        <v>0.8902439024390244</v>
      </c>
      <c r="AZ48" t="s">
        <v>69</v>
      </c>
      <c r="BA48" t="s">
        <v>533</v>
      </c>
      <c r="BB48">
        <v>2</v>
      </c>
      <c r="BC48" t="s">
        <v>624</v>
      </c>
      <c r="BD48">
        <v>12</v>
      </c>
      <c r="BE48">
        <v>19910.525000000001</v>
      </c>
      <c r="BF48">
        <v>0.18934196863216815</v>
      </c>
      <c r="BG48">
        <v>0.16856053305058871</v>
      </c>
      <c r="BH48">
        <v>282351.07299999997</v>
      </c>
      <c r="BI48">
        <v>1.3351810425030686E-2</v>
      </c>
      <c r="BJ48">
        <v>1.1886367817405367E-2</v>
      </c>
      <c r="BK48">
        <v>1</v>
      </c>
      <c r="BL48" t="s">
        <v>70</v>
      </c>
      <c r="BM48">
        <v>2</v>
      </c>
      <c r="BN48" t="s">
        <v>562</v>
      </c>
    </row>
    <row r="49" spans="1:66">
      <c r="A49" s="144" t="str">
        <f t="shared" si="20"/>
        <v>해성운수</v>
      </c>
      <c r="B49" s="144" t="str">
        <f t="shared" si="1"/>
        <v>564</v>
      </c>
      <c r="C49" s="145" t="str">
        <f t="shared" si="21"/>
        <v>71바5773</v>
      </c>
      <c r="D49" s="133" t="str">
        <f t="shared" si="22"/>
        <v>소형</v>
      </c>
      <c r="E49" s="129" t="str">
        <f t="shared" si="16"/>
        <v>B</v>
      </c>
      <c r="F49" s="152">
        <f t="shared" si="17"/>
        <v>0.94000000000000006</v>
      </c>
      <c r="G49" s="153">
        <f t="shared" si="18"/>
        <v>3.8540000000000001</v>
      </c>
      <c r="H49" s="154">
        <f t="shared" si="19"/>
        <v>4.0999999999999996</v>
      </c>
      <c r="I49" s="155">
        <f t="shared" si="23"/>
        <v>3920.2689999999998</v>
      </c>
      <c r="J49" s="156">
        <f t="shared" si="24"/>
        <v>4.8121163373323429E-2</v>
      </c>
      <c r="K49" s="156">
        <f t="shared" si="25"/>
        <v>0.42332648995419092</v>
      </c>
      <c r="L49" s="156">
        <f t="shared" si="26"/>
        <v>0.28569468064563941</v>
      </c>
      <c r="M49" s="157">
        <f t="shared" si="27"/>
        <v>6.8940000000000001</v>
      </c>
      <c r="N49" s="158">
        <f t="shared" si="28"/>
        <v>1.7350000000000001</v>
      </c>
      <c r="O49" s="158">
        <f t="shared" si="29"/>
        <v>2.2189999999999999</v>
      </c>
      <c r="P49" s="159">
        <f t="shared" si="30"/>
        <v>0.57000000000000006</v>
      </c>
      <c r="Q49" s="160">
        <f t="shared" si="31"/>
        <v>96</v>
      </c>
      <c r="R49" s="161">
        <f t="shared" si="32"/>
        <v>17.472631112914272</v>
      </c>
      <c r="S49" s="146">
        <f t="shared" si="33"/>
        <v>68</v>
      </c>
      <c r="T49" s="146">
        <f t="shared" si="34"/>
        <v>87</v>
      </c>
      <c r="U49" t="s">
        <v>118</v>
      </c>
      <c r="V49" t="s">
        <v>124</v>
      </c>
      <c r="W49" s="4" t="s">
        <v>118</v>
      </c>
      <c r="X49" s="4" t="s">
        <v>124</v>
      </c>
      <c r="Y49" s="4" t="s">
        <v>261</v>
      </c>
      <c r="Z49" s="4" t="s">
        <v>202</v>
      </c>
      <c r="AA49" s="4" t="s">
        <v>203</v>
      </c>
      <c r="AB49" s="4">
        <v>534</v>
      </c>
      <c r="AC49" s="4">
        <v>3920.2689999999998</v>
      </c>
      <c r="AD49" s="4">
        <v>1017.173</v>
      </c>
      <c r="AE49" s="4">
        <v>3.8540000000000001</v>
      </c>
      <c r="AF49" s="4">
        <v>4.0999999999999996</v>
      </c>
      <c r="AG49" s="4">
        <v>6.8940000000000001</v>
      </c>
      <c r="AH49" s="4">
        <v>424.49204400000002</v>
      </c>
      <c r="AI49" s="4">
        <v>20.427050999999999</v>
      </c>
      <c r="AJ49" s="4">
        <v>179.69872699999999</v>
      </c>
      <c r="AK49" s="4">
        <v>1120</v>
      </c>
      <c r="AL49" s="4">
        <v>68</v>
      </c>
      <c r="AM49" s="4">
        <v>87</v>
      </c>
      <c r="AN49" s="4">
        <v>96</v>
      </c>
      <c r="AO49" s="4">
        <v>9.2352000000000007</v>
      </c>
      <c r="AP49" s="4">
        <v>314.10000000000002</v>
      </c>
      <c r="AQ49" s="4">
        <v>34.200000000000003</v>
      </c>
      <c r="AR49" s="4">
        <v>157</v>
      </c>
      <c r="AS49" s="4">
        <v>43044</v>
      </c>
      <c r="AT49" s="4">
        <v>1.7350000000000001</v>
      </c>
      <c r="AU49" s="4">
        <v>2.2189999999999999</v>
      </c>
      <c r="AV49" s="4">
        <v>32631</v>
      </c>
      <c r="AW49" s="4">
        <v>0</v>
      </c>
      <c r="AX49" s="4">
        <v>1</v>
      </c>
      <c r="AY49">
        <v>0.94000000000000006</v>
      </c>
      <c r="AZ49" t="s">
        <v>68</v>
      </c>
      <c r="BA49" t="s">
        <v>533</v>
      </c>
      <c r="BB49">
        <v>1</v>
      </c>
      <c r="BC49" t="s">
        <v>625</v>
      </c>
      <c r="BD49">
        <v>11</v>
      </c>
      <c r="BE49">
        <v>19910.525000000001</v>
      </c>
      <c r="BF49">
        <v>0.19689430590102469</v>
      </c>
      <c r="BG49">
        <v>0.18508064754696321</v>
      </c>
      <c r="BH49">
        <v>282351.07299999997</v>
      </c>
      <c r="BI49">
        <v>1.3884377907074573E-2</v>
      </c>
      <c r="BJ49">
        <v>1.30513152326501E-2</v>
      </c>
      <c r="BK49">
        <v>1</v>
      </c>
      <c r="BL49" t="s">
        <v>70</v>
      </c>
      <c r="BM49">
        <v>3</v>
      </c>
      <c r="BN49" t="s">
        <v>562</v>
      </c>
    </row>
    <row r="50" spans="1:66">
      <c r="A50" s="141" t="str">
        <f t="shared" si="20"/>
        <v>해성운수</v>
      </c>
      <c r="B50" s="141" t="str">
        <f t="shared" si="1"/>
        <v>564</v>
      </c>
      <c r="C50" s="142" t="str">
        <f t="shared" si="21"/>
        <v>71바5775</v>
      </c>
      <c r="D50" s="116" t="str">
        <f t="shared" si="22"/>
        <v>소형</v>
      </c>
      <c r="E50" s="112" t="str">
        <f t="shared" si="16"/>
        <v>C</v>
      </c>
      <c r="F50" s="162">
        <f t="shared" si="17"/>
        <v>0.89634146341463417</v>
      </c>
      <c r="G50" s="163">
        <f t="shared" si="18"/>
        <v>3.6749999999999998</v>
      </c>
      <c r="H50" s="164">
        <f t="shared" si="19"/>
        <v>4.0999999999999996</v>
      </c>
      <c r="I50" s="165">
        <f t="shared" si="23"/>
        <v>3706.61</v>
      </c>
      <c r="J50" s="166">
        <f t="shared" si="24"/>
        <v>5.8363710057854123E-2</v>
      </c>
      <c r="K50" s="166">
        <f t="shared" si="25"/>
        <v>0.45297188736518212</v>
      </c>
      <c r="L50" s="166">
        <f t="shared" si="26"/>
        <v>0.22419407490941856</v>
      </c>
      <c r="M50" s="167">
        <f t="shared" si="27"/>
        <v>7.99</v>
      </c>
      <c r="N50" s="168">
        <f t="shared" si="28"/>
        <v>0.86299999999999999</v>
      </c>
      <c r="O50" s="168">
        <f t="shared" si="29"/>
        <v>1.538</v>
      </c>
      <c r="P50" s="169">
        <f t="shared" si="30"/>
        <v>3.833333333333333E-2</v>
      </c>
      <c r="Q50" s="170">
        <f t="shared" si="31"/>
        <v>94</v>
      </c>
      <c r="R50" s="171">
        <f t="shared" si="32"/>
        <v>18.421023741482717</v>
      </c>
      <c r="S50" s="143">
        <f t="shared" si="33"/>
        <v>32</v>
      </c>
      <c r="T50" s="143">
        <f t="shared" si="34"/>
        <v>57</v>
      </c>
      <c r="U50" t="s">
        <v>118</v>
      </c>
      <c r="V50" t="s">
        <v>124</v>
      </c>
      <c r="W50" t="s">
        <v>118</v>
      </c>
      <c r="X50" s="4" t="s">
        <v>124</v>
      </c>
      <c r="Y50" s="4" t="s">
        <v>262</v>
      </c>
      <c r="Z50" s="4" t="s">
        <v>202</v>
      </c>
      <c r="AA50" s="4" t="s">
        <v>203</v>
      </c>
      <c r="AB50" s="4">
        <v>534</v>
      </c>
      <c r="AC50" s="4">
        <v>3706.61</v>
      </c>
      <c r="AD50" s="4">
        <v>1008.687</v>
      </c>
      <c r="AE50" s="4">
        <v>3.6749999999999998</v>
      </c>
      <c r="AF50" s="4">
        <v>4.0999999999999996</v>
      </c>
      <c r="AG50" s="4">
        <v>7.99</v>
      </c>
      <c r="AH50" s="4">
        <v>411.76784300000003</v>
      </c>
      <c r="AI50" s="4">
        <v>24.032298999999998</v>
      </c>
      <c r="AJ50" s="4">
        <v>186.51925700000001</v>
      </c>
      <c r="AK50" s="4">
        <v>831</v>
      </c>
      <c r="AL50" s="4">
        <v>32</v>
      </c>
      <c r="AM50" s="4">
        <v>57</v>
      </c>
      <c r="AN50" s="4">
        <v>94</v>
      </c>
      <c r="AO50" s="4">
        <v>9.0016979999999993</v>
      </c>
      <c r="AP50" s="4">
        <v>365.9</v>
      </c>
      <c r="AQ50" s="4">
        <v>2.2999999999999998</v>
      </c>
      <c r="AR50" s="4">
        <v>229</v>
      </c>
      <c r="AS50" s="4">
        <v>66064</v>
      </c>
      <c r="AT50" s="4">
        <v>0.86299999999999999</v>
      </c>
      <c r="AU50" s="4">
        <v>1.538</v>
      </c>
      <c r="AV50" s="4">
        <v>31367</v>
      </c>
      <c r="AW50" s="4">
        <v>0</v>
      </c>
      <c r="AX50" s="4">
        <v>0.98</v>
      </c>
      <c r="AY50">
        <v>0.89634146341463417</v>
      </c>
      <c r="AZ50" t="s">
        <v>69</v>
      </c>
      <c r="BA50" t="s">
        <v>533</v>
      </c>
      <c r="BB50">
        <v>1</v>
      </c>
      <c r="BC50" t="s">
        <v>626</v>
      </c>
      <c r="BD50">
        <v>8</v>
      </c>
      <c r="BE50">
        <v>19910.525000000001</v>
      </c>
      <c r="BF50">
        <v>0.18616334827936479</v>
      </c>
      <c r="BG50">
        <v>0.16686592803089406</v>
      </c>
      <c r="BH50">
        <v>282351.07299999997</v>
      </c>
      <c r="BI50">
        <v>1.3127663941974821E-2</v>
      </c>
      <c r="BJ50">
        <v>1.1766869508965236E-2</v>
      </c>
      <c r="BK50">
        <v>1</v>
      </c>
      <c r="BL50" t="s">
        <v>67</v>
      </c>
      <c r="BM50">
        <v>1</v>
      </c>
      <c r="BN50" t="s">
        <v>562</v>
      </c>
    </row>
    <row r="51" spans="1:66">
      <c r="A51" s="144" t="str">
        <f t="shared" ref="A51:A52" si="35">W51</f>
        <v>해성운수</v>
      </c>
      <c r="B51" s="144" t="str">
        <f t="shared" si="1"/>
        <v>564</v>
      </c>
      <c r="C51" s="145" t="str">
        <f t="shared" ref="C51:C52" si="36">Y51</f>
        <v>71바7078</v>
      </c>
      <c r="D51" s="133" t="str">
        <f t="shared" ref="D51:D52" si="37">Z51</f>
        <v>소형</v>
      </c>
      <c r="E51" s="129" t="str">
        <f t="shared" ref="E51:E52" si="38">AZ51</f>
        <v>D</v>
      </c>
      <c r="F51" s="152">
        <f t="shared" ref="F51:F52" si="39">G51/H51</f>
        <v>0.84285714285714286</v>
      </c>
      <c r="G51" s="153">
        <f t="shared" ref="G51:G52" si="40">AE51</f>
        <v>3.54</v>
      </c>
      <c r="H51" s="154">
        <f t="shared" ref="H51:H52" si="41">AF51</f>
        <v>4.2</v>
      </c>
      <c r="I51" s="155">
        <f t="shared" ref="I51:I52" si="42">AC51</f>
        <v>3110.9549999999999</v>
      </c>
      <c r="J51" s="156">
        <f t="shared" ref="J51:J52" si="43">AI51/AH51</f>
        <v>2.078813432137426E-2</v>
      </c>
      <c r="K51" s="156">
        <f t="shared" ref="K51:K52" si="44">AJ51/AH51</f>
        <v>0.46165370118265814</v>
      </c>
      <c r="L51" s="156">
        <f t="shared" ref="L51:L52" si="45">AK51/AC51</f>
        <v>0.48216705159669621</v>
      </c>
      <c r="M51" s="157">
        <f t="shared" ref="M51:M52" si="46">AG51</f>
        <v>4.1909999999999998</v>
      </c>
      <c r="N51" s="158">
        <f t="shared" ref="N51:N52" si="47">IF(AW51=0,AT51,"속도계이상")</f>
        <v>13.629</v>
      </c>
      <c r="O51" s="158">
        <f t="shared" ref="O51:O52" si="48">IF(AW51=0,AU51,"속도계이상")</f>
        <v>3.4390000000000001</v>
      </c>
      <c r="P51" s="159">
        <f t="shared" ref="P51:P52" si="49">AQ51/60</f>
        <v>0.18333333333333332</v>
      </c>
      <c r="Q51" s="160">
        <f t="shared" ref="Q51:Q52" si="50">AN51</f>
        <v>97</v>
      </c>
      <c r="R51" s="161">
        <f t="shared" ref="R51:R52" si="51">AC51/(AH51-AI51-AJ51)</f>
        <v>18.127777964826986</v>
      </c>
      <c r="S51" s="146">
        <f t="shared" ref="S51:S52" si="52">IF(AW51=0,AL51,"속도계이상")</f>
        <v>424</v>
      </c>
      <c r="T51" s="146">
        <f t="shared" ref="T51:T52" si="53">IF(AW51=0,AM51,"속도계이상")</f>
        <v>107</v>
      </c>
      <c r="U51" t="s">
        <v>118</v>
      </c>
      <c r="V51" t="s">
        <v>124</v>
      </c>
      <c r="W51" t="s">
        <v>118</v>
      </c>
      <c r="X51" s="4" t="s">
        <v>124</v>
      </c>
      <c r="Y51" s="4" t="s">
        <v>263</v>
      </c>
      <c r="Z51" s="4" t="s">
        <v>202</v>
      </c>
      <c r="AA51" s="4" t="s">
        <v>203</v>
      </c>
      <c r="AB51" s="4">
        <v>534</v>
      </c>
      <c r="AC51" s="4">
        <v>3110.9549999999999</v>
      </c>
      <c r="AD51" s="4">
        <v>878.70899999999995</v>
      </c>
      <c r="AE51" s="4">
        <v>3.54</v>
      </c>
      <c r="AF51" s="4">
        <v>4.2</v>
      </c>
      <c r="AG51" s="4">
        <v>4.1909999999999998</v>
      </c>
      <c r="AH51" s="4">
        <v>331.58127100000002</v>
      </c>
      <c r="AI51" s="4">
        <v>6.8929559999999999</v>
      </c>
      <c r="AJ51" s="4">
        <v>153.07572099999999</v>
      </c>
      <c r="AK51" s="4">
        <v>1500</v>
      </c>
      <c r="AL51" s="4">
        <v>424</v>
      </c>
      <c r="AM51" s="4">
        <v>107</v>
      </c>
      <c r="AN51" s="4">
        <v>97</v>
      </c>
      <c r="AO51" s="4">
        <v>9.3821790000000007</v>
      </c>
      <c r="AP51" s="4">
        <v>279.89999999999998</v>
      </c>
      <c r="AQ51" s="4">
        <v>11</v>
      </c>
      <c r="AR51" s="4">
        <v>166</v>
      </c>
      <c r="AS51" s="4">
        <v>52348</v>
      </c>
      <c r="AT51" s="4">
        <v>13.629</v>
      </c>
      <c r="AU51" s="4">
        <v>3.4390000000000001</v>
      </c>
      <c r="AV51" s="4">
        <v>1183</v>
      </c>
      <c r="AW51" s="4">
        <v>0</v>
      </c>
      <c r="AX51" s="4">
        <v>0.73</v>
      </c>
      <c r="AY51">
        <v>0.84285714285714286</v>
      </c>
      <c r="AZ51" t="s">
        <v>67</v>
      </c>
      <c r="BA51" t="s">
        <v>533</v>
      </c>
      <c r="BB51">
        <v>1</v>
      </c>
      <c r="BC51" t="s">
        <v>567</v>
      </c>
      <c r="BD51">
        <v>2</v>
      </c>
      <c r="BE51">
        <v>19910.525000000001</v>
      </c>
      <c r="BF51">
        <v>0.15624675893779796</v>
      </c>
      <c r="BG51">
        <v>0.13169369681900114</v>
      </c>
      <c r="BH51">
        <v>282351.07299999997</v>
      </c>
      <c r="BI51">
        <v>1.1018038525392819E-2</v>
      </c>
      <c r="BJ51">
        <v>9.286632471402519E-3</v>
      </c>
      <c r="BK51">
        <v>1</v>
      </c>
      <c r="BL51" t="s">
        <v>70</v>
      </c>
      <c r="BM51">
        <v>1</v>
      </c>
      <c r="BN51" t="s">
        <v>562</v>
      </c>
    </row>
    <row r="52" spans="1:66">
      <c r="A52" s="141" t="str">
        <f t="shared" si="35"/>
        <v>해성운수</v>
      </c>
      <c r="B52" s="141" t="str">
        <f t="shared" ref="B52:B72" si="54">X52</f>
        <v>564</v>
      </c>
      <c r="C52" s="142" t="str">
        <f t="shared" si="36"/>
        <v>71바7080</v>
      </c>
      <c r="D52" s="116" t="str">
        <f t="shared" si="37"/>
        <v>소형</v>
      </c>
      <c r="E52" s="112" t="str">
        <f t="shared" si="38"/>
        <v>C</v>
      </c>
      <c r="F52" s="162">
        <f t="shared" si="39"/>
        <v>0.86651162790697678</v>
      </c>
      <c r="G52" s="163">
        <f t="shared" si="40"/>
        <v>3.726</v>
      </c>
      <c r="H52" s="164">
        <f t="shared" si="41"/>
        <v>4.3</v>
      </c>
      <c r="I52" s="165">
        <f t="shared" si="42"/>
        <v>1152.0129999999999</v>
      </c>
      <c r="J52" s="166">
        <f t="shared" si="43"/>
        <v>4.2518691049173281E-2</v>
      </c>
      <c r="K52" s="166">
        <f t="shared" si="44"/>
        <v>0.40573055474299113</v>
      </c>
      <c r="L52" s="166">
        <f t="shared" si="45"/>
        <v>0.47482103066545261</v>
      </c>
      <c r="M52" s="167">
        <f t="shared" si="46"/>
        <v>2.504</v>
      </c>
      <c r="N52" s="168">
        <f t="shared" si="47"/>
        <v>8.6999999999999994E-2</v>
      </c>
      <c r="O52" s="168">
        <f t="shared" si="48"/>
        <v>1.2150000000000001</v>
      </c>
      <c r="P52" s="169">
        <f t="shared" si="49"/>
        <v>0</v>
      </c>
      <c r="Q52" s="170">
        <f t="shared" si="50"/>
        <v>68</v>
      </c>
      <c r="R52" s="171">
        <f t="shared" si="51"/>
        <v>17.40718309881926</v>
      </c>
      <c r="S52" s="143">
        <f t="shared" si="52"/>
        <v>1</v>
      </c>
      <c r="T52" s="143">
        <f t="shared" si="53"/>
        <v>14</v>
      </c>
      <c r="U52" t="s">
        <v>118</v>
      </c>
      <c r="V52" t="s">
        <v>124</v>
      </c>
      <c r="W52" t="s">
        <v>118</v>
      </c>
      <c r="X52" s="4" t="s">
        <v>124</v>
      </c>
      <c r="Y52" s="4" t="s">
        <v>627</v>
      </c>
      <c r="Z52" s="4" t="s">
        <v>202</v>
      </c>
      <c r="AA52" s="4" t="s">
        <v>203</v>
      </c>
      <c r="AB52" s="4">
        <v>534</v>
      </c>
      <c r="AC52" s="4">
        <v>1152.0129999999999</v>
      </c>
      <c r="AD52" s="4">
        <v>309.14999999999998</v>
      </c>
      <c r="AE52" s="4">
        <v>3.726</v>
      </c>
      <c r="AF52" s="4">
        <v>4.3</v>
      </c>
      <c r="AG52" s="4">
        <v>2.504</v>
      </c>
      <c r="AH52" s="4">
        <v>119.946049</v>
      </c>
      <c r="AI52" s="4">
        <v>5.0999489999999996</v>
      </c>
      <c r="AJ52" s="4">
        <v>48.665776999999999</v>
      </c>
      <c r="AK52" s="4">
        <v>547</v>
      </c>
      <c r="AL52" s="4">
        <v>1</v>
      </c>
      <c r="AM52" s="4">
        <v>14</v>
      </c>
      <c r="AN52" s="4">
        <v>68</v>
      </c>
      <c r="AO52" s="4">
        <v>9.6044260000000001</v>
      </c>
      <c r="AP52" s="4">
        <v>28.8</v>
      </c>
      <c r="AQ52" s="4">
        <v>0</v>
      </c>
      <c r="AR52" s="4">
        <v>29</v>
      </c>
      <c r="AS52" s="4">
        <v>10639</v>
      </c>
      <c r="AT52" s="4">
        <v>8.6999999999999994E-2</v>
      </c>
      <c r="AU52" s="4">
        <v>1.2150000000000001</v>
      </c>
      <c r="AV52" s="4">
        <v>9820</v>
      </c>
      <c r="AW52" s="4">
        <v>0</v>
      </c>
      <c r="AX52" s="4">
        <v>0.66</v>
      </c>
      <c r="AY52">
        <v>0.86651162790697678</v>
      </c>
      <c r="AZ52" t="s">
        <v>69</v>
      </c>
      <c r="BA52" t="s">
        <v>533</v>
      </c>
      <c r="BB52">
        <v>4</v>
      </c>
      <c r="BC52" t="s">
        <v>628</v>
      </c>
      <c r="BD52">
        <v>6</v>
      </c>
      <c r="BE52">
        <v>19910.525000000001</v>
      </c>
      <c r="BF52">
        <v>5.7859498933353078E-2</v>
      </c>
      <c r="BG52">
        <v>5.0135928610621765E-2</v>
      </c>
      <c r="BH52">
        <v>282351.07299999997</v>
      </c>
      <c r="BI52">
        <v>4.0800730372999149E-3</v>
      </c>
      <c r="BJ52">
        <v>3.5354307295301125E-3</v>
      </c>
      <c r="BK52">
        <v>1</v>
      </c>
      <c r="BL52" t="s">
        <v>210</v>
      </c>
      <c r="BM52" t="s">
        <v>211</v>
      </c>
      <c r="BN52" t="s">
        <v>210</v>
      </c>
    </row>
    <row r="53" spans="1:66">
      <c r="A53" s="144" t="str">
        <f t="shared" ref="A53:A72" si="55">W53</f>
        <v>해성운수</v>
      </c>
      <c r="B53" s="144" t="str">
        <f t="shared" si="54"/>
        <v>564-1</v>
      </c>
      <c r="C53" s="145" t="str">
        <f t="shared" ref="C53:C72" si="56">Y53</f>
        <v>71바5800</v>
      </c>
      <c r="D53" s="133" t="str">
        <f t="shared" ref="D53:D72" si="57">Z53</f>
        <v>소형</v>
      </c>
      <c r="E53" s="129" t="str">
        <f t="shared" ref="E53:E72" si="58">AZ53</f>
        <v>C</v>
      </c>
      <c r="F53" s="152">
        <f t="shared" ref="F53:F72" si="59">G53/H53</f>
        <v>0.86615384615384616</v>
      </c>
      <c r="G53" s="153">
        <f t="shared" ref="G53:G72" si="60">AE53</f>
        <v>3.3780000000000001</v>
      </c>
      <c r="H53" s="154">
        <f t="shared" ref="H53:H72" si="61">AF53</f>
        <v>3.9</v>
      </c>
      <c r="I53" s="155">
        <f t="shared" ref="I53:I72" si="62">AC53</f>
        <v>3960.3389999999999</v>
      </c>
      <c r="J53" s="156">
        <f t="shared" ref="J53:J72" si="63">AI53/AH53</f>
        <v>4.5666697245552348E-2</v>
      </c>
      <c r="K53" s="156">
        <f t="shared" ref="K53:K72" si="64">AJ53/AH53</f>
        <v>0.39959981540805845</v>
      </c>
      <c r="L53" s="156">
        <f t="shared" ref="L53:L72" si="65">AK53/AC53</f>
        <v>0.4587991078541509</v>
      </c>
      <c r="M53" s="157">
        <f t="shared" ref="M53:M72" si="66">AG53</f>
        <v>4.0810000000000004</v>
      </c>
      <c r="N53" s="158">
        <f t="shared" ref="N53:N72" si="67">IF(AW53=0,AT53,"속도계이상")</f>
        <v>0.17699999999999999</v>
      </c>
      <c r="O53" s="158">
        <f t="shared" ref="O53:O72" si="68">IF(AW53=0,AU53,"속도계이상")</f>
        <v>0.40400000000000003</v>
      </c>
      <c r="P53" s="159">
        <f t="shared" ref="P53:P72" si="69">AQ53/60</f>
        <v>0</v>
      </c>
      <c r="Q53" s="160">
        <f t="shared" ref="Q53:Q72" si="70">AN53</f>
        <v>77</v>
      </c>
      <c r="R53" s="161">
        <f t="shared" ref="R53:R72" si="71">AC53/(AH53-AI53-AJ53)</f>
        <v>15.646701272626927</v>
      </c>
      <c r="S53" s="146">
        <f t="shared" ref="S53:S72" si="72">IF(AW53=0,AL53,"속도계이상")</f>
        <v>7</v>
      </c>
      <c r="T53" s="146">
        <f t="shared" ref="T53:T72" si="73">IF(AW53=0,AM53,"속도계이상")</f>
        <v>16</v>
      </c>
      <c r="U53" t="s">
        <v>118</v>
      </c>
      <c r="V53" t="s">
        <v>125</v>
      </c>
      <c r="W53" t="s">
        <v>118</v>
      </c>
      <c r="X53" s="4" t="s">
        <v>125</v>
      </c>
      <c r="Y53" s="4" t="s">
        <v>264</v>
      </c>
      <c r="Z53" s="4" t="s">
        <v>202</v>
      </c>
      <c r="AA53" s="4" t="s">
        <v>203</v>
      </c>
      <c r="AB53" s="4">
        <v>534</v>
      </c>
      <c r="AC53" s="4">
        <v>3960.3389999999999</v>
      </c>
      <c r="AD53" s="4">
        <v>1172.452</v>
      </c>
      <c r="AE53" s="4">
        <v>3.3780000000000001</v>
      </c>
      <c r="AF53" s="4">
        <v>3.9</v>
      </c>
      <c r="AG53" s="4">
        <v>4.0810000000000004</v>
      </c>
      <c r="AH53" s="4">
        <v>456.273439</v>
      </c>
      <c r="AI53" s="4">
        <v>20.836500999999998</v>
      </c>
      <c r="AJ53" s="4">
        <v>182.32678200000001</v>
      </c>
      <c r="AK53" s="4">
        <v>1817</v>
      </c>
      <c r="AL53" s="4">
        <v>7</v>
      </c>
      <c r="AM53" s="4">
        <v>16</v>
      </c>
      <c r="AN53" s="4">
        <v>77</v>
      </c>
      <c r="AO53" s="4">
        <v>8.6797489999999993</v>
      </c>
      <c r="AP53" s="4">
        <v>73.900000000000006</v>
      </c>
      <c r="AQ53" s="4">
        <v>0</v>
      </c>
      <c r="AR53" s="4">
        <v>201</v>
      </c>
      <c r="AS53" s="4">
        <v>107085</v>
      </c>
      <c r="AT53" s="4">
        <v>0.17699999999999999</v>
      </c>
      <c r="AU53" s="4">
        <v>0.40400000000000003</v>
      </c>
      <c r="AV53" s="4">
        <v>32311</v>
      </c>
      <c r="AW53" s="4">
        <v>0</v>
      </c>
      <c r="AX53" s="4">
        <v>0.77</v>
      </c>
      <c r="AY53">
        <v>0.86615384615384616</v>
      </c>
      <c r="AZ53" t="s">
        <v>69</v>
      </c>
      <c r="BA53" t="s">
        <v>534</v>
      </c>
      <c r="BB53">
        <v>1</v>
      </c>
      <c r="BC53" t="s">
        <v>629</v>
      </c>
      <c r="BD53">
        <v>7</v>
      </c>
      <c r="BE53">
        <v>3960.3389999999999</v>
      </c>
      <c r="BF53">
        <v>1</v>
      </c>
      <c r="BG53">
        <v>0.86615384615384616</v>
      </c>
      <c r="BH53">
        <v>282351.07299999997</v>
      </c>
      <c r="BI53">
        <v>1.4026293429386048E-2</v>
      </c>
      <c r="BJ53">
        <v>1.2148928001145146E-2</v>
      </c>
      <c r="BK53">
        <v>1</v>
      </c>
      <c r="BL53" t="s">
        <v>513</v>
      </c>
      <c r="BM53">
        <v>3</v>
      </c>
      <c r="BN53" t="s">
        <v>562</v>
      </c>
    </row>
    <row r="54" spans="1:66">
      <c r="A54" s="141" t="str">
        <f t="shared" si="55"/>
        <v>해성운수</v>
      </c>
      <c r="B54" s="141" t="str">
        <f t="shared" si="54"/>
        <v>568</v>
      </c>
      <c r="C54" s="142" t="str">
        <f t="shared" si="56"/>
        <v>71바5774</v>
      </c>
      <c r="D54" s="116" t="str">
        <f t="shared" si="57"/>
        <v>소형</v>
      </c>
      <c r="E54" s="112" t="str">
        <f t="shared" si="58"/>
        <v>S</v>
      </c>
      <c r="F54" s="162">
        <f t="shared" si="59"/>
        <v>1.0039583333333333</v>
      </c>
      <c r="G54" s="163">
        <f t="shared" si="60"/>
        <v>4.819</v>
      </c>
      <c r="H54" s="164">
        <f t="shared" si="61"/>
        <v>4.8</v>
      </c>
      <c r="I54" s="165">
        <f t="shared" si="62"/>
        <v>4864.1959999999999</v>
      </c>
      <c r="J54" s="166">
        <f t="shared" si="63"/>
        <v>5.5339417839435405E-2</v>
      </c>
      <c r="K54" s="166">
        <f t="shared" si="64"/>
        <v>0.3412125160500637</v>
      </c>
      <c r="L54" s="166">
        <f t="shared" si="65"/>
        <v>0.37128438081031273</v>
      </c>
      <c r="M54" s="167">
        <f t="shared" si="66"/>
        <v>3.8610000000000002</v>
      </c>
      <c r="N54" s="168">
        <f t="shared" si="67"/>
        <v>0.69899999999999995</v>
      </c>
      <c r="O54" s="168">
        <f t="shared" si="68"/>
        <v>0.57599999999999996</v>
      </c>
      <c r="P54" s="169">
        <f t="shared" si="69"/>
        <v>0</v>
      </c>
      <c r="Q54" s="170">
        <f t="shared" si="70"/>
        <v>80</v>
      </c>
      <c r="R54" s="171">
        <f t="shared" si="71"/>
        <v>18.717850649938281</v>
      </c>
      <c r="S54" s="143">
        <f t="shared" si="72"/>
        <v>34</v>
      </c>
      <c r="T54" s="143">
        <f t="shared" si="73"/>
        <v>28</v>
      </c>
      <c r="U54" t="s">
        <v>118</v>
      </c>
      <c r="V54" t="s">
        <v>126</v>
      </c>
      <c r="W54" t="s">
        <v>118</v>
      </c>
      <c r="X54" s="4" t="s">
        <v>126</v>
      </c>
      <c r="Y54" s="4" t="s">
        <v>265</v>
      </c>
      <c r="Z54" s="4" t="s">
        <v>202</v>
      </c>
      <c r="AA54" s="4" t="s">
        <v>203</v>
      </c>
      <c r="AB54" s="4">
        <v>534</v>
      </c>
      <c r="AC54" s="4">
        <v>4864.1959999999999</v>
      </c>
      <c r="AD54" s="4">
        <v>1009.329</v>
      </c>
      <c r="AE54" s="4">
        <v>4.819</v>
      </c>
      <c r="AF54" s="4">
        <v>4.8</v>
      </c>
      <c r="AG54" s="4">
        <v>3.8610000000000002</v>
      </c>
      <c r="AH54" s="4">
        <v>430.64081499999998</v>
      </c>
      <c r="AI54" s="4">
        <v>23.831412</v>
      </c>
      <c r="AJ54" s="4">
        <v>146.94003599999999</v>
      </c>
      <c r="AK54" s="4">
        <v>1806</v>
      </c>
      <c r="AL54" s="4">
        <v>34</v>
      </c>
      <c r="AM54" s="4">
        <v>28</v>
      </c>
      <c r="AN54" s="4">
        <v>80</v>
      </c>
      <c r="AO54" s="4">
        <v>11.295249999999999</v>
      </c>
      <c r="AP54" s="4">
        <v>126.3</v>
      </c>
      <c r="AQ54" s="4">
        <v>0</v>
      </c>
      <c r="AR54" s="4">
        <v>151</v>
      </c>
      <c r="AS54" s="4">
        <v>66538</v>
      </c>
      <c r="AT54" s="4">
        <v>0.69899999999999995</v>
      </c>
      <c r="AU54" s="4">
        <v>0.57599999999999996</v>
      </c>
      <c r="AV54" s="4">
        <v>37774</v>
      </c>
      <c r="AW54" s="4">
        <v>0</v>
      </c>
      <c r="AX54" s="4">
        <v>0.92</v>
      </c>
      <c r="AY54">
        <v>1.0039583333333333</v>
      </c>
      <c r="AZ54" t="s">
        <v>71</v>
      </c>
      <c r="BA54" t="s">
        <v>535</v>
      </c>
      <c r="BB54">
        <v>1</v>
      </c>
      <c r="BC54" t="s">
        <v>630</v>
      </c>
      <c r="BD54">
        <v>12</v>
      </c>
      <c r="BE54">
        <v>9217.107</v>
      </c>
      <c r="BF54">
        <v>0.52773565501626485</v>
      </c>
      <c r="BG54">
        <v>0.52982460865070424</v>
      </c>
      <c r="BH54">
        <v>282351.07299999997</v>
      </c>
      <c r="BI54">
        <v>1.7227474818202658E-2</v>
      </c>
      <c r="BJ54">
        <v>1.7295666906024708E-2</v>
      </c>
      <c r="BK54">
        <v>1</v>
      </c>
      <c r="BL54" t="s">
        <v>70</v>
      </c>
      <c r="BM54">
        <v>5</v>
      </c>
      <c r="BN54" t="s">
        <v>562</v>
      </c>
    </row>
    <row r="55" spans="1:66">
      <c r="A55" s="144" t="str">
        <f t="shared" si="55"/>
        <v>해성운수</v>
      </c>
      <c r="B55" s="144" t="str">
        <f t="shared" si="54"/>
        <v>568</v>
      </c>
      <c r="C55" s="145" t="str">
        <f t="shared" si="56"/>
        <v>71바7075</v>
      </c>
      <c r="D55" s="133" t="str">
        <f t="shared" si="57"/>
        <v>소형</v>
      </c>
      <c r="E55" s="129" t="str">
        <f t="shared" si="58"/>
        <v>B</v>
      </c>
      <c r="F55" s="152">
        <f t="shared" si="59"/>
        <v>0.90508771929824561</v>
      </c>
      <c r="G55" s="153">
        <f t="shared" si="60"/>
        <v>5.1589999999999998</v>
      </c>
      <c r="H55" s="154">
        <f t="shared" si="61"/>
        <v>5.7</v>
      </c>
      <c r="I55" s="155">
        <f t="shared" si="62"/>
        <v>4352.9110000000001</v>
      </c>
      <c r="J55" s="156">
        <f t="shared" si="63"/>
        <v>4.2266454611591904E-2</v>
      </c>
      <c r="K55" s="156">
        <f t="shared" si="64"/>
        <v>0.33958215731757946</v>
      </c>
      <c r="L55" s="156">
        <f t="shared" si="65"/>
        <v>0.42615160291584181</v>
      </c>
      <c r="M55" s="157">
        <f t="shared" si="66"/>
        <v>3.63</v>
      </c>
      <c r="N55" s="158">
        <f t="shared" si="67"/>
        <v>2.3E-2</v>
      </c>
      <c r="O55" s="158">
        <f t="shared" si="68"/>
        <v>0.20699999999999999</v>
      </c>
      <c r="P55" s="159">
        <f t="shared" si="69"/>
        <v>0</v>
      </c>
      <c r="Q55" s="160">
        <f t="shared" si="70"/>
        <v>73</v>
      </c>
      <c r="R55" s="161">
        <f t="shared" si="71"/>
        <v>19.506907022547203</v>
      </c>
      <c r="S55" s="146">
        <f t="shared" si="72"/>
        <v>1</v>
      </c>
      <c r="T55" s="146">
        <f t="shared" si="73"/>
        <v>9</v>
      </c>
      <c r="U55" t="s">
        <v>118</v>
      </c>
      <c r="V55" t="s">
        <v>126</v>
      </c>
      <c r="W55" t="s">
        <v>118</v>
      </c>
      <c r="X55" s="4" t="s">
        <v>126</v>
      </c>
      <c r="Y55" s="4" t="s">
        <v>631</v>
      </c>
      <c r="Z55" s="4" t="s">
        <v>202</v>
      </c>
      <c r="AA55" s="4" t="s">
        <v>203</v>
      </c>
      <c r="AB55" s="4">
        <v>534</v>
      </c>
      <c r="AC55" s="4">
        <v>4352.9110000000001</v>
      </c>
      <c r="AD55" s="4">
        <v>843.70600000000002</v>
      </c>
      <c r="AE55" s="4">
        <v>5.1589999999999998</v>
      </c>
      <c r="AF55" s="4">
        <v>5.7</v>
      </c>
      <c r="AG55" s="4">
        <v>3.63</v>
      </c>
      <c r="AH55" s="4">
        <v>360.99112500000001</v>
      </c>
      <c r="AI55" s="4">
        <v>15.257815000000001</v>
      </c>
      <c r="AJ55" s="4">
        <v>122.586145</v>
      </c>
      <c r="AK55" s="4">
        <v>1855</v>
      </c>
      <c r="AL55" s="4">
        <v>1</v>
      </c>
      <c r="AM55" s="4">
        <v>9</v>
      </c>
      <c r="AN55" s="4">
        <v>73</v>
      </c>
      <c r="AO55" s="4">
        <v>12.058221</v>
      </c>
      <c r="AP55" s="4">
        <v>29.6</v>
      </c>
      <c r="AQ55" s="4">
        <v>0</v>
      </c>
      <c r="AR55" s="4">
        <v>85</v>
      </c>
      <c r="AS55" s="4">
        <v>46921</v>
      </c>
      <c r="AT55" s="4">
        <v>2.3E-2</v>
      </c>
      <c r="AU55" s="4">
        <v>0.20699999999999999</v>
      </c>
      <c r="AV55" s="4">
        <v>37852</v>
      </c>
      <c r="AW55" s="4">
        <v>0</v>
      </c>
      <c r="AX55" s="4">
        <v>0.92</v>
      </c>
      <c r="AY55">
        <v>0.90508771929824561</v>
      </c>
      <c r="AZ55" t="s">
        <v>68</v>
      </c>
      <c r="BA55" t="s">
        <v>535</v>
      </c>
      <c r="BB55">
        <v>1</v>
      </c>
      <c r="BC55" t="s">
        <v>632</v>
      </c>
      <c r="BD55">
        <v>9</v>
      </c>
      <c r="BE55">
        <v>9217.107</v>
      </c>
      <c r="BF55">
        <v>0.47226434498373515</v>
      </c>
      <c r="BG55">
        <v>0.42744065890720873</v>
      </c>
      <c r="BH55">
        <v>282351.07299999997</v>
      </c>
      <c r="BI55">
        <v>1.5416661795367076E-2</v>
      </c>
      <c r="BJ55">
        <v>1.3953431263561184E-2</v>
      </c>
      <c r="BK55">
        <v>1</v>
      </c>
      <c r="BL55" t="s">
        <v>67</v>
      </c>
      <c r="BM55">
        <v>2</v>
      </c>
      <c r="BN55" t="s">
        <v>562</v>
      </c>
    </row>
    <row r="56" spans="1:66">
      <c r="A56" s="141" t="str">
        <f t="shared" si="55"/>
        <v>해성운수</v>
      </c>
      <c r="B56" s="141" t="str">
        <f t="shared" si="54"/>
        <v>579</v>
      </c>
      <c r="C56" s="142" t="str">
        <f t="shared" si="56"/>
        <v>71바5770</v>
      </c>
      <c r="D56" s="116" t="str">
        <f t="shared" si="57"/>
        <v>소형</v>
      </c>
      <c r="E56" s="112" t="str">
        <f t="shared" si="58"/>
        <v>D</v>
      </c>
      <c r="F56" s="162">
        <f t="shared" si="59"/>
        <v>0.81303571428571431</v>
      </c>
      <c r="G56" s="163">
        <f t="shared" si="60"/>
        <v>4.5529999999999999</v>
      </c>
      <c r="H56" s="164">
        <f t="shared" si="61"/>
        <v>5.6</v>
      </c>
      <c r="I56" s="165">
        <f t="shared" si="62"/>
        <v>3883.7539999999999</v>
      </c>
      <c r="J56" s="166">
        <f t="shared" si="63"/>
        <v>9.9925599315468707E-3</v>
      </c>
      <c r="K56" s="166">
        <f t="shared" si="64"/>
        <v>0.48304282643863339</v>
      </c>
      <c r="L56" s="166">
        <f t="shared" si="65"/>
        <v>0.46836128137878968</v>
      </c>
      <c r="M56" s="167">
        <f t="shared" si="66"/>
        <v>5.2729999999999997</v>
      </c>
      <c r="N56" s="168">
        <f t="shared" si="67"/>
        <v>0.46300000000000002</v>
      </c>
      <c r="O56" s="168">
        <f t="shared" si="68"/>
        <v>4.0679999999999996</v>
      </c>
      <c r="P56" s="169">
        <f t="shared" si="69"/>
        <v>0</v>
      </c>
      <c r="Q56" s="170">
        <f t="shared" si="70"/>
        <v>83</v>
      </c>
      <c r="R56" s="171">
        <f t="shared" si="71"/>
        <v>20.416837612875948</v>
      </c>
      <c r="S56" s="143">
        <f t="shared" si="72"/>
        <v>18</v>
      </c>
      <c r="T56" s="143">
        <f t="shared" si="73"/>
        <v>158</v>
      </c>
      <c r="U56" t="s">
        <v>118</v>
      </c>
      <c r="V56" t="s">
        <v>127</v>
      </c>
      <c r="W56" t="s">
        <v>118</v>
      </c>
      <c r="X56" s="4" t="s">
        <v>127</v>
      </c>
      <c r="Y56" s="4" t="s">
        <v>266</v>
      </c>
      <c r="Z56" s="4" t="s">
        <v>202</v>
      </c>
      <c r="AA56" s="4" t="s">
        <v>203</v>
      </c>
      <c r="AB56" s="4">
        <v>534</v>
      </c>
      <c r="AC56" s="4">
        <v>3883.7539999999999</v>
      </c>
      <c r="AD56" s="4">
        <v>853.01800000000003</v>
      </c>
      <c r="AE56" s="4">
        <v>4.5529999999999999</v>
      </c>
      <c r="AF56" s="4">
        <v>5.6</v>
      </c>
      <c r="AG56" s="4">
        <v>5.2729999999999997</v>
      </c>
      <c r="AH56" s="4">
        <v>375.21966600000002</v>
      </c>
      <c r="AI56" s="4">
        <v>3.7494049999999999</v>
      </c>
      <c r="AJ56" s="4">
        <v>181.24716799999999</v>
      </c>
      <c r="AK56" s="4">
        <v>1819</v>
      </c>
      <c r="AL56" s="4">
        <v>18</v>
      </c>
      <c r="AM56" s="4">
        <v>158</v>
      </c>
      <c r="AN56" s="4">
        <v>83</v>
      </c>
      <c r="AO56" s="4">
        <v>10.350614</v>
      </c>
      <c r="AP56" s="4">
        <v>492.2</v>
      </c>
      <c r="AQ56" s="4">
        <v>0</v>
      </c>
      <c r="AR56" s="4">
        <v>199</v>
      </c>
      <c r="AS56" s="4">
        <v>110120</v>
      </c>
      <c r="AT56" s="4">
        <v>0.46300000000000002</v>
      </c>
      <c r="AU56" s="4">
        <v>4.0679999999999996</v>
      </c>
      <c r="AV56" s="4">
        <v>30894</v>
      </c>
      <c r="AW56" s="4">
        <v>0</v>
      </c>
      <c r="AX56" s="4">
        <v>0.91</v>
      </c>
      <c r="AY56">
        <v>0.81303571428571431</v>
      </c>
      <c r="AZ56" t="s">
        <v>67</v>
      </c>
      <c r="BA56" t="s">
        <v>536</v>
      </c>
      <c r="BB56">
        <v>2</v>
      </c>
      <c r="BC56" t="s">
        <v>633</v>
      </c>
      <c r="BD56">
        <v>6</v>
      </c>
      <c r="BE56">
        <v>31280.176999999996</v>
      </c>
      <c r="BF56">
        <v>0.12416023093475463</v>
      </c>
      <c r="BG56">
        <v>0.10094670204391748</v>
      </c>
      <c r="BH56">
        <v>282351.07299999997</v>
      </c>
      <c r="BI56">
        <v>1.3755053093068997E-2</v>
      </c>
      <c r="BJ56">
        <v>1.1183349416561275E-2</v>
      </c>
      <c r="BK56">
        <v>1</v>
      </c>
      <c r="BL56" t="s">
        <v>70</v>
      </c>
      <c r="BM56">
        <v>1</v>
      </c>
      <c r="BN56" t="s">
        <v>562</v>
      </c>
    </row>
    <row r="57" spans="1:66">
      <c r="A57" s="144" t="str">
        <f t="shared" si="55"/>
        <v>해성운수</v>
      </c>
      <c r="B57" s="144" t="str">
        <f t="shared" si="54"/>
        <v>579</v>
      </c>
      <c r="C57" s="145" t="str">
        <f t="shared" si="56"/>
        <v>71바5777</v>
      </c>
      <c r="D57" s="133" t="str">
        <f t="shared" si="57"/>
        <v>소형</v>
      </c>
      <c r="E57" s="129" t="str">
        <f t="shared" si="58"/>
        <v>C</v>
      </c>
      <c r="F57" s="152">
        <f t="shared" si="59"/>
        <v>0.86421052631578943</v>
      </c>
      <c r="G57" s="153">
        <f t="shared" si="60"/>
        <v>4.9260000000000002</v>
      </c>
      <c r="H57" s="154">
        <f t="shared" si="61"/>
        <v>5.7</v>
      </c>
      <c r="I57" s="155">
        <f t="shared" si="62"/>
        <v>4150.9560000000001</v>
      </c>
      <c r="J57" s="156">
        <f t="shared" si="63"/>
        <v>3.372526524033264E-2</v>
      </c>
      <c r="K57" s="156">
        <f t="shared" si="64"/>
        <v>0.42453775255075943</v>
      </c>
      <c r="L57" s="156">
        <f t="shared" si="65"/>
        <v>0.549030151126632</v>
      </c>
      <c r="M57" s="157">
        <f t="shared" si="66"/>
        <v>3.4420000000000002</v>
      </c>
      <c r="N57" s="158">
        <f t="shared" si="67"/>
        <v>1.036</v>
      </c>
      <c r="O57" s="158">
        <f t="shared" si="68"/>
        <v>2.9390000000000001</v>
      </c>
      <c r="P57" s="159">
        <f t="shared" si="69"/>
        <v>0.14000000000000001</v>
      </c>
      <c r="Q57" s="160">
        <f t="shared" si="70"/>
        <v>83</v>
      </c>
      <c r="R57" s="161">
        <f t="shared" si="71"/>
        <v>19.513362695919927</v>
      </c>
      <c r="S57" s="146">
        <f t="shared" si="72"/>
        <v>43</v>
      </c>
      <c r="T57" s="146">
        <f t="shared" si="73"/>
        <v>122</v>
      </c>
      <c r="U57" t="s">
        <v>118</v>
      </c>
      <c r="V57" t="s">
        <v>127</v>
      </c>
      <c r="W57" t="s">
        <v>118</v>
      </c>
      <c r="X57" s="4" t="s">
        <v>127</v>
      </c>
      <c r="Y57" s="4" t="s">
        <v>267</v>
      </c>
      <c r="Z57" s="4" t="s">
        <v>202</v>
      </c>
      <c r="AA57" s="4" t="s">
        <v>203</v>
      </c>
      <c r="AB57" s="4">
        <v>534</v>
      </c>
      <c r="AC57" s="4">
        <v>4150.9560000000001</v>
      </c>
      <c r="AD57" s="4">
        <v>842.66499999999996</v>
      </c>
      <c r="AE57" s="4">
        <v>4.9260000000000002</v>
      </c>
      <c r="AF57" s="4">
        <v>5.7</v>
      </c>
      <c r="AG57" s="4">
        <v>3.4420000000000002</v>
      </c>
      <c r="AH57" s="4">
        <v>392.669825</v>
      </c>
      <c r="AI57" s="4">
        <v>13.242894</v>
      </c>
      <c r="AJ57" s="4">
        <v>166.70316500000001</v>
      </c>
      <c r="AK57" s="4">
        <v>2279</v>
      </c>
      <c r="AL57" s="4">
        <v>43</v>
      </c>
      <c r="AM57" s="4">
        <v>122</v>
      </c>
      <c r="AN57" s="4">
        <v>83</v>
      </c>
      <c r="AO57" s="4">
        <v>10.571109999999999</v>
      </c>
      <c r="AP57" s="4">
        <v>345</v>
      </c>
      <c r="AQ57" s="4">
        <v>8.4</v>
      </c>
      <c r="AR57" s="4">
        <v>90</v>
      </c>
      <c r="AS57" s="4">
        <v>73668</v>
      </c>
      <c r="AT57" s="4">
        <v>1.036</v>
      </c>
      <c r="AU57" s="4">
        <v>2.9390000000000001</v>
      </c>
      <c r="AV57" s="4">
        <v>32236</v>
      </c>
      <c r="AW57" s="4">
        <v>0</v>
      </c>
      <c r="AX57" s="4">
        <v>0.85</v>
      </c>
      <c r="AY57">
        <v>0.86421052631578943</v>
      </c>
      <c r="AZ57" t="s">
        <v>69</v>
      </c>
      <c r="BA57" t="s">
        <v>536</v>
      </c>
      <c r="BB57">
        <v>1</v>
      </c>
      <c r="BC57" t="s">
        <v>634</v>
      </c>
      <c r="BD57">
        <v>8</v>
      </c>
      <c r="BE57">
        <v>31280.176999999996</v>
      </c>
      <c r="BF57">
        <v>0.13270244602516157</v>
      </c>
      <c r="BG57">
        <v>0.11468285072279752</v>
      </c>
      <c r="BH57">
        <v>282351.07299999997</v>
      </c>
      <c r="BI57">
        <v>1.470139977119903E-2</v>
      </c>
      <c r="BJ57">
        <v>1.270510443384674E-2</v>
      </c>
      <c r="BK57">
        <v>1</v>
      </c>
      <c r="BL57" t="s">
        <v>70</v>
      </c>
      <c r="BM57">
        <v>2</v>
      </c>
      <c r="BN57" t="s">
        <v>562</v>
      </c>
    </row>
    <row r="58" spans="1:66">
      <c r="A58" s="141" t="str">
        <f t="shared" si="55"/>
        <v>해성운수</v>
      </c>
      <c r="B58" s="141" t="str">
        <f t="shared" si="54"/>
        <v>579</v>
      </c>
      <c r="C58" s="142" t="str">
        <f t="shared" si="56"/>
        <v>71바5796</v>
      </c>
      <c r="D58" s="116" t="str">
        <f t="shared" si="57"/>
        <v>소형</v>
      </c>
      <c r="E58" s="112" t="str">
        <f t="shared" si="58"/>
        <v>F</v>
      </c>
      <c r="F58" s="162">
        <f t="shared" si="59"/>
        <v>0.78000000000000014</v>
      </c>
      <c r="G58" s="163">
        <f t="shared" si="60"/>
        <v>4.3680000000000003</v>
      </c>
      <c r="H58" s="164">
        <f t="shared" si="61"/>
        <v>5.6</v>
      </c>
      <c r="I58" s="165">
        <f t="shared" si="62"/>
        <v>4361.058</v>
      </c>
      <c r="J58" s="166">
        <f t="shared" si="63"/>
        <v>8.4218173344740421E-3</v>
      </c>
      <c r="K58" s="166">
        <f t="shared" si="64"/>
        <v>0.46292400413806095</v>
      </c>
      <c r="L58" s="166">
        <f t="shared" si="65"/>
        <v>0.51661775651688191</v>
      </c>
      <c r="M58" s="167">
        <f t="shared" si="66"/>
        <v>5.0890000000000004</v>
      </c>
      <c r="N58" s="168">
        <f t="shared" si="67"/>
        <v>0.45900000000000002</v>
      </c>
      <c r="O58" s="168">
        <f t="shared" si="68"/>
        <v>1.9950000000000001</v>
      </c>
      <c r="P58" s="169">
        <f t="shared" si="69"/>
        <v>0.125</v>
      </c>
      <c r="Q58" s="170">
        <f t="shared" si="70"/>
        <v>98</v>
      </c>
      <c r="R58" s="171">
        <f t="shared" si="71"/>
        <v>20.413986297777249</v>
      </c>
      <c r="S58" s="143">
        <f t="shared" si="72"/>
        <v>20</v>
      </c>
      <c r="T58" s="143">
        <f t="shared" si="73"/>
        <v>87</v>
      </c>
      <c r="U58" t="s">
        <v>118</v>
      </c>
      <c r="V58" t="s">
        <v>127</v>
      </c>
      <c r="W58" t="s">
        <v>118</v>
      </c>
      <c r="X58" s="4" t="s">
        <v>127</v>
      </c>
      <c r="Y58" s="4" t="s">
        <v>537</v>
      </c>
      <c r="Z58" s="4" t="s">
        <v>202</v>
      </c>
      <c r="AA58" s="4" t="s">
        <v>203</v>
      </c>
      <c r="AB58" s="4">
        <v>534</v>
      </c>
      <c r="AC58" s="4">
        <v>4361.058</v>
      </c>
      <c r="AD58" s="4">
        <v>998.29899999999998</v>
      </c>
      <c r="AE58" s="4">
        <v>4.3680000000000003</v>
      </c>
      <c r="AF58" s="4">
        <v>5.6</v>
      </c>
      <c r="AG58" s="4">
        <v>5.0890000000000004</v>
      </c>
      <c r="AH58" s="4">
        <v>404.10327899999999</v>
      </c>
      <c r="AI58" s="4">
        <v>3.4032840000000002</v>
      </c>
      <c r="AJ58" s="4">
        <v>187.069108</v>
      </c>
      <c r="AK58" s="4">
        <v>2253</v>
      </c>
      <c r="AL58" s="4">
        <v>20</v>
      </c>
      <c r="AM58" s="4">
        <v>87</v>
      </c>
      <c r="AN58" s="4">
        <v>98</v>
      </c>
      <c r="AO58" s="4">
        <v>10.791938999999999</v>
      </c>
      <c r="AP58" s="4">
        <v>1070.7</v>
      </c>
      <c r="AQ58" s="4">
        <v>7.5</v>
      </c>
      <c r="AR58" s="4">
        <v>116</v>
      </c>
      <c r="AS58" s="4">
        <v>91576</v>
      </c>
      <c r="AT58" s="4">
        <v>0.45900000000000002</v>
      </c>
      <c r="AU58" s="4">
        <v>1.9950000000000001</v>
      </c>
      <c r="AV58" s="4">
        <v>36228</v>
      </c>
      <c r="AW58" s="4">
        <v>0</v>
      </c>
      <c r="AX58" s="4">
        <v>0.86</v>
      </c>
      <c r="AY58">
        <v>0.78000000000000014</v>
      </c>
      <c r="AZ58" t="s">
        <v>70</v>
      </c>
      <c r="BA58" t="s">
        <v>536</v>
      </c>
      <c r="BB58">
        <v>1</v>
      </c>
      <c r="BC58" t="s">
        <v>540</v>
      </c>
      <c r="BD58">
        <v>10</v>
      </c>
      <c r="BE58">
        <v>31280.176999999996</v>
      </c>
      <c r="BF58">
        <v>0.13941922387459638</v>
      </c>
      <c r="BG58">
        <v>0.10874699462218519</v>
      </c>
      <c r="BH58">
        <v>282351.07299999997</v>
      </c>
      <c r="BI58">
        <v>1.5445515944612685E-2</v>
      </c>
      <c r="BJ58">
        <v>1.2047502436797896E-2</v>
      </c>
      <c r="BK58">
        <v>1</v>
      </c>
      <c r="BL58" t="s">
        <v>513</v>
      </c>
      <c r="BM58">
        <v>1</v>
      </c>
      <c r="BN58" t="s">
        <v>562</v>
      </c>
    </row>
    <row r="59" spans="1:66">
      <c r="A59" s="144" t="str">
        <f t="shared" si="55"/>
        <v>해성운수</v>
      </c>
      <c r="B59" s="144" t="str">
        <f t="shared" si="54"/>
        <v>579</v>
      </c>
      <c r="C59" s="145" t="str">
        <f t="shared" si="56"/>
        <v>71바5797</v>
      </c>
      <c r="D59" s="133" t="str">
        <f t="shared" si="57"/>
        <v>소형</v>
      </c>
      <c r="E59" s="129" t="str">
        <f t="shared" si="58"/>
        <v>S</v>
      </c>
      <c r="F59" s="152">
        <f t="shared" si="59"/>
        <v>1.0426785714285716</v>
      </c>
      <c r="G59" s="153">
        <f t="shared" si="60"/>
        <v>5.8390000000000004</v>
      </c>
      <c r="H59" s="154">
        <f t="shared" si="61"/>
        <v>5.6</v>
      </c>
      <c r="I59" s="155">
        <f t="shared" si="62"/>
        <v>4268.1710000000003</v>
      </c>
      <c r="J59" s="156">
        <f t="shared" si="63"/>
        <v>9.033978705180315E-3</v>
      </c>
      <c r="K59" s="156">
        <f t="shared" si="64"/>
        <v>0.43100440320109312</v>
      </c>
      <c r="L59" s="156">
        <f t="shared" si="65"/>
        <v>0.53535811943804501</v>
      </c>
      <c r="M59" s="157">
        <f t="shared" si="66"/>
        <v>2.7250000000000001</v>
      </c>
      <c r="N59" s="158">
        <f t="shared" si="67"/>
        <v>0.42199999999999999</v>
      </c>
      <c r="O59" s="158">
        <f t="shared" si="68"/>
        <v>1.7809999999999999</v>
      </c>
      <c r="P59" s="159">
        <f t="shared" si="69"/>
        <v>0.04</v>
      </c>
      <c r="Q59" s="160">
        <f t="shared" si="70"/>
        <v>84</v>
      </c>
      <c r="R59" s="161">
        <f t="shared" si="71"/>
        <v>19.861986225426772</v>
      </c>
      <c r="S59" s="146">
        <f t="shared" si="72"/>
        <v>18</v>
      </c>
      <c r="T59" s="146">
        <f t="shared" si="73"/>
        <v>76</v>
      </c>
      <c r="U59" t="s">
        <v>118</v>
      </c>
      <c r="V59" t="s">
        <v>127</v>
      </c>
      <c r="W59" t="s">
        <v>118</v>
      </c>
      <c r="X59" s="4" t="s">
        <v>127</v>
      </c>
      <c r="Y59" s="4" t="s">
        <v>268</v>
      </c>
      <c r="Z59" s="4" t="s">
        <v>202</v>
      </c>
      <c r="AA59" s="4" t="s">
        <v>203</v>
      </c>
      <c r="AB59" s="4">
        <v>534</v>
      </c>
      <c r="AC59" s="4">
        <v>4268.1710000000003</v>
      </c>
      <c r="AD59" s="4">
        <v>731.02499999999998</v>
      </c>
      <c r="AE59" s="4">
        <v>5.8390000000000004</v>
      </c>
      <c r="AF59" s="4">
        <v>5.6</v>
      </c>
      <c r="AG59" s="4">
        <v>2.7250000000000001</v>
      </c>
      <c r="AH59" s="4">
        <v>383.761033</v>
      </c>
      <c r="AI59" s="4">
        <v>3.4668890000000001</v>
      </c>
      <c r="AJ59" s="4">
        <v>165.40269499999999</v>
      </c>
      <c r="AK59" s="4">
        <v>2285</v>
      </c>
      <c r="AL59" s="4">
        <v>18</v>
      </c>
      <c r="AM59" s="4">
        <v>76</v>
      </c>
      <c r="AN59" s="4">
        <v>84</v>
      </c>
      <c r="AO59" s="4">
        <v>11.121949000000001</v>
      </c>
      <c r="AP59" s="4">
        <v>275.7</v>
      </c>
      <c r="AQ59" s="4">
        <v>2.4</v>
      </c>
      <c r="AR59" s="4">
        <v>111</v>
      </c>
      <c r="AS59" s="4">
        <v>51944</v>
      </c>
      <c r="AT59" s="4">
        <v>0.42199999999999999</v>
      </c>
      <c r="AU59" s="4">
        <v>1.7809999999999999</v>
      </c>
      <c r="AV59" s="4">
        <v>33322</v>
      </c>
      <c r="AW59" s="4">
        <v>0</v>
      </c>
      <c r="AX59" s="4">
        <v>0.95</v>
      </c>
      <c r="AY59">
        <v>1.0426785714285716</v>
      </c>
      <c r="AZ59" t="s">
        <v>71</v>
      </c>
      <c r="BA59" t="s">
        <v>536</v>
      </c>
      <c r="BB59">
        <v>1</v>
      </c>
      <c r="BC59" t="s">
        <v>635</v>
      </c>
      <c r="BD59">
        <v>11</v>
      </c>
      <c r="BE59">
        <v>31280.176999999996</v>
      </c>
      <c r="BF59">
        <v>0.13644970742972462</v>
      </c>
      <c r="BG59">
        <v>0.14227318601467182</v>
      </c>
      <c r="BH59">
        <v>282351.07299999997</v>
      </c>
      <c r="BI59">
        <v>1.5116538976283617E-2</v>
      </c>
      <c r="BJ59">
        <v>1.5761691264735724E-2</v>
      </c>
      <c r="BK59">
        <v>1</v>
      </c>
      <c r="BL59" t="s">
        <v>70</v>
      </c>
      <c r="BM59">
        <v>5</v>
      </c>
      <c r="BN59" t="s">
        <v>562</v>
      </c>
    </row>
    <row r="60" spans="1:66">
      <c r="A60" s="141" t="str">
        <f t="shared" si="55"/>
        <v>해성운수</v>
      </c>
      <c r="B60" s="141" t="str">
        <f t="shared" si="54"/>
        <v>579</v>
      </c>
      <c r="C60" s="142" t="str">
        <f t="shared" si="56"/>
        <v>71바5798</v>
      </c>
      <c r="D60" s="116" t="str">
        <f t="shared" si="57"/>
        <v>소형</v>
      </c>
      <c r="E60" s="112" t="str">
        <f t="shared" si="58"/>
        <v>F</v>
      </c>
      <c r="F60" s="162">
        <f t="shared" si="59"/>
        <v>0.77105263157894732</v>
      </c>
      <c r="G60" s="163">
        <f t="shared" si="60"/>
        <v>4.3949999999999996</v>
      </c>
      <c r="H60" s="164">
        <f t="shared" si="61"/>
        <v>5.7</v>
      </c>
      <c r="I60" s="165">
        <f t="shared" si="62"/>
        <v>2858.1779999999999</v>
      </c>
      <c r="J60" s="166">
        <f t="shared" si="63"/>
        <v>7.7162722563474846E-3</v>
      </c>
      <c r="K60" s="166">
        <f t="shared" si="64"/>
        <v>0.49816783109404333</v>
      </c>
      <c r="L60" s="166">
        <f t="shared" si="65"/>
        <v>0.50031873452248254</v>
      </c>
      <c r="M60" s="167">
        <f t="shared" si="66"/>
        <v>5.6040000000000001</v>
      </c>
      <c r="N60" s="168">
        <f t="shared" si="67"/>
        <v>2.8690000000000002</v>
      </c>
      <c r="O60" s="168">
        <f t="shared" si="68"/>
        <v>3.3940000000000001</v>
      </c>
      <c r="P60" s="169">
        <f t="shared" si="69"/>
        <v>0.02</v>
      </c>
      <c r="Q60" s="170">
        <f t="shared" si="70"/>
        <v>86</v>
      </c>
      <c r="R60" s="171">
        <f t="shared" si="71"/>
        <v>20.516709208790008</v>
      </c>
      <c r="S60" s="143">
        <f t="shared" si="72"/>
        <v>82</v>
      </c>
      <c r="T60" s="143">
        <f t="shared" si="73"/>
        <v>97</v>
      </c>
      <c r="U60" t="s">
        <v>118</v>
      </c>
      <c r="V60" t="s">
        <v>127</v>
      </c>
      <c r="W60" t="s">
        <v>118</v>
      </c>
      <c r="X60" s="4" t="s">
        <v>127</v>
      </c>
      <c r="Y60" s="4" t="s">
        <v>269</v>
      </c>
      <c r="Z60" s="4" t="s">
        <v>202</v>
      </c>
      <c r="AA60" s="4" t="s">
        <v>203</v>
      </c>
      <c r="AB60" s="4">
        <v>534</v>
      </c>
      <c r="AC60" s="4">
        <v>2858.1779999999999</v>
      </c>
      <c r="AD60" s="4">
        <v>650.36800000000005</v>
      </c>
      <c r="AE60" s="4">
        <v>4.3949999999999996</v>
      </c>
      <c r="AF60" s="4">
        <v>5.7</v>
      </c>
      <c r="AG60" s="4">
        <v>5.6040000000000001</v>
      </c>
      <c r="AH60" s="4">
        <v>281.937434</v>
      </c>
      <c r="AI60" s="4">
        <v>2.1755059999999999</v>
      </c>
      <c r="AJ60" s="4">
        <v>140.45215999999999</v>
      </c>
      <c r="AK60" s="4">
        <v>1430</v>
      </c>
      <c r="AL60" s="4">
        <v>82</v>
      </c>
      <c r="AM60" s="4">
        <v>97</v>
      </c>
      <c r="AN60" s="4">
        <v>86</v>
      </c>
      <c r="AO60" s="4">
        <v>10.137632</v>
      </c>
      <c r="AP60" s="4">
        <v>606</v>
      </c>
      <c r="AQ60" s="4">
        <v>1.2</v>
      </c>
      <c r="AR60" s="4">
        <v>216</v>
      </c>
      <c r="AS60" s="4">
        <v>60749</v>
      </c>
      <c r="AT60" s="4">
        <v>2.8690000000000002</v>
      </c>
      <c r="AU60" s="4">
        <v>3.3940000000000001</v>
      </c>
      <c r="AV60" s="4">
        <v>23350</v>
      </c>
      <c r="AW60" s="4">
        <v>0</v>
      </c>
      <c r="AX60" s="4">
        <v>0.9</v>
      </c>
      <c r="AY60">
        <v>0.77105263157894732</v>
      </c>
      <c r="AZ60" t="s">
        <v>70</v>
      </c>
      <c r="BA60" t="s">
        <v>536</v>
      </c>
      <c r="BB60">
        <v>2</v>
      </c>
      <c r="BC60" t="s">
        <v>538</v>
      </c>
      <c r="BD60">
        <v>9</v>
      </c>
      <c r="BE60">
        <v>31280.176999999996</v>
      </c>
      <c r="BF60">
        <v>9.1373459939181292E-2</v>
      </c>
      <c r="BG60">
        <v>7.045374674257926E-2</v>
      </c>
      <c r="BH60">
        <v>282351.07299999997</v>
      </c>
      <c r="BI60">
        <v>1.0122780726956897E-2</v>
      </c>
      <c r="BJ60">
        <v>7.8051967184167648E-3</v>
      </c>
      <c r="BK60">
        <v>1</v>
      </c>
      <c r="BL60" t="s">
        <v>513</v>
      </c>
      <c r="BM60">
        <v>1</v>
      </c>
      <c r="BN60" t="s">
        <v>562</v>
      </c>
    </row>
    <row r="61" spans="1:66">
      <c r="A61" s="144" t="str">
        <f t="shared" si="55"/>
        <v>해성운수</v>
      </c>
      <c r="B61" s="144" t="str">
        <f t="shared" si="54"/>
        <v>579</v>
      </c>
      <c r="C61" s="145" t="str">
        <f t="shared" si="56"/>
        <v>71바5799</v>
      </c>
      <c r="D61" s="133" t="str">
        <f t="shared" si="57"/>
        <v>소형</v>
      </c>
      <c r="E61" s="129" t="str">
        <f t="shared" si="58"/>
        <v>F</v>
      </c>
      <c r="F61" s="152">
        <f t="shared" si="59"/>
        <v>0.7599999999999999</v>
      </c>
      <c r="G61" s="153">
        <f t="shared" si="60"/>
        <v>4.3319999999999999</v>
      </c>
      <c r="H61" s="154">
        <f t="shared" si="61"/>
        <v>5.7</v>
      </c>
      <c r="I61" s="155">
        <f t="shared" si="62"/>
        <v>2823.0259999999998</v>
      </c>
      <c r="J61" s="156">
        <f t="shared" si="63"/>
        <v>1.2093046434575707E-2</v>
      </c>
      <c r="K61" s="156">
        <f t="shared" si="64"/>
        <v>0.45714799045434157</v>
      </c>
      <c r="L61" s="156">
        <f t="shared" si="65"/>
        <v>0.52886512557801457</v>
      </c>
      <c r="M61" s="157">
        <f t="shared" si="66"/>
        <v>4.7009999999999996</v>
      </c>
      <c r="N61" s="158">
        <f t="shared" si="67"/>
        <v>0.496</v>
      </c>
      <c r="O61" s="158">
        <f t="shared" si="68"/>
        <v>1.0629999999999999</v>
      </c>
      <c r="P61" s="159">
        <f t="shared" si="69"/>
        <v>0</v>
      </c>
      <c r="Q61" s="160">
        <f t="shared" si="70"/>
        <v>81</v>
      </c>
      <c r="R61" s="161">
        <f t="shared" si="71"/>
        <v>19.648720856388465</v>
      </c>
      <c r="S61" s="146">
        <f t="shared" si="72"/>
        <v>14</v>
      </c>
      <c r="T61" s="146">
        <f t="shared" si="73"/>
        <v>30</v>
      </c>
      <c r="U61" t="s">
        <v>118</v>
      </c>
      <c r="V61" t="s">
        <v>127</v>
      </c>
      <c r="W61" t="s">
        <v>118</v>
      </c>
      <c r="X61" s="4" t="s">
        <v>127</v>
      </c>
      <c r="Y61" s="4" t="s">
        <v>539</v>
      </c>
      <c r="Z61" s="4" t="s">
        <v>202</v>
      </c>
      <c r="AA61" s="4" t="s">
        <v>203</v>
      </c>
      <c r="AB61" s="4">
        <v>534</v>
      </c>
      <c r="AC61" s="4">
        <v>2823.0259999999998</v>
      </c>
      <c r="AD61" s="4">
        <v>651.59699999999998</v>
      </c>
      <c r="AE61" s="4">
        <v>4.3319999999999999</v>
      </c>
      <c r="AF61" s="4">
        <v>5.7</v>
      </c>
      <c r="AG61" s="4">
        <v>4.7009999999999996</v>
      </c>
      <c r="AH61" s="4">
        <v>270.69688500000001</v>
      </c>
      <c r="AI61" s="4">
        <v>3.2735500000000002</v>
      </c>
      <c r="AJ61" s="4">
        <v>123.748537</v>
      </c>
      <c r="AK61" s="4">
        <v>1493</v>
      </c>
      <c r="AL61" s="4">
        <v>14</v>
      </c>
      <c r="AM61" s="4">
        <v>30</v>
      </c>
      <c r="AN61" s="4">
        <v>81</v>
      </c>
      <c r="AO61" s="4">
        <v>10.428734</v>
      </c>
      <c r="AP61" s="4">
        <v>111.2</v>
      </c>
      <c r="AQ61" s="4">
        <v>0</v>
      </c>
      <c r="AR61" s="4">
        <v>97</v>
      </c>
      <c r="AS61" s="4">
        <v>64738</v>
      </c>
      <c r="AT61" s="4">
        <v>0.496</v>
      </c>
      <c r="AU61" s="4">
        <v>1.0629999999999999</v>
      </c>
      <c r="AV61" s="4">
        <v>0</v>
      </c>
      <c r="AW61" s="4">
        <v>0</v>
      </c>
      <c r="AX61" s="4">
        <v>0.86</v>
      </c>
      <c r="AY61">
        <v>0.7599999999999999</v>
      </c>
      <c r="AZ61" t="s">
        <v>70</v>
      </c>
      <c r="BA61" t="s">
        <v>536</v>
      </c>
      <c r="BB61">
        <v>3</v>
      </c>
      <c r="BC61" t="s">
        <v>568</v>
      </c>
      <c r="BD61">
        <v>1</v>
      </c>
      <c r="BE61">
        <v>31280.176999999996</v>
      </c>
      <c r="BF61">
        <v>9.0249681131919432E-2</v>
      </c>
      <c r="BG61">
        <v>6.8589757660258766E-2</v>
      </c>
      <c r="BH61">
        <v>282351.07299999997</v>
      </c>
      <c r="BI61">
        <v>9.9982832365577735E-3</v>
      </c>
      <c r="BJ61">
        <v>7.598695259783907E-3</v>
      </c>
      <c r="BK61">
        <v>1</v>
      </c>
      <c r="BL61" t="s">
        <v>513</v>
      </c>
      <c r="BM61">
        <v>1</v>
      </c>
      <c r="BN61" t="s">
        <v>562</v>
      </c>
    </row>
    <row r="62" spans="1:66">
      <c r="A62" s="141" t="str">
        <f t="shared" si="55"/>
        <v>해성운수</v>
      </c>
      <c r="B62" s="141" t="str">
        <f t="shared" si="54"/>
        <v>579</v>
      </c>
      <c r="C62" s="142" t="str">
        <f t="shared" si="56"/>
        <v>71바5813</v>
      </c>
      <c r="D62" s="116" t="str">
        <f t="shared" si="57"/>
        <v>소형</v>
      </c>
      <c r="E62" s="112" t="str">
        <f t="shared" si="58"/>
        <v>F</v>
      </c>
      <c r="F62" s="162">
        <f t="shared" si="59"/>
        <v>0.75821428571428584</v>
      </c>
      <c r="G62" s="163">
        <f t="shared" si="60"/>
        <v>4.2460000000000004</v>
      </c>
      <c r="H62" s="164">
        <f t="shared" si="61"/>
        <v>5.6</v>
      </c>
      <c r="I62" s="165">
        <f t="shared" si="62"/>
        <v>4463.97</v>
      </c>
      <c r="J62" s="166">
        <f t="shared" si="63"/>
        <v>2.062176240099552E-2</v>
      </c>
      <c r="K62" s="166">
        <f t="shared" si="64"/>
        <v>0.43818429617781929</v>
      </c>
      <c r="L62" s="166">
        <f t="shared" si="65"/>
        <v>0.50941202561845167</v>
      </c>
      <c r="M62" s="167">
        <f t="shared" si="66"/>
        <v>5.2089999999999996</v>
      </c>
      <c r="N62" s="168">
        <f t="shared" si="67"/>
        <v>0.26900000000000002</v>
      </c>
      <c r="O62" s="168">
        <f t="shared" si="68"/>
        <v>1.635</v>
      </c>
      <c r="P62" s="169">
        <f t="shared" si="69"/>
        <v>0.05</v>
      </c>
      <c r="Q62" s="170">
        <f t="shared" si="70"/>
        <v>86</v>
      </c>
      <c r="R62" s="171">
        <f t="shared" si="71"/>
        <v>19.19428679246052</v>
      </c>
      <c r="S62" s="143">
        <f t="shared" si="72"/>
        <v>12</v>
      </c>
      <c r="T62" s="143">
        <f t="shared" si="73"/>
        <v>73</v>
      </c>
      <c r="U62" t="s">
        <v>118</v>
      </c>
      <c r="V62" t="s">
        <v>127</v>
      </c>
      <c r="W62" t="s">
        <v>118</v>
      </c>
      <c r="X62" s="4" t="s">
        <v>127</v>
      </c>
      <c r="Y62" s="4" t="s">
        <v>270</v>
      </c>
      <c r="Z62" s="4" t="s">
        <v>202</v>
      </c>
      <c r="AA62" s="4" t="s">
        <v>203</v>
      </c>
      <c r="AB62" s="4">
        <v>534</v>
      </c>
      <c r="AC62" s="4">
        <v>4463.97</v>
      </c>
      <c r="AD62" s="4">
        <v>1051.3030000000001</v>
      </c>
      <c r="AE62" s="4">
        <v>4.2460000000000004</v>
      </c>
      <c r="AF62" s="4">
        <v>5.6</v>
      </c>
      <c r="AG62" s="4">
        <v>5.2089999999999996</v>
      </c>
      <c r="AH62" s="4">
        <v>429.730681</v>
      </c>
      <c r="AI62" s="4">
        <v>8.8618039999999993</v>
      </c>
      <c r="AJ62" s="4">
        <v>188.30123599999999</v>
      </c>
      <c r="AK62" s="4">
        <v>2274</v>
      </c>
      <c r="AL62" s="4">
        <v>12</v>
      </c>
      <c r="AM62" s="4">
        <v>73</v>
      </c>
      <c r="AN62" s="4">
        <v>86</v>
      </c>
      <c r="AO62" s="4">
        <v>10.387831</v>
      </c>
      <c r="AP62" s="4">
        <v>333.3</v>
      </c>
      <c r="AQ62" s="4">
        <v>3</v>
      </c>
      <c r="AR62" s="4">
        <v>147</v>
      </c>
      <c r="AS62" s="4">
        <v>99723</v>
      </c>
      <c r="AT62" s="4">
        <v>0.26900000000000002</v>
      </c>
      <c r="AU62" s="4">
        <v>1.635</v>
      </c>
      <c r="AV62" s="4">
        <v>30550</v>
      </c>
      <c r="AW62" s="4">
        <v>0</v>
      </c>
      <c r="AX62" s="4">
        <v>0.88</v>
      </c>
      <c r="AY62">
        <v>0.75821428571428584</v>
      </c>
      <c r="AZ62" t="s">
        <v>70</v>
      </c>
      <c r="BA62" t="s">
        <v>536</v>
      </c>
      <c r="BB62">
        <v>4</v>
      </c>
      <c r="BC62" t="s">
        <v>569</v>
      </c>
      <c r="BD62">
        <v>7</v>
      </c>
      <c r="BE62">
        <v>31280.176999999996</v>
      </c>
      <c r="BF62">
        <v>0.1427092308333166</v>
      </c>
      <c r="BG62">
        <v>0.10820417752111829</v>
      </c>
      <c r="BH62">
        <v>282351.07299999997</v>
      </c>
      <c r="BI62">
        <v>1.5809998356195377E-2</v>
      </c>
      <c r="BJ62">
        <v>1.1987366610786712E-2</v>
      </c>
      <c r="BK62">
        <v>1</v>
      </c>
      <c r="BL62" t="s">
        <v>513</v>
      </c>
      <c r="BM62">
        <v>1</v>
      </c>
      <c r="BN62" t="s">
        <v>562</v>
      </c>
    </row>
    <row r="63" spans="1:66">
      <c r="A63" s="144" t="str">
        <f t="shared" si="55"/>
        <v>해성운수</v>
      </c>
      <c r="B63" s="144" t="str">
        <f t="shared" si="54"/>
        <v>579</v>
      </c>
      <c r="C63" s="145" t="str">
        <f t="shared" si="56"/>
        <v>71바5814</v>
      </c>
      <c r="D63" s="133" t="str">
        <f t="shared" si="57"/>
        <v>소형</v>
      </c>
      <c r="E63" s="129" t="str">
        <f t="shared" si="58"/>
        <v>D</v>
      </c>
      <c r="F63" s="152">
        <f t="shared" si="59"/>
        <v>0.84666666666666657</v>
      </c>
      <c r="G63" s="153">
        <f t="shared" si="60"/>
        <v>4.8259999999999996</v>
      </c>
      <c r="H63" s="154">
        <f t="shared" si="61"/>
        <v>5.7</v>
      </c>
      <c r="I63" s="155">
        <f t="shared" si="62"/>
        <v>4471.0640000000003</v>
      </c>
      <c r="J63" s="156">
        <f t="shared" si="63"/>
        <v>1.0797689740198704E-2</v>
      </c>
      <c r="K63" s="156">
        <f t="shared" si="64"/>
        <v>0.46064981679595685</v>
      </c>
      <c r="L63" s="156">
        <f t="shared" si="65"/>
        <v>0.48444844448659197</v>
      </c>
      <c r="M63" s="157">
        <f t="shared" si="66"/>
        <v>4.609</v>
      </c>
      <c r="N63" s="158">
        <f t="shared" si="67"/>
        <v>0.35799999999999998</v>
      </c>
      <c r="O63" s="158">
        <f t="shared" si="68"/>
        <v>1.387</v>
      </c>
      <c r="P63" s="159">
        <f t="shared" si="69"/>
        <v>0</v>
      </c>
      <c r="Q63" s="160">
        <f t="shared" si="70"/>
        <v>76</v>
      </c>
      <c r="R63" s="161">
        <f t="shared" si="71"/>
        <v>19.000377384334744</v>
      </c>
      <c r="S63" s="146">
        <f t="shared" si="72"/>
        <v>16</v>
      </c>
      <c r="T63" s="146">
        <f t="shared" si="73"/>
        <v>62</v>
      </c>
      <c r="U63" t="s">
        <v>118</v>
      </c>
      <c r="V63" t="s">
        <v>127</v>
      </c>
      <c r="W63" t="s">
        <v>118</v>
      </c>
      <c r="X63" s="4" t="s">
        <v>127</v>
      </c>
      <c r="Y63" s="4" t="s">
        <v>271</v>
      </c>
      <c r="Z63" s="4" t="s">
        <v>202</v>
      </c>
      <c r="AA63" s="4" t="s">
        <v>203</v>
      </c>
      <c r="AB63" s="4">
        <v>534</v>
      </c>
      <c r="AC63" s="4">
        <v>4471.0640000000003</v>
      </c>
      <c r="AD63" s="4">
        <v>926.53700000000003</v>
      </c>
      <c r="AE63" s="4">
        <v>4.8259999999999996</v>
      </c>
      <c r="AF63" s="4">
        <v>5.7</v>
      </c>
      <c r="AG63" s="4">
        <v>4.609</v>
      </c>
      <c r="AH63" s="4">
        <v>445.205513</v>
      </c>
      <c r="AI63" s="4">
        <v>4.8071910000000004</v>
      </c>
      <c r="AJ63" s="4">
        <v>205.08383799999999</v>
      </c>
      <c r="AK63" s="4">
        <v>2166</v>
      </c>
      <c r="AL63" s="4">
        <v>16</v>
      </c>
      <c r="AM63" s="4">
        <v>62</v>
      </c>
      <c r="AN63" s="4">
        <v>76</v>
      </c>
      <c r="AO63" s="4">
        <v>10.042695999999999</v>
      </c>
      <c r="AP63" s="4">
        <v>391.8</v>
      </c>
      <c r="AQ63" s="4">
        <v>0</v>
      </c>
      <c r="AR63" s="4">
        <v>142</v>
      </c>
      <c r="AS63" s="4">
        <v>120979</v>
      </c>
      <c r="AT63" s="4">
        <v>0.35799999999999998</v>
      </c>
      <c r="AU63" s="4">
        <v>1.387</v>
      </c>
      <c r="AV63" s="4">
        <v>32132</v>
      </c>
      <c r="AW63" s="4">
        <v>0</v>
      </c>
      <c r="AX63" s="4">
        <v>0.98</v>
      </c>
      <c r="AY63">
        <v>0.84666666666666657</v>
      </c>
      <c r="AZ63" t="s">
        <v>67</v>
      </c>
      <c r="BA63" t="s">
        <v>536</v>
      </c>
      <c r="BB63">
        <v>1</v>
      </c>
      <c r="BC63" t="s">
        <v>636</v>
      </c>
      <c r="BD63">
        <v>9</v>
      </c>
      <c r="BE63">
        <v>31280.176999999996</v>
      </c>
      <c r="BF63">
        <v>0.1429360198313456</v>
      </c>
      <c r="BG63">
        <v>0.12101916345720592</v>
      </c>
      <c r="BH63">
        <v>282351.07299999997</v>
      </c>
      <c r="BI63">
        <v>1.5835123105765569E-2</v>
      </c>
      <c r="BJ63">
        <v>1.3407070896214847E-2</v>
      </c>
      <c r="BK63">
        <v>1</v>
      </c>
      <c r="BL63" t="s">
        <v>70</v>
      </c>
      <c r="BM63">
        <v>1</v>
      </c>
      <c r="BN63" t="s">
        <v>562</v>
      </c>
    </row>
    <row r="64" spans="1:66">
      <c r="A64" s="141" t="str">
        <f t="shared" si="55"/>
        <v>해성운수</v>
      </c>
      <c r="B64" s="141" t="str">
        <f t="shared" si="54"/>
        <v>593</v>
      </c>
      <c r="C64" s="142" t="str">
        <f t="shared" si="56"/>
        <v>70바3804</v>
      </c>
      <c r="D64" s="116" t="str">
        <f t="shared" si="57"/>
        <v>중형</v>
      </c>
      <c r="E64" s="112" t="str">
        <f t="shared" si="58"/>
        <v>C</v>
      </c>
      <c r="F64" s="162">
        <f t="shared" si="59"/>
        <v>0.86749999999999994</v>
      </c>
      <c r="G64" s="163">
        <f t="shared" si="60"/>
        <v>2.0819999999999999</v>
      </c>
      <c r="H64" s="164">
        <f t="shared" si="61"/>
        <v>2.4</v>
      </c>
      <c r="I64" s="165">
        <f t="shared" si="62"/>
        <v>3924.8809999999999</v>
      </c>
      <c r="J64" s="166">
        <f t="shared" si="63"/>
        <v>1.2709406803410804E-2</v>
      </c>
      <c r="K64" s="166">
        <f t="shared" si="64"/>
        <v>0.45149208969222848</v>
      </c>
      <c r="L64" s="166">
        <f t="shared" si="65"/>
        <v>0.24943431405945812</v>
      </c>
      <c r="M64" s="167">
        <f t="shared" si="66"/>
        <v>7.7619999999999996</v>
      </c>
      <c r="N64" s="168">
        <f t="shared" si="67"/>
        <v>2.5000000000000001E-2</v>
      </c>
      <c r="O64" s="168">
        <f t="shared" si="68"/>
        <v>4.4329999999999998</v>
      </c>
      <c r="P64" s="169">
        <f t="shared" si="69"/>
        <v>0</v>
      </c>
      <c r="Q64" s="170">
        <f t="shared" si="70"/>
        <v>64</v>
      </c>
      <c r="R64" s="171">
        <f t="shared" si="71"/>
        <v>18.976835664420186</v>
      </c>
      <c r="S64" s="143">
        <f t="shared" si="72"/>
        <v>1</v>
      </c>
      <c r="T64" s="143">
        <f t="shared" si="73"/>
        <v>174</v>
      </c>
      <c r="U64" t="s">
        <v>118</v>
      </c>
      <c r="V64" t="s">
        <v>128</v>
      </c>
      <c r="W64" t="s">
        <v>118</v>
      </c>
      <c r="X64" s="4" t="s">
        <v>128</v>
      </c>
      <c r="Y64" s="4" t="s">
        <v>272</v>
      </c>
      <c r="Z64" s="4" t="s">
        <v>204</v>
      </c>
      <c r="AA64" s="4" t="s">
        <v>48</v>
      </c>
      <c r="AB64" s="4">
        <v>534</v>
      </c>
      <c r="AC64" s="4">
        <v>3924.8809999999999</v>
      </c>
      <c r="AD64" s="4">
        <v>1884.8009999999999</v>
      </c>
      <c r="AE64" s="4">
        <v>2.0819999999999999</v>
      </c>
      <c r="AF64" s="4">
        <v>2.4</v>
      </c>
      <c r="AG64" s="4">
        <v>7.7619999999999996</v>
      </c>
      <c r="AH64" s="4">
        <v>386.01235100000002</v>
      </c>
      <c r="AI64" s="4">
        <v>4.9059879999999998</v>
      </c>
      <c r="AJ64" s="4">
        <v>174.28152299999999</v>
      </c>
      <c r="AK64" s="4">
        <v>979</v>
      </c>
      <c r="AL64" s="4">
        <v>1</v>
      </c>
      <c r="AM64" s="4">
        <v>174</v>
      </c>
      <c r="AN64" s="4">
        <v>64</v>
      </c>
      <c r="AO64" s="4">
        <v>10.167759999999999</v>
      </c>
      <c r="AP64" s="4">
        <v>19.899999999999999</v>
      </c>
      <c r="AQ64" s="4">
        <v>0</v>
      </c>
      <c r="AR64" s="4">
        <v>272</v>
      </c>
      <c r="AS64" s="4">
        <v>74103</v>
      </c>
      <c r="AT64" s="4">
        <v>2.5000000000000001E-2</v>
      </c>
      <c r="AU64" s="4">
        <v>4.4329999999999998</v>
      </c>
      <c r="AV64" s="4">
        <v>30089</v>
      </c>
      <c r="AW64" s="4">
        <v>0</v>
      </c>
      <c r="AX64" s="4">
        <v>0.54</v>
      </c>
      <c r="AY64">
        <v>0.86749999999999994</v>
      </c>
      <c r="AZ64" t="s">
        <v>69</v>
      </c>
      <c r="BA64" t="s">
        <v>541</v>
      </c>
      <c r="BB64">
        <v>3</v>
      </c>
      <c r="BC64" t="s">
        <v>637</v>
      </c>
      <c r="BD64">
        <v>9</v>
      </c>
      <c r="BE64">
        <v>33827.499000000003</v>
      </c>
      <c r="BF64">
        <v>0.11602634294660683</v>
      </c>
      <c r="BG64">
        <v>0.10065285250618142</v>
      </c>
      <c r="BH64">
        <v>282351.07299999997</v>
      </c>
      <c r="BI64">
        <v>1.3900712181816289E-2</v>
      </c>
      <c r="BJ64">
        <v>1.2058867817725629E-2</v>
      </c>
      <c r="BK64">
        <v>1</v>
      </c>
      <c r="BL64" t="s">
        <v>70</v>
      </c>
      <c r="BM64">
        <v>2</v>
      </c>
      <c r="BN64" t="s">
        <v>562</v>
      </c>
    </row>
    <row r="65" spans="1:66">
      <c r="A65" s="144" t="str">
        <f t="shared" si="55"/>
        <v>해성운수</v>
      </c>
      <c r="B65" s="144" t="str">
        <f t="shared" si="54"/>
        <v>593</v>
      </c>
      <c r="C65" s="145" t="str">
        <f t="shared" si="56"/>
        <v>70바3806</v>
      </c>
      <c r="D65" s="133" t="str">
        <f t="shared" si="57"/>
        <v>중형</v>
      </c>
      <c r="E65" s="129" t="str">
        <f t="shared" si="58"/>
        <v>C</v>
      </c>
      <c r="F65" s="152">
        <f t="shared" si="59"/>
        <v>0.85608695652173927</v>
      </c>
      <c r="G65" s="153">
        <f t="shared" si="60"/>
        <v>1.9690000000000001</v>
      </c>
      <c r="H65" s="154">
        <f t="shared" si="61"/>
        <v>2.2999999999999998</v>
      </c>
      <c r="I65" s="155">
        <f t="shared" si="62"/>
        <v>4138.1880000000001</v>
      </c>
      <c r="J65" s="156">
        <f t="shared" si="63"/>
        <v>2.1276102287334793E-2</v>
      </c>
      <c r="K65" s="156">
        <f t="shared" si="64"/>
        <v>0.4868542495524209</v>
      </c>
      <c r="L65" s="156">
        <f t="shared" si="65"/>
        <v>0.11212637028573859</v>
      </c>
      <c r="M65" s="157">
        <f t="shared" si="66"/>
        <v>7.3070000000000004</v>
      </c>
      <c r="N65" s="158">
        <f t="shared" si="67"/>
        <v>9.7000000000000003E-2</v>
      </c>
      <c r="O65" s="158">
        <f t="shared" si="68"/>
        <v>5.1710000000000003</v>
      </c>
      <c r="P65" s="159">
        <f t="shared" si="69"/>
        <v>0</v>
      </c>
      <c r="Q65" s="160">
        <f t="shared" si="70"/>
        <v>74</v>
      </c>
      <c r="R65" s="161">
        <f t="shared" si="71"/>
        <v>19.56116718422464</v>
      </c>
      <c r="S65" s="146">
        <f t="shared" si="72"/>
        <v>4</v>
      </c>
      <c r="T65" s="146">
        <f t="shared" si="73"/>
        <v>214</v>
      </c>
      <c r="U65" t="s">
        <v>118</v>
      </c>
      <c r="V65" t="s">
        <v>128</v>
      </c>
      <c r="W65" t="s">
        <v>118</v>
      </c>
      <c r="X65" s="4" t="s">
        <v>128</v>
      </c>
      <c r="Y65" s="4" t="s">
        <v>542</v>
      </c>
      <c r="Z65" s="4" t="s">
        <v>204</v>
      </c>
      <c r="AA65" s="4" t="s">
        <v>226</v>
      </c>
      <c r="AB65" s="4">
        <v>534</v>
      </c>
      <c r="AC65" s="4">
        <v>4138.1880000000001</v>
      </c>
      <c r="AD65" s="4">
        <v>2101.721</v>
      </c>
      <c r="AE65" s="4">
        <v>1.9690000000000001</v>
      </c>
      <c r="AF65" s="4">
        <v>2.2999999999999998</v>
      </c>
      <c r="AG65" s="4">
        <v>7.3070000000000004</v>
      </c>
      <c r="AH65" s="4">
        <v>430.096024</v>
      </c>
      <c r="AI65" s="4">
        <v>9.1507670000000001</v>
      </c>
      <c r="AJ65" s="4">
        <v>209.39407700000001</v>
      </c>
      <c r="AK65" s="4">
        <v>464</v>
      </c>
      <c r="AL65" s="4">
        <v>4</v>
      </c>
      <c r="AM65" s="4">
        <v>214</v>
      </c>
      <c r="AN65" s="4">
        <v>74</v>
      </c>
      <c r="AO65" s="4">
        <v>9.6215440000000001</v>
      </c>
      <c r="AP65" s="4">
        <v>45.9</v>
      </c>
      <c r="AQ65" s="4">
        <v>0</v>
      </c>
      <c r="AR65" s="4">
        <v>351</v>
      </c>
      <c r="AS65" s="4">
        <v>118810</v>
      </c>
      <c r="AT65" s="4">
        <v>9.7000000000000003E-2</v>
      </c>
      <c r="AU65" s="4">
        <v>5.1710000000000003</v>
      </c>
      <c r="AV65" s="4">
        <v>21099</v>
      </c>
      <c r="AW65" s="4">
        <v>0</v>
      </c>
      <c r="AX65" s="4">
        <v>0.48</v>
      </c>
      <c r="AY65">
        <v>0.85608695652173927</v>
      </c>
      <c r="AZ65" t="s">
        <v>69</v>
      </c>
      <c r="BA65" t="s">
        <v>541</v>
      </c>
      <c r="BB65">
        <v>5</v>
      </c>
      <c r="BC65" t="s">
        <v>638</v>
      </c>
      <c r="BD65">
        <v>8</v>
      </c>
      <c r="BE65">
        <v>33827.499000000003</v>
      </c>
      <c r="BF65">
        <v>0.12233207072151564</v>
      </c>
      <c r="BG65">
        <v>0.10472689010898449</v>
      </c>
      <c r="BH65">
        <v>282351.07299999997</v>
      </c>
      <c r="BI65">
        <v>1.4656179472000805E-2</v>
      </c>
      <c r="BJ65">
        <v>1.254696407842156E-2</v>
      </c>
      <c r="BK65">
        <v>1</v>
      </c>
      <c r="BL65" t="s">
        <v>70</v>
      </c>
      <c r="BM65">
        <v>2</v>
      </c>
      <c r="BN65" t="s">
        <v>562</v>
      </c>
    </row>
    <row r="66" spans="1:66">
      <c r="A66" s="141" t="str">
        <f t="shared" si="55"/>
        <v>해성운수</v>
      </c>
      <c r="B66" s="141" t="str">
        <f t="shared" si="54"/>
        <v>593</v>
      </c>
      <c r="C66" s="142" t="str">
        <f t="shared" si="56"/>
        <v>70바3808</v>
      </c>
      <c r="D66" s="116" t="str">
        <f t="shared" si="57"/>
        <v>중형</v>
      </c>
      <c r="E66" s="112" t="str">
        <f t="shared" si="58"/>
        <v>C</v>
      </c>
      <c r="F66" s="162">
        <f t="shared" si="59"/>
        <v>0.8600000000000001</v>
      </c>
      <c r="G66" s="163">
        <f t="shared" si="60"/>
        <v>1.978</v>
      </c>
      <c r="H66" s="164">
        <f t="shared" si="61"/>
        <v>2.2999999999999998</v>
      </c>
      <c r="I66" s="165">
        <f t="shared" si="62"/>
        <v>3562.627</v>
      </c>
      <c r="J66" s="166">
        <f t="shared" si="63"/>
        <v>1.6057401989963853E-2</v>
      </c>
      <c r="K66" s="166">
        <f t="shared" si="64"/>
        <v>0.41714258044214991</v>
      </c>
      <c r="L66" s="166">
        <f t="shared" si="65"/>
        <v>0.16420467256325177</v>
      </c>
      <c r="M66" s="167">
        <f t="shared" si="66"/>
        <v>6.07</v>
      </c>
      <c r="N66" s="168">
        <f t="shared" si="67"/>
        <v>0</v>
      </c>
      <c r="O66" s="168">
        <f t="shared" si="68"/>
        <v>1.712</v>
      </c>
      <c r="P66" s="169">
        <f t="shared" si="69"/>
        <v>0</v>
      </c>
      <c r="Q66" s="170">
        <f t="shared" si="70"/>
        <v>61</v>
      </c>
      <c r="R66" s="171">
        <f t="shared" si="71"/>
        <v>19.586902029005905</v>
      </c>
      <c r="S66" s="143">
        <f t="shared" si="72"/>
        <v>0</v>
      </c>
      <c r="T66" s="143">
        <f t="shared" si="73"/>
        <v>61</v>
      </c>
      <c r="U66" t="s">
        <v>118</v>
      </c>
      <c r="V66" t="s">
        <v>128</v>
      </c>
      <c r="W66" t="s">
        <v>118</v>
      </c>
      <c r="X66" s="4" t="s">
        <v>128</v>
      </c>
      <c r="Y66" s="4" t="s">
        <v>273</v>
      </c>
      <c r="Z66" s="4" t="s">
        <v>204</v>
      </c>
      <c r="AA66" s="4" t="s">
        <v>226</v>
      </c>
      <c r="AB66" s="4">
        <v>534</v>
      </c>
      <c r="AC66" s="4">
        <v>3562.627</v>
      </c>
      <c r="AD66" s="4">
        <v>1801.087</v>
      </c>
      <c r="AE66" s="4">
        <v>1.978</v>
      </c>
      <c r="AF66" s="4">
        <v>2.2999999999999998</v>
      </c>
      <c r="AG66" s="4">
        <v>6.07</v>
      </c>
      <c r="AH66" s="4">
        <v>320.90371800000003</v>
      </c>
      <c r="AI66" s="4">
        <v>5.1528799999999997</v>
      </c>
      <c r="AJ66" s="4">
        <v>133.862605</v>
      </c>
      <c r="AK66" s="4">
        <v>585</v>
      </c>
      <c r="AL66" s="4">
        <v>0</v>
      </c>
      <c r="AM66" s="4">
        <v>61</v>
      </c>
      <c r="AN66" s="4">
        <v>61</v>
      </c>
      <c r="AO66" s="4">
        <v>11.101856</v>
      </c>
      <c r="AP66" s="4">
        <v>0</v>
      </c>
      <c r="AQ66" s="4">
        <v>0</v>
      </c>
      <c r="AR66" s="4">
        <v>70</v>
      </c>
      <c r="AS66" s="4">
        <v>11063</v>
      </c>
      <c r="AT66" s="4">
        <v>0</v>
      </c>
      <c r="AU66" s="4">
        <v>1.712</v>
      </c>
      <c r="AV66" s="4">
        <v>26926</v>
      </c>
      <c r="AW66" s="4">
        <v>0</v>
      </c>
      <c r="AX66" s="4">
        <v>0.44</v>
      </c>
      <c r="AY66">
        <v>0.8600000000000001</v>
      </c>
      <c r="AZ66" t="s">
        <v>69</v>
      </c>
      <c r="BA66" t="s">
        <v>541</v>
      </c>
      <c r="BB66">
        <v>4</v>
      </c>
      <c r="BC66" t="s">
        <v>639</v>
      </c>
      <c r="BD66">
        <v>6</v>
      </c>
      <c r="BE66">
        <v>33827.499000000003</v>
      </c>
      <c r="BF66">
        <v>0.10531748149634118</v>
      </c>
      <c r="BG66">
        <v>9.0573034086853424E-2</v>
      </c>
      <c r="BH66">
        <v>282351.07299999997</v>
      </c>
      <c r="BI66">
        <v>1.2617720776290446E-2</v>
      </c>
      <c r="BJ66">
        <v>1.0851239867609785E-2</v>
      </c>
      <c r="BK66">
        <v>1</v>
      </c>
      <c r="BL66" t="s">
        <v>70</v>
      </c>
      <c r="BM66">
        <v>2</v>
      </c>
      <c r="BN66" t="s">
        <v>562</v>
      </c>
    </row>
    <row r="67" spans="1:66">
      <c r="A67" s="144" t="str">
        <f t="shared" si="55"/>
        <v>해성운수</v>
      </c>
      <c r="B67" s="144" t="str">
        <f t="shared" si="54"/>
        <v>593</v>
      </c>
      <c r="C67" s="145" t="str">
        <f t="shared" si="56"/>
        <v>71바5778</v>
      </c>
      <c r="D67" s="133" t="str">
        <f t="shared" si="57"/>
        <v>중형</v>
      </c>
      <c r="E67" s="129" t="str">
        <f t="shared" si="58"/>
        <v>F</v>
      </c>
      <c r="F67" s="152">
        <f t="shared" si="59"/>
        <v>0.78652173913043477</v>
      </c>
      <c r="G67" s="153">
        <f t="shared" si="60"/>
        <v>1.8089999999999999</v>
      </c>
      <c r="H67" s="154">
        <f t="shared" si="61"/>
        <v>2.2999999999999998</v>
      </c>
      <c r="I67" s="155">
        <f t="shared" si="62"/>
        <v>4259.2579999999998</v>
      </c>
      <c r="J67" s="156">
        <f t="shared" si="63"/>
        <v>2.0300899411762271E-2</v>
      </c>
      <c r="K67" s="156">
        <f t="shared" si="64"/>
        <v>0.46013039798714733</v>
      </c>
      <c r="L67" s="156">
        <f t="shared" si="65"/>
        <v>0.1530783061274992</v>
      </c>
      <c r="M67" s="157">
        <f t="shared" si="66"/>
        <v>11.32</v>
      </c>
      <c r="N67" s="158">
        <f t="shared" si="67"/>
        <v>0.11700000000000001</v>
      </c>
      <c r="O67" s="158">
        <f t="shared" si="68"/>
        <v>3.4980000000000002</v>
      </c>
      <c r="P67" s="159">
        <f t="shared" si="69"/>
        <v>0</v>
      </c>
      <c r="Q67" s="160">
        <f t="shared" si="70"/>
        <v>76</v>
      </c>
      <c r="R67" s="161">
        <f t="shared" si="71"/>
        <v>19.046896647120164</v>
      </c>
      <c r="S67" s="146">
        <f t="shared" si="72"/>
        <v>5</v>
      </c>
      <c r="T67" s="146">
        <f t="shared" si="73"/>
        <v>149</v>
      </c>
      <c r="U67" t="s">
        <v>118</v>
      </c>
      <c r="V67" t="s">
        <v>128</v>
      </c>
      <c r="W67" t="s">
        <v>118</v>
      </c>
      <c r="X67" s="4" t="s">
        <v>128</v>
      </c>
      <c r="Y67" s="4" t="s">
        <v>274</v>
      </c>
      <c r="Z67" s="4" t="s">
        <v>204</v>
      </c>
      <c r="AA67" s="4" t="s">
        <v>48</v>
      </c>
      <c r="AB67" s="4">
        <v>534</v>
      </c>
      <c r="AC67" s="4">
        <v>4259.2579999999998</v>
      </c>
      <c r="AD67" s="4">
        <v>2354.5259999999998</v>
      </c>
      <c r="AE67" s="4">
        <v>1.8089999999999999</v>
      </c>
      <c r="AF67" s="4">
        <v>2.2999999999999998</v>
      </c>
      <c r="AG67" s="4">
        <v>11.32</v>
      </c>
      <c r="AH67" s="4">
        <v>430.39452699999998</v>
      </c>
      <c r="AI67" s="4">
        <v>8.7373960000000004</v>
      </c>
      <c r="AJ67" s="4">
        <v>198.03760500000001</v>
      </c>
      <c r="AK67" s="4">
        <v>652</v>
      </c>
      <c r="AL67" s="4">
        <v>5</v>
      </c>
      <c r="AM67" s="4">
        <v>149</v>
      </c>
      <c r="AN67" s="4">
        <v>76</v>
      </c>
      <c r="AO67" s="4">
        <v>9.8961710000000007</v>
      </c>
      <c r="AP67" s="4">
        <v>22.8</v>
      </c>
      <c r="AQ67" s="4">
        <v>0</v>
      </c>
      <c r="AR67" s="4">
        <v>276</v>
      </c>
      <c r="AS67" s="4">
        <v>73816</v>
      </c>
      <c r="AT67" s="4">
        <v>0.11700000000000001</v>
      </c>
      <c r="AU67" s="4">
        <v>3.4980000000000002</v>
      </c>
      <c r="AV67" s="4">
        <v>32172</v>
      </c>
      <c r="AW67" s="4">
        <v>0</v>
      </c>
      <c r="AX67" s="4">
        <v>0.57999999999999996</v>
      </c>
      <c r="AY67">
        <v>0.78652173913043477</v>
      </c>
      <c r="AZ67" t="s">
        <v>70</v>
      </c>
      <c r="BA67" t="s">
        <v>541</v>
      </c>
      <c r="BB67">
        <v>3</v>
      </c>
      <c r="BC67" t="s">
        <v>543</v>
      </c>
      <c r="BD67">
        <v>10</v>
      </c>
      <c r="BE67">
        <v>33827.499000000003</v>
      </c>
      <c r="BF67">
        <v>0.12591111154862497</v>
      </c>
      <c r="BG67">
        <v>9.9031826431070683E-2</v>
      </c>
      <c r="BH67">
        <v>282351.07299999997</v>
      </c>
      <c r="BI67">
        <v>1.508497189242132E-2</v>
      </c>
      <c r="BJ67">
        <v>1.1864658327560942E-2</v>
      </c>
      <c r="BK67">
        <v>1</v>
      </c>
      <c r="BL67" t="s">
        <v>70</v>
      </c>
      <c r="BM67">
        <v>0</v>
      </c>
      <c r="BN67" t="s">
        <v>512</v>
      </c>
    </row>
    <row r="68" spans="1:66">
      <c r="A68" s="141" t="str">
        <f t="shared" si="55"/>
        <v>해성운수</v>
      </c>
      <c r="B68" s="141" t="str">
        <f t="shared" si="54"/>
        <v>593</v>
      </c>
      <c r="C68" s="142" t="str">
        <f t="shared" si="56"/>
        <v>71바5779</v>
      </c>
      <c r="D68" s="116" t="str">
        <f t="shared" si="57"/>
        <v>중형</v>
      </c>
      <c r="E68" s="112" t="str">
        <f t="shared" si="58"/>
        <v>F</v>
      </c>
      <c r="F68" s="162">
        <f t="shared" si="59"/>
        <v>0.78999999999999992</v>
      </c>
      <c r="G68" s="163">
        <f t="shared" si="60"/>
        <v>1.738</v>
      </c>
      <c r="H68" s="164">
        <f t="shared" si="61"/>
        <v>2.2000000000000002</v>
      </c>
      <c r="I68" s="165">
        <f t="shared" si="62"/>
        <v>3610.7220000000002</v>
      </c>
      <c r="J68" s="166">
        <f t="shared" si="63"/>
        <v>4.628999418532901E-3</v>
      </c>
      <c r="K68" s="166">
        <f t="shared" si="64"/>
        <v>0.48380311892463518</v>
      </c>
      <c r="L68" s="166">
        <f t="shared" si="65"/>
        <v>0.12822920180506833</v>
      </c>
      <c r="M68" s="167">
        <f t="shared" si="66"/>
        <v>10.37</v>
      </c>
      <c r="N68" s="168">
        <f t="shared" si="67"/>
        <v>2.8000000000000001E-2</v>
      </c>
      <c r="O68" s="168">
        <f t="shared" si="68"/>
        <v>5.2619999999999996</v>
      </c>
      <c r="P68" s="169">
        <f t="shared" si="69"/>
        <v>0</v>
      </c>
      <c r="Q68" s="170">
        <f t="shared" si="70"/>
        <v>65</v>
      </c>
      <c r="R68" s="171">
        <f t="shared" si="71"/>
        <v>18.989913176228782</v>
      </c>
      <c r="S68" s="143">
        <f t="shared" si="72"/>
        <v>1</v>
      </c>
      <c r="T68" s="143">
        <f t="shared" si="73"/>
        <v>190</v>
      </c>
      <c r="U68" t="s">
        <v>118</v>
      </c>
      <c r="V68" t="s">
        <v>128</v>
      </c>
      <c r="W68" t="s">
        <v>118</v>
      </c>
      <c r="X68" s="4" t="s">
        <v>128</v>
      </c>
      <c r="Y68" s="4" t="s">
        <v>275</v>
      </c>
      <c r="Z68" s="4" t="s">
        <v>204</v>
      </c>
      <c r="AA68" s="4" t="s">
        <v>48</v>
      </c>
      <c r="AB68" s="4">
        <v>534</v>
      </c>
      <c r="AC68" s="4">
        <v>3610.7220000000002</v>
      </c>
      <c r="AD68" s="4">
        <v>2077.2460000000001</v>
      </c>
      <c r="AE68" s="4">
        <v>1.738</v>
      </c>
      <c r="AF68" s="4">
        <v>2.2000000000000002</v>
      </c>
      <c r="AG68" s="4">
        <v>10.37</v>
      </c>
      <c r="AH68" s="4">
        <v>371.678811</v>
      </c>
      <c r="AI68" s="4">
        <v>1.7205010000000001</v>
      </c>
      <c r="AJ68" s="4">
        <v>179.819368</v>
      </c>
      <c r="AK68" s="4">
        <v>463</v>
      </c>
      <c r="AL68" s="4">
        <v>1</v>
      </c>
      <c r="AM68" s="4">
        <v>190</v>
      </c>
      <c r="AN68" s="4">
        <v>65</v>
      </c>
      <c r="AO68" s="4">
        <v>9.7146290000000004</v>
      </c>
      <c r="AP68" s="4">
        <v>21.9</v>
      </c>
      <c r="AQ68" s="4">
        <v>0</v>
      </c>
      <c r="AR68" s="4">
        <v>288</v>
      </c>
      <c r="AS68" s="4">
        <v>89233</v>
      </c>
      <c r="AT68" s="4">
        <v>2.8000000000000001E-2</v>
      </c>
      <c r="AU68" s="4">
        <v>5.2619999999999996</v>
      </c>
      <c r="AV68" s="4">
        <v>29276</v>
      </c>
      <c r="AW68" s="4">
        <v>0</v>
      </c>
      <c r="AX68" s="4">
        <v>0.53</v>
      </c>
      <c r="AY68">
        <v>0.78999999999999992</v>
      </c>
      <c r="AZ68" t="s">
        <v>70</v>
      </c>
      <c r="BA68" t="s">
        <v>541</v>
      </c>
      <c r="BB68">
        <v>2</v>
      </c>
      <c r="BC68" t="s">
        <v>545</v>
      </c>
      <c r="BD68">
        <v>8</v>
      </c>
      <c r="BE68">
        <v>33827.499000000003</v>
      </c>
      <c r="BF68">
        <v>0.10673925376510986</v>
      </c>
      <c r="BG68">
        <v>8.4324010474436772E-2</v>
      </c>
      <c r="BH68">
        <v>282351.07299999997</v>
      </c>
      <c r="BI68">
        <v>1.2788058361655317E-2</v>
      </c>
      <c r="BJ68">
        <v>1.01025661057077E-2</v>
      </c>
      <c r="BK68">
        <v>1</v>
      </c>
      <c r="BL68" t="s">
        <v>70</v>
      </c>
      <c r="BM68">
        <v>0</v>
      </c>
      <c r="BN68" t="s">
        <v>512</v>
      </c>
    </row>
    <row r="69" spans="1:66">
      <c r="A69" s="144" t="str">
        <f t="shared" si="55"/>
        <v>해성운수</v>
      </c>
      <c r="B69" s="144" t="str">
        <f t="shared" si="54"/>
        <v>593</v>
      </c>
      <c r="C69" s="145" t="str">
        <f t="shared" si="56"/>
        <v>71바5782</v>
      </c>
      <c r="D69" s="133" t="str">
        <f t="shared" si="57"/>
        <v>중형</v>
      </c>
      <c r="E69" s="129" t="str">
        <f t="shared" si="58"/>
        <v>D</v>
      </c>
      <c r="F69" s="152">
        <f t="shared" si="59"/>
        <v>0.81608695652173924</v>
      </c>
      <c r="G69" s="153">
        <f t="shared" si="60"/>
        <v>1.877</v>
      </c>
      <c r="H69" s="154">
        <f t="shared" si="61"/>
        <v>2.2999999999999998</v>
      </c>
      <c r="I69" s="155">
        <f t="shared" si="62"/>
        <v>4089.2449999999999</v>
      </c>
      <c r="J69" s="156">
        <f t="shared" si="63"/>
        <v>9.1872941880330287E-3</v>
      </c>
      <c r="K69" s="156">
        <f t="shared" si="64"/>
        <v>0.46816125868905478</v>
      </c>
      <c r="L69" s="156">
        <f t="shared" si="65"/>
        <v>0.24454391947657819</v>
      </c>
      <c r="M69" s="157">
        <f t="shared" si="66"/>
        <v>12.391999999999999</v>
      </c>
      <c r="N69" s="158">
        <f t="shared" si="67"/>
        <v>7.2999999999999995E-2</v>
      </c>
      <c r="O69" s="158">
        <f t="shared" si="68"/>
        <v>3.8149999999999999</v>
      </c>
      <c r="P69" s="159">
        <f t="shared" si="69"/>
        <v>0</v>
      </c>
      <c r="Q69" s="160">
        <f t="shared" si="70"/>
        <v>64</v>
      </c>
      <c r="R69" s="161">
        <f t="shared" si="71"/>
        <v>19.264525337956741</v>
      </c>
      <c r="S69" s="146">
        <f t="shared" si="72"/>
        <v>3</v>
      </c>
      <c r="T69" s="146">
        <f t="shared" si="73"/>
        <v>156</v>
      </c>
      <c r="U69" t="s">
        <v>118</v>
      </c>
      <c r="V69" t="s">
        <v>128</v>
      </c>
      <c r="W69" t="s">
        <v>118</v>
      </c>
      <c r="X69" s="4" t="s">
        <v>128</v>
      </c>
      <c r="Y69" s="4" t="s">
        <v>276</v>
      </c>
      <c r="Z69" s="4" t="s">
        <v>204</v>
      </c>
      <c r="AA69" s="4" t="s">
        <v>48</v>
      </c>
      <c r="AB69" s="4">
        <v>534</v>
      </c>
      <c r="AC69" s="4">
        <v>4089.2449999999999</v>
      </c>
      <c r="AD69" s="4">
        <v>2178.1210000000001</v>
      </c>
      <c r="AE69" s="4">
        <v>1.877</v>
      </c>
      <c r="AF69" s="4">
        <v>2.2999999999999998</v>
      </c>
      <c r="AG69" s="4">
        <v>12.391999999999999</v>
      </c>
      <c r="AH69" s="4">
        <v>406.13709799999998</v>
      </c>
      <c r="AI69" s="4">
        <v>3.7313010000000002</v>
      </c>
      <c r="AJ69" s="4">
        <v>190.137655</v>
      </c>
      <c r="AK69" s="4">
        <v>1000</v>
      </c>
      <c r="AL69" s="4">
        <v>3</v>
      </c>
      <c r="AM69" s="4">
        <v>156</v>
      </c>
      <c r="AN69" s="4">
        <v>64</v>
      </c>
      <c r="AO69" s="4">
        <v>10.068631999999999</v>
      </c>
      <c r="AP69" s="4">
        <v>21</v>
      </c>
      <c r="AQ69" s="4">
        <v>0</v>
      </c>
      <c r="AR69" s="4">
        <v>265</v>
      </c>
      <c r="AS69" s="4">
        <v>77168</v>
      </c>
      <c r="AT69" s="4">
        <v>7.2999999999999995E-2</v>
      </c>
      <c r="AU69" s="4">
        <v>3.8149999999999999</v>
      </c>
      <c r="AV69" s="4">
        <v>31453</v>
      </c>
      <c r="AW69" s="4">
        <v>0</v>
      </c>
      <c r="AX69" s="4">
        <v>0.63</v>
      </c>
      <c r="AY69">
        <v>0.81608695652173924</v>
      </c>
      <c r="AZ69" t="s">
        <v>67</v>
      </c>
      <c r="BA69" t="s">
        <v>541</v>
      </c>
      <c r="BB69">
        <v>1</v>
      </c>
      <c r="BC69" t="s">
        <v>544</v>
      </c>
      <c r="BD69">
        <v>10</v>
      </c>
      <c r="BE69">
        <v>33827.499000000003</v>
      </c>
      <c r="BF69">
        <v>0.12088523009046573</v>
      </c>
      <c r="BG69">
        <v>9.8652859512958352E-2</v>
      </c>
      <c r="BH69">
        <v>282351.07299999997</v>
      </c>
      <c r="BI69">
        <v>1.4482838533431039E-2</v>
      </c>
      <c r="BJ69">
        <v>1.1819255620543506E-2</v>
      </c>
      <c r="BK69">
        <v>1</v>
      </c>
      <c r="BL69" t="s">
        <v>70</v>
      </c>
      <c r="BM69">
        <v>1</v>
      </c>
      <c r="BN69" t="s">
        <v>562</v>
      </c>
    </row>
    <row r="70" spans="1:66">
      <c r="A70" s="141" t="str">
        <f t="shared" si="55"/>
        <v>해성운수</v>
      </c>
      <c r="B70" s="141" t="str">
        <f t="shared" si="54"/>
        <v>593</v>
      </c>
      <c r="C70" s="142" t="str">
        <f t="shared" si="56"/>
        <v>71바5789</v>
      </c>
      <c r="D70" s="116" t="str">
        <f t="shared" si="57"/>
        <v>중형</v>
      </c>
      <c r="E70" s="112" t="str">
        <f t="shared" si="58"/>
        <v>C</v>
      </c>
      <c r="F70" s="162">
        <f t="shared" si="59"/>
        <v>0.88217391304347825</v>
      </c>
      <c r="G70" s="163">
        <f t="shared" si="60"/>
        <v>2.0289999999999999</v>
      </c>
      <c r="H70" s="164">
        <f t="shared" si="61"/>
        <v>2.2999999999999998</v>
      </c>
      <c r="I70" s="165">
        <f t="shared" si="62"/>
        <v>3471.2339999999999</v>
      </c>
      <c r="J70" s="166">
        <f t="shared" si="63"/>
        <v>6.6853886111506444E-3</v>
      </c>
      <c r="K70" s="166">
        <f t="shared" si="64"/>
        <v>0.49780513027882645</v>
      </c>
      <c r="L70" s="166">
        <f t="shared" si="65"/>
        <v>0.17774658810094623</v>
      </c>
      <c r="M70" s="167">
        <f t="shared" si="66"/>
        <v>7.0350000000000001</v>
      </c>
      <c r="N70" s="168">
        <f t="shared" si="67"/>
        <v>2.2759999999999998</v>
      </c>
      <c r="O70" s="168">
        <f t="shared" si="68"/>
        <v>8.4410000000000007</v>
      </c>
      <c r="P70" s="169">
        <f t="shared" si="69"/>
        <v>0</v>
      </c>
      <c r="Q70" s="170">
        <f t="shared" si="70"/>
        <v>75</v>
      </c>
      <c r="R70" s="171">
        <f t="shared" si="71"/>
        <v>19.775319771029427</v>
      </c>
      <c r="S70" s="143">
        <f t="shared" si="72"/>
        <v>79</v>
      </c>
      <c r="T70" s="143">
        <f t="shared" si="73"/>
        <v>293</v>
      </c>
      <c r="U70" t="s">
        <v>118</v>
      </c>
      <c r="V70" t="s">
        <v>128</v>
      </c>
      <c r="W70" t="s">
        <v>118</v>
      </c>
      <c r="X70" s="4" t="s">
        <v>128</v>
      </c>
      <c r="Y70" s="4" t="s">
        <v>277</v>
      </c>
      <c r="Z70" s="4" t="s">
        <v>204</v>
      </c>
      <c r="AA70" s="4" t="s">
        <v>226</v>
      </c>
      <c r="AB70" s="4">
        <v>534</v>
      </c>
      <c r="AC70" s="4">
        <v>3471.2339999999999</v>
      </c>
      <c r="AD70" s="4">
        <v>1710.9860000000001</v>
      </c>
      <c r="AE70" s="4">
        <v>2.0289999999999999</v>
      </c>
      <c r="AF70" s="4">
        <v>2.2999999999999998</v>
      </c>
      <c r="AG70" s="4">
        <v>7.0350000000000001</v>
      </c>
      <c r="AH70" s="4">
        <v>354.24881599999998</v>
      </c>
      <c r="AI70" s="4">
        <v>2.3682910000000001</v>
      </c>
      <c r="AJ70" s="4">
        <v>176.346878</v>
      </c>
      <c r="AK70" s="4">
        <v>617</v>
      </c>
      <c r="AL70" s="4">
        <v>79</v>
      </c>
      <c r="AM70" s="4">
        <v>293</v>
      </c>
      <c r="AN70" s="4">
        <v>75</v>
      </c>
      <c r="AO70" s="4">
        <v>9.7988579999999992</v>
      </c>
      <c r="AP70" s="4">
        <v>153.80000000000001</v>
      </c>
      <c r="AQ70" s="4">
        <v>0</v>
      </c>
      <c r="AR70" s="4">
        <v>297</v>
      </c>
      <c r="AS70" s="4">
        <v>106782</v>
      </c>
      <c r="AT70" s="4">
        <v>2.2759999999999998</v>
      </c>
      <c r="AU70" s="4">
        <v>8.4410000000000007</v>
      </c>
      <c r="AV70" s="4">
        <v>17182</v>
      </c>
      <c r="AW70" s="4">
        <v>0</v>
      </c>
      <c r="AX70" s="4">
        <v>0.48</v>
      </c>
      <c r="AY70">
        <v>0.88217391304347825</v>
      </c>
      <c r="AZ70" t="s">
        <v>69</v>
      </c>
      <c r="BA70" t="s">
        <v>541</v>
      </c>
      <c r="BB70">
        <v>1</v>
      </c>
      <c r="BC70" t="s">
        <v>640</v>
      </c>
      <c r="BD70">
        <v>5</v>
      </c>
      <c r="BE70">
        <v>33827.499000000003</v>
      </c>
      <c r="BF70">
        <v>0.10261574466383103</v>
      </c>
      <c r="BG70">
        <v>9.0524933009962241E-2</v>
      </c>
      <c r="BH70">
        <v>282351.07299999997</v>
      </c>
      <c r="BI70">
        <v>1.2294035092970942E-2</v>
      </c>
      <c r="BJ70">
        <v>1.0845477045060017E-2</v>
      </c>
      <c r="BK70">
        <v>1</v>
      </c>
      <c r="BL70" t="s">
        <v>67</v>
      </c>
      <c r="BM70">
        <v>1</v>
      </c>
      <c r="BN70" t="s">
        <v>562</v>
      </c>
    </row>
    <row r="71" spans="1:66">
      <c r="A71" s="144" t="str">
        <f t="shared" si="55"/>
        <v>해성운수</v>
      </c>
      <c r="B71" s="144" t="str">
        <f t="shared" si="54"/>
        <v>593</v>
      </c>
      <c r="C71" s="145" t="str">
        <f t="shared" si="56"/>
        <v>71바5794</v>
      </c>
      <c r="D71" s="133" t="str">
        <f t="shared" si="57"/>
        <v>중형</v>
      </c>
      <c r="E71" s="129" t="str">
        <f t="shared" si="58"/>
        <v>F</v>
      </c>
      <c r="F71" s="152">
        <f t="shared" si="59"/>
        <v>0.79521739130434788</v>
      </c>
      <c r="G71" s="153">
        <f t="shared" si="60"/>
        <v>1.829</v>
      </c>
      <c r="H71" s="154">
        <f t="shared" si="61"/>
        <v>2.2999999999999998</v>
      </c>
      <c r="I71" s="155">
        <f t="shared" si="62"/>
        <v>4301.7960000000003</v>
      </c>
      <c r="J71" s="156">
        <f t="shared" si="63"/>
        <v>9.1309234936474068E-3</v>
      </c>
      <c r="K71" s="156">
        <f t="shared" si="64"/>
        <v>0.4833310790764227</v>
      </c>
      <c r="L71" s="156">
        <f t="shared" si="65"/>
        <v>0.13366510173890161</v>
      </c>
      <c r="M71" s="157">
        <f t="shared" si="66"/>
        <v>10.67</v>
      </c>
      <c r="N71" s="158">
        <f t="shared" si="67"/>
        <v>9.2999999999999999E-2</v>
      </c>
      <c r="O71" s="158">
        <f t="shared" si="68"/>
        <v>4.5789999999999997</v>
      </c>
      <c r="P71" s="159">
        <f t="shared" si="69"/>
        <v>0</v>
      </c>
      <c r="Q71" s="160">
        <f t="shared" si="70"/>
        <v>70</v>
      </c>
      <c r="R71" s="161">
        <f t="shared" si="71"/>
        <v>19.583847987606834</v>
      </c>
      <c r="S71" s="146">
        <f t="shared" si="72"/>
        <v>4</v>
      </c>
      <c r="T71" s="146">
        <f t="shared" si="73"/>
        <v>197</v>
      </c>
      <c r="U71" t="s">
        <v>118</v>
      </c>
      <c r="V71" t="s">
        <v>128</v>
      </c>
      <c r="W71" t="s">
        <v>118</v>
      </c>
      <c r="X71" s="4" t="s">
        <v>128</v>
      </c>
      <c r="Y71" s="4" t="s">
        <v>278</v>
      </c>
      <c r="Z71" s="4" t="s">
        <v>204</v>
      </c>
      <c r="AA71" s="4" t="s">
        <v>48</v>
      </c>
      <c r="AB71" s="4">
        <v>534</v>
      </c>
      <c r="AC71" s="4">
        <v>4301.7960000000003</v>
      </c>
      <c r="AD71" s="4">
        <v>2352.3560000000002</v>
      </c>
      <c r="AE71" s="4">
        <v>1.829</v>
      </c>
      <c r="AF71" s="4">
        <v>2.2999999999999998</v>
      </c>
      <c r="AG71" s="4">
        <v>10.67</v>
      </c>
      <c r="AH71" s="4">
        <v>432.79598199999998</v>
      </c>
      <c r="AI71" s="4">
        <v>3.9518270000000002</v>
      </c>
      <c r="AJ71" s="4">
        <v>209.18374900000001</v>
      </c>
      <c r="AK71" s="4">
        <v>575</v>
      </c>
      <c r="AL71" s="4">
        <v>4</v>
      </c>
      <c r="AM71" s="4">
        <v>197</v>
      </c>
      <c r="AN71" s="4">
        <v>70</v>
      </c>
      <c r="AO71" s="4">
        <v>9.939546</v>
      </c>
      <c r="AP71" s="4">
        <v>50</v>
      </c>
      <c r="AQ71" s="4">
        <v>0</v>
      </c>
      <c r="AR71" s="4">
        <v>294</v>
      </c>
      <c r="AS71" s="4">
        <v>112557</v>
      </c>
      <c r="AT71" s="4">
        <v>9.2999999999999999E-2</v>
      </c>
      <c r="AU71" s="4">
        <v>4.5789999999999997</v>
      </c>
      <c r="AV71" s="4">
        <v>31394</v>
      </c>
      <c r="AW71" s="4">
        <v>0</v>
      </c>
      <c r="AX71" s="4">
        <v>0.55000000000000004</v>
      </c>
      <c r="AY71">
        <v>0.79521739130434788</v>
      </c>
      <c r="AZ71" t="s">
        <v>70</v>
      </c>
      <c r="BA71" t="s">
        <v>541</v>
      </c>
      <c r="BB71">
        <v>1</v>
      </c>
      <c r="BC71" t="s">
        <v>546</v>
      </c>
      <c r="BD71">
        <v>9</v>
      </c>
      <c r="BE71">
        <v>33827.499000000003</v>
      </c>
      <c r="BF71">
        <v>0.12716860918390685</v>
      </c>
      <c r="BG71">
        <v>0.10112668965102854</v>
      </c>
      <c r="BH71">
        <v>282351.07299999997</v>
      </c>
      <c r="BI71">
        <v>1.5235628305899871E-2</v>
      </c>
      <c r="BJ71">
        <v>1.2115636596300376E-2</v>
      </c>
      <c r="BK71">
        <v>1</v>
      </c>
      <c r="BL71" t="s">
        <v>70</v>
      </c>
      <c r="BM71">
        <v>0</v>
      </c>
      <c r="BN71" t="s">
        <v>512</v>
      </c>
    </row>
    <row r="72" spans="1:66">
      <c r="A72" s="141" t="str">
        <f t="shared" si="55"/>
        <v>해성운수</v>
      </c>
      <c r="B72" s="141" t="str">
        <f t="shared" si="54"/>
        <v>593</v>
      </c>
      <c r="C72" s="142" t="str">
        <f t="shared" si="56"/>
        <v>71바6506</v>
      </c>
      <c r="D72" s="116" t="str">
        <f t="shared" si="57"/>
        <v>중형</v>
      </c>
      <c r="E72" s="112" t="str">
        <f t="shared" si="58"/>
        <v>C</v>
      </c>
      <c r="F72" s="162">
        <f t="shared" si="59"/>
        <v>0.87968749999999996</v>
      </c>
      <c r="G72" s="163">
        <f t="shared" si="60"/>
        <v>2.8149999999999999</v>
      </c>
      <c r="H72" s="164">
        <f t="shared" si="61"/>
        <v>3.2</v>
      </c>
      <c r="I72" s="165">
        <f t="shared" si="62"/>
        <v>2469.5479999999998</v>
      </c>
      <c r="J72" s="166">
        <f t="shared" si="63"/>
        <v>1.2628510796288527E-2</v>
      </c>
      <c r="K72" s="166">
        <f t="shared" si="64"/>
        <v>0.55063522361460326</v>
      </c>
      <c r="L72" s="166">
        <f t="shared" si="65"/>
        <v>0.52843678276348549</v>
      </c>
      <c r="M72" s="167">
        <f t="shared" si="66"/>
        <v>13.321999999999999</v>
      </c>
      <c r="N72" s="168">
        <f t="shared" si="67"/>
        <v>0.20200000000000001</v>
      </c>
      <c r="O72" s="168">
        <f t="shared" si="68"/>
        <v>3.968</v>
      </c>
      <c r="P72" s="169">
        <f t="shared" si="69"/>
        <v>0</v>
      </c>
      <c r="Q72" s="170">
        <f t="shared" si="70"/>
        <v>69</v>
      </c>
      <c r="R72" s="171">
        <f t="shared" si="71"/>
        <v>20.281813253637551</v>
      </c>
      <c r="S72" s="143">
        <f t="shared" si="72"/>
        <v>5</v>
      </c>
      <c r="T72" s="143">
        <f t="shared" si="73"/>
        <v>98</v>
      </c>
      <c r="U72" t="s">
        <v>118</v>
      </c>
      <c r="V72" t="s">
        <v>128</v>
      </c>
      <c r="W72" t="s">
        <v>118</v>
      </c>
      <c r="X72" s="4" t="s">
        <v>128</v>
      </c>
      <c r="Y72" s="4" t="s">
        <v>279</v>
      </c>
      <c r="Z72" s="4" t="s">
        <v>204</v>
      </c>
      <c r="AA72" s="4" t="s">
        <v>203</v>
      </c>
      <c r="AB72" s="4">
        <v>534</v>
      </c>
      <c r="AC72" s="4">
        <v>2469.5479999999998</v>
      </c>
      <c r="AD72" s="4">
        <v>877.375</v>
      </c>
      <c r="AE72" s="4">
        <v>2.8149999999999999</v>
      </c>
      <c r="AF72" s="4">
        <v>3.2</v>
      </c>
      <c r="AG72" s="4">
        <v>13.321999999999999</v>
      </c>
      <c r="AH72" s="4">
        <v>278.79914400000001</v>
      </c>
      <c r="AI72" s="4">
        <v>3.5208179999999998</v>
      </c>
      <c r="AJ72" s="4">
        <v>153.51662899999999</v>
      </c>
      <c r="AK72" s="4">
        <v>1305</v>
      </c>
      <c r="AL72" s="4">
        <v>5</v>
      </c>
      <c r="AM72" s="4">
        <v>98</v>
      </c>
      <c r="AN72" s="4">
        <v>69</v>
      </c>
      <c r="AO72" s="4">
        <v>8.8578030000000005</v>
      </c>
      <c r="AP72" s="4">
        <v>112.3</v>
      </c>
      <c r="AQ72" s="4">
        <v>0</v>
      </c>
      <c r="AR72" s="4">
        <v>322</v>
      </c>
      <c r="AS72" s="4">
        <v>138862</v>
      </c>
      <c r="AT72" s="4">
        <v>0.20200000000000001</v>
      </c>
      <c r="AU72" s="4">
        <v>3.968</v>
      </c>
      <c r="AV72" s="4">
        <v>0</v>
      </c>
      <c r="AW72" s="4">
        <v>0</v>
      </c>
      <c r="AX72" s="4">
        <v>0.94</v>
      </c>
      <c r="AY72">
        <v>0.87968749999999996</v>
      </c>
      <c r="AZ72" t="s">
        <v>69</v>
      </c>
      <c r="BA72" t="s">
        <v>541</v>
      </c>
      <c r="BB72">
        <v>2</v>
      </c>
      <c r="BC72" t="s">
        <v>641</v>
      </c>
      <c r="BD72">
        <v>1</v>
      </c>
      <c r="BE72">
        <v>33827.499000000003</v>
      </c>
      <c r="BF72">
        <v>7.300415558359781E-2</v>
      </c>
      <c r="BG72">
        <v>6.4220843114946191E-2</v>
      </c>
      <c r="BH72">
        <v>282351.07299999997</v>
      </c>
      <c r="BI72">
        <v>8.7463737033505098E-3</v>
      </c>
      <c r="BJ72">
        <v>7.6940756171661514E-3</v>
      </c>
      <c r="BK72">
        <v>1</v>
      </c>
      <c r="BL72" t="s">
        <v>70</v>
      </c>
      <c r="BM72">
        <v>2</v>
      </c>
      <c r="BN72" t="s">
        <v>562</v>
      </c>
    </row>
    <row r="73" spans="1:66">
      <c r="A73" s="144" t="str">
        <f t="shared" ref="A73" si="74">W73</f>
        <v>해성운수</v>
      </c>
      <c r="B73" s="144" t="str">
        <f t="shared" ref="B73" si="75">X73</f>
        <v>예비</v>
      </c>
      <c r="C73" s="145" t="str">
        <f t="shared" ref="C73" si="76">Y73</f>
        <v>71바5812</v>
      </c>
      <c r="D73" s="133" t="str">
        <f t="shared" ref="D73" si="77">Z73</f>
        <v>소형</v>
      </c>
      <c r="E73" s="129" t="str">
        <f t="shared" ref="E73" si="78">AZ73</f>
        <v>D</v>
      </c>
      <c r="F73" s="152">
        <f t="shared" ref="F73" si="79">G73/H73</f>
        <v>0.84659574468085108</v>
      </c>
      <c r="G73" s="153">
        <f t="shared" ref="G73" si="80">AE73</f>
        <v>3.9790000000000001</v>
      </c>
      <c r="H73" s="154">
        <f t="shared" ref="H73" si="81">AF73</f>
        <v>4.7</v>
      </c>
      <c r="I73" s="155">
        <f t="shared" ref="I73" si="82">AC73</f>
        <v>1345.4649999999999</v>
      </c>
      <c r="J73" s="156">
        <f t="shared" ref="J73" si="83">AI73/AH73</f>
        <v>5.5244477277723532E-2</v>
      </c>
      <c r="K73" s="156">
        <f t="shared" ref="K73" si="84">AJ73/AH73</f>
        <v>0.43810412807478266</v>
      </c>
      <c r="L73" s="156">
        <f t="shared" ref="L73" si="85">AK73/AC73</f>
        <v>0.4325642064267744</v>
      </c>
      <c r="M73" s="157">
        <f t="shared" ref="M73" si="86">AG73</f>
        <v>5.0599999999999996</v>
      </c>
      <c r="N73" s="158">
        <f t="shared" ref="N73" si="87">IF(AW73=0,AT73,"속도계이상")</f>
        <v>0.89200000000000002</v>
      </c>
      <c r="O73" s="158">
        <f t="shared" ref="O73" si="88">IF(AW73=0,AU73,"속도계이상")</f>
        <v>2.75</v>
      </c>
      <c r="P73" s="159">
        <f t="shared" ref="P73" si="89">AQ73/60</f>
        <v>0</v>
      </c>
      <c r="Q73" s="160">
        <f t="shared" ref="Q73" si="90">AN73</f>
        <v>75</v>
      </c>
      <c r="R73" s="161">
        <f t="shared" ref="R73" si="91">AC73/(AH73-AI73-AJ73)</f>
        <v>18.856435293471645</v>
      </c>
      <c r="S73" s="146">
        <f t="shared" ref="S73" si="92">IF(AW73=0,AL73,"속도계이상")</f>
        <v>12</v>
      </c>
      <c r="T73" s="146">
        <f t="shared" ref="T73" si="93">IF(AW73=0,AM73,"속도계이상")</f>
        <v>37</v>
      </c>
      <c r="U73" t="s">
        <v>118</v>
      </c>
      <c r="V73" t="s">
        <v>91</v>
      </c>
      <c r="W73" t="s">
        <v>118</v>
      </c>
      <c r="X73" s="4" t="s">
        <v>91</v>
      </c>
      <c r="Y73" s="4" t="s">
        <v>280</v>
      </c>
      <c r="Z73" s="4" t="s">
        <v>202</v>
      </c>
      <c r="AA73" s="4" t="s">
        <v>203</v>
      </c>
      <c r="AB73" s="4">
        <v>534</v>
      </c>
      <c r="AC73" s="4">
        <v>1345.4649999999999</v>
      </c>
      <c r="AD73" s="4">
        <v>338.14400000000001</v>
      </c>
      <c r="AE73" s="4">
        <v>3.9790000000000001</v>
      </c>
      <c r="AF73" s="4">
        <v>4.7</v>
      </c>
      <c r="AG73" s="4">
        <v>5.0599999999999996</v>
      </c>
      <c r="AH73" s="4">
        <v>140.83271999999999</v>
      </c>
      <c r="AI73" s="4">
        <v>7.7802300000000004</v>
      </c>
      <c r="AJ73" s="4">
        <v>61.699396</v>
      </c>
      <c r="AK73" s="4">
        <v>582</v>
      </c>
      <c r="AL73" s="4">
        <v>12</v>
      </c>
      <c r="AM73" s="4">
        <v>37</v>
      </c>
      <c r="AN73" s="4">
        <v>75</v>
      </c>
      <c r="AO73" s="4">
        <v>9.5536390000000004</v>
      </c>
      <c r="AP73" s="4">
        <v>118.5</v>
      </c>
      <c r="AQ73" s="4">
        <v>0</v>
      </c>
      <c r="AR73" s="4">
        <v>82</v>
      </c>
      <c r="AS73" s="4">
        <v>28056</v>
      </c>
      <c r="AT73" s="4">
        <v>0.89200000000000002</v>
      </c>
      <c r="AU73" s="4">
        <v>2.75</v>
      </c>
      <c r="AV73" s="4">
        <v>6853</v>
      </c>
      <c r="AW73" s="4">
        <v>0</v>
      </c>
      <c r="AX73" s="4">
        <v>0.81</v>
      </c>
      <c r="AY73">
        <v>0.84659574468085108</v>
      </c>
      <c r="AZ73" t="s">
        <v>67</v>
      </c>
      <c r="BA73" t="s">
        <v>148</v>
      </c>
      <c r="BB73">
        <v>1</v>
      </c>
      <c r="BC73" t="s">
        <v>642</v>
      </c>
      <c r="BD73">
        <v>7</v>
      </c>
      <c r="BE73">
        <v>1345.4649999999999</v>
      </c>
      <c r="BF73">
        <v>1</v>
      </c>
      <c r="BG73">
        <v>0.84659574468085108</v>
      </c>
      <c r="BH73">
        <v>282351.07299999997</v>
      </c>
      <c r="BI73">
        <v>4.7652200705467131E-3</v>
      </c>
      <c r="BJ73">
        <v>4.0342150341926321E-3</v>
      </c>
      <c r="BK73">
        <v>1</v>
      </c>
      <c r="BL73" t="s">
        <v>513</v>
      </c>
      <c r="BM73">
        <v>2</v>
      </c>
      <c r="BN73" t="s">
        <v>562</v>
      </c>
    </row>
  </sheetData>
  <sortState xmlns:xlrd2="http://schemas.microsoft.com/office/spreadsheetml/2017/richdata2" ref="U5:AX50">
    <sortCondition ref="Y5:Y50"/>
    <sortCondition ref="U5:U50"/>
  </sortState>
  <phoneticPr fontId="3" type="noConversion"/>
  <conditionalFormatting sqref="E1 E2:H3 E4 E5:H1048576">
    <cfRule type="containsText" dxfId="39" priority="1" operator="containsText" text="F">
      <formula>NOT(ISERROR(SEARCH("F",E1)))</formula>
    </cfRule>
    <cfRule type="containsText" dxfId="38" priority="2" operator="containsText" text="D">
      <formula>NOT(ISERROR(SEARCH("D",E1)))</formula>
    </cfRule>
    <cfRule type="containsText" dxfId="37" priority="3" operator="containsText" text="C">
      <formula>NOT(ISERROR(SEARCH("C",E1)))</formula>
    </cfRule>
    <cfRule type="containsText" dxfId="36" priority="4" operator="containsText" text="B">
      <formula>NOT(ISERROR(SEARCH("B",E1)))</formula>
    </cfRule>
    <cfRule type="containsText" dxfId="35" priority="5" operator="containsText" text="A">
      <formula>NOT(ISERROR(SEARCH("A",E1)))</formula>
    </cfRule>
    <cfRule type="containsText" dxfId="34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68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2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0"/>
      <c r="R1" s="220"/>
    </row>
    <row r="2" spans="1:68" ht="45" customHeight="1">
      <c r="A2" s="10" t="s">
        <v>32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1"/>
      <c r="R2" s="221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165</v>
      </c>
      <c r="B3" s="35"/>
      <c r="E3" s="11"/>
      <c r="F3" s="8"/>
      <c r="G3" s="11"/>
      <c r="H3" s="11"/>
      <c r="X3" s="11"/>
      <c r="Y3" s="11"/>
    </row>
    <row r="4" spans="1:68" ht="27">
      <c r="A4" s="122" t="s">
        <v>38</v>
      </c>
      <c r="B4" s="123" t="s">
        <v>49</v>
      </c>
      <c r="C4" s="124" t="s">
        <v>149</v>
      </c>
      <c r="D4" s="124" t="s">
        <v>166</v>
      </c>
      <c r="E4" s="125" t="s">
        <v>155</v>
      </c>
      <c r="F4" s="123" t="s">
        <v>159</v>
      </c>
      <c r="G4" s="125" t="s">
        <v>157</v>
      </c>
      <c r="H4" s="125" t="s">
        <v>161</v>
      </c>
      <c r="I4" s="126" t="s">
        <v>163</v>
      </c>
      <c r="J4" s="125" t="s">
        <v>11</v>
      </c>
      <c r="K4" s="125" t="s">
        <v>12</v>
      </c>
      <c r="L4" s="125" t="s">
        <v>13</v>
      </c>
      <c r="M4" s="125" t="s">
        <v>73</v>
      </c>
      <c r="N4" s="125" t="s">
        <v>6</v>
      </c>
      <c r="O4" s="125" t="s">
        <v>7</v>
      </c>
      <c r="P4" s="125" t="s">
        <v>190</v>
      </c>
      <c r="Q4" s="223" t="s">
        <v>43</v>
      </c>
      <c r="R4" s="223" t="s">
        <v>44</v>
      </c>
      <c r="S4" s="13"/>
      <c r="T4" s="13" t="s">
        <v>42</v>
      </c>
      <c r="U4" s="13" t="s">
        <v>168</v>
      </c>
      <c r="V4" s="13" t="s">
        <v>169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205</v>
      </c>
      <c r="AN4" s="13" t="s">
        <v>206</v>
      </c>
      <c r="AO4" t="s">
        <v>207</v>
      </c>
      <c r="AP4" t="s">
        <v>37</v>
      </c>
      <c r="AQ4" t="s">
        <v>31</v>
      </c>
      <c r="AR4" t="s">
        <v>0</v>
      </c>
      <c r="AS4" t="s">
        <v>9</v>
      </c>
      <c r="AT4" t="s">
        <v>151</v>
      </c>
      <c r="AU4" t="s">
        <v>30</v>
      </c>
      <c r="AV4" t="s">
        <v>152</v>
      </c>
      <c r="AW4" t="s">
        <v>160</v>
      </c>
      <c r="AX4" t="s">
        <v>170</v>
      </c>
      <c r="AY4" t="s">
        <v>171</v>
      </c>
      <c r="AZ4" t="s">
        <v>172</v>
      </c>
      <c r="BA4" t="s">
        <v>173</v>
      </c>
      <c r="BB4" t="s">
        <v>174</v>
      </c>
      <c r="BC4" t="s">
        <v>65</v>
      </c>
      <c r="BF4" t="s">
        <v>0</v>
      </c>
      <c r="BG4" t="s">
        <v>179</v>
      </c>
      <c r="BH4" t="s">
        <v>74</v>
      </c>
      <c r="BI4" t="s">
        <v>175</v>
      </c>
      <c r="BJ4" t="s">
        <v>176</v>
      </c>
      <c r="BK4" t="s">
        <v>180</v>
      </c>
      <c r="BL4" t="s">
        <v>181</v>
      </c>
      <c r="BM4" t="s">
        <v>177</v>
      </c>
      <c r="BN4" t="s">
        <v>65</v>
      </c>
      <c r="BO4" t="s">
        <v>178</v>
      </c>
      <c r="BP4" t="s">
        <v>182</v>
      </c>
    </row>
    <row r="5" spans="1:68" ht="16.5">
      <c r="A5" s="127" t="str">
        <f>BF5</f>
        <v>해성운수</v>
      </c>
      <c r="B5" s="128">
        <f>IF(BH5="null", E5, BH5)</f>
        <v>502</v>
      </c>
      <c r="C5" s="129" t="str">
        <f>BN5</f>
        <v>C</v>
      </c>
      <c r="D5" s="130">
        <f>BM5</f>
        <v>0.88627589525248196</v>
      </c>
      <c r="E5" s="131">
        <f>U5</f>
        <v>502</v>
      </c>
      <c r="F5" s="132" t="str">
        <f>BG5</f>
        <v>557</v>
      </c>
      <c r="G5" s="133" t="str">
        <f>BK5</f>
        <v>70바3890</v>
      </c>
      <c r="H5" s="134">
        <f>BJ5</f>
        <v>4</v>
      </c>
      <c r="I5" s="135">
        <f>BP5</f>
        <v>669.16399999999999</v>
      </c>
      <c r="J5" s="136">
        <f>AB5/AA5</f>
        <v>1.1436437455658871E-2</v>
      </c>
      <c r="K5" s="136">
        <f>AC5/AA5</f>
        <v>0.5450378842177126</v>
      </c>
      <c r="L5" s="136">
        <f>AD5/I5</f>
        <v>0.29140838419281373</v>
      </c>
      <c r="M5" s="137">
        <f>Z5</f>
        <v>9.5299999999999994</v>
      </c>
      <c r="N5" s="138">
        <f>AE5*100/W5</f>
        <v>1.0460813791536903</v>
      </c>
      <c r="O5" s="138">
        <f>AF5*100/W5</f>
        <v>0.89664118213173449</v>
      </c>
      <c r="P5" s="224">
        <f>AK5</f>
        <v>137</v>
      </c>
      <c r="Q5" s="225">
        <f>AE5</f>
        <v>7</v>
      </c>
      <c r="R5" s="225">
        <f>AF5</f>
        <v>6</v>
      </c>
      <c r="T5">
        <v>534</v>
      </c>
      <c r="U5">
        <v>502</v>
      </c>
      <c r="V5" t="s">
        <v>547</v>
      </c>
      <c r="W5">
        <v>669.16399999999999</v>
      </c>
      <c r="X5">
        <v>185.82499999999999</v>
      </c>
      <c r="Y5">
        <v>3.601</v>
      </c>
      <c r="Z5">
        <v>9.5299999999999994</v>
      </c>
      <c r="AA5">
        <v>85.714716999999993</v>
      </c>
      <c r="AB5">
        <v>0.980271</v>
      </c>
      <c r="AC5">
        <v>46.717768</v>
      </c>
      <c r="AD5" s="1">
        <v>195</v>
      </c>
      <c r="AE5">
        <v>7</v>
      </c>
      <c r="AF5">
        <v>6</v>
      </c>
      <c r="AG5">
        <v>74</v>
      </c>
      <c r="AH5">
        <v>7.8068739999999996</v>
      </c>
      <c r="AI5">
        <v>107.9</v>
      </c>
      <c r="AJ5">
        <v>0</v>
      </c>
      <c r="AK5">
        <v>137</v>
      </c>
      <c r="AL5">
        <v>46591</v>
      </c>
      <c r="AM5" t="s">
        <v>643</v>
      </c>
      <c r="AN5" t="s">
        <v>644</v>
      </c>
      <c r="AO5">
        <v>242.40600000000001</v>
      </c>
      <c r="AR5" t="s">
        <v>118</v>
      </c>
      <c r="AS5" t="s">
        <v>122</v>
      </c>
      <c r="AT5" t="s">
        <v>251</v>
      </c>
      <c r="AU5" t="s">
        <v>547</v>
      </c>
      <c r="AV5" t="s">
        <v>203</v>
      </c>
      <c r="AW5">
        <v>4</v>
      </c>
      <c r="BB5">
        <v>0.88627589525248196</v>
      </c>
      <c r="BC5" t="s">
        <v>69</v>
      </c>
      <c r="BF5" t="s">
        <v>118</v>
      </c>
      <c r="BG5" t="s">
        <v>122</v>
      </c>
      <c r="BH5" t="s">
        <v>547</v>
      </c>
      <c r="BI5">
        <v>502</v>
      </c>
      <c r="BJ5">
        <v>4</v>
      </c>
      <c r="BK5" t="s">
        <v>251</v>
      </c>
      <c r="BL5" t="s">
        <v>250</v>
      </c>
      <c r="BM5">
        <v>0.88627589525248196</v>
      </c>
      <c r="BN5" t="s">
        <v>69</v>
      </c>
      <c r="BO5" t="s">
        <v>186</v>
      </c>
      <c r="BP5">
        <v>669.16399999999999</v>
      </c>
    </row>
    <row r="6" spans="1:68" ht="16.5">
      <c r="A6" s="110" t="str">
        <f t="shared" ref="A6:A7" si="0">BF6</f>
        <v>해성운수</v>
      </c>
      <c r="B6" s="111">
        <f t="shared" ref="B6:B69" si="1">IF(BH6="null", E6, BH6)</f>
        <v>1987</v>
      </c>
      <c r="C6" s="112" t="str">
        <f t="shared" ref="C6:C7" si="2">BN6</f>
        <v>F</v>
      </c>
      <c r="D6" s="113">
        <f t="shared" ref="D6:D7" si="3">BM6</f>
        <v>0.78104661833708711</v>
      </c>
      <c r="E6" s="114">
        <f t="shared" ref="E6:E7" si="4">U6</f>
        <v>1987</v>
      </c>
      <c r="F6" s="115" t="str">
        <f t="shared" ref="F6:F7" si="5">BG6</f>
        <v>593</v>
      </c>
      <c r="G6" s="116" t="str">
        <f t="shared" ref="G6:G7" si="6">BK6</f>
        <v>70바3804</v>
      </c>
      <c r="H6" s="117">
        <f t="shared" ref="H6:H7" si="7">BJ6</f>
        <v>8</v>
      </c>
      <c r="I6" s="118">
        <f t="shared" ref="I6:I7" si="8">BP6</f>
        <v>1192.6160000000002</v>
      </c>
      <c r="J6" s="119">
        <f t="shared" ref="J6:J7" si="9">AB6/AA6</f>
        <v>1.385096754792238E-2</v>
      </c>
      <c r="K6" s="119">
        <f t="shared" ref="K6:K7" si="10">AC6/AA6</f>
        <v>0.47964302704813067</v>
      </c>
      <c r="L6" s="119">
        <f t="shared" ref="L6:L7" si="11">AD6/I6</f>
        <v>0.16602158616017224</v>
      </c>
      <c r="M6" s="120">
        <f t="shared" ref="M6:M7" si="12">Z6</f>
        <v>9.9269999999999996</v>
      </c>
      <c r="N6" s="121">
        <f t="shared" ref="N6:N7" si="13">AE6*100/W6</f>
        <v>1.0061914312737712</v>
      </c>
      <c r="O6" s="121">
        <f t="shared" ref="O6:O7" si="14">AF6*100/W6</f>
        <v>12.828940748740584</v>
      </c>
      <c r="P6" s="226">
        <f t="shared" ref="P6:P7" si="15">AK6</f>
        <v>95</v>
      </c>
      <c r="Q6" s="227">
        <f t="shared" ref="Q6:Q7" si="16">AE6</f>
        <v>12</v>
      </c>
      <c r="R6" s="227">
        <f t="shared" ref="R6:R7" si="17">AF6</f>
        <v>153</v>
      </c>
      <c r="T6">
        <v>534</v>
      </c>
      <c r="U6">
        <v>1987</v>
      </c>
      <c r="V6" t="s">
        <v>547</v>
      </c>
      <c r="W6">
        <v>1192.616</v>
      </c>
      <c r="X6">
        <v>659.22299999999996</v>
      </c>
      <c r="Y6">
        <v>1.8089999999999999</v>
      </c>
      <c r="Z6">
        <v>9.9269999999999996</v>
      </c>
      <c r="AA6">
        <v>122.41274799999999</v>
      </c>
      <c r="AB6">
        <v>1.695535</v>
      </c>
      <c r="AC6">
        <v>58.714421000000002</v>
      </c>
      <c r="AD6" s="1">
        <v>198</v>
      </c>
      <c r="AE6">
        <v>12</v>
      </c>
      <c r="AF6">
        <v>153</v>
      </c>
      <c r="AG6">
        <v>67</v>
      </c>
      <c r="AH6">
        <v>9.7425800000000002</v>
      </c>
      <c r="AI6">
        <v>70.8</v>
      </c>
      <c r="AJ6">
        <v>0</v>
      </c>
      <c r="AK6">
        <v>95</v>
      </c>
      <c r="AL6">
        <v>23260</v>
      </c>
      <c r="AM6" t="s">
        <v>645</v>
      </c>
      <c r="AN6" t="s">
        <v>646</v>
      </c>
      <c r="AO6">
        <v>342.62400000000002</v>
      </c>
      <c r="AR6" t="s">
        <v>118</v>
      </c>
      <c r="AS6" t="s">
        <v>128</v>
      </c>
      <c r="AT6" t="s">
        <v>272</v>
      </c>
      <c r="AU6" t="s">
        <v>547</v>
      </c>
      <c r="AV6" t="s">
        <v>48</v>
      </c>
      <c r="AW6">
        <v>8</v>
      </c>
      <c r="BB6">
        <v>0.78104661833708711</v>
      </c>
      <c r="BC6" t="s">
        <v>70</v>
      </c>
      <c r="BF6" t="s">
        <v>118</v>
      </c>
      <c r="BG6" s="5" t="s">
        <v>128</v>
      </c>
      <c r="BH6" t="s">
        <v>547</v>
      </c>
      <c r="BI6">
        <v>1987</v>
      </c>
      <c r="BJ6">
        <v>8</v>
      </c>
      <c r="BK6" t="s">
        <v>272</v>
      </c>
      <c r="BL6" t="s">
        <v>277</v>
      </c>
      <c r="BM6">
        <v>0.78104661833708711</v>
      </c>
      <c r="BN6" t="s">
        <v>70</v>
      </c>
      <c r="BO6" t="s">
        <v>201</v>
      </c>
      <c r="BP6">
        <v>1192.6160000000002</v>
      </c>
    </row>
    <row r="7" spans="1:68" ht="16.5">
      <c r="A7" s="127" t="str">
        <f t="shared" si="0"/>
        <v>해성운수</v>
      </c>
      <c r="B7" s="128">
        <f t="shared" si="1"/>
        <v>2637</v>
      </c>
      <c r="C7" s="129" t="str">
        <f t="shared" si="2"/>
        <v>C</v>
      </c>
      <c r="D7" s="130">
        <f t="shared" si="3"/>
        <v>0.86683054259580739</v>
      </c>
      <c r="E7" s="131">
        <f t="shared" si="4"/>
        <v>2637</v>
      </c>
      <c r="F7" s="132" t="str">
        <f t="shared" si="5"/>
        <v>557</v>
      </c>
      <c r="G7" s="133" t="str">
        <f t="shared" si="6"/>
        <v>70바3892</v>
      </c>
      <c r="H7" s="134">
        <f t="shared" si="7"/>
        <v>5</v>
      </c>
      <c r="I7" s="135">
        <f t="shared" si="8"/>
        <v>1128.8810000000001</v>
      </c>
      <c r="J7" s="136">
        <f t="shared" si="9"/>
        <v>1.5420201668889501E-2</v>
      </c>
      <c r="K7" s="136">
        <f t="shared" si="10"/>
        <v>0.53950478347197772</v>
      </c>
      <c r="L7" s="136">
        <f t="shared" si="11"/>
        <v>0.36584901331495523</v>
      </c>
      <c r="M7" s="137">
        <f t="shared" si="12"/>
        <v>10.191000000000001</v>
      </c>
      <c r="N7" s="138">
        <f t="shared" si="13"/>
        <v>0</v>
      </c>
      <c r="O7" s="138">
        <f t="shared" si="14"/>
        <v>1.7716659240433668</v>
      </c>
      <c r="P7" s="224">
        <f t="shared" si="15"/>
        <v>226</v>
      </c>
      <c r="Q7" s="225">
        <f t="shared" si="16"/>
        <v>0</v>
      </c>
      <c r="R7" s="225">
        <f t="shared" si="17"/>
        <v>20</v>
      </c>
      <c r="T7">
        <v>534</v>
      </c>
      <c r="U7">
        <v>2637</v>
      </c>
      <c r="V7" t="s">
        <v>547</v>
      </c>
      <c r="W7">
        <v>1128.8810000000001</v>
      </c>
      <c r="X7">
        <v>318.339</v>
      </c>
      <c r="Y7">
        <v>3.5459999999999998</v>
      </c>
      <c r="Z7">
        <v>10.191000000000001</v>
      </c>
      <c r="AA7">
        <v>140.61554100000001</v>
      </c>
      <c r="AB7">
        <v>2.16832</v>
      </c>
      <c r="AC7">
        <v>75.862757000000002</v>
      </c>
      <c r="AD7" s="1">
        <v>413</v>
      </c>
      <c r="AE7">
        <v>0</v>
      </c>
      <c r="AF7">
        <v>20</v>
      </c>
      <c r="AG7">
        <v>72</v>
      </c>
      <c r="AH7">
        <v>8.0281380000000002</v>
      </c>
      <c r="AI7">
        <v>168.4</v>
      </c>
      <c r="AJ7">
        <v>0</v>
      </c>
      <c r="AK7">
        <v>226</v>
      </c>
      <c r="AL7">
        <v>70067</v>
      </c>
      <c r="AM7" t="s">
        <v>647</v>
      </c>
      <c r="AN7" t="s">
        <v>648</v>
      </c>
      <c r="AO7">
        <v>469.59</v>
      </c>
      <c r="AR7" t="s">
        <v>118</v>
      </c>
      <c r="AS7" t="s">
        <v>122</v>
      </c>
      <c r="AT7" t="s">
        <v>253</v>
      </c>
      <c r="AU7" t="s">
        <v>547</v>
      </c>
      <c r="AV7" t="s">
        <v>203</v>
      </c>
      <c r="AW7">
        <v>5</v>
      </c>
      <c r="BB7">
        <v>0.86683054259580739</v>
      </c>
      <c r="BC7" t="s">
        <v>69</v>
      </c>
      <c r="BF7" t="s">
        <v>118</v>
      </c>
      <c r="BG7" t="s">
        <v>122</v>
      </c>
      <c r="BH7" t="s">
        <v>547</v>
      </c>
      <c r="BI7">
        <v>2637</v>
      </c>
      <c r="BJ7">
        <v>5</v>
      </c>
      <c r="BK7" t="s">
        <v>253</v>
      </c>
      <c r="BL7" t="s">
        <v>251</v>
      </c>
      <c r="BM7">
        <v>0.86683054259580739</v>
      </c>
      <c r="BN7" t="s">
        <v>69</v>
      </c>
      <c r="BO7" t="s">
        <v>186</v>
      </c>
      <c r="BP7">
        <v>1128.8810000000001</v>
      </c>
    </row>
    <row r="8" spans="1:68" ht="16.5">
      <c r="A8" s="110" t="str">
        <f t="shared" ref="A8:A71" si="18">BF8</f>
        <v>해성운수</v>
      </c>
      <c r="B8" s="111">
        <f t="shared" si="1"/>
        <v>2843</v>
      </c>
      <c r="C8" s="112" t="str">
        <f t="shared" ref="C8:C71" si="19">BN8</f>
        <v>B</v>
      </c>
      <c r="D8" s="113">
        <f t="shared" ref="D8:D71" si="20">BM8</f>
        <v>0.90094726678343895</v>
      </c>
      <c r="E8" s="114">
        <f t="shared" ref="E8:E71" si="21">U8</f>
        <v>2843</v>
      </c>
      <c r="F8" s="115" t="str">
        <f t="shared" ref="F8:F71" si="22">BG8</f>
        <v>593</v>
      </c>
      <c r="G8" s="116" t="str">
        <f t="shared" ref="G8:G71" si="23">BK8</f>
        <v>70바3804</v>
      </c>
      <c r="H8" s="117">
        <f t="shared" ref="H8:H71" si="24">BJ8</f>
        <v>6</v>
      </c>
      <c r="I8" s="118">
        <f t="shared" ref="I8:I71" si="25">BP8</f>
        <v>1439.9949999999999</v>
      </c>
      <c r="J8" s="119">
        <f t="shared" ref="J8:J71" si="26">AB8/AA8</f>
        <v>3.8408113328351791E-3</v>
      </c>
      <c r="K8" s="119">
        <f t="shared" ref="K8:K71" si="27">AC8/AA8</f>
        <v>0.486461302937929</v>
      </c>
      <c r="L8" s="119">
        <f t="shared" ref="L8:L71" si="28">AD8/I8</f>
        <v>5.6250195313178174E-2</v>
      </c>
      <c r="M8" s="120">
        <f t="shared" ref="M8:M71" si="29">Z8</f>
        <v>8.3740000000000006</v>
      </c>
      <c r="N8" s="121">
        <f t="shared" ref="N8:N71" si="30">AE8*100/W8</f>
        <v>0</v>
      </c>
      <c r="O8" s="121">
        <f t="shared" ref="O8:O71" si="31">AF8*100/W8</f>
        <v>3.7500130208785452</v>
      </c>
      <c r="P8" s="226">
        <f t="shared" ref="P8:P71" si="32">AK8</f>
        <v>121</v>
      </c>
      <c r="Q8" s="227">
        <f t="shared" ref="Q8:Q71" si="33">AE8</f>
        <v>0</v>
      </c>
      <c r="R8" s="227">
        <f t="shared" ref="R8:R71" si="34">AF8</f>
        <v>54</v>
      </c>
      <c r="T8">
        <v>534</v>
      </c>
      <c r="U8">
        <v>2843</v>
      </c>
      <c r="V8" t="s">
        <v>547</v>
      </c>
      <c r="W8">
        <v>1439.9949999999999</v>
      </c>
      <c r="X8">
        <v>691.15</v>
      </c>
      <c r="Y8">
        <v>2.0830000000000002</v>
      </c>
      <c r="Z8">
        <v>8.3740000000000006</v>
      </c>
      <c r="AA8">
        <v>145.65386100000001</v>
      </c>
      <c r="AB8">
        <v>0.55942899999999995</v>
      </c>
      <c r="AC8">
        <v>70.854967000000002</v>
      </c>
      <c r="AD8" s="1">
        <v>81</v>
      </c>
      <c r="AE8">
        <v>0</v>
      </c>
      <c r="AF8">
        <v>54</v>
      </c>
      <c r="AG8">
        <v>64</v>
      </c>
      <c r="AH8">
        <v>9.8864180000000008</v>
      </c>
      <c r="AI8">
        <v>34.799999999999997</v>
      </c>
      <c r="AJ8">
        <v>0</v>
      </c>
      <c r="AK8">
        <v>121</v>
      </c>
      <c r="AL8">
        <v>41261</v>
      </c>
      <c r="AM8" t="s">
        <v>549</v>
      </c>
      <c r="AN8" t="s">
        <v>649</v>
      </c>
      <c r="AO8">
        <v>453.62099999999998</v>
      </c>
      <c r="AR8" t="s">
        <v>118</v>
      </c>
      <c r="AS8" t="s">
        <v>128</v>
      </c>
      <c r="AT8" t="s">
        <v>272</v>
      </c>
      <c r="AU8" t="s">
        <v>547</v>
      </c>
      <c r="AV8" t="s">
        <v>48</v>
      </c>
      <c r="AW8">
        <v>6</v>
      </c>
      <c r="BB8">
        <v>0.90094726678343895</v>
      </c>
      <c r="BC8" t="s">
        <v>68</v>
      </c>
      <c r="BF8" t="s">
        <v>118</v>
      </c>
      <c r="BG8" s="5" t="s">
        <v>128</v>
      </c>
      <c r="BH8" t="s">
        <v>547</v>
      </c>
      <c r="BI8">
        <v>2843</v>
      </c>
      <c r="BJ8">
        <v>6</v>
      </c>
      <c r="BK8" t="s">
        <v>272</v>
      </c>
      <c r="BL8" t="s">
        <v>278</v>
      </c>
      <c r="BM8">
        <v>0.90094726678343895</v>
      </c>
      <c r="BN8" t="s">
        <v>68</v>
      </c>
      <c r="BO8" t="s">
        <v>184</v>
      </c>
      <c r="BP8">
        <v>1439.9949999999999</v>
      </c>
    </row>
    <row r="9" spans="1:68" ht="16.5">
      <c r="A9" s="127" t="str">
        <f t="shared" si="18"/>
        <v>해성운수</v>
      </c>
      <c r="B9" s="128">
        <f t="shared" si="1"/>
        <v>3137</v>
      </c>
      <c r="C9" s="129" t="str">
        <f t="shared" si="19"/>
        <v>C</v>
      </c>
      <c r="D9" s="130">
        <f t="shared" si="20"/>
        <v>0.85427242252756541</v>
      </c>
      <c r="E9" s="131">
        <f t="shared" si="21"/>
        <v>3137</v>
      </c>
      <c r="F9" s="132" t="str">
        <f t="shared" si="22"/>
        <v>564</v>
      </c>
      <c r="G9" s="133" t="str">
        <f t="shared" si="23"/>
        <v>71바7078</v>
      </c>
      <c r="H9" s="134">
        <f t="shared" si="24"/>
        <v>4</v>
      </c>
      <c r="I9" s="135">
        <f t="shared" si="25"/>
        <v>1915.8870000000002</v>
      </c>
      <c r="J9" s="136">
        <f t="shared" si="26"/>
        <v>2.3375434405599301E-2</v>
      </c>
      <c r="K9" s="136">
        <f t="shared" si="27"/>
        <v>0.45093150976351848</v>
      </c>
      <c r="L9" s="136">
        <f t="shared" si="28"/>
        <v>0.49898558735457776</v>
      </c>
      <c r="M9" s="137">
        <f t="shared" si="29"/>
        <v>4.1520000000000001</v>
      </c>
      <c r="N9" s="138">
        <f t="shared" si="30"/>
        <v>11.235197627126261</v>
      </c>
      <c r="O9" s="138">
        <f t="shared" si="31"/>
        <v>3.6769737688776853</v>
      </c>
      <c r="P9" s="224">
        <f t="shared" si="32"/>
        <v>94</v>
      </c>
      <c r="Q9" s="225">
        <f t="shared" si="33"/>
        <v>220</v>
      </c>
      <c r="R9" s="225">
        <f t="shared" si="34"/>
        <v>72</v>
      </c>
      <c r="T9">
        <v>534</v>
      </c>
      <c r="U9">
        <v>3137</v>
      </c>
      <c r="V9" t="s">
        <v>547</v>
      </c>
      <c r="W9">
        <v>1958.1320000000001</v>
      </c>
      <c r="X9">
        <v>536.28300000000002</v>
      </c>
      <c r="Y9">
        <v>3.6509999999999998</v>
      </c>
      <c r="Z9">
        <v>4.1520000000000001</v>
      </c>
      <c r="AA9">
        <v>205.079654</v>
      </c>
      <c r="AB9">
        <v>4.7938260000000001</v>
      </c>
      <c r="AC9">
        <v>92.476877999999999</v>
      </c>
      <c r="AD9" s="1">
        <v>956</v>
      </c>
      <c r="AE9">
        <v>220</v>
      </c>
      <c r="AF9">
        <v>72</v>
      </c>
      <c r="AG9">
        <v>97</v>
      </c>
      <c r="AH9">
        <v>9.5481529999999992</v>
      </c>
      <c r="AI9">
        <v>132.80000000000001</v>
      </c>
      <c r="AJ9">
        <v>11</v>
      </c>
      <c r="AK9">
        <v>94</v>
      </c>
      <c r="AL9">
        <v>37079</v>
      </c>
      <c r="AM9" t="s">
        <v>650</v>
      </c>
      <c r="AN9" t="s">
        <v>651</v>
      </c>
      <c r="AO9">
        <v>1475.778</v>
      </c>
      <c r="AR9" t="s">
        <v>118</v>
      </c>
      <c r="AS9" t="s">
        <v>124</v>
      </c>
      <c r="AT9" t="s">
        <v>263</v>
      </c>
      <c r="AU9" t="s">
        <v>547</v>
      </c>
      <c r="AV9" t="s">
        <v>203</v>
      </c>
      <c r="AW9">
        <v>4</v>
      </c>
      <c r="BB9">
        <v>0.85427242252756541</v>
      </c>
      <c r="BC9" t="s">
        <v>69</v>
      </c>
      <c r="BF9" t="s">
        <v>118</v>
      </c>
      <c r="BG9" t="s">
        <v>124</v>
      </c>
      <c r="BH9" t="s">
        <v>547</v>
      </c>
      <c r="BI9">
        <v>3137</v>
      </c>
      <c r="BJ9">
        <v>4</v>
      </c>
      <c r="BK9" t="s">
        <v>263</v>
      </c>
      <c r="BL9" t="s">
        <v>631</v>
      </c>
      <c r="BM9">
        <v>0.85427242252756541</v>
      </c>
      <c r="BN9" t="s">
        <v>69</v>
      </c>
      <c r="BO9" t="s">
        <v>186</v>
      </c>
      <c r="BP9">
        <v>1915.8870000000002</v>
      </c>
    </row>
    <row r="10" spans="1:68" ht="16.5">
      <c r="A10" s="110" t="str">
        <f t="shared" si="18"/>
        <v>해성운수</v>
      </c>
      <c r="B10" s="111">
        <f t="shared" si="1"/>
        <v>3604</v>
      </c>
      <c r="C10" s="112" t="str">
        <f t="shared" si="19"/>
        <v>D</v>
      </c>
      <c r="D10" s="113">
        <f t="shared" si="20"/>
        <v>0.81678571428571434</v>
      </c>
      <c r="E10" s="114">
        <f t="shared" si="21"/>
        <v>3604</v>
      </c>
      <c r="F10" s="115" t="str">
        <f t="shared" si="22"/>
        <v>514-1</v>
      </c>
      <c r="G10" s="116" t="str">
        <f t="shared" si="23"/>
        <v>71바5768</v>
      </c>
      <c r="H10" s="117">
        <f t="shared" si="24"/>
        <v>1</v>
      </c>
      <c r="I10" s="118">
        <f t="shared" si="25"/>
        <v>1033.7619999999999</v>
      </c>
      <c r="J10" s="119">
        <f t="shared" si="26"/>
        <v>1.2596502128334609E-2</v>
      </c>
      <c r="K10" s="119">
        <f t="shared" si="27"/>
        <v>0.405143206886934</v>
      </c>
      <c r="L10" s="119">
        <f t="shared" si="28"/>
        <v>0.22248834838192932</v>
      </c>
      <c r="M10" s="120">
        <f t="shared" si="29"/>
        <v>10.89</v>
      </c>
      <c r="N10" s="121">
        <f t="shared" si="30"/>
        <v>0</v>
      </c>
      <c r="O10" s="121">
        <f t="shared" si="31"/>
        <v>6.4811823224301151</v>
      </c>
      <c r="P10" s="226">
        <f t="shared" si="32"/>
        <v>4</v>
      </c>
      <c r="Q10" s="227">
        <f t="shared" si="33"/>
        <v>0</v>
      </c>
      <c r="R10" s="227">
        <f t="shared" si="34"/>
        <v>67</v>
      </c>
      <c r="T10">
        <v>534</v>
      </c>
      <c r="U10">
        <v>3604</v>
      </c>
      <c r="V10" t="s">
        <v>547</v>
      </c>
      <c r="W10">
        <v>1033.7619999999999</v>
      </c>
      <c r="X10">
        <v>452.03</v>
      </c>
      <c r="Y10">
        <v>2.2869999999999999</v>
      </c>
      <c r="Z10">
        <v>10.89</v>
      </c>
      <c r="AA10">
        <v>85.933856000000006</v>
      </c>
      <c r="AB10">
        <v>1.0824659999999999</v>
      </c>
      <c r="AC10">
        <v>34.815517999999997</v>
      </c>
      <c r="AD10" s="1">
        <v>230</v>
      </c>
      <c r="AE10">
        <v>0</v>
      </c>
      <c r="AF10">
        <v>67</v>
      </c>
      <c r="AG10">
        <v>65</v>
      </c>
      <c r="AH10">
        <v>12.02974</v>
      </c>
      <c r="AI10">
        <v>1.6</v>
      </c>
      <c r="AJ10">
        <v>0</v>
      </c>
      <c r="AK10">
        <v>4</v>
      </c>
      <c r="AL10">
        <v>391</v>
      </c>
      <c r="AM10" t="s">
        <v>652</v>
      </c>
      <c r="AN10" t="s">
        <v>653</v>
      </c>
      <c r="AO10">
        <v>1033.7619999999999</v>
      </c>
      <c r="AR10" t="s">
        <v>118</v>
      </c>
      <c r="AS10" t="s">
        <v>120</v>
      </c>
      <c r="AT10" t="s">
        <v>245</v>
      </c>
      <c r="AU10" t="s">
        <v>547</v>
      </c>
      <c r="AV10" t="s">
        <v>48</v>
      </c>
      <c r="AW10">
        <v>1</v>
      </c>
      <c r="BB10">
        <v>0.81678571428571434</v>
      </c>
      <c r="BC10" t="s">
        <v>67</v>
      </c>
      <c r="BF10" t="s">
        <v>118</v>
      </c>
      <c r="BG10" t="s">
        <v>120</v>
      </c>
      <c r="BH10" t="s">
        <v>547</v>
      </c>
      <c r="BI10">
        <v>3604</v>
      </c>
      <c r="BJ10">
        <v>1</v>
      </c>
      <c r="BK10" t="s">
        <v>245</v>
      </c>
      <c r="BL10" t="s">
        <v>183</v>
      </c>
      <c r="BM10">
        <v>0.81678571428571434</v>
      </c>
      <c r="BN10" t="s">
        <v>67</v>
      </c>
      <c r="BO10" t="s">
        <v>188</v>
      </c>
      <c r="BP10">
        <v>1033.7619999999999</v>
      </c>
    </row>
    <row r="11" spans="1:68" ht="16.5">
      <c r="A11" s="127" t="str">
        <f t="shared" si="18"/>
        <v>해성운수</v>
      </c>
      <c r="B11" s="128">
        <f t="shared" si="1"/>
        <v>4372</v>
      </c>
      <c r="C11" s="129" t="str">
        <f t="shared" si="19"/>
        <v>C</v>
      </c>
      <c r="D11" s="130">
        <f t="shared" si="20"/>
        <v>0.85510476595983764</v>
      </c>
      <c r="E11" s="131">
        <f t="shared" si="21"/>
        <v>4372</v>
      </c>
      <c r="F11" s="132" t="str">
        <f t="shared" si="22"/>
        <v>514-1</v>
      </c>
      <c r="G11" s="133" t="str">
        <f t="shared" si="23"/>
        <v>71바5819</v>
      </c>
      <c r="H11" s="134">
        <f t="shared" si="24"/>
        <v>3</v>
      </c>
      <c r="I11" s="135">
        <f t="shared" si="25"/>
        <v>807.39699999999993</v>
      </c>
      <c r="J11" s="136">
        <f t="shared" si="26"/>
        <v>1.2081734953874611E-2</v>
      </c>
      <c r="K11" s="136">
        <f t="shared" si="27"/>
        <v>0.35286477946993289</v>
      </c>
      <c r="L11" s="136">
        <f t="shared" si="28"/>
        <v>0.16720399010647799</v>
      </c>
      <c r="M11" s="137">
        <f t="shared" si="29"/>
        <v>8.8949999999999996</v>
      </c>
      <c r="N11" s="138">
        <f t="shared" si="30"/>
        <v>0</v>
      </c>
      <c r="O11" s="138">
        <f t="shared" si="31"/>
        <v>4.0872086470472393</v>
      </c>
      <c r="P11" s="224">
        <f t="shared" si="32"/>
        <v>0</v>
      </c>
      <c r="Q11" s="225">
        <f t="shared" si="33"/>
        <v>0</v>
      </c>
      <c r="R11" s="225">
        <f t="shared" si="34"/>
        <v>33</v>
      </c>
      <c r="T11">
        <v>534</v>
      </c>
      <c r="U11">
        <v>4372</v>
      </c>
      <c r="V11" t="s">
        <v>547</v>
      </c>
      <c r="W11">
        <v>807.39700000000005</v>
      </c>
      <c r="X11">
        <v>336.94400000000002</v>
      </c>
      <c r="Y11">
        <v>2.3959999999999999</v>
      </c>
      <c r="Z11">
        <v>8.8949999999999996</v>
      </c>
      <c r="AA11">
        <v>63.339413</v>
      </c>
      <c r="AB11">
        <v>0.76524999999999999</v>
      </c>
      <c r="AC11">
        <v>22.350248000000001</v>
      </c>
      <c r="AD11" s="1">
        <v>135</v>
      </c>
      <c r="AE11">
        <v>0</v>
      </c>
      <c r="AF11">
        <v>33</v>
      </c>
      <c r="AG11">
        <v>78</v>
      </c>
      <c r="AH11">
        <v>12.74715</v>
      </c>
      <c r="AI11">
        <v>21.1</v>
      </c>
      <c r="AJ11">
        <v>0</v>
      </c>
      <c r="AK11">
        <v>0</v>
      </c>
      <c r="AL11">
        <v>0</v>
      </c>
      <c r="AM11" t="s">
        <v>654</v>
      </c>
      <c r="AN11" t="s">
        <v>655</v>
      </c>
      <c r="AO11">
        <v>608.38300000000004</v>
      </c>
      <c r="AR11" t="s">
        <v>118</v>
      </c>
      <c r="AS11" t="s">
        <v>120</v>
      </c>
      <c r="AT11" t="s">
        <v>565</v>
      </c>
      <c r="AU11" t="s">
        <v>547</v>
      </c>
      <c r="AV11" t="s">
        <v>48</v>
      </c>
      <c r="AW11">
        <v>3</v>
      </c>
      <c r="BB11">
        <v>0.85510476595983764</v>
      </c>
      <c r="BC11" t="s">
        <v>69</v>
      </c>
      <c r="BF11" t="s">
        <v>118</v>
      </c>
      <c r="BG11" t="s">
        <v>120</v>
      </c>
      <c r="BH11" t="s">
        <v>547</v>
      </c>
      <c r="BI11">
        <v>4372</v>
      </c>
      <c r="BJ11">
        <v>3</v>
      </c>
      <c r="BK11" t="s">
        <v>565</v>
      </c>
      <c r="BL11" t="s">
        <v>247</v>
      </c>
      <c r="BM11">
        <v>0.85510476595983764</v>
      </c>
      <c r="BN11" t="s">
        <v>69</v>
      </c>
      <c r="BO11" t="s">
        <v>186</v>
      </c>
      <c r="BP11">
        <v>807.39699999999993</v>
      </c>
    </row>
    <row r="12" spans="1:68" ht="16.5">
      <c r="A12" s="110" t="str">
        <f t="shared" si="18"/>
        <v>해성운수</v>
      </c>
      <c r="B12" s="111">
        <f t="shared" si="1"/>
        <v>4547</v>
      </c>
      <c r="C12" s="112" t="str">
        <f t="shared" si="19"/>
        <v>F</v>
      </c>
      <c r="D12" s="113">
        <f t="shared" si="20"/>
        <v>0.78750000000000009</v>
      </c>
      <c r="E12" s="114">
        <f t="shared" si="21"/>
        <v>4547</v>
      </c>
      <c r="F12" s="115" t="str">
        <f t="shared" si="22"/>
        <v>514-1</v>
      </c>
      <c r="G12" s="116" t="str">
        <f t="shared" si="23"/>
        <v>71바5765</v>
      </c>
      <c r="H12" s="117">
        <f t="shared" si="24"/>
        <v>1</v>
      </c>
      <c r="I12" s="118">
        <f t="shared" si="25"/>
        <v>1130.8869999999999</v>
      </c>
      <c r="J12" s="119">
        <f t="shared" si="26"/>
        <v>2.79553198742548E-2</v>
      </c>
      <c r="K12" s="119">
        <f t="shared" si="27"/>
        <v>0.39669115580831299</v>
      </c>
      <c r="L12" s="119">
        <f t="shared" si="28"/>
        <v>0.22813950465431118</v>
      </c>
      <c r="M12" s="120">
        <f t="shared" si="29"/>
        <v>15.629</v>
      </c>
      <c r="N12" s="121">
        <f t="shared" si="30"/>
        <v>0</v>
      </c>
      <c r="O12" s="121">
        <f t="shared" si="31"/>
        <v>8.9408498916454153</v>
      </c>
      <c r="P12" s="226">
        <f t="shared" si="32"/>
        <v>0</v>
      </c>
      <c r="Q12" s="227">
        <f t="shared" si="33"/>
        <v>0</v>
      </c>
      <c r="R12" s="227">
        <f t="shared" si="34"/>
        <v>105</v>
      </c>
      <c r="T12">
        <v>534</v>
      </c>
      <c r="U12">
        <v>4547</v>
      </c>
      <c r="V12" t="s">
        <v>547</v>
      </c>
      <c r="W12">
        <v>1174.385</v>
      </c>
      <c r="X12">
        <v>536.029</v>
      </c>
      <c r="Y12">
        <v>2.1909999999999998</v>
      </c>
      <c r="Z12">
        <v>15.629</v>
      </c>
      <c r="AA12">
        <v>91.563574000000003</v>
      </c>
      <c r="AB12">
        <v>2.5596890000000001</v>
      </c>
      <c r="AC12">
        <v>36.32246</v>
      </c>
      <c r="AD12" s="1">
        <v>258</v>
      </c>
      <c r="AE12">
        <v>0</v>
      </c>
      <c r="AF12">
        <v>105</v>
      </c>
      <c r="AG12">
        <v>77</v>
      </c>
      <c r="AH12">
        <v>12.825896999999999</v>
      </c>
      <c r="AI12">
        <v>63.6</v>
      </c>
      <c r="AJ12">
        <v>0</v>
      </c>
      <c r="AK12">
        <v>0</v>
      </c>
      <c r="AL12">
        <v>0</v>
      </c>
      <c r="AM12" t="s">
        <v>570</v>
      </c>
      <c r="AN12" t="s">
        <v>656</v>
      </c>
      <c r="AO12">
        <v>1130.8869999999999</v>
      </c>
      <c r="AR12" t="s">
        <v>118</v>
      </c>
      <c r="AS12" t="s">
        <v>120</v>
      </c>
      <c r="AT12" t="s">
        <v>564</v>
      </c>
      <c r="AU12" t="s">
        <v>547</v>
      </c>
      <c r="AV12" t="s">
        <v>48</v>
      </c>
      <c r="AW12">
        <v>1</v>
      </c>
      <c r="BB12">
        <v>0.78750000000000009</v>
      </c>
      <c r="BC12" t="s">
        <v>70</v>
      </c>
      <c r="BF12" t="s">
        <v>118</v>
      </c>
      <c r="BG12" t="s">
        <v>120</v>
      </c>
      <c r="BH12" t="s">
        <v>547</v>
      </c>
      <c r="BI12">
        <v>4547</v>
      </c>
      <c r="BJ12">
        <v>1</v>
      </c>
      <c r="BK12" t="s">
        <v>564</v>
      </c>
      <c r="BL12" t="s">
        <v>183</v>
      </c>
      <c r="BM12">
        <v>0.78750000000000009</v>
      </c>
      <c r="BN12" t="s">
        <v>70</v>
      </c>
      <c r="BO12" t="s">
        <v>201</v>
      </c>
      <c r="BP12">
        <v>1130.8869999999999</v>
      </c>
    </row>
    <row r="13" spans="1:68" ht="16.5">
      <c r="A13" s="127" t="str">
        <f t="shared" si="18"/>
        <v>해성운수</v>
      </c>
      <c r="B13" s="128">
        <f t="shared" si="1"/>
        <v>4774</v>
      </c>
      <c r="C13" s="129" t="str">
        <f t="shared" si="19"/>
        <v>F</v>
      </c>
      <c r="D13" s="130">
        <f t="shared" si="20"/>
        <v>0.71953287685737477</v>
      </c>
      <c r="E13" s="131">
        <f t="shared" si="21"/>
        <v>4774</v>
      </c>
      <c r="F13" s="132" t="str">
        <f t="shared" si="22"/>
        <v>560</v>
      </c>
      <c r="G13" s="133" t="str">
        <f t="shared" si="23"/>
        <v>71바5818</v>
      </c>
      <c r="H13" s="134">
        <f t="shared" si="24"/>
        <v>2</v>
      </c>
      <c r="I13" s="135">
        <f t="shared" si="25"/>
        <v>1586.6479999999999</v>
      </c>
      <c r="J13" s="136">
        <f t="shared" si="26"/>
        <v>2.4470114209164753E-2</v>
      </c>
      <c r="K13" s="136">
        <f t="shared" si="27"/>
        <v>0.50634286922730498</v>
      </c>
      <c r="L13" s="136">
        <f t="shared" si="28"/>
        <v>0.11407697233412831</v>
      </c>
      <c r="M13" s="137">
        <f t="shared" si="29"/>
        <v>10.893000000000001</v>
      </c>
      <c r="N13" s="138">
        <f t="shared" si="30"/>
        <v>0</v>
      </c>
      <c r="O13" s="138">
        <f t="shared" si="31"/>
        <v>1.7647266438428688</v>
      </c>
      <c r="P13" s="224">
        <f t="shared" si="32"/>
        <v>264</v>
      </c>
      <c r="Q13" s="225">
        <f t="shared" si="33"/>
        <v>0</v>
      </c>
      <c r="R13" s="225">
        <f t="shared" si="34"/>
        <v>28</v>
      </c>
      <c r="T13">
        <v>534</v>
      </c>
      <c r="U13">
        <v>4774</v>
      </c>
      <c r="V13" t="s">
        <v>547</v>
      </c>
      <c r="W13">
        <v>1586.6479999999999</v>
      </c>
      <c r="X13">
        <v>847.94299999999998</v>
      </c>
      <c r="Y13">
        <v>1.871</v>
      </c>
      <c r="Z13">
        <v>10.893000000000001</v>
      </c>
      <c r="AA13">
        <v>181.456366</v>
      </c>
      <c r="AB13">
        <v>4.440258</v>
      </c>
      <c r="AC13">
        <v>91.879137</v>
      </c>
      <c r="AD13" s="1">
        <v>181</v>
      </c>
      <c r="AE13">
        <v>0</v>
      </c>
      <c r="AF13">
        <v>28</v>
      </c>
      <c r="AG13">
        <v>65</v>
      </c>
      <c r="AH13">
        <v>8.7439640000000001</v>
      </c>
      <c r="AI13">
        <v>3.2</v>
      </c>
      <c r="AJ13">
        <v>0</v>
      </c>
      <c r="AK13">
        <v>264</v>
      </c>
      <c r="AL13">
        <v>61818</v>
      </c>
      <c r="AM13" t="s">
        <v>571</v>
      </c>
      <c r="AN13" t="s">
        <v>657</v>
      </c>
      <c r="AO13">
        <v>1510.2639999999999</v>
      </c>
      <c r="AR13" t="s">
        <v>118</v>
      </c>
      <c r="AS13" t="s">
        <v>123</v>
      </c>
      <c r="AT13" t="s">
        <v>257</v>
      </c>
      <c r="AU13" t="s">
        <v>547</v>
      </c>
      <c r="AV13" t="s">
        <v>48</v>
      </c>
      <c r="AW13">
        <v>2</v>
      </c>
      <c r="BB13">
        <v>0.71953287685737477</v>
      </c>
      <c r="BC13" t="s">
        <v>70</v>
      </c>
      <c r="BF13" t="s">
        <v>118</v>
      </c>
      <c r="BG13" t="s">
        <v>123</v>
      </c>
      <c r="BH13" t="s">
        <v>547</v>
      </c>
      <c r="BI13">
        <v>4774</v>
      </c>
      <c r="BJ13">
        <v>2</v>
      </c>
      <c r="BK13" t="s">
        <v>257</v>
      </c>
      <c r="BL13" t="s">
        <v>254</v>
      </c>
      <c r="BM13">
        <v>0.71953287685737477</v>
      </c>
      <c r="BN13" t="s">
        <v>70</v>
      </c>
      <c r="BO13" t="s">
        <v>201</v>
      </c>
      <c r="BP13">
        <v>1586.6479999999999</v>
      </c>
    </row>
    <row r="14" spans="1:68" ht="16.5">
      <c r="A14" s="110" t="str">
        <f t="shared" si="18"/>
        <v>해성운수</v>
      </c>
      <c r="B14" s="111">
        <f t="shared" si="1"/>
        <v>5507</v>
      </c>
      <c r="C14" s="112" t="str">
        <f t="shared" si="19"/>
        <v>F</v>
      </c>
      <c r="D14" s="113">
        <f t="shared" si="20"/>
        <v>0.79261253742183158</v>
      </c>
      <c r="E14" s="114">
        <f t="shared" si="21"/>
        <v>5507</v>
      </c>
      <c r="F14" s="115" t="str">
        <f t="shared" si="22"/>
        <v>514-1</v>
      </c>
      <c r="G14" s="116" t="str">
        <f t="shared" si="23"/>
        <v>71바5819</v>
      </c>
      <c r="H14" s="117">
        <f t="shared" si="24"/>
        <v>2</v>
      </c>
      <c r="I14" s="118">
        <f t="shared" si="25"/>
        <v>1008.674</v>
      </c>
      <c r="J14" s="119">
        <f t="shared" si="26"/>
        <v>1.0284979729151775E-2</v>
      </c>
      <c r="K14" s="119">
        <f t="shared" si="27"/>
        <v>0.40572637049163368</v>
      </c>
      <c r="L14" s="119">
        <f t="shared" si="28"/>
        <v>0.12689927568272802</v>
      </c>
      <c r="M14" s="120">
        <f t="shared" si="29"/>
        <v>10.988</v>
      </c>
      <c r="N14" s="121">
        <f t="shared" si="30"/>
        <v>0</v>
      </c>
      <c r="O14" s="121">
        <f t="shared" si="31"/>
        <v>8.1164878333847383</v>
      </c>
      <c r="P14" s="226">
        <f t="shared" si="32"/>
        <v>2</v>
      </c>
      <c r="Q14" s="227">
        <f t="shared" si="33"/>
        <v>0</v>
      </c>
      <c r="R14" s="227">
        <f t="shared" si="34"/>
        <v>85</v>
      </c>
      <c r="T14">
        <v>534</v>
      </c>
      <c r="U14">
        <v>5507</v>
      </c>
      <c r="V14" t="s">
        <v>547</v>
      </c>
      <c r="W14">
        <v>1047.251</v>
      </c>
      <c r="X14">
        <v>471.46699999999998</v>
      </c>
      <c r="Y14">
        <v>2.2210000000000001</v>
      </c>
      <c r="Z14">
        <v>10.988</v>
      </c>
      <c r="AA14">
        <v>83.343576999999996</v>
      </c>
      <c r="AB14">
        <v>0.85718700000000003</v>
      </c>
      <c r="AC14">
        <v>33.814686999999999</v>
      </c>
      <c r="AD14" s="1">
        <v>128</v>
      </c>
      <c r="AE14">
        <v>0</v>
      </c>
      <c r="AF14">
        <v>85</v>
      </c>
      <c r="AG14">
        <v>72</v>
      </c>
      <c r="AH14">
        <v>12.565467</v>
      </c>
      <c r="AI14">
        <v>11.7</v>
      </c>
      <c r="AJ14">
        <v>0</v>
      </c>
      <c r="AK14">
        <v>2</v>
      </c>
      <c r="AL14">
        <v>10</v>
      </c>
      <c r="AM14" t="s">
        <v>658</v>
      </c>
      <c r="AN14" t="s">
        <v>659</v>
      </c>
      <c r="AO14">
        <v>902.72799999999995</v>
      </c>
      <c r="AR14" t="s">
        <v>118</v>
      </c>
      <c r="AS14" t="s">
        <v>120</v>
      </c>
      <c r="AT14" t="s">
        <v>565</v>
      </c>
      <c r="AU14" t="s">
        <v>547</v>
      </c>
      <c r="AV14" t="s">
        <v>48</v>
      </c>
      <c r="AW14">
        <v>2</v>
      </c>
      <c r="BB14">
        <v>0.79261253742183158</v>
      </c>
      <c r="BC14" t="s">
        <v>70</v>
      </c>
      <c r="BF14" t="s">
        <v>118</v>
      </c>
      <c r="BG14" t="s">
        <v>120</v>
      </c>
      <c r="BH14" t="s">
        <v>547</v>
      </c>
      <c r="BI14">
        <v>5507</v>
      </c>
      <c r="BJ14">
        <v>2</v>
      </c>
      <c r="BK14" t="s">
        <v>565</v>
      </c>
      <c r="BL14" t="s">
        <v>245</v>
      </c>
      <c r="BM14">
        <v>0.79261253742183158</v>
      </c>
      <c r="BN14" t="s">
        <v>70</v>
      </c>
      <c r="BO14" t="s">
        <v>201</v>
      </c>
      <c r="BP14">
        <v>1008.674</v>
      </c>
    </row>
    <row r="15" spans="1:68" ht="16.5">
      <c r="A15" s="127" t="str">
        <f t="shared" si="18"/>
        <v>해성운수</v>
      </c>
      <c r="B15" s="128">
        <f t="shared" si="1"/>
        <v>7820</v>
      </c>
      <c r="C15" s="129" t="str">
        <f t="shared" si="19"/>
        <v>F</v>
      </c>
      <c r="D15" s="130">
        <f t="shared" si="20"/>
        <v>0.73964617635498098</v>
      </c>
      <c r="E15" s="131">
        <f t="shared" si="21"/>
        <v>7820</v>
      </c>
      <c r="F15" s="132" t="str">
        <f t="shared" si="22"/>
        <v>579</v>
      </c>
      <c r="G15" s="133" t="str">
        <f t="shared" si="23"/>
        <v>71바5813</v>
      </c>
      <c r="H15" s="134">
        <f t="shared" si="24"/>
        <v>4</v>
      </c>
      <c r="I15" s="135">
        <f t="shared" si="25"/>
        <v>790.55099999999993</v>
      </c>
      <c r="J15" s="136">
        <f t="shared" si="26"/>
        <v>1.3764066106851961E-2</v>
      </c>
      <c r="K15" s="136">
        <f t="shared" si="27"/>
        <v>0.47802865860798682</v>
      </c>
      <c r="L15" s="136">
        <f t="shared" si="28"/>
        <v>0.49585668729784671</v>
      </c>
      <c r="M15" s="137">
        <f t="shared" si="29"/>
        <v>6.351</v>
      </c>
      <c r="N15" s="138">
        <f t="shared" si="30"/>
        <v>0.12649405288210375</v>
      </c>
      <c r="O15" s="138">
        <f t="shared" si="31"/>
        <v>2.9093632162883862</v>
      </c>
      <c r="P15" s="224">
        <f t="shared" si="32"/>
        <v>20</v>
      </c>
      <c r="Q15" s="225">
        <f t="shared" si="33"/>
        <v>1</v>
      </c>
      <c r="R15" s="225">
        <f t="shared" si="34"/>
        <v>23</v>
      </c>
      <c r="T15">
        <v>534</v>
      </c>
      <c r="U15">
        <v>7820</v>
      </c>
      <c r="V15" t="s">
        <v>547</v>
      </c>
      <c r="W15">
        <v>790.55100000000004</v>
      </c>
      <c r="X15">
        <v>195.07599999999999</v>
      </c>
      <c r="Y15">
        <v>4.0529999999999999</v>
      </c>
      <c r="Z15">
        <v>6.351</v>
      </c>
      <c r="AA15">
        <v>78.404156999999998</v>
      </c>
      <c r="AB15">
        <v>1.0791599999999999</v>
      </c>
      <c r="AC15">
        <v>37.479433999999998</v>
      </c>
      <c r="AD15" s="1">
        <v>392</v>
      </c>
      <c r="AE15">
        <v>1</v>
      </c>
      <c r="AF15">
        <v>23</v>
      </c>
      <c r="AG15">
        <v>86</v>
      </c>
      <c r="AH15">
        <v>10.083024</v>
      </c>
      <c r="AI15">
        <v>180.8</v>
      </c>
      <c r="AJ15">
        <v>3</v>
      </c>
      <c r="AK15">
        <v>20</v>
      </c>
      <c r="AL15">
        <v>21351</v>
      </c>
      <c r="AM15" t="s">
        <v>660</v>
      </c>
      <c r="AN15" t="s">
        <v>661</v>
      </c>
      <c r="AO15">
        <v>328.47800000000001</v>
      </c>
      <c r="AR15" t="s">
        <v>118</v>
      </c>
      <c r="AS15" t="s">
        <v>127</v>
      </c>
      <c r="AT15" t="s">
        <v>270</v>
      </c>
      <c r="AU15" t="s">
        <v>547</v>
      </c>
      <c r="AV15" t="s">
        <v>203</v>
      </c>
      <c r="AW15">
        <v>4</v>
      </c>
      <c r="BB15">
        <v>0.73964617635498098</v>
      </c>
      <c r="BC15" t="s">
        <v>70</v>
      </c>
      <c r="BF15" t="s">
        <v>118</v>
      </c>
      <c r="BG15" s="5" t="s">
        <v>127</v>
      </c>
      <c r="BH15" t="s">
        <v>547</v>
      </c>
      <c r="BI15">
        <v>7820</v>
      </c>
      <c r="BJ15">
        <v>4</v>
      </c>
      <c r="BK15" t="s">
        <v>270</v>
      </c>
      <c r="BL15" t="s">
        <v>266</v>
      </c>
      <c r="BM15">
        <v>0.73964617635498098</v>
      </c>
      <c r="BN15" t="s">
        <v>70</v>
      </c>
      <c r="BO15" t="s">
        <v>201</v>
      </c>
      <c r="BP15">
        <v>790.55099999999993</v>
      </c>
    </row>
    <row r="16" spans="1:68" ht="16.5">
      <c r="A16" s="110" t="str">
        <f t="shared" si="18"/>
        <v>해성운수</v>
      </c>
      <c r="B16" s="111">
        <f t="shared" si="1"/>
        <v>7915</v>
      </c>
      <c r="C16" s="112" t="str">
        <f t="shared" si="19"/>
        <v>F</v>
      </c>
      <c r="D16" s="113">
        <f t="shared" si="20"/>
        <v>0.75307762465809469</v>
      </c>
      <c r="E16" s="114">
        <f t="shared" si="21"/>
        <v>7915</v>
      </c>
      <c r="F16" s="115" t="str">
        <f t="shared" si="22"/>
        <v>560</v>
      </c>
      <c r="G16" s="116" t="str">
        <f t="shared" si="23"/>
        <v>71바6854</v>
      </c>
      <c r="H16" s="117">
        <f t="shared" si="24"/>
        <v>5</v>
      </c>
      <c r="I16" s="118">
        <f t="shared" si="25"/>
        <v>1415.4839999999999</v>
      </c>
      <c r="J16" s="119">
        <f t="shared" si="26"/>
        <v>2.3913237845301177E-2</v>
      </c>
      <c r="K16" s="119">
        <f t="shared" si="27"/>
        <v>0.50446638987729864</v>
      </c>
      <c r="L16" s="119">
        <f t="shared" si="28"/>
        <v>0.17591156099256511</v>
      </c>
      <c r="M16" s="120">
        <f t="shared" si="29"/>
        <v>9.1229999999999993</v>
      </c>
      <c r="N16" s="121">
        <f t="shared" si="30"/>
        <v>7.0647213250026139E-2</v>
      </c>
      <c r="O16" s="121">
        <f t="shared" si="31"/>
        <v>2.6139468902509675</v>
      </c>
      <c r="P16" s="226">
        <f t="shared" si="32"/>
        <v>249</v>
      </c>
      <c r="Q16" s="227">
        <f t="shared" si="33"/>
        <v>1</v>
      </c>
      <c r="R16" s="227">
        <f t="shared" si="34"/>
        <v>37</v>
      </c>
      <c r="T16">
        <v>534</v>
      </c>
      <c r="U16">
        <v>7915</v>
      </c>
      <c r="V16" t="s">
        <v>547</v>
      </c>
      <c r="W16">
        <v>1415.4839999999999</v>
      </c>
      <c r="X16">
        <v>723.64700000000005</v>
      </c>
      <c r="Y16">
        <v>1.956</v>
      </c>
      <c r="Z16">
        <v>9.1229999999999993</v>
      </c>
      <c r="AA16">
        <v>166.82914400000001</v>
      </c>
      <c r="AB16">
        <v>3.9894250000000002</v>
      </c>
      <c r="AC16">
        <v>84.159695999999997</v>
      </c>
      <c r="AD16" s="1">
        <v>249</v>
      </c>
      <c r="AE16">
        <v>1</v>
      </c>
      <c r="AF16">
        <v>37</v>
      </c>
      <c r="AG16">
        <v>84</v>
      </c>
      <c r="AH16">
        <v>8.4846319999999995</v>
      </c>
      <c r="AI16">
        <v>69.599999999999994</v>
      </c>
      <c r="AJ16">
        <v>12.2</v>
      </c>
      <c r="AK16">
        <v>249</v>
      </c>
      <c r="AL16">
        <v>82056</v>
      </c>
      <c r="AM16" t="s">
        <v>551</v>
      </c>
      <c r="AN16" t="s">
        <v>662</v>
      </c>
      <c r="AO16">
        <v>401.74900000000002</v>
      </c>
      <c r="AR16" t="s">
        <v>118</v>
      </c>
      <c r="AS16" t="s">
        <v>123</v>
      </c>
      <c r="AT16" t="s">
        <v>258</v>
      </c>
      <c r="AU16" t="s">
        <v>547</v>
      </c>
      <c r="AV16" t="s">
        <v>48</v>
      </c>
      <c r="AW16">
        <v>5</v>
      </c>
      <c r="BB16">
        <v>0.75307762465809469</v>
      </c>
      <c r="BC16" t="s">
        <v>70</v>
      </c>
      <c r="BF16" t="s">
        <v>118</v>
      </c>
      <c r="BG16" t="s">
        <v>123</v>
      </c>
      <c r="BH16" t="s">
        <v>547</v>
      </c>
      <c r="BI16">
        <v>7915</v>
      </c>
      <c r="BJ16">
        <v>5</v>
      </c>
      <c r="BK16" t="s">
        <v>258</v>
      </c>
      <c r="BL16" t="s">
        <v>254</v>
      </c>
      <c r="BM16">
        <v>0.75307762465809469</v>
      </c>
      <c r="BN16" t="s">
        <v>70</v>
      </c>
      <c r="BO16" t="s">
        <v>201</v>
      </c>
      <c r="BP16">
        <v>1415.4839999999999</v>
      </c>
    </row>
    <row r="17" spans="1:68" ht="16.5">
      <c r="A17" s="127" t="str">
        <f t="shared" si="18"/>
        <v>해성운수</v>
      </c>
      <c r="B17" s="128">
        <f t="shared" si="1"/>
        <v>9228</v>
      </c>
      <c r="C17" s="129" t="str">
        <f t="shared" si="19"/>
        <v>B</v>
      </c>
      <c r="D17" s="130">
        <f t="shared" si="20"/>
        <v>0.9129795561734767</v>
      </c>
      <c r="E17" s="131">
        <f t="shared" si="21"/>
        <v>9228</v>
      </c>
      <c r="F17" s="132" t="str">
        <f t="shared" si="22"/>
        <v>564</v>
      </c>
      <c r="G17" s="133" t="str">
        <f t="shared" si="23"/>
        <v>71바5771</v>
      </c>
      <c r="H17" s="134">
        <f t="shared" si="24"/>
        <v>6</v>
      </c>
      <c r="I17" s="135">
        <f t="shared" si="25"/>
        <v>1549.3130000000001</v>
      </c>
      <c r="J17" s="136">
        <f t="shared" si="26"/>
        <v>4.3152986197836668E-2</v>
      </c>
      <c r="K17" s="136">
        <f t="shared" si="27"/>
        <v>0.42787532446507159</v>
      </c>
      <c r="L17" s="136">
        <f t="shared" si="28"/>
        <v>0.28270594773296293</v>
      </c>
      <c r="M17" s="137">
        <f t="shared" si="29"/>
        <v>5.8630000000000004</v>
      </c>
      <c r="N17" s="138">
        <f t="shared" si="30"/>
        <v>3.033602635490698</v>
      </c>
      <c r="O17" s="138">
        <f t="shared" si="31"/>
        <v>1.742707896984018</v>
      </c>
      <c r="P17" s="224">
        <f t="shared" si="32"/>
        <v>69</v>
      </c>
      <c r="Q17" s="225">
        <f t="shared" si="33"/>
        <v>47</v>
      </c>
      <c r="R17" s="225">
        <f t="shared" si="34"/>
        <v>27</v>
      </c>
      <c r="T17">
        <v>534</v>
      </c>
      <c r="U17">
        <v>9228</v>
      </c>
      <c r="V17" t="s">
        <v>547</v>
      </c>
      <c r="W17">
        <v>1549.3130000000001</v>
      </c>
      <c r="X17">
        <v>409.78899999999999</v>
      </c>
      <c r="Y17">
        <v>3.7810000000000001</v>
      </c>
      <c r="Z17">
        <v>5.8630000000000004</v>
      </c>
      <c r="AA17">
        <v>165.83603199999999</v>
      </c>
      <c r="AB17">
        <v>7.15632</v>
      </c>
      <c r="AC17">
        <v>70.957145999999995</v>
      </c>
      <c r="AD17" s="1">
        <v>438</v>
      </c>
      <c r="AE17">
        <v>47</v>
      </c>
      <c r="AF17">
        <v>27</v>
      </c>
      <c r="AG17">
        <v>84</v>
      </c>
      <c r="AH17">
        <v>9.3424379999999996</v>
      </c>
      <c r="AI17">
        <v>153.19999999999999</v>
      </c>
      <c r="AJ17">
        <v>0</v>
      </c>
      <c r="AK17">
        <v>69</v>
      </c>
      <c r="AL17">
        <v>29365</v>
      </c>
      <c r="AM17" t="s">
        <v>552</v>
      </c>
      <c r="AN17" t="s">
        <v>663</v>
      </c>
      <c r="AO17">
        <v>374.93799999999999</v>
      </c>
      <c r="AR17" t="s">
        <v>118</v>
      </c>
      <c r="AS17" t="s">
        <v>124</v>
      </c>
      <c r="AT17" t="s">
        <v>259</v>
      </c>
      <c r="AU17" t="s">
        <v>547</v>
      </c>
      <c r="AV17" t="s">
        <v>203</v>
      </c>
      <c r="AW17">
        <v>6</v>
      </c>
      <c r="BB17">
        <v>0.9129795561734767</v>
      </c>
      <c r="BC17" t="s">
        <v>68</v>
      </c>
      <c r="BF17" t="s">
        <v>118</v>
      </c>
      <c r="BG17" t="s">
        <v>124</v>
      </c>
      <c r="BH17" t="s">
        <v>547</v>
      </c>
      <c r="BI17">
        <v>9228</v>
      </c>
      <c r="BJ17">
        <v>6</v>
      </c>
      <c r="BK17" t="s">
        <v>259</v>
      </c>
      <c r="BL17" t="s">
        <v>262</v>
      </c>
      <c r="BM17">
        <v>0.9129795561734767</v>
      </c>
      <c r="BN17" t="s">
        <v>68</v>
      </c>
      <c r="BO17" t="s">
        <v>184</v>
      </c>
      <c r="BP17">
        <v>1549.3130000000001</v>
      </c>
    </row>
    <row r="18" spans="1:68" ht="16.5">
      <c r="A18" s="110" t="str">
        <f t="shared" si="18"/>
        <v>해성운수</v>
      </c>
      <c r="B18" s="111">
        <f t="shared" si="1"/>
        <v>9553</v>
      </c>
      <c r="C18" s="112" t="str">
        <f t="shared" si="19"/>
        <v>B</v>
      </c>
      <c r="D18" s="113">
        <f t="shared" si="20"/>
        <v>0.91551996612194786</v>
      </c>
      <c r="E18" s="114">
        <f t="shared" si="21"/>
        <v>9553</v>
      </c>
      <c r="F18" s="115" t="str">
        <f t="shared" si="22"/>
        <v>514-1</v>
      </c>
      <c r="G18" s="116" t="str">
        <f t="shared" si="23"/>
        <v>71바5768</v>
      </c>
      <c r="H18" s="117">
        <f t="shared" si="24"/>
        <v>5</v>
      </c>
      <c r="I18" s="118">
        <f t="shared" si="25"/>
        <v>608.048</v>
      </c>
      <c r="J18" s="119">
        <f t="shared" si="26"/>
        <v>2.0508880213866487E-2</v>
      </c>
      <c r="K18" s="119">
        <f t="shared" si="27"/>
        <v>0.37138927385691323</v>
      </c>
      <c r="L18" s="119">
        <f t="shared" si="28"/>
        <v>0.2055758755887693</v>
      </c>
      <c r="M18" s="120">
        <f t="shared" si="29"/>
        <v>9.5709999999999997</v>
      </c>
      <c r="N18" s="121">
        <f t="shared" si="30"/>
        <v>0</v>
      </c>
      <c r="O18" s="121">
        <f t="shared" si="31"/>
        <v>3.9194872004246109</v>
      </c>
      <c r="P18" s="226">
        <f t="shared" si="32"/>
        <v>0</v>
      </c>
      <c r="Q18" s="227">
        <f t="shared" si="33"/>
        <v>0</v>
      </c>
      <c r="R18" s="227">
        <f t="shared" si="34"/>
        <v>24</v>
      </c>
      <c r="T18">
        <v>534</v>
      </c>
      <c r="U18">
        <v>9553</v>
      </c>
      <c r="V18" t="s">
        <v>547</v>
      </c>
      <c r="W18">
        <v>612.32500000000005</v>
      </c>
      <c r="X18">
        <v>238.89099999999999</v>
      </c>
      <c r="Y18">
        <v>2.5630000000000002</v>
      </c>
      <c r="Z18">
        <v>9.5709999999999997</v>
      </c>
      <c r="AA18">
        <v>45.845799</v>
      </c>
      <c r="AB18">
        <v>0.94024600000000003</v>
      </c>
      <c r="AC18">
        <v>17.026637999999998</v>
      </c>
      <c r="AD18" s="1">
        <v>125</v>
      </c>
      <c r="AE18">
        <v>0</v>
      </c>
      <c r="AF18">
        <v>24</v>
      </c>
      <c r="AG18">
        <v>64</v>
      </c>
      <c r="AH18">
        <v>13.356185</v>
      </c>
      <c r="AI18">
        <v>10.3</v>
      </c>
      <c r="AJ18">
        <v>0</v>
      </c>
      <c r="AK18">
        <v>0</v>
      </c>
      <c r="AL18">
        <v>0</v>
      </c>
      <c r="AM18" t="s">
        <v>553</v>
      </c>
      <c r="AN18" t="s">
        <v>664</v>
      </c>
      <c r="AO18">
        <v>187.49</v>
      </c>
      <c r="AR18" t="s">
        <v>118</v>
      </c>
      <c r="AS18" t="s">
        <v>120</v>
      </c>
      <c r="AT18" t="s">
        <v>245</v>
      </c>
      <c r="AU18" t="s">
        <v>547</v>
      </c>
      <c r="AV18" t="s">
        <v>48</v>
      </c>
      <c r="AW18">
        <v>5</v>
      </c>
      <c r="BB18">
        <v>0.91551996612194786</v>
      </c>
      <c r="BC18" t="s">
        <v>68</v>
      </c>
      <c r="BF18" t="s">
        <v>118</v>
      </c>
      <c r="BG18" t="s">
        <v>120</v>
      </c>
      <c r="BH18" t="s">
        <v>547</v>
      </c>
      <c r="BI18">
        <v>9553</v>
      </c>
      <c r="BJ18">
        <v>5</v>
      </c>
      <c r="BK18" t="s">
        <v>245</v>
      </c>
      <c r="BL18" t="s">
        <v>240</v>
      </c>
      <c r="BM18">
        <v>0.91551996612194786</v>
      </c>
      <c r="BN18" t="s">
        <v>68</v>
      </c>
      <c r="BO18" t="s">
        <v>184</v>
      </c>
      <c r="BP18">
        <v>608.048</v>
      </c>
    </row>
    <row r="19" spans="1:68" ht="16.5">
      <c r="A19" s="127" t="str">
        <f t="shared" si="18"/>
        <v>해성운수</v>
      </c>
      <c r="B19" s="128" t="str">
        <f t="shared" si="1"/>
        <v>강대호</v>
      </c>
      <c r="C19" s="129" t="str">
        <f t="shared" si="19"/>
        <v>D</v>
      </c>
      <c r="D19" s="130">
        <f t="shared" si="20"/>
        <v>0.83859684867424911</v>
      </c>
      <c r="E19" s="131">
        <f t="shared" si="21"/>
        <v>8190</v>
      </c>
      <c r="F19" s="132" t="str">
        <f t="shared" si="22"/>
        <v>514-1</v>
      </c>
      <c r="G19" s="133" t="str">
        <f t="shared" si="23"/>
        <v>71바5780</v>
      </c>
      <c r="H19" s="134">
        <f t="shared" si="24"/>
        <v>4</v>
      </c>
      <c r="I19" s="135">
        <f t="shared" si="25"/>
        <v>1653.8040000000001</v>
      </c>
      <c r="J19" s="136">
        <f t="shared" si="26"/>
        <v>2.0618043720571828E-3</v>
      </c>
      <c r="K19" s="136">
        <f t="shared" si="27"/>
        <v>0.36221776718010712</v>
      </c>
      <c r="L19" s="136">
        <f t="shared" si="28"/>
        <v>0.16507397490875581</v>
      </c>
      <c r="M19" s="137">
        <f t="shared" si="29"/>
        <v>8.1140000000000008</v>
      </c>
      <c r="N19" s="138">
        <f t="shared" si="30"/>
        <v>0</v>
      </c>
      <c r="O19" s="138">
        <f t="shared" si="31"/>
        <v>0.54419991728161254</v>
      </c>
      <c r="P19" s="224">
        <f t="shared" si="32"/>
        <v>0</v>
      </c>
      <c r="Q19" s="225">
        <f t="shared" si="33"/>
        <v>0</v>
      </c>
      <c r="R19" s="225">
        <f t="shared" si="34"/>
        <v>9</v>
      </c>
      <c r="T19">
        <v>534</v>
      </c>
      <c r="U19">
        <v>8190</v>
      </c>
      <c r="V19" t="s">
        <v>281</v>
      </c>
      <c r="W19">
        <v>1653.8040000000001</v>
      </c>
      <c r="X19">
        <v>709.03399999999999</v>
      </c>
      <c r="Y19">
        <v>2.3319999999999999</v>
      </c>
      <c r="Z19">
        <v>8.1140000000000008</v>
      </c>
      <c r="AA19">
        <v>128.49909700000001</v>
      </c>
      <c r="AB19">
        <v>0.26494000000000001</v>
      </c>
      <c r="AC19">
        <v>46.544656000000003</v>
      </c>
      <c r="AD19" s="1">
        <v>273</v>
      </c>
      <c r="AE19">
        <v>0</v>
      </c>
      <c r="AF19">
        <v>9</v>
      </c>
      <c r="AG19">
        <v>61</v>
      </c>
      <c r="AH19">
        <v>12.87016</v>
      </c>
      <c r="AI19">
        <v>0</v>
      </c>
      <c r="AJ19">
        <v>0</v>
      </c>
      <c r="AK19">
        <v>0</v>
      </c>
      <c r="AL19">
        <v>0</v>
      </c>
      <c r="AM19" t="s">
        <v>282</v>
      </c>
      <c r="AN19" t="s">
        <v>665</v>
      </c>
      <c r="AO19">
        <v>1376.1110000000001</v>
      </c>
      <c r="AR19" t="s">
        <v>118</v>
      </c>
      <c r="AS19" t="s">
        <v>120</v>
      </c>
      <c r="AT19" t="s">
        <v>246</v>
      </c>
      <c r="AU19" t="s">
        <v>281</v>
      </c>
      <c r="AV19" t="s">
        <v>48</v>
      </c>
      <c r="AW19">
        <v>4</v>
      </c>
      <c r="BB19">
        <v>0.83859684867424911</v>
      </c>
      <c r="BC19" t="s">
        <v>67</v>
      </c>
      <c r="BF19" t="s">
        <v>118</v>
      </c>
      <c r="BG19" t="s">
        <v>120</v>
      </c>
      <c r="BH19" t="s">
        <v>281</v>
      </c>
      <c r="BI19">
        <v>8190</v>
      </c>
      <c r="BJ19">
        <v>4</v>
      </c>
      <c r="BK19" t="s">
        <v>246</v>
      </c>
      <c r="BL19" t="s">
        <v>244</v>
      </c>
      <c r="BM19">
        <v>0.83859684867424911</v>
      </c>
      <c r="BN19" t="s">
        <v>67</v>
      </c>
      <c r="BO19" t="s">
        <v>188</v>
      </c>
      <c r="BP19">
        <v>1653.8040000000001</v>
      </c>
    </row>
    <row r="20" spans="1:68" ht="16.5">
      <c r="A20" s="110" t="str">
        <f t="shared" si="18"/>
        <v>해성운수</v>
      </c>
      <c r="B20" s="111" t="str">
        <f t="shared" si="1"/>
        <v>강동빈</v>
      </c>
      <c r="C20" s="112" t="str">
        <f t="shared" si="19"/>
        <v>C</v>
      </c>
      <c r="D20" s="113">
        <f t="shared" si="20"/>
        <v>0.89731707317073173</v>
      </c>
      <c r="E20" s="114">
        <f t="shared" si="21"/>
        <v>667</v>
      </c>
      <c r="F20" s="115" t="str">
        <f t="shared" si="22"/>
        <v>564</v>
      </c>
      <c r="G20" s="116" t="str">
        <f t="shared" si="23"/>
        <v>71바5775</v>
      </c>
      <c r="H20" s="117">
        <f t="shared" si="24"/>
        <v>1</v>
      </c>
      <c r="I20" s="118">
        <f t="shared" si="25"/>
        <v>793.178</v>
      </c>
      <c r="J20" s="119">
        <f t="shared" si="26"/>
        <v>5.0287066718466396E-2</v>
      </c>
      <c r="K20" s="119">
        <f t="shared" si="27"/>
        <v>0.46441857565794686</v>
      </c>
      <c r="L20" s="119">
        <f t="shared" si="28"/>
        <v>0.18659115608350207</v>
      </c>
      <c r="M20" s="120">
        <f t="shared" si="29"/>
        <v>8.2100000000000009</v>
      </c>
      <c r="N20" s="121">
        <f t="shared" si="30"/>
        <v>0.11965715831001016</v>
      </c>
      <c r="O20" s="121">
        <f t="shared" si="31"/>
        <v>1.5555430580301322</v>
      </c>
      <c r="P20" s="226">
        <f t="shared" si="32"/>
        <v>46</v>
      </c>
      <c r="Q20" s="227">
        <f t="shared" si="33"/>
        <v>1</v>
      </c>
      <c r="R20" s="227">
        <f t="shared" si="34"/>
        <v>13</v>
      </c>
      <c r="T20">
        <v>534</v>
      </c>
      <c r="U20">
        <v>667</v>
      </c>
      <c r="V20" t="s">
        <v>572</v>
      </c>
      <c r="W20">
        <v>835.721</v>
      </c>
      <c r="X20">
        <v>227.655</v>
      </c>
      <c r="Y20">
        <v>3.6709999999999998</v>
      </c>
      <c r="Z20">
        <v>8.2100000000000009</v>
      </c>
      <c r="AA20">
        <v>90.021058999999994</v>
      </c>
      <c r="AB20">
        <v>4.5268949999999997</v>
      </c>
      <c r="AC20">
        <v>41.807451999999998</v>
      </c>
      <c r="AD20" s="1">
        <v>148</v>
      </c>
      <c r="AE20">
        <v>1</v>
      </c>
      <c r="AF20">
        <v>13</v>
      </c>
      <c r="AG20">
        <v>78</v>
      </c>
      <c r="AH20">
        <v>9.2836160000000003</v>
      </c>
      <c r="AI20">
        <v>173.4</v>
      </c>
      <c r="AJ20">
        <v>0</v>
      </c>
      <c r="AK20">
        <v>46</v>
      </c>
      <c r="AL20">
        <v>12823</v>
      </c>
      <c r="AM20" t="s">
        <v>548</v>
      </c>
      <c r="AN20" t="s">
        <v>666</v>
      </c>
      <c r="AO20">
        <v>793.178</v>
      </c>
      <c r="AR20" t="s">
        <v>118</v>
      </c>
      <c r="AS20" t="s">
        <v>124</v>
      </c>
      <c r="AT20" t="s">
        <v>262</v>
      </c>
      <c r="AU20" t="s">
        <v>572</v>
      </c>
      <c r="AV20" t="s">
        <v>203</v>
      </c>
      <c r="AW20">
        <v>1</v>
      </c>
      <c r="BB20">
        <v>0.89731707317073173</v>
      </c>
      <c r="BC20" t="s">
        <v>69</v>
      </c>
      <c r="BF20" t="s">
        <v>118</v>
      </c>
      <c r="BG20" s="5" t="s">
        <v>124</v>
      </c>
      <c r="BH20" t="s">
        <v>572</v>
      </c>
      <c r="BI20">
        <v>667</v>
      </c>
      <c r="BJ20">
        <v>1</v>
      </c>
      <c r="BK20" t="s">
        <v>262</v>
      </c>
      <c r="BL20" t="s">
        <v>183</v>
      </c>
      <c r="BM20">
        <v>0.89731707317073173</v>
      </c>
      <c r="BN20" t="s">
        <v>69</v>
      </c>
      <c r="BO20" t="s">
        <v>186</v>
      </c>
      <c r="BP20">
        <v>793.178</v>
      </c>
    </row>
    <row r="21" spans="1:68" ht="16.5">
      <c r="A21" s="127" t="str">
        <f t="shared" si="18"/>
        <v>해성운수</v>
      </c>
      <c r="B21" s="128" t="str">
        <f t="shared" si="1"/>
        <v>강신모</v>
      </c>
      <c r="C21" s="129" t="str">
        <f t="shared" si="19"/>
        <v>C</v>
      </c>
      <c r="D21" s="130">
        <f t="shared" si="20"/>
        <v>0.87375000000000003</v>
      </c>
      <c r="E21" s="131">
        <f t="shared" si="21"/>
        <v>380</v>
      </c>
      <c r="F21" s="132" t="str">
        <f t="shared" si="22"/>
        <v>593</v>
      </c>
      <c r="G21" s="133" t="str">
        <f t="shared" si="23"/>
        <v>70바3804</v>
      </c>
      <c r="H21" s="134">
        <f t="shared" si="24"/>
        <v>1</v>
      </c>
      <c r="I21" s="135">
        <f t="shared" si="25"/>
        <v>1291.335</v>
      </c>
      <c r="J21" s="136">
        <f t="shared" si="26"/>
        <v>8.4533881366257498E-3</v>
      </c>
      <c r="K21" s="136">
        <f t="shared" si="27"/>
        <v>0.45746845005770392</v>
      </c>
      <c r="L21" s="136">
        <f t="shared" si="28"/>
        <v>0.29194593192316476</v>
      </c>
      <c r="M21" s="137">
        <f t="shared" si="29"/>
        <v>7.1280000000000001</v>
      </c>
      <c r="N21" s="138">
        <f t="shared" si="30"/>
        <v>0</v>
      </c>
      <c r="O21" s="138">
        <f t="shared" si="31"/>
        <v>0.92927087084296478</v>
      </c>
      <c r="P21" s="224">
        <f t="shared" si="32"/>
        <v>128</v>
      </c>
      <c r="Q21" s="225">
        <f t="shared" si="33"/>
        <v>0</v>
      </c>
      <c r="R21" s="225">
        <f t="shared" si="34"/>
        <v>12</v>
      </c>
      <c r="T21">
        <v>534</v>
      </c>
      <c r="U21">
        <v>380</v>
      </c>
      <c r="V21" t="s">
        <v>667</v>
      </c>
      <c r="W21">
        <v>1291.335</v>
      </c>
      <c r="X21">
        <v>615.90800000000002</v>
      </c>
      <c r="Y21">
        <v>2.097</v>
      </c>
      <c r="Z21">
        <v>7.1280000000000001</v>
      </c>
      <c r="AA21">
        <v>132.19303099999999</v>
      </c>
      <c r="AB21">
        <v>1.1174789999999999</v>
      </c>
      <c r="AC21">
        <v>60.474141000000003</v>
      </c>
      <c r="AD21" s="1">
        <v>377</v>
      </c>
      <c r="AE21">
        <v>0</v>
      </c>
      <c r="AF21">
        <v>12</v>
      </c>
      <c r="AG21">
        <v>62</v>
      </c>
      <c r="AH21">
        <v>9.7685549999999992</v>
      </c>
      <c r="AI21">
        <v>0</v>
      </c>
      <c r="AJ21">
        <v>0</v>
      </c>
      <c r="AK21">
        <v>128</v>
      </c>
      <c r="AL21">
        <v>36696</v>
      </c>
      <c r="AM21" t="s">
        <v>668</v>
      </c>
      <c r="AN21" t="s">
        <v>669</v>
      </c>
      <c r="AO21">
        <v>1291.335</v>
      </c>
      <c r="AR21" t="s">
        <v>118</v>
      </c>
      <c r="AS21" t="s">
        <v>128</v>
      </c>
      <c r="AT21" t="s">
        <v>272</v>
      </c>
      <c r="AU21" t="s">
        <v>667</v>
      </c>
      <c r="AV21" t="s">
        <v>48</v>
      </c>
      <c r="AW21">
        <v>1</v>
      </c>
      <c r="BB21">
        <v>0.87375000000000003</v>
      </c>
      <c r="BC21" t="s">
        <v>69</v>
      </c>
      <c r="BF21" t="s">
        <v>118</v>
      </c>
      <c r="BG21" t="s">
        <v>128</v>
      </c>
      <c r="BH21" t="s">
        <v>667</v>
      </c>
      <c r="BI21">
        <v>380</v>
      </c>
      <c r="BJ21">
        <v>1</v>
      </c>
      <c r="BK21" t="s">
        <v>272</v>
      </c>
      <c r="BL21" t="s">
        <v>183</v>
      </c>
      <c r="BM21">
        <v>0.87375000000000003</v>
      </c>
      <c r="BN21" t="s">
        <v>69</v>
      </c>
      <c r="BO21" t="s">
        <v>186</v>
      </c>
      <c r="BP21">
        <v>1291.335</v>
      </c>
    </row>
    <row r="22" spans="1:68" ht="16.5">
      <c r="A22" s="110" t="str">
        <f t="shared" si="18"/>
        <v>해성운수</v>
      </c>
      <c r="B22" s="111" t="str">
        <f t="shared" si="1"/>
        <v>강필종</v>
      </c>
      <c r="C22" s="112" t="str">
        <f t="shared" si="19"/>
        <v>B</v>
      </c>
      <c r="D22" s="113">
        <f t="shared" si="20"/>
        <v>0.9333948377950585</v>
      </c>
      <c r="E22" s="114">
        <f t="shared" si="21"/>
        <v>7151</v>
      </c>
      <c r="F22" s="115" t="str">
        <f t="shared" si="22"/>
        <v>24</v>
      </c>
      <c r="G22" s="116" t="str">
        <f t="shared" si="23"/>
        <v>71바5764</v>
      </c>
      <c r="H22" s="117">
        <f t="shared" si="24"/>
        <v>4</v>
      </c>
      <c r="I22" s="118">
        <f t="shared" si="25"/>
        <v>1841.5029999999999</v>
      </c>
      <c r="J22" s="119">
        <f t="shared" si="26"/>
        <v>4.4614287921110461E-2</v>
      </c>
      <c r="K22" s="119">
        <f t="shared" si="27"/>
        <v>0.38600858172713987</v>
      </c>
      <c r="L22" s="119">
        <f t="shared" si="28"/>
        <v>0.1607382665138205</v>
      </c>
      <c r="M22" s="120">
        <f t="shared" si="29"/>
        <v>14.13</v>
      </c>
      <c r="N22" s="121">
        <f t="shared" si="30"/>
        <v>1.8304998938310062</v>
      </c>
      <c r="O22" s="121">
        <f t="shared" si="31"/>
        <v>6.0144996511590199</v>
      </c>
      <c r="P22" s="226">
        <f t="shared" si="32"/>
        <v>18</v>
      </c>
      <c r="Q22" s="227">
        <f t="shared" si="33"/>
        <v>35</v>
      </c>
      <c r="R22" s="227">
        <f t="shared" si="34"/>
        <v>115</v>
      </c>
      <c r="T22">
        <v>534</v>
      </c>
      <c r="U22">
        <v>7151</v>
      </c>
      <c r="V22" t="s">
        <v>283</v>
      </c>
      <c r="W22">
        <v>1912.046</v>
      </c>
      <c r="X22">
        <v>809.47199999999998</v>
      </c>
      <c r="Y22">
        <v>2.3620000000000001</v>
      </c>
      <c r="Z22">
        <v>14.13</v>
      </c>
      <c r="AA22">
        <v>125.836907</v>
      </c>
      <c r="AB22">
        <v>5.6141240000000003</v>
      </c>
      <c r="AC22">
        <v>48.574126</v>
      </c>
      <c r="AD22" s="1">
        <v>296</v>
      </c>
      <c r="AE22">
        <v>35</v>
      </c>
      <c r="AF22">
        <v>115</v>
      </c>
      <c r="AG22">
        <v>102</v>
      </c>
      <c r="AH22">
        <v>15.194635999999999</v>
      </c>
      <c r="AI22">
        <v>859.3</v>
      </c>
      <c r="AJ22">
        <v>103</v>
      </c>
      <c r="AK22">
        <v>18</v>
      </c>
      <c r="AL22">
        <v>5599</v>
      </c>
      <c r="AM22" t="s">
        <v>284</v>
      </c>
      <c r="AN22" t="s">
        <v>670</v>
      </c>
      <c r="AO22">
        <v>1445.365</v>
      </c>
      <c r="AR22" t="s">
        <v>118</v>
      </c>
      <c r="AS22" t="s">
        <v>119</v>
      </c>
      <c r="AT22" t="s">
        <v>238</v>
      </c>
      <c r="AU22" t="s">
        <v>283</v>
      </c>
      <c r="AV22" t="s">
        <v>48</v>
      </c>
      <c r="AW22">
        <v>4</v>
      </c>
      <c r="BB22">
        <v>0.9333948377950585</v>
      </c>
      <c r="BC22" t="s">
        <v>68</v>
      </c>
      <c r="BF22" t="s">
        <v>118</v>
      </c>
      <c r="BG22" t="s">
        <v>119</v>
      </c>
      <c r="BH22" t="s">
        <v>283</v>
      </c>
      <c r="BI22">
        <v>7151</v>
      </c>
      <c r="BJ22">
        <v>4</v>
      </c>
      <c r="BK22" t="s">
        <v>238</v>
      </c>
      <c r="BL22" t="s">
        <v>222</v>
      </c>
      <c r="BM22">
        <v>0.9333948377950585</v>
      </c>
      <c r="BN22" t="s">
        <v>68</v>
      </c>
      <c r="BO22" t="s">
        <v>184</v>
      </c>
      <c r="BP22">
        <v>1841.5029999999999</v>
      </c>
    </row>
    <row r="23" spans="1:68" ht="16.5">
      <c r="A23" s="127" t="str">
        <f t="shared" si="18"/>
        <v>해성운수</v>
      </c>
      <c r="B23" s="128" t="str">
        <f t="shared" si="1"/>
        <v>강형택</v>
      </c>
      <c r="C23" s="129" t="str">
        <f t="shared" si="19"/>
        <v>D</v>
      </c>
      <c r="D23" s="130">
        <f t="shared" si="20"/>
        <v>0.82077600347092017</v>
      </c>
      <c r="E23" s="131">
        <f t="shared" si="21"/>
        <v>5980</v>
      </c>
      <c r="F23" s="132" t="str">
        <f t="shared" si="22"/>
        <v>514-1</v>
      </c>
      <c r="G23" s="133" t="str">
        <f t="shared" si="23"/>
        <v>71바5780</v>
      </c>
      <c r="H23" s="134">
        <f t="shared" si="24"/>
        <v>3</v>
      </c>
      <c r="I23" s="135">
        <f t="shared" si="25"/>
        <v>1664.0450000000001</v>
      </c>
      <c r="J23" s="136">
        <f t="shared" si="26"/>
        <v>4.4171490061672364E-3</v>
      </c>
      <c r="K23" s="136">
        <f t="shared" si="27"/>
        <v>0.36668965781522189</v>
      </c>
      <c r="L23" s="136">
        <f t="shared" si="28"/>
        <v>4.8075622954908068E-2</v>
      </c>
      <c r="M23" s="137">
        <f t="shared" si="29"/>
        <v>8.2889999999999997</v>
      </c>
      <c r="N23" s="138">
        <f t="shared" si="30"/>
        <v>0</v>
      </c>
      <c r="O23" s="138">
        <f t="shared" si="31"/>
        <v>1.1417960451790665</v>
      </c>
      <c r="P23" s="224">
        <f t="shared" si="32"/>
        <v>0</v>
      </c>
      <c r="Q23" s="225">
        <f t="shared" si="33"/>
        <v>0</v>
      </c>
      <c r="R23" s="225">
        <f t="shared" si="34"/>
        <v>19</v>
      </c>
      <c r="T23">
        <v>534</v>
      </c>
      <c r="U23">
        <v>5980</v>
      </c>
      <c r="V23" t="s">
        <v>285</v>
      </c>
      <c r="W23">
        <v>1664.0450000000001</v>
      </c>
      <c r="X23">
        <v>727.524</v>
      </c>
      <c r="Y23">
        <v>2.2869999999999999</v>
      </c>
      <c r="Z23">
        <v>8.2889999999999997</v>
      </c>
      <c r="AA23">
        <v>130.03410099999999</v>
      </c>
      <c r="AB23">
        <v>0.57438</v>
      </c>
      <c r="AC23">
        <v>47.682160000000003</v>
      </c>
      <c r="AD23" s="1">
        <v>80</v>
      </c>
      <c r="AE23">
        <v>0</v>
      </c>
      <c r="AF23">
        <v>19</v>
      </c>
      <c r="AG23">
        <v>59</v>
      </c>
      <c r="AH23">
        <v>12.796989</v>
      </c>
      <c r="AI23">
        <v>0</v>
      </c>
      <c r="AJ23">
        <v>0</v>
      </c>
      <c r="AK23">
        <v>0</v>
      </c>
      <c r="AL23">
        <v>0</v>
      </c>
      <c r="AM23" t="s">
        <v>286</v>
      </c>
      <c r="AN23" t="s">
        <v>671</v>
      </c>
      <c r="AO23">
        <v>1348.92</v>
      </c>
      <c r="AR23" t="s">
        <v>118</v>
      </c>
      <c r="AS23" t="s">
        <v>120</v>
      </c>
      <c r="AT23" t="s">
        <v>246</v>
      </c>
      <c r="AU23" t="s">
        <v>285</v>
      </c>
      <c r="AV23" t="s">
        <v>48</v>
      </c>
      <c r="AW23">
        <v>3</v>
      </c>
      <c r="BB23">
        <v>0.82077600347092017</v>
      </c>
      <c r="BC23" t="s">
        <v>67</v>
      </c>
      <c r="BF23" t="s">
        <v>118</v>
      </c>
      <c r="BG23" t="s">
        <v>120</v>
      </c>
      <c r="BH23" t="s">
        <v>285</v>
      </c>
      <c r="BI23">
        <v>5980</v>
      </c>
      <c r="BJ23">
        <v>3</v>
      </c>
      <c r="BK23" t="s">
        <v>246</v>
      </c>
      <c r="BL23" t="s">
        <v>244</v>
      </c>
      <c r="BM23">
        <v>0.82077600347092017</v>
      </c>
      <c r="BN23" t="s">
        <v>67</v>
      </c>
      <c r="BO23" t="s">
        <v>188</v>
      </c>
      <c r="BP23">
        <v>1664.0450000000001</v>
      </c>
    </row>
    <row r="24" spans="1:68" ht="16.5">
      <c r="A24" s="110" t="str">
        <f t="shared" si="18"/>
        <v>해성운수</v>
      </c>
      <c r="B24" s="111" t="str">
        <f t="shared" si="1"/>
        <v>고재홍</v>
      </c>
      <c r="C24" s="112" t="str">
        <f t="shared" si="19"/>
        <v>C</v>
      </c>
      <c r="D24" s="113">
        <f t="shared" si="20"/>
        <v>0.88826086956521755</v>
      </c>
      <c r="E24" s="114">
        <f t="shared" si="21"/>
        <v>7939</v>
      </c>
      <c r="F24" s="115" t="str">
        <f t="shared" si="22"/>
        <v>593</v>
      </c>
      <c r="G24" s="116" t="str">
        <f t="shared" si="23"/>
        <v>70바3806</v>
      </c>
      <c r="H24" s="117">
        <f t="shared" si="24"/>
        <v>1</v>
      </c>
      <c r="I24" s="118">
        <f t="shared" si="25"/>
        <v>1007.808</v>
      </c>
      <c r="J24" s="119">
        <f t="shared" si="26"/>
        <v>1.0351256720412542E-2</v>
      </c>
      <c r="K24" s="119">
        <f t="shared" si="27"/>
        <v>0.48074761689989359</v>
      </c>
      <c r="L24" s="119">
        <f t="shared" si="28"/>
        <v>7.7395694417984384E-2</v>
      </c>
      <c r="M24" s="120">
        <f t="shared" si="29"/>
        <v>7.2539999999999996</v>
      </c>
      <c r="N24" s="121">
        <f t="shared" si="30"/>
        <v>0</v>
      </c>
      <c r="O24" s="121">
        <f t="shared" si="31"/>
        <v>1.9845049850765226</v>
      </c>
      <c r="P24" s="226">
        <f t="shared" si="32"/>
        <v>79</v>
      </c>
      <c r="Q24" s="227">
        <f t="shared" si="33"/>
        <v>0</v>
      </c>
      <c r="R24" s="227">
        <f t="shared" si="34"/>
        <v>20</v>
      </c>
      <c r="T24">
        <v>534</v>
      </c>
      <c r="U24">
        <v>7939</v>
      </c>
      <c r="V24" t="s">
        <v>554</v>
      </c>
      <c r="W24">
        <v>1007.808</v>
      </c>
      <c r="X24">
        <v>493.31299999999999</v>
      </c>
      <c r="Y24">
        <v>2.0430000000000001</v>
      </c>
      <c r="Z24">
        <v>7.2539999999999996</v>
      </c>
      <c r="AA24">
        <v>97.946368000000007</v>
      </c>
      <c r="AB24">
        <v>1.013868</v>
      </c>
      <c r="AC24">
        <v>47.087482999999999</v>
      </c>
      <c r="AD24" s="1">
        <v>78</v>
      </c>
      <c r="AE24">
        <v>0</v>
      </c>
      <c r="AF24">
        <v>20</v>
      </c>
      <c r="AG24">
        <v>59</v>
      </c>
      <c r="AH24">
        <v>10.289386</v>
      </c>
      <c r="AI24">
        <v>0</v>
      </c>
      <c r="AJ24">
        <v>0</v>
      </c>
      <c r="AK24">
        <v>79</v>
      </c>
      <c r="AL24">
        <v>17788</v>
      </c>
      <c r="AM24" t="s">
        <v>555</v>
      </c>
      <c r="AN24" t="s">
        <v>672</v>
      </c>
      <c r="AO24">
        <v>1007.808</v>
      </c>
      <c r="AR24" t="s">
        <v>118</v>
      </c>
      <c r="AS24" t="s">
        <v>128</v>
      </c>
      <c r="AT24" t="s">
        <v>542</v>
      </c>
      <c r="AU24" t="s">
        <v>554</v>
      </c>
      <c r="AV24" t="s">
        <v>226</v>
      </c>
      <c r="AW24">
        <v>1</v>
      </c>
      <c r="BB24">
        <v>0.88826086956521755</v>
      </c>
      <c r="BC24" t="s">
        <v>69</v>
      </c>
      <c r="BF24" t="s">
        <v>118</v>
      </c>
      <c r="BG24" s="5" t="s">
        <v>128</v>
      </c>
      <c r="BH24" t="s">
        <v>554</v>
      </c>
      <c r="BI24">
        <v>7939</v>
      </c>
      <c r="BJ24">
        <v>1</v>
      </c>
      <c r="BK24" t="s">
        <v>542</v>
      </c>
      <c r="BL24" t="s">
        <v>183</v>
      </c>
      <c r="BM24">
        <v>0.88826086956521755</v>
      </c>
      <c r="BN24" t="s">
        <v>69</v>
      </c>
      <c r="BO24" t="s">
        <v>186</v>
      </c>
      <c r="BP24">
        <v>1007.808</v>
      </c>
    </row>
    <row r="25" spans="1:68" ht="16.5">
      <c r="A25" s="127" t="str">
        <f t="shared" si="18"/>
        <v>해성운수</v>
      </c>
      <c r="B25" s="128" t="str">
        <f t="shared" si="1"/>
        <v>곽동일</v>
      </c>
      <c r="C25" s="129" t="str">
        <f t="shared" si="19"/>
        <v>S</v>
      </c>
      <c r="D25" s="130">
        <f t="shared" si="20"/>
        <v>1.0169952489791787</v>
      </c>
      <c r="E25" s="131">
        <f t="shared" si="21"/>
        <v>2555</v>
      </c>
      <c r="F25" s="132" t="str">
        <f t="shared" si="22"/>
        <v>514-1</v>
      </c>
      <c r="G25" s="133" t="str">
        <f t="shared" si="23"/>
        <v>74사1071</v>
      </c>
      <c r="H25" s="134">
        <f t="shared" si="24"/>
        <v>4</v>
      </c>
      <c r="I25" s="135">
        <f t="shared" si="25"/>
        <v>1461.106</v>
      </c>
      <c r="J25" s="136">
        <f t="shared" si="26"/>
        <v>1.2561947607421709E-2</v>
      </c>
      <c r="K25" s="136">
        <f t="shared" si="27"/>
        <v>0.37339237400561909</v>
      </c>
      <c r="L25" s="136">
        <f t="shared" si="28"/>
        <v>0.14783321675497876</v>
      </c>
      <c r="M25" s="137">
        <f t="shared" si="29"/>
        <v>8.2319999999999993</v>
      </c>
      <c r="N25" s="138">
        <f t="shared" si="30"/>
        <v>0</v>
      </c>
      <c r="O25" s="138">
        <f t="shared" si="31"/>
        <v>2.2585630337566198</v>
      </c>
      <c r="P25" s="224">
        <f t="shared" si="32"/>
        <v>2</v>
      </c>
      <c r="Q25" s="225">
        <f t="shared" si="33"/>
        <v>0</v>
      </c>
      <c r="R25" s="225">
        <f t="shared" si="34"/>
        <v>33</v>
      </c>
      <c r="T25">
        <v>534</v>
      </c>
      <c r="U25">
        <v>2555</v>
      </c>
      <c r="V25" t="s">
        <v>287</v>
      </c>
      <c r="W25">
        <v>1461.106</v>
      </c>
      <c r="X25">
        <v>519.21799999999996</v>
      </c>
      <c r="Y25">
        <v>2.8140000000000001</v>
      </c>
      <c r="Z25">
        <v>8.2319999999999993</v>
      </c>
      <c r="AA25">
        <v>114.649101</v>
      </c>
      <c r="AB25">
        <v>1.4402159999999999</v>
      </c>
      <c r="AC25">
        <v>42.809100000000001</v>
      </c>
      <c r="AD25" s="1">
        <v>216</v>
      </c>
      <c r="AE25">
        <v>0</v>
      </c>
      <c r="AF25">
        <v>33</v>
      </c>
      <c r="AG25">
        <v>65</v>
      </c>
      <c r="AH25">
        <v>12.744154999999999</v>
      </c>
      <c r="AI25">
        <v>1.2</v>
      </c>
      <c r="AJ25">
        <v>0</v>
      </c>
      <c r="AK25">
        <v>2</v>
      </c>
      <c r="AL25">
        <v>72</v>
      </c>
      <c r="AM25" t="s">
        <v>288</v>
      </c>
      <c r="AN25" t="s">
        <v>673</v>
      </c>
      <c r="AO25">
        <v>951.67399999999998</v>
      </c>
      <c r="AR25" t="s">
        <v>118</v>
      </c>
      <c r="AS25" t="s">
        <v>120</v>
      </c>
      <c r="AT25" t="s">
        <v>247</v>
      </c>
      <c r="AU25" t="s">
        <v>287</v>
      </c>
      <c r="AV25" t="s">
        <v>48</v>
      </c>
      <c r="AW25">
        <v>4</v>
      </c>
      <c r="BB25">
        <v>1.0169952489791787</v>
      </c>
      <c r="BC25" t="s">
        <v>71</v>
      </c>
      <c r="BF25" t="s">
        <v>118</v>
      </c>
      <c r="BG25" t="s">
        <v>120</v>
      </c>
      <c r="BH25" t="s">
        <v>287</v>
      </c>
      <c r="BI25">
        <v>2555</v>
      </c>
      <c r="BJ25">
        <v>4</v>
      </c>
      <c r="BK25" t="s">
        <v>247</v>
      </c>
      <c r="BL25" t="s">
        <v>244</v>
      </c>
      <c r="BM25">
        <v>1.0169952489791787</v>
      </c>
      <c r="BN25" t="s">
        <v>71</v>
      </c>
      <c r="BO25" t="s">
        <v>185</v>
      </c>
      <c r="BP25">
        <v>1461.106</v>
      </c>
    </row>
    <row r="26" spans="1:68" ht="16.5">
      <c r="A26" s="110" t="str">
        <f t="shared" si="18"/>
        <v>해성운수</v>
      </c>
      <c r="B26" s="111" t="str">
        <f t="shared" si="1"/>
        <v>곽종호</v>
      </c>
      <c r="C26" s="112" t="str">
        <f t="shared" si="19"/>
        <v>D</v>
      </c>
      <c r="D26" s="113">
        <f t="shared" si="20"/>
        <v>0.81895898571278014</v>
      </c>
      <c r="E26" s="114">
        <f t="shared" si="21"/>
        <v>5470</v>
      </c>
      <c r="F26" s="115" t="str">
        <f t="shared" si="22"/>
        <v>579</v>
      </c>
      <c r="G26" s="116" t="str">
        <f t="shared" si="23"/>
        <v>71바5770</v>
      </c>
      <c r="H26" s="117">
        <f t="shared" si="24"/>
        <v>3</v>
      </c>
      <c r="I26" s="118">
        <f t="shared" si="25"/>
        <v>1171.6460000000002</v>
      </c>
      <c r="J26" s="119">
        <f t="shared" si="26"/>
        <v>3.1652346071801905E-3</v>
      </c>
      <c r="K26" s="119">
        <f t="shared" si="27"/>
        <v>0.44489132720455488</v>
      </c>
      <c r="L26" s="119">
        <f t="shared" si="28"/>
        <v>0.55562857723237213</v>
      </c>
      <c r="M26" s="120">
        <f t="shared" si="29"/>
        <v>4.742</v>
      </c>
      <c r="N26" s="121">
        <f t="shared" si="30"/>
        <v>0</v>
      </c>
      <c r="O26" s="121">
        <f t="shared" si="31"/>
        <v>0.76815010677286488</v>
      </c>
      <c r="P26" s="226">
        <f t="shared" si="32"/>
        <v>20</v>
      </c>
      <c r="Q26" s="227">
        <f t="shared" si="33"/>
        <v>0</v>
      </c>
      <c r="R26" s="227">
        <f t="shared" si="34"/>
        <v>9</v>
      </c>
      <c r="T26">
        <v>534</v>
      </c>
      <c r="U26">
        <v>5470</v>
      </c>
      <c r="V26" t="s">
        <v>289</v>
      </c>
      <c r="W26">
        <v>1171.646</v>
      </c>
      <c r="X26">
        <v>255.00399999999999</v>
      </c>
      <c r="Y26">
        <v>4.5949999999999998</v>
      </c>
      <c r="Z26">
        <v>4.742</v>
      </c>
      <c r="AA26">
        <v>107.940814</v>
      </c>
      <c r="AB26">
        <v>0.34165800000000002</v>
      </c>
      <c r="AC26">
        <v>48.021932</v>
      </c>
      <c r="AD26" s="1">
        <v>651</v>
      </c>
      <c r="AE26">
        <v>0</v>
      </c>
      <c r="AF26">
        <v>9</v>
      </c>
      <c r="AG26">
        <v>62</v>
      </c>
      <c r="AH26">
        <v>10.854521999999999</v>
      </c>
      <c r="AI26">
        <v>0</v>
      </c>
      <c r="AJ26">
        <v>0</v>
      </c>
      <c r="AK26">
        <v>20</v>
      </c>
      <c r="AL26">
        <v>21856</v>
      </c>
      <c r="AM26" t="s">
        <v>290</v>
      </c>
      <c r="AN26" t="s">
        <v>674</v>
      </c>
      <c r="AO26">
        <v>882.69200000000001</v>
      </c>
      <c r="AR26" t="s">
        <v>118</v>
      </c>
      <c r="AS26" t="s">
        <v>127</v>
      </c>
      <c r="AT26" t="s">
        <v>266</v>
      </c>
      <c r="AU26" t="s">
        <v>289</v>
      </c>
      <c r="AV26" t="s">
        <v>203</v>
      </c>
      <c r="AW26">
        <v>3</v>
      </c>
      <c r="BB26">
        <v>0.81895898571278014</v>
      </c>
      <c r="BC26" t="s">
        <v>67</v>
      </c>
      <c r="BF26" t="s">
        <v>118</v>
      </c>
      <c r="BG26" t="s">
        <v>127</v>
      </c>
      <c r="BH26" t="s">
        <v>289</v>
      </c>
      <c r="BI26">
        <v>5470</v>
      </c>
      <c r="BJ26">
        <v>3</v>
      </c>
      <c r="BK26" t="s">
        <v>266</v>
      </c>
      <c r="BL26" t="s">
        <v>269</v>
      </c>
      <c r="BM26">
        <v>0.81895898571278014</v>
      </c>
      <c r="BN26" t="s">
        <v>67</v>
      </c>
      <c r="BO26" t="s">
        <v>188</v>
      </c>
      <c r="BP26">
        <v>1171.6460000000002</v>
      </c>
    </row>
    <row r="27" spans="1:68" ht="16.5">
      <c r="A27" s="127" t="str">
        <f t="shared" si="18"/>
        <v>해성운수</v>
      </c>
      <c r="B27" s="128" t="str">
        <f t="shared" si="1"/>
        <v>구춘회</v>
      </c>
      <c r="C27" s="129" t="str">
        <f t="shared" si="19"/>
        <v>C</v>
      </c>
      <c r="D27" s="130">
        <f t="shared" si="20"/>
        <v>0.8897435897435898</v>
      </c>
      <c r="E27" s="131">
        <f t="shared" si="21"/>
        <v>8789</v>
      </c>
      <c r="F27" s="132" t="str">
        <f t="shared" si="22"/>
        <v>564-1</v>
      </c>
      <c r="G27" s="133" t="str">
        <f t="shared" si="23"/>
        <v>71바5800</v>
      </c>
      <c r="H27" s="134">
        <f t="shared" si="24"/>
        <v>1</v>
      </c>
      <c r="I27" s="135">
        <f t="shared" si="25"/>
        <v>1124.905</v>
      </c>
      <c r="J27" s="136">
        <f t="shared" si="26"/>
        <v>3.5756574646915E-2</v>
      </c>
      <c r="K27" s="136">
        <f t="shared" si="27"/>
        <v>0.39421533970741629</v>
      </c>
      <c r="L27" s="136">
        <f t="shared" si="28"/>
        <v>0.52359977064729912</v>
      </c>
      <c r="M27" s="137">
        <f t="shared" si="29"/>
        <v>4.1769999999999996</v>
      </c>
      <c r="N27" s="138">
        <f t="shared" si="30"/>
        <v>0</v>
      </c>
      <c r="O27" s="138">
        <f t="shared" si="31"/>
        <v>0.62227476986945562</v>
      </c>
      <c r="P27" s="224">
        <f t="shared" si="32"/>
        <v>31</v>
      </c>
      <c r="Q27" s="225">
        <f t="shared" si="33"/>
        <v>0</v>
      </c>
      <c r="R27" s="225">
        <f t="shared" si="34"/>
        <v>7</v>
      </c>
      <c r="T27">
        <v>534</v>
      </c>
      <c r="U27">
        <v>8789</v>
      </c>
      <c r="V27" t="s">
        <v>675</v>
      </c>
      <c r="W27">
        <v>1124.905</v>
      </c>
      <c r="X27">
        <v>324.18299999999999</v>
      </c>
      <c r="Y27">
        <v>3.47</v>
      </c>
      <c r="Z27">
        <v>4.1769999999999996</v>
      </c>
      <c r="AA27">
        <v>117.55186399999999</v>
      </c>
      <c r="AB27">
        <v>4.203252</v>
      </c>
      <c r="AC27">
        <v>46.340747999999998</v>
      </c>
      <c r="AD27" s="1">
        <v>589</v>
      </c>
      <c r="AE27">
        <v>0</v>
      </c>
      <c r="AF27">
        <v>7</v>
      </c>
      <c r="AG27">
        <v>60</v>
      </c>
      <c r="AH27">
        <v>9.5694350000000004</v>
      </c>
      <c r="AI27">
        <v>0</v>
      </c>
      <c r="AJ27">
        <v>0</v>
      </c>
      <c r="AK27">
        <v>31</v>
      </c>
      <c r="AL27">
        <v>10979</v>
      </c>
      <c r="AM27" t="s">
        <v>676</v>
      </c>
      <c r="AN27" t="s">
        <v>677</v>
      </c>
      <c r="AO27">
        <v>1124.905</v>
      </c>
      <c r="AR27" t="s">
        <v>118</v>
      </c>
      <c r="AS27" t="s">
        <v>125</v>
      </c>
      <c r="AT27" t="s">
        <v>264</v>
      </c>
      <c r="AU27" t="s">
        <v>675</v>
      </c>
      <c r="AV27" t="s">
        <v>203</v>
      </c>
      <c r="AW27">
        <v>1</v>
      </c>
      <c r="BB27">
        <v>0.8897435897435898</v>
      </c>
      <c r="BC27" t="s">
        <v>69</v>
      </c>
      <c r="BF27" t="s">
        <v>118</v>
      </c>
      <c r="BG27" s="5" t="s">
        <v>125</v>
      </c>
      <c r="BH27" t="s">
        <v>675</v>
      </c>
      <c r="BI27">
        <v>8789</v>
      </c>
      <c r="BJ27">
        <v>1</v>
      </c>
      <c r="BK27" t="s">
        <v>264</v>
      </c>
      <c r="BL27" t="s">
        <v>183</v>
      </c>
      <c r="BM27">
        <v>0.8897435897435898</v>
      </c>
      <c r="BN27" t="s">
        <v>69</v>
      </c>
      <c r="BO27" t="s">
        <v>186</v>
      </c>
      <c r="BP27">
        <v>1124.905</v>
      </c>
    </row>
    <row r="28" spans="1:68" ht="16.5">
      <c r="A28" s="110" t="str">
        <f t="shared" si="18"/>
        <v>해성운수</v>
      </c>
      <c r="B28" s="111" t="str">
        <f t="shared" si="1"/>
        <v>권오중</v>
      </c>
      <c r="C28" s="112" t="str">
        <f t="shared" si="19"/>
        <v>S</v>
      </c>
      <c r="D28" s="113">
        <f t="shared" si="20"/>
        <v>1.0728160697528728</v>
      </c>
      <c r="E28" s="114">
        <f t="shared" si="21"/>
        <v>3502</v>
      </c>
      <c r="F28" s="115" t="str">
        <f t="shared" si="22"/>
        <v>24</v>
      </c>
      <c r="G28" s="116" t="str">
        <f t="shared" si="23"/>
        <v>70바3889</v>
      </c>
      <c r="H28" s="117">
        <f t="shared" si="24"/>
        <v>3</v>
      </c>
      <c r="I28" s="118">
        <f t="shared" si="25"/>
        <v>2158.3810000000003</v>
      </c>
      <c r="J28" s="119">
        <f t="shared" si="26"/>
        <v>2.5024416382576395E-2</v>
      </c>
      <c r="K28" s="119">
        <f t="shared" si="27"/>
        <v>0.37051456933429194</v>
      </c>
      <c r="L28" s="119">
        <f t="shared" si="28"/>
        <v>0.17374133667781544</v>
      </c>
      <c r="M28" s="120">
        <f t="shared" si="29"/>
        <v>10.302</v>
      </c>
      <c r="N28" s="121">
        <f t="shared" si="30"/>
        <v>0.55597227736900945</v>
      </c>
      <c r="O28" s="121">
        <f t="shared" si="31"/>
        <v>8.3395841605351428</v>
      </c>
      <c r="P28" s="226">
        <f t="shared" si="32"/>
        <v>23</v>
      </c>
      <c r="Q28" s="227">
        <f t="shared" si="33"/>
        <v>12</v>
      </c>
      <c r="R28" s="227">
        <f t="shared" si="34"/>
        <v>180</v>
      </c>
      <c r="T28">
        <v>534</v>
      </c>
      <c r="U28">
        <v>3502</v>
      </c>
      <c r="V28" t="s">
        <v>291</v>
      </c>
      <c r="W28">
        <v>2158.3809999999999</v>
      </c>
      <c r="X28">
        <v>840.68299999999999</v>
      </c>
      <c r="Y28">
        <v>2.5670000000000002</v>
      </c>
      <c r="Z28">
        <v>10.302</v>
      </c>
      <c r="AA28">
        <v>143.48050900000001</v>
      </c>
      <c r="AB28">
        <v>3.590516</v>
      </c>
      <c r="AC28">
        <v>53.161619000000002</v>
      </c>
      <c r="AD28" s="1">
        <v>375</v>
      </c>
      <c r="AE28">
        <v>12</v>
      </c>
      <c r="AF28">
        <v>180</v>
      </c>
      <c r="AG28">
        <v>81</v>
      </c>
      <c r="AH28">
        <v>15.043025</v>
      </c>
      <c r="AI28">
        <v>591.79999999999995</v>
      </c>
      <c r="AJ28">
        <v>0</v>
      </c>
      <c r="AK28">
        <v>23</v>
      </c>
      <c r="AL28">
        <v>5896</v>
      </c>
      <c r="AM28" t="s">
        <v>292</v>
      </c>
      <c r="AN28" t="s">
        <v>678</v>
      </c>
      <c r="AO28">
        <v>1935.5540000000001</v>
      </c>
      <c r="AR28" t="s">
        <v>118</v>
      </c>
      <c r="AS28" t="s">
        <v>119</v>
      </c>
      <c r="AT28" t="s">
        <v>236</v>
      </c>
      <c r="AU28" t="s">
        <v>291</v>
      </c>
      <c r="AV28" t="s">
        <v>48</v>
      </c>
      <c r="AW28">
        <v>3</v>
      </c>
      <c r="BB28">
        <v>1.0728160697528728</v>
      </c>
      <c r="BC28" t="s">
        <v>71</v>
      </c>
      <c r="BF28" t="s">
        <v>118</v>
      </c>
      <c r="BG28" s="5" t="s">
        <v>119</v>
      </c>
      <c r="BH28" t="s">
        <v>291</v>
      </c>
      <c r="BI28">
        <v>3502</v>
      </c>
      <c r="BJ28">
        <v>3</v>
      </c>
      <c r="BK28" t="s">
        <v>236</v>
      </c>
      <c r="BL28" t="s">
        <v>220</v>
      </c>
      <c r="BM28">
        <v>1.0728160697528728</v>
      </c>
      <c r="BN28" t="s">
        <v>71</v>
      </c>
      <c r="BO28" t="s">
        <v>185</v>
      </c>
      <c r="BP28">
        <v>2158.3810000000003</v>
      </c>
    </row>
    <row r="29" spans="1:68" ht="16.5">
      <c r="A29" s="127" t="str">
        <f t="shared" si="18"/>
        <v>해성운수</v>
      </c>
      <c r="B29" s="128" t="str">
        <f t="shared" si="1"/>
        <v>권용환</v>
      </c>
      <c r="C29" s="129" t="str">
        <f t="shared" si="19"/>
        <v>D</v>
      </c>
      <c r="D29" s="130">
        <f t="shared" si="20"/>
        <v>0.83214967891325575</v>
      </c>
      <c r="E29" s="131">
        <f t="shared" si="21"/>
        <v>6808</v>
      </c>
      <c r="F29" s="132" t="str">
        <f t="shared" si="22"/>
        <v>24</v>
      </c>
      <c r="G29" s="133" t="str">
        <f t="shared" si="23"/>
        <v>70바3857</v>
      </c>
      <c r="H29" s="134">
        <f t="shared" si="24"/>
        <v>11</v>
      </c>
      <c r="I29" s="135">
        <f t="shared" si="25"/>
        <v>1841.481</v>
      </c>
      <c r="J29" s="136">
        <f t="shared" si="26"/>
        <v>1.714467032087065E-2</v>
      </c>
      <c r="K29" s="136">
        <f t="shared" si="27"/>
        <v>0.46968100839926014</v>
      </c>
      <c r="L29" s="136">
        <f t="shared" si="28"/>
        <v>0.22807729213605787</v>
      </c>
      <c r="M29" s="137">
        <f t="shared" si="29"/>
        <v>18.936</v>
      </c>
      <c r="N29" s="138">
        <f t="shared" si="30"/>
        <v>0.81441404266986639</v>
      </c>
      <c r="O29" s="138">
        <f t="shared" si="31"/>
        <v>12.922036143695212</v>
      </c>
      <c r="P29" s="224">
        <f t="shared" si="32"/>
        <v>53</v>
      </c>
      <c r="Q29" s="225">
        <f t="shared" si="33"/>
        <v>15</v>
      </c>
      <c r="R29" s="225">
        <f t="shared" si="34"/>
        <v>238</v>
      </c>
      <c r="T29">
        <v>534</v>
      </c>
      <c r="U29">
        <v>6808</v>
      </c>
      <c r="V29" t="s">
        <v>293</v>
      </c>
      <c r="W29">
        <v>1841.8150000000001</v>
      </c>
      <c r="X29">
        <v>918.02800000000002</v>
      </c>
      <c r="Y29">
        <v>2.0059999999999998</v>
      </c>
      <c r="Z29">
        <v>18.936</v>
      </c>
      <c r="AA29">
        <v>129.90608499999999</v>
      </c>
      <c r="AB29">
        <v>2.2271969999999999</v>
      </c>
      <c r="AC29">
        <v>61.014420999999999</v>
      </c>
      <c r="AD29" s="1">
        <v>420</v>
      </c>
      <c r="AE29">
        <v>15</v>
      </c>
      <c r="AF29">
        <v>238</v>
      </c>
      <c r="AG29">
        <v>76</v>
      </c>
      <c r="AH29">
        <v>14.178050000000001</v>
      </c>
      <c r="AI29">
        <v>527</v>
      </c>
      <c r="AJ29">
        <v>0</v>
      </c>
      <c r="AK29">
        <v>53</v>
      </c>
      <c r="AL29">
        <v>43306</v>
      </c>
      <c r="AM29" t="s">
        <v>294</v>
      </c>
      <c r="AN29" t="s">
        <v>679</v>
      </c>
      <c r="AO29">
        <v>315.53100000000001</v>
      </c>
      <c r="AR29" t="s">
        <v>118</v>
      </c>
      <c r="AS29" t="s">
        <v>119</v>
      </c>
      <c r="AT29" t="s">
        <v>214</v>
      </c>
      <c r="AU29" t="s">
        <v>293</v>
      </c>
      <c r="AV29" t="s">
        <v>48</v>
      </c>
      <c r="AW29">
        <v>11</v>
      </c>
      <c r="BB29">
        <v>0.83214967891325575</v>
      </c>
      <c r="BC29" t="s">
        <v>67</v>
      </c>
      <c r="BF29" t="s">
        <v>118</v>
      </c>
      <c r="BG29" s="5" t="s">
        <v>119</v>
      </c>
      <c r="BH29" t="s">
        <v>293</v>
      </c>
      <c r="BI29">
        <v>6808</v>
      </c>
      <c r="BJ29">
        <v>11</v>
      </c>
      <c r="BK29" t="s">
        <v>214</v>
      </c>
      <c r="BL29" t="s">
        <v>220</v>
      </c>
      <c r="BM29">
        <v>0.83214967891325575</v>
      </c>
      <c r="BN29" t="s">
        <v>67</v>
      </c>
      <c r="BO29" t="s">
        <v>188</v>
      </c>
      <c r="BP29">
        <v>1841.481</v>
      </c>
    </row>
    <row r="30" spans="1:68" ht="16.5">
      <c r="A30" s="110" t="str">
        <f t="shared" si="18"/>
        <v>해성운수</v>
      </c>
      <c r="B30" s="111" t="str">
        <f t="shared" si="1"/>
        <v>김건훈</v>
      </c>
      <c r="C30" s="112" t="str">
        <f t="shared" si="19"/>
        <v>C</v>
      </c>
      <c r="D30" s="113">
        <f t="shared" si="20"/>
        <v>0.86601513049769152</v>
      </c>
      <c r="E30" s="114">
        <f t="shared" si="21"/>
        <v>8717</v>
      </c>
      <c r="F30" s="115" t="str">
        <f t="shared" si="22"/>
        <v>557</v>
      </c>
      <c r="G30" s="116" t="str">
        <f t="shared" si="23"/>
        <v>70바3891</v>
      </c>
      <c r="H30" s="117">
        <f t="shared" si="24"/>
        <v>2</v>
      </c>
      <c r="I30" s="118">
        <f t="shared" si="25"/>
        <v>1430.7429999999999</v>
      </c>
      <c r="J30" s="119">
        <f t="shared" si="26"/>
        <v>2.2228434284326973E-2</v>
      </c>
      <c r="K30" s="119">
        <f t="shared" si="27"/>
        <v>0.54922235479586334</v>
      </c>
      <c r="L30" s="119">
        <f t="shared" si="28"/>
        <v>0.28726333101053092</v>
      </c>
      <c r="M30" s="120">
        <f t="shared" si="29"/>
        <v>10.83</v>
      </c>
      <c r="N30" s="121">
        <f t="shared" si="30"/>
        <v>2.3064938986247006</v>
      </c>
      <c r="O30" s="121">
        <f t="shared" si="31"/>
        <v>3.0054314436624887</v>
      </c>
      <c r="P30" s="226">
        <f t="shared" si="32"/>
        <v>262</v>
      </c>
      <c r="Q30" s="227">
        <f t="shared" si="33"/>
        <v>33</v>
      </c>
      <c r="R30" s="227">
        <f t="shared" si="34"/>
        <v>43</v>
      </c>
      <c r="T30">
        <v>534</v>
      </c>
      <c r="U30">
        <v>8717</v>
      </c>
      <c r="V30" t="s">
        <v>295</v>
      </c>
      <c r="W30">
        <v>1430.7429999999999</v>
      </c>
      <c r="X30">
        <v>404.11099999999999</v>
      </c>
      <c r="Y30">
        <v>3.54</v>
      </c>
      <c r="Z30">
        <v>10.83</v>
      </c>
      <c r="AA30">
        <v>180.67358899999999</v>
      </c>
      <c r="AB30">
        <v>4.0160910000000003</v>
      </c>
      <c r="AC30">
        <v>99.229973999999999</v>
      </c>
      <c r="AD30" s="1">
        <v>411</v>
      </c>
      <c r="AE30">
        <v>33</v>
      </c>
      <c r="AF30">
        <v>43</v>
      </c>
      <c r="AG30">
        <v>81</v>
      </c>
      <c r="AH30">
        <v>7.9189379999999998</v>
      </c>
      <c r="AI30">
        <v>89.8</v>
      </c>
      <c r="AJ30">
        <v>0</v>
      </c>
      <c r="AK30">
        <v>262</v>
      </c>
      <c r="AL30">
        <v>96379</v>
      </c>
      <c r="AM30" t="s">
        <v>296</v>
      </c>
      <c r="AN30" t="s">
        <v>680</v>
      </c>
      <c r="AO30">
        <v>1267.027</v>
      </c>
      <c r="AR30" t="s">
        <v>118</v>
      </c>
      <c r="AS30" t="s">
        <v>122</v>
      </c>
      <c r="AT30" t="s">
        <v>252</v>
      </c>
      <c r="AU30" t="s">
        <v>295</v>
      </c>
      <c r="AV30" t="s">
        <v>203</v>
      </c>
      <c r="AW30">
        <v>2</v>
      </c>
      <c r="BB30">
        <v>0.86601513049769152</v>
      </c>
      <c r="BC30" t="s">
        <v>69</v>
      </c>
      <c r="BF30" t="s">
        <v>118</v>
      </c>
      <c r="BG30" t="s">
        <v>122</v>
      </c>
      <c r="BH30" t="s">
        <v>295</v>
      </c>
      <c r="BI30">
        <v>8717</v>
      </c>
      <c r="BJ30">
        <v>2</v>
      </c>
      <c r="BK30" t="s">
        <v>252</v>
      </c>
      <c r="BL30" t="s">
        <v>249</v>
      </c>
      <c r="BM30">
        <v>0.86601513049769152</v>
      </c>
      <c r="BN30" t="s">
        <v>69</v>
      </c>
      <c r="BO30" t="s">
        <v>186</v>
      </c>
      <c r="BP30">
        <v>1430.7429999999999</v>
      </c>
    </row>
    <row r="31" spans="1:68" ht="16.5">
      <c r="A31" s="127" t="str">
        <f t="shared" si="18"/>
        <v>해성운수</v>
      </c>
      <c r="B31" s="128" t="str">
        <f t="shared" si="1"/>
        <v>김경문</v>
      </c>
      <c r="C31" s="129" t="str">
        <f t="shared" si="19"/>
        <v>C</v>
      </c>
      <c r="D31" s="130">
        <f t="shared" si="20"/>
        <v>0.89050949702308579</v>
      </c>
      <c r="E31" s="131">
        <f t="shared" si="21"/>
        <v>6741</v>
      </c>
      <c r="F31" s="132" t="str">
        <f t="shared" si="22"/>
        <v>557</v>
      </c>
      <c r="G31" s="133" t="str">
        <f t="shared" si="23"/>
        <v>70바3891</v>
      </c>
      <c r="H31" s="134">
        <f t="shared" si="24"/>
        <v>2</v>
      </c>
      <c r="I31" s="135">
        <f t="shared" si="25"/>
        <v>1246.3880000000001</v>
      </c>
      <c r="J31" s="136">
        <f t="shared" si="26"/>
        <v>1.6926446735296485E-2</v>
      </c>
      <c r="K31" s="136">
        <f t="shared" si="27"/>
        <v>0.55422614650974833</v>
      </c>
      <c r="L31" s="136">
        <f t="shared" si="28"/>
        <v>0.30006707381650011</v>
      </c>
      <c r="M31" s="137">
        <f t="shared" si="29"/>
        <v>10.355</v>
      </c>
      <c r="N31" s="138">
        <f t="shared" si="30"/>
        <v>0.24069551375655093</v>
      </c>
      <c r="O31" s="138">
        <f t="shared" si="31"/>
        <v>0.64185470335080252</v>
      </c>
      <c r="P31" s="224">
        <f t="shared" si="32"/>
        <v>231</v>
      </c>
      <c r="Q31" s="225">
        <f t="shared" si="33"/>
        <v>3</v>
      </c>
      <c r="R31" s="225">
        <f t="shared" si="34"/>
        <v>8</v>
      </c>
      <c r="T31">
        <v>534</v>
      </c>
      <c r="U31">
        <v>6741</v>
      </c>
      <c r="V31" t="s">
        <v>297</v>
      </c>
      <c r="W31">
        <v>1246.3879999999999</v>
      </c>
      <c r="X31">
        <v>341.51299999999998</v>
      </c>
      <c r="Y31">
        <v>3.65</v>
      </c>
      <c r="Z31">
        <v>10.355</v>
      </c>
      <c r="AA31">
        <v>156.67387500000001</v>
      </c>
      <c r="AB31">
        <v>2.651932</v>
      </c>
      <c r="AC31">
        <v>86.832757999999998</v>
      </c>
      <c r="AD31" s="1">
        <v>374</v>
      </c>
      <c r="AE31">
        <v>3</v>
      </c>
      <c r="AF31">
        <v>8</v>
      </c>
      <c r="AG31">
        <v>70</v>
      </c>
      <c r="AH31">
        <v>7.9553019999999997</v>
      </c>
      <c r="AI31">
        <v>141.4</v>
      </c>
      <c r="AJ31">
        <v>0</v>
      </c>
      <c r="AK31">
        <v>231</v>
      </c>
      <c r="AL31">
        <v>89471</v>
      </c>
      <c r="AM31" t="s">
        <v>298</v>
      </c>
      <c r="AN31" t="s">
        <v>681</v>
      </c>
      <c r="AO31">
        <v>1161.0530000000001</v>
      </c>
      <c r="AR31" t="s">
        <v>118</v>
      </c>
      <c r="AS31" t="s">
        <v>122</v>
      </c>
      <c r="AT31" t="s">
        <v>252</v>
      </c>
      <c r="AU31" t="s">
        <v>297</v>
      </c>
      <c r="AV31" t="s">
        <v>203</v>
      </c>
      <c r="AW31">
        <v>2</v>
      </c>
      <c r="BB31">
        <v>0.89050949702308579</v>
      </c>
      <c r="BC31" t="s">
        <v>69</v>
      </c>
      <c r="BF31" t="s">
        <v>118</v>
      </c>
      <c r="BG31" s="5" t="s">
        <v>122</v>
      </c>
      <c r="BH31" t="s">
        <v>297</v>
      </c>
      <c r="BI31">
        <v>6741</v>
      </c>
      <c r="BJ31">
        <v>2</v>
      </c>
      <c r="BK31" t="s">
        <v>252</v>
      </c>
      <c r="BL31" t="s">
        <v>249</v>
      </c>
      <c r="BM31">
        <v>0.89050949702308579</v>
      </c>
      <c r="BN31" t="s">
        <v>69</v>
      </c>
      <c r="BO31" t="s">
        <v>186</v>
      </c>
      <c r="BP31">
        <v>1246.3880000000001</v>
      </c>
    </row>
    <row r="32" spans="1:68" ht="16.5">
      <c r="A32" s="110" t="str">
        <f t="shared" si="18"/>
        <v>해성운수</v>
      </c>
      <c r="B32" s="111" t="str">
        <f t="shared" si="1"/>
        <v>김국신</v>
      </c>
      <c r="C32" s="112" t="str">
        <f t="shared" si="19"/>
        <v>D</v>
      </c>
      <c r="D32" s="113">
        <f t="shared" si="20"/>
        <v>0.82285714285714284</v>
      </c>
      <c r="E32" s="114">
        <f t="shared" si="21"/>
        <v>9130</v>
      </c>
      <c r="F32" s="115" t="str">
        <f t="shared" si="22"/>
        <v>530</v>
      </c>
      <c r="G32" s="116" t="str">
        <f t="shared" si="23"/>
        <v>71바7074</v>
      </c>
      <c r="H32" s="117">
        <f t="shared" si="24"/>
        <v>1</v>
      </c>
      <c r="I32" s="118">
        <f t="shared" si="25"/>
        <v>2615.194</v>
      </c>
      <c r="J32" s="119">
        <f t="shared" si="26"/>
        <v>3.9589264967245637E-2</v>
      </c>
      <c r="K32" s="119">
        <f t="shared" si="27"/>
        <v>0.47994176490545931</v>
      </c>
      <c r="L32" s="119">
        <f t="shared" si="28"/>
        <v>0.24357657596338933</v>
      </c>
      <c r="M32" s="120">
        <f t="shared" si="29"/>
        <v>10.023</v>
      </c>
      <c r="N32" s="121">
        <f t="shared" si="30"/>
        <v>0.38238080998962221</v>
      </c>
      <c r="O32" s="121">
        <f t="shared" si="31"/>
        <v>2.9825703179190532</v>
      </c>
      <c r="P32" s="226">
        <f t="shared" si="32"/>
        <v>131</v>
      </c>
      <c r="Q32" s="227">
        <f t="shared" si="33"/>
        <v>10</v>
      </c>
      <c r="R32" s="227">
        <f t="shared" si="34"/>
        <v>78</v>
      </c>
      <c r="T32">
        <v>534</v>
      </c>
      <c r="U32">
        <v>9130</v>
      </c>
      <c r="V32" t="s">
        <v>299</v>
      </c>
      <c r="W32">
        <v>2615.194</v>
      </c>
      <c r="X32">
        <v>1134.8499999999999</v>
      </c>
      <c r="Y32">
        <v>2.3039999999999998</v>
      </c>
      <c r="Z32">
        <v>10.023</v>
      </c>
      <c r="AA32">
        <v>278.904673</v>
      </c>
      <c r="AB32">
        <v>11.041631000000001</v>
      </c>
      <c r="AC32">
        <v>133.858001</v>
      </c>
      <c r="AD32" s="1">
        <v>637</v>
      </c>
      <c r="AE32">
        <v>10</v>
      </c>
      <c r="AF32">
        <v>78</v>
      </c>
      <c r="AG32">
        <v>71</v>
      </c>
      <c r="AH32">
        <v>9.3766580000000008</v>
      </c>
      <c r="AI32">
        <v>32</v>
      </c>
      <c r="AJ32">
        <v>0</v>
      </c>
      <c r="AK32">
        <v>131</v>
      </c>
      <c r="AL32">
        <v>20677</v>
      </c>
      <c r="AM32" t="s">
        <v>300</v>
      </c>
      <c r="AN32" t="s">
        <v>682</v>
      </c>
      <c r="AO32">
        <v>2615.194</v>
      </c>
      <c r="AR32" t="s">
        <v>118</v>
      </c>
      <c r="AS32" t="s">
        <v>121</v>
      </c>
      <c r="AT32" t="s">
        <v>248</v>
      </c>
      <c r="AU32" t="s">
        <v>299</v>
      </c>
      <c r="AV32" t="s">
        <v>48</v>
      </c>
      <c r="AW32">
        <v>1</v>
      </c>
      <c r="BB32">
        <v>0.82285714285714284</v>
      </c>
      <c r="BC32" t="s">
        <v>67</v>
      </c>
      <c r="BF32" t="s">
        <v>118</v>
      </c>
      <c r="BG32" t="s">
        <v>121</v>
      </c>
      <c r="BH32" t="s">
        <v>299</v>
      </c>
      <c r="BI32">
        <v>9130</v>
      </c>
      <c r="BJ32">
        <v>1</v>
      </c>
      <c r="BK32" t="s">
        <v>248</v>
      </c>
      <c r="BL32" t="s">
        <v>183</v>
      </c>
      <c r="BM32">
        <v>0.82285714285714284</v>
      </c>
      <c r="BN32" t="s">
        <v>67</v>
      </c>
      <c r="BO32" t="s">
        <v>188</v>
      </c>
      <c r="BP32">
        <v>2615.194</v>
      </c>
    </row>
    <row r="33" spans="1:68" ht="16.5">
      <c r="A33" s="127" t="str">
        <f t="shared" si="18"/>
        <v>해성운수</v>
      </c>
      <c r="B33" s="128" t="str">
        <f t="shared" si="1"/>
        <v>김기모</v>
      </c>
      <c r="C33" s="129" t="str">
        <f t="shared" si="19"/>
        <v>B</v>
      </c>
      <c r="D33" s="130">
        <f t="shared" si="20"/>
        <v>0.9377848791251997</v>
      </c>
      <c r="E33" s="131">
        <f t="shared" si="21"/>
        <v>3144</v>
      </c>
      <c r="F33" s="132" t="str">
        <f t="shared" si="22"/>
        <v>514-1</v>
      </c>
      <c r="G33" s="133" t="str">
        <f t="shared" si="23"/>
        <v>71바5819</v>
      </c>
      <c r="H33" s="134">
        <f t="shared" si="24"/>
        <v>3</v>
      </c>
      <c r="I33" s="135">
        <f t="shared" si="25"/>
        <v>1309.518</v>
      </c>
      <c r="J33" s="136">
        <f t="shared" si="26"/>
        <v>1.3600466006469017E-2</v>
      </c>
      <c r="K33" s="136">
        <f t="shared" si="27"/>
        <v>0.32577379078081986</v>
      </c>
      <c r="L33" s="136">
        <f t="shared" si="28"/>
        <v>0.12981875774139798</v>
      </c>
      <c r="M33" s="137">
        <f t="shared" si="29"/>
        <v>7.27</v>
      </c>
      <c r="N33" s="138">
        <f t="shared" si="30"/>
        <v>0</v>
      </c>
      <c r="O33" s="138">
        <f t="shared" si="31"/>
        <v>4.5054745333779298</v>
      </c>
      <c r="P33" s="224">
        <f t="shared" si="32"/>
        <v>1</v>
      </c>
      <c r="Q33" s="225">
        <f t="shared" si="33"/>
        <v>0</v>
      </c>
      <c r="R33" s="225">
        <f t="shared" si="34"/>
        <v>59</v>
      </c>
      <c r="T33">
        <v>534</v>
      </c>
      <c r="U33">
        <v>3144</v>
      </c>
      <c r="V33" t="s">
        <v>573</v>
      </c>
      <c r="W33">
        <v>1309.518</v>
      </c>
      <c r="X33">
        <v>499.30599999999998</v>
      </c>
      <c r="Y33">
        <v>2.6230000000000002</v>
      </c>
      <c r="Z33">
        <v>7.27</v>
      </c>
      <c r="AA33">
        <v>97.785767000000007</v>
      </c>
      <c r="AB33">
        <v>1.3299319999999999</v>
      </c>
      <c r="AC33">
        <v>31.85604</v>
      </c>
      <c r="AD33" s="1">
        <v>170</v>
      </c>
      <c r="AE33">
        <v>0</v>
      </c>
      <c r="AF33">
        <v>59</v>
      </c>
      <c r="AG33">
        <v>82</v>
      </c>
      <c r="AH33">
        <v>13.391703</v>
      </c>
      <c r="AI33">
        <v>46.2</v>
      </c>
      <c r="AJ33">
        <v>0</v>
      </c>
      <c r="AK33">
        <v>1</v>
      </c>
      <c r="AL33">
        <v>58</v>
      </c>
      <c r="AM33" t="s">
        <v>574</v>
      </c>
      <c r="AN33" t="s">
        <v>683</v>
      </c>
      <c r="AO33">
        <v>1111.1379999999999</v>
      </c>
      <c r="AR33" t="s">
        <v>118</v>
      </c>
      <c r="AS33" t="s">
        <v>120</v>
      </c>
      <c r="AT33" t="s">
        <v>565</v>
      </c>
      <c r="AU33" t="s">
        <v>573</v>
      </c>
      <c r="AV33" t="s">
        <v>48</v>
      </c>
      <c r="AW33">
        <v>3</v>
      </c>
      <c r="BB33">
        <v>0.9377848791251997</v>
      </c>
      <c r="BC33" t="s">
        <v>68</v>
      </c>
      <c r="BF33" t="s">
        <v>118</v>
      </c>
      <c r="BG33" s="5" t="s">
        <v>120</v>
      </c>
      <c r="BH33" t="s">
        <v>573</v>
      </c>
      <c r="BI33">
        <v>3144</v>
      </c>
      <c r="BJ33">
        <v>3</v>
      </c>
      <c r="BK33" t="s">
        <v>565</v>
      </c>
      <c r="BL33" t="s">
        <v>240</v>
      </c>
      <c r="BM33">
        <v>0.9377848791251997</v>
      </c>
      <c r="BN33" t="s">
        <v>68</v>
      </c>
      <c r="BO33" t="s">
        <v>184</v>
      </c>
      <c r="BP33">
        <v>1309.518</v>
      </c>
    </row>
    <row r="34" spans="1:68" ht="16.5">
      <c r="A34" s="110" t="str">
        <f t="shared" si="18"/>
        <v>해성운수</v>
      </c>
      <c r="B34" s="111" t="str">
        <f t="shared" si="1"/>
        <v>김대철</v>
      </c>
      <c r="C34" s="112" t="str">
        <f t="shared" si="19"/>
        <v>A</v>
      </c>
      <c r="D34" s="113">
        <f t="shared" si="20"/>
        <v>0.99237008023784801</v>
      </c>
      <c r="E34" s="114">
        <f t="shared" si="21"/>
        <v>3208</v>
      </c>
      <c r="F34" s="115" t="str">
        <f t="shared" si="22"/>
        <v>24</v>
      </c>
      <c r="G34" s="116" t="str">
        <f t="shared" si="23"/>
        <v>70바3859</v>
      </c>
      <c r="H34" s="117">
        <f t="shared" si="24"/>
        <v>12</v>
      </c>
      <c r="I34" s="118">
        <f t="shared" si="25"/>
        <v>2379.9229999999998</v>
      </c>
      <c r="J34" s="119">
        <f t="shared" si="26"/>
        <v>1.5068911689346508E-2</v>
      </c>
      <c r="K34" s="119">
        <f t="shared" si="27"/>
        <v>0.35725472345068771</v>
      </c>
      <c r="L34" s="119">
        <f t="shared" si="28"/>
        <v>0.20126701578160303</v>
      </c>
      <c r="M34" s="120">
        <f t="shared" si="29"/>
        <v>11.537000000000001</v>
      </c>
      <c r="N34" s="121">
        <f t="shared" si="30"/>
        <v>0.25210899680367815</v>
      </c>
      <c r="O34" s="121">
        <f t="shared" si="31"/>
        <v>11.218850357763676</v>
      </c>
      <c r="P34" s="226">
        <f t="shared" si="32"/>
        <v>11</v>
      </c>
      <c r="Q34" s="227">
        <f t="shared" si="33"/>
        <v>6</v>
      </c>
      <c r="R34" s="227">
        <f t="shared" si="34"/>
        <v>267</v>
      </c>
      <c r="T34">
        <v>534</v>
      </c>
      <c r="U34">
        <v>3208</v>
      </c>
      <c r="V34" t="s">
        <v>301</v>
      </c>
      <c r="W34">
        <v>2379.9229999999998</v>
      </c>
      <c r="X34">
        <v>978.93200000000002</v>
      </c>
      <c r="Y34">
        <v>2.431</v>
      </c>
      <c r="Z34">
        <v>11.537000000000001</v>
      </c>
      <c r="AA34">
        <v>149.23745299999999</v>
      </c>
      <c r="AB34">
        <v>2.2488459999999999</v>
      </c>
      <c r="AC34">
        <v>53.315784999999998</v>
      </c>
      <c r="AD34" s="1">
        <v>479</v>
      </c>
      <c r="AE34">
        <v>6</v>
      </c>
      <c r="AF34">
        <v>267</v>
      </c>
      <c r="AG34">
        <v>78</v>
      </c>
      <c r="AH34">
        <v>15.947222999999999</v>
      </c>
      <c r="AI34">
        <v>410.8</v>
      </c>
      <c r="AJ34">
        <v>0</v>
      </c>
      <c r="AK34">
        <v>11</v>
      </c>
      <c r="AL34">
        <v>4379</v>
      </c>
      <c r="AM34" t="s">
        <v>302</v>
      </c>
      <c r="AN34" t="s">
        <v>684</v>
      </c>
      <c r="AO34">
        <v>493.15300000000002</v>
      </c>
      <c r="AR34" t="s">
        <v>118</v>
      </c>
      <c r="AS34" t="s">
        <v>119</v>
      </c>
      <c r="AT34" t="s">
        <v>215</v>
      </c>
      <c r="AU34" t="s">
        <v>301</v>
      </c>
      <c r="AV34" t="s">
        <v>48</v>
      </c>
      <c r="AW34">
        <v>12</v>
      </c>
      <c r="BB34">
        <v>0.99237008023784801</v>
      </c>
      <c r="BC34" t="s">
        <v>66</v>
      </c>
      <c r="BF34" t="s">
        <v>118</v>
      </c>
      <c r="BG34" s="5" t="s">
        <v>119</v>
      </c>
      <c r="BH34" t="s">
        <v>301</v>
      </c>
      <c r="BI34">
        <v>3208</v>
      </c>
      <c r="BJ34">
        <v>12</v>
      </c>
      <c r="BK34" t="s">
        <v>215</v>
      </c>
      <c r="BL34" t="s">
        <v>224</v>
      </c>
      <c r="BM34">
        <v>0.99237008023784801</v>
      </c>
      <c r="BN34" t="s">
        <v>66</v>
      </c>
      <c r="BO34" t="s">
        <v>187</v>
      </c>
      <c r="BP34">
        <v>2379.9229999999998</v>
      </c>
    </row>
    <row r="35" spans="1:68" ht="16.5">
      <c r="A35" s="127" t="str">
        <f t="shared" si="18"/>
        <v>해성운수</v>
      </c>
      <c r="B35" s="128" t="str">
        <f t="shared" si="1"/>
        <v>김명자</v>
      </c>
      <c r="C35" s="129" t="str">
        <f t="shared" si="19"/>
        <v>F</v>
      </c>
      <c r="D35" s="130">
        <f t="shared" si="20"/>
        <v>0.76091632302810364</v>
      </c>
      <c r="E35" s="131">
        <f t="shared" si="21"/>
        <v>4009</v>
      </c>
      <c r="F35" s="132" t="str">
        <f t="shared" si="22"/>
        <v>579</v>
      </c>
      <c r="G35" s="133" t="str">
        <f t="shared" si="23"/>
        <v>71바5799</v>
      </c>
      <c r="H35" s="134">
        <f t="shared" si="24"/>
        <v>2</v>
      </c>
      <c r="I35" s="135">
        <f t="shared" si="25"/>
        <v>3395.04</v>
      </c>
      <c r="J35" s="136">
        <f t="shared" si="26"/>
        <v>1.1615647509505772E-2</v>
      </c>
      <c r="K35" s="136">
        <f t="shared" si="27"/>
        <v>0.46392248135050351</v>
      </c>
      <c r="L35" s="136">
        <f t="shared" si="28"/>
        <v>0.52134879117771804</v>
      </c>
      <c r="M35" s="137">
        <f t="shared" si="29"/>
        <v>4.88</v>
      </c>
      <c r="N35" s="138">
        <f t="shared" si="30"/>
        <v>0.6480041472265422</v>
      </c>
      <c r="O35" s="138">
        <f t="shared" si="31"/>
        <v>1.1781893585937131</v>
      </c>
      <c r="P35" s="224">
        <f t="shared" si="32"/>
        <v>132</v>
      </c>
      <c r="Q35" s="225">
        <f t="shared" si="33"/>
        <v>22</v>
      </c>
      <c r="R35" s="225">
        <f t="shared" si="34"/>
        <v>40</v>
      </c>
      <c r="T35">
        <v>534</v>
      </c>
      <c r="U35">
        <v>4009</v>
      </c>
      <c r="V35" t="s">
        <v>575</v>
      </c>
      <c r="W35">
        <v>3395.04</v>
      </c>
      <c r="X35">
        <v>782.71</v>
      </c>
      <c r="Y35">
        <v>4.3380000000000001</v>
      </c>
      <c r="Z35">
        <v>4.88</v>
      </c>
      <c r="AA35">
        <v>326.636031</v>
      </c>
      <c r="AB35">
        <v>3.794089</v>
      </c>
      <c r="AC35">
        <v>151.53379799999999</v>
      </c>
      <c r="AD35" s="1">
        <v>1770</v>
      </c>
      <c r="AE35">
        <v>22</v>
      </c>
      <c r="AF35">
        <v>40</v>
      </c>
      <c r="AG35">
        <v>81</v>
      </c>
      <c r="AH35">
        <v>10.393954000000001</v>
      </c>
      <c r="AI35">
        <v>431.2</v>
      </c>
      <c r="AJ35">
        <v>0</v>
      </c>
      <c r="AK35">
        <v>132</v>
      </c>
      <c r="AL35">
        <v>73250</v>
      </c>
      <c r="AM35" t="s">
        <v>576</v>
      </c>
      <c r="AN35" t="s">
        <v>685</v>
      </c>
      <c r="AO35">
        <v>2823.0259999999998</v>
      </c>
      <c r="AR35" t="s">
        <v>118</v>
      </c>
      <c r="AS35" t="s">
        <v>127</v>
      </c>
      <c r="AT35" t="s">
        <v>539</v>
      </c>
      <c r="AU35" t="s">
        <v>575</v>
      </c>
      <c r="AV35" t="s">
        <v>203</v>
      </c>
      <c r="AW35">
        <v>2</v>
      </c>
      <c r="BB35">
        <v>0.76091632302810364</v>
      </c>
      <c r="BC35" t="s">
        <v>70</v>
      </c>
      <c r="BF35" t="s">
        <v>118</v>
      </c>
      <c r="BG35" t="s">
        <v>127</v>
      </c>
      <c r="BH35" t="s">
        <v>575</v>
      </c>
      <c r="BI35">
        <v>4009</v>
      </c>
      <c r="BJ35">
        <v>2</v>
      </c>
      <c r="BK35" t="s">
        <v>539</v>
      </c>
      <c r="BL35" t="s">
        <v>269</v>
      </c>
      <c r="BM35">
        <v>0.76091632302810364</v>
      </c>
      <c r="BN35" t="s">
        <v>70</v>
      </c>
      <c r="BO35" t="s">
        <v>201</v>
      </c>
      <c r="BP35">
        <v>3395.04</v>
      </c>
    </row>
    <row r="36" spans="1:68" ht="16.5">
      <c r="A36" s="110" t="str">
        <f t="shared" si="18"/>
        <v>해성운수</v>
      </c>
      <c r="B36" s="111" t="str">
        <f t="shared" si="1"/>
        <v>김문배</v>
      </c>
      <c r="C36" s="112" t="str">
        <f t="shared" si="19"/>
        <v>A</v>
      </c>
      <c r="D36" s="113">
        <f t="shared" si="20"/>
        <v>0.99465605666916557</v>
      </c>
      <c r="E36" s="114">
        <f t="shared" si="21"/>
        <v>564</v>
      </c>
      <c r="F36" s="115" t="str">
        <f t="shared" si="22"/>
        <v>24</v>
      </c>
      <c r="G36" s="116" t="str">
        <f t="shared" si="23"/>
        <v>70바3860</v>
      </c>
      <c r="H36" s="117">
        <f t="shared" si="24"/>
        <v>3</v>
      </c>
      <c r="I36" s="118">
        <f t="shared" si="25"/>
        <v>3016.5119999999997</v>
      </c>
      <c r="J36" s="119">
        <f t="shared" si="26"/>
        <v>4.6500588632542739E-3</v>
      </c>
      <c r="K36" s="119">
        <f t="shared" si="27"/>
        <v>0.37805604403276077</v>
      </c>
      <c r="L36" s="119">
        <f t="shared" si="28"/>
        <v>0.12464727473320181</v>
      </c>
      <c r="M36" s="120">
        <f t="shared" si="29"/>
        <v>12.093</v>
      </c>
      <c r="N36" s="121">
        <f t="shared" si="30"/>
        <v>0.76247003161267046</v>
      </c>
      <c r="O36" s="121">
        <f t="shared" si="31"/>
        <v>11.868011796405915</v>
      </c>
      <c r="P36" s="226">
        <f t="shared" si="32"/>
        <v>24</v>
      </c>
      <c r="Q36" s="227">
        <f t="shared" si="33"/>
        <v>23</v>
      </c>
      <c r="R36" s="227">
        <f t="shared" si="34"/>
        <v>358</v>
      </c>
      <c r="T36">
        <v>534</v>
      </c>
      <c r="U36">
        <v>564</v>
      </c>
      <c r="V36" t="s">
        <v>303</v>
      </c>
      <c r="W36">
        <v>3016.5120000000002</v>
      </c>
      <c r="X36">
        <v>1291.751</v>
      </c>
      <c r="Y36">
        <v>2.335</v>
      </c>
      <c r="Z36">
        <v>12.093</v>
      </c>
      <c r="AA36">
        <v>194.249369</v>
      </c>
      <c r="AB36">
        <v>0.90327100000000005</v>
      </c>
      <c r="AC36">
        <v>73.437147999999993</v>
      </c>
      <c r="AD36" s="1">
        <v>376</v>
      </c>
      <c r="AE36">
        <v>23</v>
      </c>
      <c r="AF36">
        <v>358</v>
      </c>
      <c r="AG36">
        <v>76</v>
      </c>
      <c r="AH36">
        <v>15.529069</v>
      </c>
      <c r="AI36">
        <v>161.30000000000001</v>
      </c>
      <c r="AJ36">
        <v>0</v>
      </c>
      <c r="AK36">
        <v>24</v>
      </c>
      <c r="AL36">
        <v>12507</v>
      </c>
      <c r="AM36" t="s">
        <v>304</v>
      </c>
      <c r="AN36" t="s">
        <v>686</v>
      </c>
      <c r="AO36">
        <v>1996.625</v>
      </c>
      <c r="AR36" t="s">
        <v>118</v>
      </c>
      <c r="AS36" t="s">
        <v>119</v>
      </c>
      <c r="AT36" t="s">
        <v>216</v>
      </c>
      <c r="AU36" t="s">
        <v>303</v>
      </c>
      <c r="AV36" t="s">
        <v>48</v>
      </c>
      <c r="AW36">
        <v>3</v>
      </c>
      <c r="BB36">
        <v>0.99465605666916557</v>
      </c>
      <c r="BC36" t="s">
        <v>66</v>
      </c>
      <c r="BF36" t="s">
        <v>118</v>
      </c>
      <c r="BG36" s="5" t="s">
        <v>119</v>
      </c>
      <c r="BH36" t="s">
        <v>303</v>
      </c>
      <c r="BI36">
        <v>564</v>
      </c>
      <c r="BJ36">
        <v>3</v>
      </c>
      <c r="BK36" t="s">
        <v>216</v>
      </c>
      <c r="BL36" t="s">
        <v>219</v>
      </c>
      <c r="BM36">
        <v>0.99465605666916557</v>
      </c>
      <c r="BN36" t="s">
        <v>66</v>
      </c>
      <c r="BO36" t="s">
        <v>187</v>
      </c>
      <c r="BP36">
        <v>3016.5119999999997</v>
      </c>
    </row>
    <row r="37" spans="1:68" ht="16.5">
      <c r="A37" s="127" t="str">
        <f t="shared" si="18"/>
        <v>해성운수</v>
      </c>
      <c r="B37" s="128" t="str">
        <f t="shared" si="1"/>
        <v>김민호</v>
      </c>
      <c r="C37" s="129" t="str">
        <f t="shared" si="19"/>
        <v>A</v>
      </c>
      <c r="D37" s="130">
        <f t="shared" si="20"/>
        <v>0.99046870049749269</v>
      </c>
      <c r="E37" s="131">
        <f t="shared" si="21"/>
        <v>3081</v>
      </c>
      <c r="F37" s="132" t="str">
        <f t="shared" si="22"/>
        <v>24</v>
      </c>
      <c r="G37" s="133" t="str">
        <f t="shared" si="23"/>
        <v>70바3880</v>
      </c>
      <c r="H37" s="134">
        <f t="shared" si="24"/>
        <v>14</v>
      </c>
      <c r="I37" s="135">
        <f t="shared" si="25"/>
        <v>2049.3730000000005</v>
      </c>
      <c r="J37" s="136">
        <f t="shared" si="26"/>
        <v>1.4920445085164808E-2</v>
      </c>
      <c r="K37" s="136">
        <f t="shared" si="27"/>
        <v>0.41295232020503048</v>
      </c>
      <c r="L37" s="136">
        <f t="shared" si="28"/>
        <v>0.17127189633121931</v>
      </c>
      <c r="M37" s="137">
        <f t="shared" si="29"/>
        <v>12.279</v>
      </c>
      <c r="N37" s="138">
        <f t="shared" si="30"/>
        <v>0.81535749829134641</v>
      </c>
      <c r="O37" s="138">
        <f t="shared" si="31"/>
        <v>10.983345124042255</v>
      </c>
      <c r="P37" s="224">
        <f t="shared" si="32"/>
        <v>39</v>
      </c>
      <c r="Q37" s="225">
        <f t="shared" si="33"/>
        <v>17</v>
      </c>
      <c r="R37" s="225">
        <f t="shared" si="34"/>
        <v>229</v>
      </c>
      <c r="T37">
        <v>534</v>
      </c>
      <c r="U37">
        <v>3081</v>
      </c>
      <c r="V37" t="s">
        <v>305</v>
      </c>
      <c r="W37">
        <v>2084.9749999999999</v>
      </c>
      <c r="X37">
        <v>871.26700000000005</v>
      </c>
      <c r="Y37">
        <v>2.3929999999999998</v>
      </c>
      <c r="Z37">
        <v>12.279</v>
      </c>
      <c r="AA37">
        <v>139.2183</v>
      </c>
      <c r="AB37">
        <v>2.0771989999999998</v>
      </c>
      <c r="AC37">
        <v>57.490519999999997</v>
      </c>
      <c r="AD37" s="1">
        <v>351</v>
      </c>
      <c r="AE37">
        <v>17</v>
      </c>
      <c r="AF37">
        <v>229</v>
      </c>
      <c r="AG37">
        <v>78</v>
      </c>
      <c r="AH37">
        <v>14.976298999999999</v>
      </c>
      <c r="AI37">
        <v>421.5</v>
      </c>
      <c r="AJ37">
        <v>0</v>
      </c>
      <c r="AK37">
        <v>39</v>
      </c>
      <c r="AL37">
        <v>16206</v>
      </c>
      <c r="AM37" t="s">
        <v>306</v>
      </c>
      <c r="AN37" t="s">
        <v>687</v>
      </c>
      <c r="AO37">
        <v>348.28800000000001</v>
      </c>
      <c r="AR37" t="s">
        <v>118</v>
      </c>
      <c r="AS37" t="s">
        <v>119</v>
      </c>
      <c r="AT37" t="s">
        <v>234</v>
      </c>
      <c r="AU37" t="s">
        <v>305</v>
      </c>
      <c r="AV37" t="s">
        <v>48</v>
      </c>
      <c r="AW37">
        <v>14</v>
      </c>
      <c r="BB37">
        <v>0.99046870049749269</v>
      </c>
      <c r="BC37" t="s">
        <v>66</v>
      </c>
      <c r="BF37" t="s">
        <v>118</v>
      </c>
      <c r="BG37" t="s">
        <v>119</v>
      </c>
      <c r="BH37" t="s">
        <v>305</v>
      </c>
      <c r="BI37">
        <v>3081</v>
      </c>
      <c r="BJ37">
        <v>14</v>
      </c>
      <c r="BK37" t="s">
        <v>234</v>
      </c>
      <c r="BL37" t="s">
        <v>224</v>
      </c>
      <c r="BM37">
        <v>0.99046870049749269</v>
      </c>
      <c r="BN37" t="s">
        <v>66</v>
      </c>
      <c r="BO37" t="s">
        <v>187</v>
      </c>
      <c r="BP37">
        <v>2049.3730000000005</v>
      </c>
    </row>
    <row r="38" spans="1:68" ht="16.5">
      <c r="A38" s="110" t="str">
        <f t="shared" si="18"/>
        <v>해성운수</v>
      </c>
      <c r="B38" s="111" t="str">
        <f t="shared" si="1"/>
        <v>김병래</v>
      </c>
      <c r="C38" s="112" t="str">
        <f t="shared" si="19"/>
        <v>B</v>
      </c>
      <c r="D38" s="113">
        <f t="shared" si="20"/>
        <v>0.93819733678447492</v>
      </c>
      <c r="E38" s="114">
        <f t="shared" si="21"/>
        <v>3272</v>
      </c>
      <c r="F38" s="115" t="str">
        <f t="shared" si="22"/>
        <v>24</v>
      </c>
      <c r="G38" s="116" t="str">
        <f t="shared" si="23"/>
        <v>70바3858</v>
      </c>
      <c r="H38" s="117">
        <f t="shared" si="24"/>
        <v>2</v>
      </c>
      <c r="I38" s="118">
        <f t="shared" si="25"/>
        <v>788.14499999999998</v>
      </c>
      <c r="J38" s="119">
        <f t="shared" si="26"/>
        <v>5.5296245217150066E-3</v>
      </c>
      <c r="K38" s="119">
        <f t="shared" si="27"/>
        <v>0.376103037584751</v>
      </c>
      <c r="L38" s="119">
        <f t="shared" si="28"/>
        <v>0.2677172347727893</v>
      </c>
      <c r="M38" s="120">
        <f t="shared" si="29"/>
        <v>13.260999999999999</v>
      </c>
      <c r="N38" s="121">
        <f t="shared" si="30"/>
        <v>0.38064061816036387</v>
      </c>
      <c r="O38" s="121">
        <f t="shared" si="31"/>
        <v>12.941781017452373</v>
      </c>
      <c r="P38" s="226">
        <f t="shared" si="32"/>
        <v>0</v>
      </c>
      <c r="Q38" s="227">
        <f t="shared" si="33"/>
        <v>3</v>
      </c>
      <c r="R38" s="227">
        <f t="shared" si="34"/>
        <v>102</v>
      </c>
      <c r="T38">
        <v>534</v>
      </c>
      <c r="U38">
        <v>3272</v>
      </c>
      <c r="V38" t="s">
        <v>688</v>
      </c>
      <c r="W38">
        <v>788.14499999999998</v>
      </c>
      <c r="X38">
        <v>350.44499999999999</v>
      </c>
      <c r="Y38">
        <v>2.2490000000000001</v>
      </c>
      <c r="Z38">
        <v>13.260999999999999</v>
      </c>
      <c r="AA38">
        <v>54.600814</v>
      </c>
      <c r="AB38">
        <v>0.30192200000000002</v>
      </c>
      <c r="AC38">
        <v>20.535532</v>
      </c>
      <c r="AD38" s="1">
        <v>211</v>
      </c>
      <c r="AE38">
        <v>3</v>
      </c>
      <c r="AF38">
        <v>102</v>
      </c>
      <c r="AG38">
        <v>83</v>
      </c>
      <c r="AH38">
        <v>14.434673999999999</v>
      </c>
      <c r="AI38">
        <v>31.3</v>
      </c>
      <c r="AJ38">
        <v>6.5</v>
      </c>
      <c r="AK38">
        <v>0</v>
      </c>
      <c r="AL38">
        <v>0</v>
      </c>
      <c r="AM38" t="s">
        <v>689</v>
      </c>
      <c r="AN38" t="s">
        <v>690</v>
      </c>
      <c r="AO38">
        <v>675.41099999999994</v>
      </c>
      <c r="AR38" t="s">
        <v>118</v>
      </c>
      <c r="AS38" t="s">
        <v>119</v>
      </c>
      <c r="AT38" t="s">
        <v>601</v>
      </c>
      <c r="AU38" t="s">
        <v>688</v>
      </c>
      <c r="AV38" t="s">
        <v>48</v>
      </c>
      <c r="AW38">
        <v>2</v>
      </c>
      <c r="BB38">
        <v>0.93819733678447492</v>
      </c>
      <c r="BC38" t="s">
        <v>68</v>
      </c>
      <c r="BF38" t="s">
        <v>118</v>
      </c>
      <c r="BG38" s="5" t="s">
        <v>119</v>
      </c>
      <c r="BH38" t="s">
        <v>688</v>
      </c>
      <c r="BI38">
        <v>3272</v>
      </c>
      <c r="BJ38">
        <v>2</v>
      </c>
      <c r="BK38" t="s">
        <v>601</v>
      </c>
      <c r="BL38" t="s">
        <v>216</v>
      </c>
      <c r="BM38">
        <v>0.93819733678447492</v>
      </c>
      <c r="BN38" t="s">
        <v>68</v>
      </c>
      <c r="BO38" t="s">
        <v>184</v>
      </c>
      <c r="BP38">
        <v>788.14499999999998</v>
      </c>
    </row>
    <row r="39" spans="1:68" ht="16.5">
      <c r="A39" s="127" t="str">
        <f t="shared" si="18"/>
        <v>해성운수</v>
      </c>
      <c r="B39" s="128" t="str">
        <f t="shared" si="1"/>
        <v>김상문</v>
      </c>
      <c r="C39" s="129" t="str">
        <f t="shared" si="19"/>
        <v>D</v>
      </c>
      <c r="D39" s="130">
        <f t="shared" si="20"/>
        <v>0.80606596352217919</v>
      </c>
      <c r="E39" s="131">
        <f t="shared" si="21"/>
        <v>1042</v>
      </c>
      <c r="F39" s="132" t="str">
        <f t="shared" si="22"/>
        <v>568</v>
      </c>
      <c r="G39" s="133" t="str">
        <f t="shared" si="23"/>
        <v>71바7075</v>
      </c>
      <c r="H39" s="134">
        <f t="shared" si="24"/>
        <v>5</v>
      </c>
      <c r="I39" s="135">
        <f t="shared" si="25"/>
        <v>900.91100000000006</v>
      </c>
      <c r="J39" s="136">
        <f t="shared" si="26"/>
        <v>6.9373759876056637E-2</v>
      </c>
      <c r="K39" s="136">
        <f t="shared" si="27"/>
        <v>0.37622080989120288</v>
      </c>
      <c r="L39" s="136">
        <f t="shared" si="28"/>
        <v>0.39626555786309631</v>
      </c>
      <c r="M39" s="137">
        <f t="shared" si="29"/>
        <v>5.86</v>
      </c>
      <c r="N39" s="138">
        <f t="shared" si="30"/>
        <v>0.99898880133553714</v>
      </c>
      <c r="O39" s="138">
        <f t="shared" si="31"/>
        <v>1.4429838241513313</v>
      </c>
      <c r="P39" s="224">
        <f t="shared" si="32"/>
        <v>31</v>
      </c>
      <c r="Q39" s="225">
        <f t="shared" si="33"/>
        <v>9</v>
      </c>
      <c r="R39" s="225">
        <f t="shared" si="34"/>
        <v>13</v>
      </c>
      <c r="T39">
        <v>534</v>
      </c>
      <c r="U39">
        <v>1042</v>
      </c>
      <c r="V39" t="s">
        <v>577</v>
      </c>
      <c r="W39">
        <v>900.91099999999994</v>
      </c>
      <c r="X39">
        <v>232.50399999999999</v>
      </c>
      <c r="Y39">
        <v>3.875</v>
      </c>
      <c r="Z39">
        <v>5.86</v>
      </c>
      <c r="AA39">
        <v>86.374934999999994</v>
      </c>
      <c r="AB39">
        <v>5.9921540000000002</v>
      </c>
      <c r="AC39">
        <v>32.496048000000002</v>
      </c>
      <c r="AD39" s="1">
        <v>357</v>
      </c>
      <c r="AE39">
        <v>9</v>
      </c>
      <c r="AF39">
        <v>13</v>
      </c>
      <c r="AG39">
        <v>75</v>
      </c>
      <c r="AH39">
        <v>10.430236000000001</v>
      </c>
      <c r="AI39">
        <v>27.5</v>
      </c>
      <c r="AJ39">
        <v>0</v>
      </c>
      <c r="AK39">
        <v>31</v>
      </c>
      <c r="AL39">
        <v>16418</v>
      </c>
      <c r="AM39" t="s">
        <v>578</v>
      </c>
      <c r="AN39" t="s">
        <v>691</v>
      </c>
      <c r="AO39">
        <v>461.93299999999999</v>
      </c>
      <c r="AR39" t="s">
        <v>118</v>
      </c>
      <c r="AS39" t="s">
        <v>126</v>
      </c>
      <c r="AT39" t="s">
        <v>631</v>
      </c>
      <c r="AU39" t="s">
        <v>577</v>
      </c>
      <c r="AV39" t="s">
        <v>203</v>
      </c>
      <c r="AW39">
        <v>5</v>
      </c>
      <c r="BB39">
        <v>0.80606596352217919</v>
      </c>
      <c r="BC39" t="s">
        <v>67</v>
      </c>
      <c r="BF39" t="s">
        <v>118</v>
      </c>
      <c r="BG39" t="s">
        <v>126</v>
      </c>
      <c r="BH39" t="s">
        <v>577</v>
      </c>
      <c r="BI39">
        <v>1042</v>
      </c>
      <c r="BJ39">
        <v>5</v>
      </c>
      <c r="BK39" t="s">
        <v>631</v>
      </c>
      <c r="BL39" t="s">
        <v>259</v>
      </c>
      <c r="BM39">
        <v>0.80606596352217919</v>
      </c>
      <c r="BN39" t="s">
        <v>67</v>
      </c>
      <c r="BO39" t="s">
        <v>188</v>
      </c>
      <c r="BP39">
        <v>900.91100000000006</v>
      </c>
    </row>
    <row r="40" spans="1:68" ht="16.5">
      <c r="A40" s="110" t="str">
        <f t="shared" si="18"/>
        <v>해성운수</v>
      </c>
      <c r="B40" s="111" t="str">
        <f t="shared" si="1"/>
        <v>김석곤</v>
      </c>
      <c r="C40" s="112" t="str">
        <f t="shared" si="19"/>
        <v>C</v>
      </c>
      <c r="D40" s="113">
        <f t="shared" si="20"/>
        <v>0.87093337007607641</v>
      </c>
      <c r="E40" s="114">
        <f t="shared" si="21"/>
        <v>3983</v>
      </c>
      <c r="F40" s="115" t="str">
        <f t="shared" si="22"/>
        <v>560</v>
      </c>
      <c r="G40" s="116" t="str">
        <f t="shared" si="23"/>
        <v>71바6854</v>
      </c>
      <c r="H40" s="117">
        <f t="shared" si="24"/>
        <v>2</v>
      </c>
      <c r="I40" s="118">
        <f t="shared" si="25"/>
        <v>1097.8620000000001</v>
      </c>
      <c r="J40" s="119">
        <f t="shared" si="26"/>
        <v>1.8864816920383276E-2</v>
      </c>
      <c r="K40" s="119">
        <f t="shared" si="27"/>
        <v>0.45156659298406326</v>
      </c>
      <c r="L40" s="119">
        <f t="shared" si="28"/>
        <v>0.16850933906082913</v>
      </c>
      <c r="M40" s="120">
        <f t="shared" si="29"/>
        <v>5.5949999999999998</v>
      </c>
      <c r="N40" s="121">
        <f t="shared" si="30"/>
        <v>9.1086129222069795E-2</v>
      </c>
      <c r="O40" s="121">
        <f t="shared" si="31"/>
        <v>1.5484641967751867</v>
      </c>
      <c r="P40" s="226">
        <f t="shared" si="32"/>
        <v>170</v>
      </c>
      <c r="Q40" s="227">
        <f t="shared" si="33"/>
        <v>1</v>
      </c>
      <c r="R40" s="227">
        <f t="shared" si="34"/>
        <v>17</v>
      </c>
      <c r="T40">
        <v>534</v>
      </c>
      <c r="U40">
        <v>3983</v>
      </c>
      <c r="V40" t="s">
        <v>692</v>
      </c>
      <c r="W40">
        <v>1097.8620000000001</v>
      </c>
      <c r="X40">
        <v>485.108</v>
      </c>
      <c r="Y40">
        <v>2.2629999999999999</v>
      </c>
      <c r="Z40">
        <v>5.5949999999999998</v>
      </c>
      <c r="AA40">
        <v>126.54276</v>
      </c>
      <c r="AB40">
        <v>2.3872059999999999</v>
      </c>
      <c r="AC40">
        <v>57.142482999999999</v>
      </c>
      <c r="AD40" s="1">
        <v>185</v>
      </c>
      <c r="AE40">
        <v>1</v>
      </c>
      <c r="AF40">
        <v>17</v>
      </c>
      <c r="AG40">
        <v>66</v>
      </c>
      <c r="AH40">
        <v>8.6758179999999996</v>
      </c>
      <c r="AI40">
        <v>35.799999999999997</v>
      </c>
      <c r="AJ40">
        <v>0</v>
      </c>
      <c r="AK40">
        <v>170</v>
      </c>
      <c r="AL40">
        <v>33057</v>
      </c>
      <c r="AM40" t="s">
        <v>693</v>
      </c>
      <c r="AN40" t="s">
        <v>694</v>
      </c>
      <c r="AO40">
        <v>1022.842</v>
      </c>
      <c r="AR40" t="s">
        <v>118</v>
      </c>
      <c r="AS40" t="s">
        <v>123</v>
      </c>
      <c r="AT40" t="s">
        <v>258</v>
      </c>
      <c r="AU40" t="s">
        <v>692</v>
      </c>
      <c r="AV40" t="s">
        <v>48</v>
      </c>
      <c r="AW40">
        <v>2</v>
      </c>
      <c r="BB40">
        <v>0.87093337007607641</v>
      </c>
      <c r="BC40" t="s">
        <v>69</v>
      </c>
      <c r="BF40" t="s">
        <v>118</v>
      </c>
      <c r="BG40" t="s">
        <v>123</v>
      </c>
      <c r="BH40" t="s">
        <v>692</v>
      </c>
      <c r="BI40">
        <v>3983</v>
      </c>
      <c r="BJ40">
        <v>2</v>
      </c>
      <c r="BK40" t="s">
        <v>258</v>
      </c>
      <c r="BL40" t="s">
        <v>254</v>
      </c>
      <c r="BM40">
        <v>0.87093337007607641</v>
      </c>
      <c r="BN40" t="s">
        <v>69</v>
      </c>
      <c r="BO40" t="s">
        <v>186</v>
      </c>
      <c r="BP40">
        <v>1097.8620000000001</v>
      </c>
    </row>
    <row r="41" spans="1:68" ht="16.5">
      <c r="A41" s="127" t="str">
        <f t="shared" si="18"/>
        <v>해성운수</v>
      </c>
      <c r="B41" s="128" t="str">
        <f t="shared" si="1"/>
        <v>김성태</v>
      </c>
      <c r="C41" s="129" t="str">
        <f t="shared" si="19"/>
        <v>D</v>
      </c>
      <c r="D41" s="130">
        <f t="shared" si="20"/>
        <v>0.8471283661222353</v>
      </c>
      <c r="E41" s="131">
        <f t="shared" si="21"/>
        <v>4074</v>
      </c>
      <c r="F41" s="132" t="str">
        <f t="shared" si="22"/>
        <v>24</v>
      </c>
      <c r="G41" s="133" t="str">
        <f t="shared" si="23"/>
        <v>70바3880</v>
      </c>
      <c r="H41" s="134">
        <f t="shared" si="24"/>
        <v>10</v>
      </c>
      <c r="I41" s="135">
        <f t="shared" si="25"/>
        <v>1892.9809999999998</v>
      </c>
      <c r="J41" s="136">
        <f t="shared" si="26"/>
        <v>2.4027885243774378E-2</v>
      </c>
      <c r="K41" s="136">
        <f t="shared" si="27"/>
        <v>0.44040632745332486</v>
      </c>
      <c r="L41" s="136">
        <f t="shared" si="28"/>
        <v>0.14474524572618533</v>
      </c>
      <c r="M41" s="137">
        <f t="shared" si="29"/>
        <v>16.459</v>
      </c>
      <c r="N41" s="138">
        <f t="shared" si="30"/>
        <v>0.47524626997684494</v>
      </c>
      <c r="O41" s="138">
        <f t="shared" si="31"/>
        <v>33.108823475053526</v>
      </c>
      <c r="P41" s="224">
        <f t="shared" si="32"/>
        <v>46</v>
      </c>
      <c r="Q41" s="225">
        <f t="shared" si="33"/>
        <v>9</v>
      </c>
      <c r="R41" s="225">
        <f t="shared" si="34"/>
        <v>627</v>
      </c>
      <c r="T41">
        <v>534</v>
      </c>
      <c r="U41">
        <v>4074</v>
      </c>
      <c r="V41" t="s">
        <v>307</v>
      </c>
      <c r="W41">
        <v>1893.7550000000001</v>
      </c>
      <c r="X41">
        <v>936.21500000000003</v>
      </c>
      <c r="Y41">
        <v>2.0230000000000001</v>
      </c>
      <c r="Z41">
        <v>16.459</v>
      </c>
      <c r="AA41">
        <v>133.743855</v>
      </c>
      <c r="AB41">
        <v>3.2135820000000002</v>
      </c>
      <c r="AC41">
        <v>58.90164</v>
      </c>
      <c r="AD41" s="1">
        <v>274</v>
      </c>
      <c r="AE41">
        <v>9</v>
      </c>
      <c r="AF41">
        <v>627</v>
      </c>
      <c r="AG41">
        <v>79</v>
      </c>
      <c r="AH41">
        <v>14.159566</v>
      </c>
      <c r="AI41">
        <v>1072.4000000000001</v>
      </c>
      <c r="AJ41">
        <v>0</v>
      </c>
      <c r="AK41">
        <v>46</v>
      </c>
      <c r="AL41">
        <v>19977</v>
      </c>
      <c r="AM41" t="s">
        <v>308</v>
      </c>
      <c r="AN41" t="s">
        <v>695</v>
      </c>
      <c r="AO41">
        <v>375.58499999999998</v>
      </c>
      <c r="AR41" t="s">
        <v>118</v>
      </c>
      <c r="AS41" t="s">
        <v>119</v>
      </c>
      <c r="AT41" t="s">
        <v>234</v>
      </c>
      <c r="AU41" t="s">
        <v>307</v>
      </c>
      <c r="AV41" t="s">
        <v>48</v>
      </c>
      <c r="AW41">
        <v>10</v>
      </c>
      <c r="BB41">
        <v>0.8471283661222353</v>
      </c>
      <c r="BC41" t="s">
        <v>67</v>
      </c>
      <c r="BF41" t="s">
        <v>118</v>
      </c>
      <c r="BG41" t="s">
        <v>119</v>
      </c>
      <c r="BH41" t="s">
        <v>307</v>
      </c>
      <c r="BI41">
        <v>4074</v>
      </c>
      <c r="BJ41">
        <v>10</v>
      </c>
      <c r="BK41" t="s">
        <v>234</v>
      </c>
      <c r="BL41" t="s">
        <v>222</v>
      </c>
      <c r="BM41">
        <v>0.8471283661222353</v>
      </c>
      <c r="BN41" t="s">
        <v>67</v>
      </c>
      <c r="BO41" t="s">
        <v>188</v>
      </c>
      <c r="BP41">
        <v>1892.9809999999998</v>
      </c>
    </row>
    <row r="42" spans="1:68" ht="16.5">
      <c r="A42" s="110" t="str">
        <f t="shared" si="18"/>
        <v>해성운수</v>
      </c>
      <c r="B42" s="111" t="str">
        <f t="shared" si="1"/>
        <v>김성호</v>
      </c>
      <c r="C42" s="112" t="str">
        <f t="shared" si="19"/>
        <v>C</v>
      </c>
      <c r="D42" s="113">
        <f t="shared" si="20"/>
        <v>0.89580168970268459</v>
      </c>
      <c r="E42" s="114">
        <f t="shared" si="21"/>
        <v>1474</v>
      </c>
      <c r="F42" s="115" t="str">
        <f t="shared" si="22"/>
        <v>593</v>
      </c>
      <c r="G42" s="116" t="str">
        <f t="shared" si="23"/>
        <v>71바5789</v>
      </c>
      <c r="H42" s="117">
        <f t="shared" si="24"/>
        <v>3</v>
      </c>
      <c r="I42" s="118">
        <f t="shared" si="25"/>
        <v>2425.886</v>
      </c>
      <c r="J42" s="119">
        <f t="shared" si="26"/>
        <v>6.8552497369240651E-3</v>
      </c>
      <c r="K42" s="119">
        <f t="shared" si="27"/>
        <v>0.49532409149386686</v>
      </c>
      <c r="L42" s="119">
        <f t="shared" si="28"/>
        <v>0.18426257458099846</v>
      </c>
      <c r="M42" s="120">
        <f t="shared" si="29"/>
        <v>6.8360000000000003</v>
      </c>
      <c r="N42" s="121">
        <f t="shared" si="30"/>
        <v>1.0717733644532348</v>
      </c>
      <c r="O42" s="121">
        <f t="shared" si="31"/>
        <v>5.111534507392351</v>
      </c>
      <c r="P42" s="226">
        <f t="shared" si="32"/>
        <v>208</v>
      </c>
      <c r="Q42" s="227">
        <f t="shared" si="33"/>
        <v>26</v>
      </c>
      <c r="R42" s="227">
        <f t="shared" si="34"/>
        <v>124</v>
      </c>
      <c r="T42">
        <v>534</v>
      </c>
      <c r="U42">
        <v>1474</v>
      </c>
      <c r="V42" t="s">
        <v>309</v>
      </c>
      <c r="W42">
        <v>2425.886</v>
      </c>
      <c r="X42">
        <v>1177.9490000000001</v>
      </c>
      <c r="Y42">
        <v>2.0590000000000002</v>
      </c>
      <c r="Z42">
        <v>6.8360000000000003</v>
      </c>
      <c r="AA42">
        <v>250.696629</v>
      </c>
      <c r="AB42">
        <v>1.718588</v>
      </c>
      <c r="AC42">
        <v>124.17608</v>
      </c>
      <c r="AD42" s="1">
        <v>447</v>
      </c>
      <c r="AE42">
        <v>26</v>
      </c>
      <c r="AF42">
        <v>124</v>
      </c>
      <c r="AG42">
        <v>70</v>
      </c>
      <c r="AH42">
        <v>9.6765799999999995</v>
      </c>
      <c r="AI42">
        <v>68.3</v>
      </c>
      <c r="AJ42">
        <v>0</v>
      </c>
      <c r="AK42">
        <v>208</v>
      </c>
      <c r="AL42">
        <v>75133</v>
      </c>
      <c r="AM42" t="s">
        <v>310</v>
      </c>
      <c r="AN42" t="s">
        <v>696</v>
      </c>
      <c r="AO42">
        <v>2244.453</v>
      </c>
      <c r="AR42" t="s">
        <v>118</v>
      </c>
      <c r="AS42" t="s">
        <v>128</v>
      </c>
      <c r="AT42" t="s">
        <v>277</v>
      </c>
      <c r="AU42" t="s">
        <v>309</v>
      </c>
      <c r="AV42" t="s">
        <v>226</v>
      </c>
      <c r="AW42">
        <v>3</v>
      </c>
      <c r="BB42">
        <v>0.89580168970268459</v>
      </c>
      <c r="BC42" t="s">
        <v>69</v>
      </c>
      <c r="BF42" t="s">
        <v>118</v>
      </c>
      <c r="BG42" t="s">
        <v>128</v>
      </c>
      <c r="BH42" t="s">
        <v>309</v>
      </c>
      <c r="BI42">
        <v>1474</v>
      </c>
      <c r="BJ42">
        <v>3</v>
      </c>
      <c r="BK42" t="s">
        <v>277</v>
      </c>
      <c r="BL42" t="s">
        <v>278</v>
      </c>
      <c r="BM42">
        <v>0.89580168970268459</v>
      </c>
      <c r="BN42" t="s">
        <v>69</v>
      </c>
      <c r="BO42" t="s">
        <v>186</v>
      </c>
      <c r="BP42">
        <v>2425.886</v>
      </c>
    </row>
    <row r="43" spans="1:68" ht="16.5">
      <c r="A43" s="127" t="str">
        <f t="shared" si="18"/>
        <v>해성운수</v>
      </c>
      <c r="B43" s="128" t="str">
        <f t="shared" si="1"/>
        <v>김세현</v>
      </c>
      <c r="C43" s="129" t="str">
        <f t="shared" si="19"/>
        <v>A</v>
      </c>
      <c r="D43" s="130">
        <f t="shared" si="20"/>
        <v>0.98354106195412871</v>
      </c>
      <c r="E43" s="131">
        <f t="shared" si="21"/>
        <v>5522</v>
      </c>
      <c r="F43" s="132" t="str">
        <f t="shared" si="22"/>
        <v>24</v>
      </c>
      <c r="G43" s="133" t="str">
        <f t="shared" si="23"/>
        <v>70바3889</v>
      </c>
      <c r="H43" s="134">
        <f t="shared" si="24"/>
        <v>8</v>
      </c>
      <c r="I43" s="135">
        <f t="shared" si="25"/>
        <v>1188.723</v>
      </c>
      <c r="J43" s="136">
        <f t="shared" si="26"/>
        <v>2.4821981704186181E-2</v>
      </c>
      <c r="K43" s="136">
        <f t="shared" si="27"/>
        <v>0.36596235497693835</v>
      </c>
      <c r="L43" s="136">
        <f t="shared" si="28"/>
        <v>0.17918388051716003</v>
      </c>
      <c r="M43" s="137">
        <f t="shared" si="29"/>
        <v>12.436</v>
      </c>
      <c r="N43" s="138">
        <f t="shared" si="30"/>
        <v>1.1374641698786487</v>
      </c>
      <c r="O43" s="138">
        <f t="shared" si="31"/>
        <v>13.324580275721315</v>
      </c>
      <c r="P43" s="224">
        <f t="shared" si="32"/>
        <v>6</v>
      </c>
      <c r="Q43" s="225">
        <f t="shared" si="33"/>
        <v>14</v>
      </c>
      <c r="R43" s="225">
        <f t="shared" si="34"/>
        <v>164</v>
      </c>
      <c r="T43">
        <v>534</v>
      </c>
      <c r="U43">
        <v>5522</v>
      </c>
      <c r="V43" t="s">
        <v>311</v>
      </c>
      <c r="W43">
        <v>1230.808</v>
      </c>
      <c r="X43">
        <v>523.00900000000001</v>
      </c>
      <c r="Y43">
        <v>2.3530000000000002</v>
      </c>
      <c r="Z43">
        <v>12.436</v>
      </c>
      <c r="AA43">
        <v>78.301080999999996</v>
      </c>
      <c r="AB43">
        <v>1.9435880000000001</v>
      </c>
      <c r="AC43">
        <v>28.655248</v>
      </c>
      <c r="AD43" s="1">
        <v>213</v>
      </c>
      <c r="AE43">
        <v>14</v>
      </c>
      <c r="AF43">
        <v>164</v>
      </c>
      <c r="AG43">
        <v>80</v>
      </c>
      <c r="AH43">
        <v>15.718914</v>
      </c>
      <c r="AI43">
        <v>684.2</v>
      </c>
      <c r="AJ43">
        <v>0</v>
      </c>
      <c r="AK43">
        <v>6</v>
      </c>
      <c r="AL43">
        <v>3771</v>
      </c>
      <c r="AM43" t="s">
        <v>312</v>
      </c>
      <c r="AN43" t="s">
        <v>697</v>
      </c>
      <c r="AO43">
        <v>398.87599999999998</v>
      </c>
      <c r="AR43" t="s">
        <v>118</v>
      </c>
      <c r="AS43" t="s">
        <v>119</v>
      </c>
      <c r="AT43" t="s">
        <v>236</v>
      </c>
      <c r="AU43" t="s">
        <v>311</v>
      </c>
      <c r="AV43" t="s">
        <v>48</v>
      </c>
      <c r="AW43">
        <v>8</v>
      </c>
      <c r="BB43">
        <v>0.98354106195412871</v>
      </c>
      <c r="BC43" t="s">
        <v>66</v>
      </c>
      <c r="BF43" t="s">
        <v>118</v>
      </c>
      <c r="BG43" s="5" t="s">
        <v>119</v>
      </c>
      <c r="BH43" t="s">
        <v>311</v>
      </c>
      <c r="BI43">
        <v>5522</v>
      </c>
      <c r="BJ43">
        <v>8</v>
      </c>
      <c r="BK43" t="s">
        <v>236</v>
      </c>
      <c r="BL43" t="s">
        <v>214</v>
      </c>
      <c r="BM43">
        <v>0.98354106195412871</v>
      </c>
      <c r="BN43" t="s">
        <v>66</v>
      </c>
      <c r="BO43" t="s">
        <v>187</v>
      </c>
      <c r="BP43">
        <v>1188.723</v>
      </c>
    </row>
    <row r="44" spans="1:68" ht="16.5">
      <c r="A44" s="110" t="str">
        <f t="shared" si="18"/>
        <v>해성운수</v>
      </c>
      <c r="B44" s="111" t="str">
        <f t="shared" si="1"/>
        <v>김숙자</v>
      </c>
      <c r="C44" s="112" t="str">
        <f t="shared" si="19"/>
        <v>A</v>
      </c>
      <c r="D44" s="113">
        <f t="shared" si="20"/>
        <v>0.9502394189572988</v>
      </c>
      <c r="E44" s="114">
        <f t="shared" si="21"/>
        <v>4559</v>
      </c>
      <c r="F44" s="115" t="str">
        <f t="shared" si="22"/>
        <v>564</v>
      </c>
      <c r="G44" s="116" t="str">
        <f t="shared" si="23"/>
        <v>71바7080</v>
      </c>
      <c r="H44" s="117">
        <f t="shared" si="24"/>
        <v>3</v>
      </c>
      <c r="I44" s="118">
        <f t="shared" si="25"/>
        <v>653.28300000000002</v>
      </c>
      <c r="J44" s="119">
        <f t="shared" si="26"/>
        <v>3.1021203174480924E-3</v>
      </c>
      <c r="K44" s="119">
        <f t="shared" si="27"/>
        <v>0.38877414099705715</v>
      </c>
      <c r="L44" s="119">
        <f t="shared" si="28"/>
        <v>0.37349816235842659</v>
      </c>
      <c r="M44" s="120">
        <f t="shared" si="29"/>
        <v>2.282</v>
      </c>
      <c r="N44" s="121">
        <f t="shared" si="30"/>
        <v>0</v>
      </c>
      <c r="O44" s="121">
        <f t="shared" si="31"/>
        <v>0.91843810416006533</v>
      </c>
      <c r="P44" s="226">
        <f t="shared" si="32"/>
        <v>1</v>
      </c>
      <c r="Q44" s="227">
        <f t="shared" si="33"/>
        <v>0</v>
      </c>
      <c r="R44" s="227">
        <f t="shared" si="34"/>
        <v>6</v>
      </c>
      <c r="T44">
        <v>534</v>
      </c>
      <c r="U44">
        <v>4559</v>
      </c>
      <c r="V44" t="s">
        <v>698</v>
      </c>
      <c r="W44">
        <v>653.28300000000002</v>
      </c>
      <c r="X44">
        <v>157.684</v>
      </c>
      <c r="Y44">
        <v>4.1429999999999998</v>
      </c>
      <c r="Z44">
        <v>2.282</v>
      </c>
      <c r="AA44">
        <v>60.347755999999997</v>
      </c>
      <c r="AB44">
        <v>0.18720600000000001</v>
      </c>
      <c r="AC44">
        <v>23.461646999999999</v>
      </c>
      <c r="AD44" s="1">
        <v>244</v>
      </c>
      <c r="AE44">
        <v>0</v>
      </c>
      <c r="AF44">
        <v>6</v>
      </c>
      <c r="AG44">
        <v>62</v>
      </c>
      <c r="AH44">
        <v>10.825307</v>
      </c>
      <c r="AI44">
        <v>5.4</v>
      </c>
      <c r="AJ44">
        <v>0</v>
      </c>
      <c r="AK44">
        <v>1</v>
      </c>
      <c r="AL44">
        <v>126</v>
      </c>
      <c r="AM44" t="s">
        <v>699</v>
      </c>
      <c r="AN44" t="s">
        <v>700</v>
      </c>
      <c r="AO44">
        <v>446.03800000000001</v>
      </c>
      <c r="AR44" t="s">
        <v>118</v>
      </c>
      <c r="AS44" t="s">
        <v>124</v>
      </c>
      <c r="AT44" t="s">
        <v>627</v>
      </c>
      <c r="AU44" t="s">
        <v>698</v>
      </c>
      <c r="AV44" t="s">
        <v>203</v>
      </c>
      <c r="AW44">
        <v>3</v>
      </c>
      <c r="BB44">
        <v>0.9502394189572988</v>
      </c>
      <c r="BC44" t="s">
        <v>66</v>
      </c>
      <c r="BF44" t="s">
        <v>118</v>
      </c>
      <c r="BG44" s="5" t="s">
        <v>124</v>
      </c>
      <c r="BH44" t="s">
        <v>698</v>
      </c>
      <c r="BI44">
        <v>4559</v>
      </c>
      <c r="BJ44">
        <v>3</v>
      </c>
      <c r="BK44" t="s">
        <v>627</v>
      </c>
      <c r="BL44" t="s">
        <v>280</v>
      </c>
      <c r="BM44">
        <v>0.9502394189572988</v>
      </c>
      <c r="BN44" t="s">
        <v>66</v>
      </c>
      <c r="BO44" t="s">
        <v>187</v>
      </c>
      <c r="BP44">
        <v>653.28300000000002</v>
      </c>
    </row>
    <row r="45" spans="1:68" ht="16.5">
      <c r="A45" s="127" t="str">
        <f t="shared" si="18"/>
        <v>해성운수</v>
      </c>
      <c r="B45" s="128" t="str">
        <f t="shared" si="1"/>
        <v>김승열</v>
      </c>
      <c r="C45" s="129" t="str">
        <f t="shared" si="19"/>
        <v>F</v>
      </c>
      <c r="D45" s="130">
        <f t="shared" si="20"/>
        <v>0.76347826086956527</v>
      </c>
      <c r="E45" s="131">
        <f t="shared" si="21"/>
        <v>4906</v>
      </c>
      <c r="F45" s="132" t="str">
        <f t="shared" si="22"/>
        <v>593</v>
      </c>
      <c r="G45" s="133" t="str">
        <f t="shared" si="23"/>
        <v>71바5794</v>
      </c>
      <c r="H45" s="134">
        <f t="shared" si="24"/>
        <v>1</v>
      </c>
      <c r="I45" s="135">
        <f t="shared" si="25"/>
        <v>1528.232</v>
      </c>
      <c r="J45" s="136">
        <f t="shared" si="26"/>
        <v>1.4575386988680317E-2</v>
      </c>
      <c r="K45" s="136">
        <f t="shared" si="27"/>
        <v>0.51388332766927669</v>
      </c>
      <c r="L45" s="136">
        <f t="shared" si="28"/>
        <v>7.3941652838050764E-2</v>
      </c>
      <c r="M45" s="137">
        <f t="shared" si="29"/>
        <v>10.785</v>
      </c>
      <c r="N45" s="138">
        <f t="shared" si="30"/>
        <v>0</v>
      </c>
      <c r="O45" s="138">
        <f t="shared" si="31"/>
        <v>3.8548410596762066</v>
      </c>
      <c r="P45" s="224">
        <f t="shared" si="32"/>
        <v>164</v>
      </c>
      <c r="Q45" s="225">
        <f t="shared" si="33"/>
        <v>0</v>
      </c>
      <c r="R45" s="225">
        <f t="shared" si="34"/>
        <v>59</v>
      </c>
      <c r="T45">
        <v>534</v>
      </c>
      <c r="U45">
        <v>4906</v>
      </c>
      <c r="V45" t="s">
        <v>313</v>
      </c>
      <c r="W45">
        <v>1530.5429999999999</v>
      </c>
      <c r="X45">
        <v>871.45799999999997</v>
      </c>
      <c r="Y45">
        <v>1.756</v>
      </c>
      <c r="Z45">
        <v>10.785</v>
      </c>
      <c r="AA45">
        <v>171.387765</v>
      </c>
      <c r="AB45">
        <v>2.498043</v>
      </c>
      <c r="AC45">
        <v>88.073314999999994</v>
      </c>
      <c r="AD45" s="1">
        <v>113</v>
      </c>
      <c r="AE45">
        <v>0</v>
      </c>
      <c r="AF45">
        <v>59</v>
      </c>
      <c r="AG45">
        <v>65</v>
      </c>
      <c r="AH45">
        <v>8.9302930000000007</v>
      </c>
      <c r="AI45">
        <v>3.6</v>
      </c>
      <c r="AJ45">
        <v>0</v>
      </c>
      <c r="AK45">
        <v>164</v>
      </c>
      <c r="AL45">
        <v>66989</v>
      </c>
      <c r="AM45" t="s">
        <v>314</v>
      </c>
      <c r="AN45" t="s">
        <v>701</v>
      </c>
      <c r="AO45">
        <v>1528.232</v>
      </c>
      <c r="AR45" t="s">
        <v>118</v>
      </c>
      <c r="AS45" t="s">
        <v>128</v>
      </c>
      <c r="AT45" t="s">
        <v>278</v>
      </c>
      <c r="AU45" t="s">
        <v>313</v>
      </c>
      <c r="AV45" t="s">
        <v>48</v>
      </c>
      <c r="AW45">
        <v>1</v>
      </c>
      <c r="BB45">
        <v>0.76347826086956527</v>
      </c>
      <c r="BC45" t="s">
        <v>70</v>
      </c>
      <c r="BF45" t="s">
        <v>118</v>
      </c>
      <c r="BG45" t="s">
        <v>128</v>
      </c>
      <c r="BH45" t="s">
        <v>313</v>
      </c>
      <c r="BI45">
        <v>4906</v>
      </c>
      <c r="BJ45">
        <v>1</v>
      </c>
      <c r="BK45" t="s">
        <v>278</v>
      </c>
      <c r="BL45" t="s">
        <v>183</v>
      </c>
      <c r="BM45">
        <v>0.76347826086956527</v>
      </c>
      <c r="BN45" t="s">
        <v>70</v>
      </c>
      <c r="BO45" t="s">
        <v>201</v>
      </c>
      <c r="BP45">
        <v>1528.232</v>
      </c>
    </row>
    <row r="46" spans="1:68" ht="16.5">
      <c r="A46" s="110" t="str">
        <f t="shared" si="18"/>
        <v>해성운수</v>
      </c>
      <c r="B46" s="111" t="str">
        <f t="shared" si="1"/>
        <v>김신애</v>
      </c>
      <c r="C46" s="112" t="str">
        <f t="shared" si="19"/>
        <v>D</v>
      </c>
      <c r="D46" s="113">
        <f t="shared" si="20"/>
        <v>0.83346896441136087</v>
      </c>
      <c r="E46" s="114">
        <f t="shared" si="21"/>
        <v>8920</v>
      </c>
      <c r="F46" s="115" t="str">
        <f t="shared" si="22"/>
        <v>560</v>
      </c>
      <c r="G46" s="116" t="str">
        <f t="shared" si="23"/>
        <v>71바5815</v>
      </c>
      <c r="H46" s="117">
        <f t="shared" si="24"/>
        <v>3</v>
      </c>
      <c r="I46" s="118">
        <f t="shared" si="25"/>
        <v>1266.9189999999999</v>
      </c>
      <c r="J46" s="119">
        <f t="shared" si="26"/>
        <v>2.8392272424174296E-2</v>
      </c>
      <c r="K46" s="119">
        <f t="shared" si="27"/>
        <v>0.44667612044619498</v>
      </c>
      <c r="L46" s="119">
        <f t="shared" si="28"/>
        <v>0.11208293505741095</v>
      </c>
      <c r="M46" s="120">
        <f t="shared" si="29"/>
        <v>6.3070000000000004</v>
      </c>
      <c r="N46" s="121">
        <f t="shared" si="30"/>
        <v>0</v>
      </c>
      <c r="O46" s="121">
        <f t="shared" si="31"/>
        <v>0.94717973287952895</v>
      </c>
      <c r="P46" s="226">
        <f t="shared" si="32"/>
        <v>211</v>
      </c>
      <c r="Q46" s="227">
        <f t="shared" si="33"/>
        <v>0</v>
      </c>
      <c r="R46" s="227">
        <f t="shared" si="34"/>
        <v>12</v>
      </c>
      <c r="T46">
        <v>534</v>
      </c>
      <c r="U46">
        <v>8920</v>
      </c>
      <c r="V46" t="s">
        <v>315</v>
      </c>
      <c r="W46">
        <v>1266.9190000000001</v>
      </c>
      <c r="X46">
        <v>585.46299999999997</v>
      </c>
      <c r="Y46">
        <v>2.1640000000000001</v>
      </c>
      <c r="Z46">
        <v>6.3070000000000004</v>
      </c>
      <c r="AA46">
        <v>146.63553300000001</v>
      </c>
      <c r="AB46">
        <v>4.163316</v>
      </c>
      <c r="AC46">
        <v>65.498591000000005</v>
      </c>
      <c r="AD46" s="1">
        <v>142</v>
      </c>
      <c r="AE46">
        <v>0</v>
      </c>
      <c r="AF46">
        <v>12</v>
      </c>
      <c r="AG46">
        <v>58</v>
      </c>
      <c r="AH46">
        <v>8.6399179999999998</v>
      </c>
      <c r="AI46">
        <v>0</v>
      </c>
      <c r="AJ46">
        <v>0</v>
      </c>
      <c r="AK46">
        <v>211</v>
      </c>
      <c r="AL46">
        <v>42056</v>
      </c>
      <c r="AM46" t="s">
        <v>316</v>
      </c>
      <c r="AN46" t="s">
        <v>702</v>
      </c>
      <c r="AO46">
        <v>808.64099999999996</v>
      </c>
      <c r="AR46" t="s">
        <v>118</v>
      </c>
      <c r="AS46" t="s">
        <v>123</v>
      </c>
      <c r="AT46" t="s">
        <v>254</v>
      </c>
      <c r="AU46" t="s">
        <v>315</v>
      </c>
      <c r="AV46" t="s">
        <v>48</v>
      </c>
      <c r="AW46">
        <v>3</v>
      </c>
      <c r="BB46">
        <v>0.83346896441136087</v>
      </c>
      <c r="BC46" t="s">
        <v>67</v>
      </c>
      <c r="BF46" t="s">
        <v>118</v>
      </c>
      <c r="BG46" s="5" t="s">
        <v>123</v>
      </c>
      <c r="BH46" t="s">
        <v>315</v>
      </c>
      <c r="BI46">
        <v>8920</v>
      </c>
      <c r="BJ46">
        <v>3</v>
      </c>
      <c r="BK46" t="s">
        <v>254</v>
      </c>
      <c r="BL46" t="s">
        <v>255</v>
      </c>
      <c r="BM46">
        <v>0.83346896441136087</v>
      </c>
      <c r="BN46" t="s">
        <v>67</v>
      </c>
      <c r="BO46" t="s">
        <v>188</v>
      </c>
      <c r="BP46">
        <v>1266.9189999999999</v>
      </c>
    </row>
    <row r="47" spans="1:68" ht="16.5">
      <c r="A47" s="127" t="str">
        <f t="shared" si="18"/>
        <v>해성운수</v>
      </c>
      <c r="B47" s="128" t="str">
        <f t="shared" si="1"/>
        <v>김영배</v>
      </c>
      <c r="C47" s="129" t="str">
        <f t="shared" si="19"/>
        <v>B</v>
      </c>
      <c r="D47" s="130">
        <f t="shared" si="20"/>
        <v>0.9137216237946566</v>
      </c>
      <c r="E47" s="131">
        <f t="shared" si="21"/>
        <v>9573</v>
      </c>
      <c r="F47" s="132" t="str">
        <f t="shared" si="22"/>
        <v>24</v>
      </c>
      <c r="G47" s="133" t="str">
        <f t="shared" si="23"/>
        <v>70바3861</v>
      </c>
      <c r="H47" s="134">
        <f t="shared" si="24"/>
        <v>2</v>
      </c>
      <c r="I47" s="135">
        <f t="shared" si="25"/>
        <v>1738.4590000000001</v>
      </c>
      <c r="J47" s="136">
        <f t="shared" si="26"/>
        <v>5.895058440140627E-3</v>
      </c>
      <c r="K47" s="136">
        <f t="shared" si="27"/>
        <v>0.39739631592422481</v>
      </c>
      <c r="L47" s="136">
        <f t="shared" si="28"/>
        <v>0.27955793032795134</v>
      </c>
      <c r="M47" s="137">
        <f t="shared" si="29"/>
        <v>13.819000000000001</v>
      </c>
      <c r="N47" s="138">
        <f t="shared" si="30"/>
        <v>0.40265545520486823</v>
      </c>
      <c r="O47" s="138">
        <f t="shared" si="31"/>
        <v>12.079663656146046</v>
      </c>
      <c r="P47" s="224">
        <f t="shared" si="32"/>
        <v>24</v>
      </c>
      <c r="Q47" s="225">
        <f t="shared" si="33"/>
        <v>7</v>
      </c>
      <c r="R47" s="225">
        <f t="shared" si="34"/>
        <v>210</v>
      </c>
      <c r="T47">
        <v>534</v>
      </c>
      <c r="U47">
        <v>9573</v>
      </c>
      <c r="V47" t="s">
        <v>317</v>
      </c>
      <c r="W47">
        <v>1738.4590000000001</v>
      </c>
      <c r="X47">
        <v>795.27</v>
      </c>
      <c r="Y47">
        <v>2.1859999999999999</v>
      </c>
      <c r="Z47">
        <v>13.819000000000001</v>
      </c>
      <c r="AA47">
        <v>115.48774400000001</v>
      </c>
      <c r="AB47">
        <v>0.68080700000000005</v>
      </c>
      <c r="AC47">
        <v>45.894404000000002</v>
      </c>
      <c r="AD47" s="1">
        <v>486</v>
      </c>
      <c r="AE47">
        <v>7</v>
      </c>
      <c r="AF47">
        <v>210</v>
      </c>
      <c r="AG47">
        <v>76</v>
      </c>
      <c r="AH47">
        <v>15.053190000000001</v>
      </c>
      <c r="AI47">
        <v>54.3</v>
      </c>
      <c r="AJ47">
        <v>0</v>
      </c>
      <c r="AK47">
        <v>24</v>
      </c>
      <c r="AL47">
        <v>9907</v>
      </c>
      <c r="AM47" t="s">
        <v>318</v>
      </c>
      <c r="AN47" t="s">
        <v>703</v>
      </c>
      <c r="AO47">
        <v>1619.335</v>
      </c>
      <c r="AR47" t="s">
        <v>118</v>
      </c>
      <c r="AS47" t="s">
        <v>119</v>
      </c>
      <c r="AT47" t="s">
        <v>218</v>
      </c>
      <c r="AU47" t="s">
        <v>317</v>
      </c>
      <c r="AV47" t="s">
        <v>48</v>
      </c>
      <c r="AW47">
        <v>2</v>
      </c>
      <c r="BB47">
        <v>0.9137216237946566</v>
      </c>
      <c r="BC47" t="s">
        <v>68</v>
      </c>
      <c r="BF47" t="s">
        <v>118</v>
      </c>
      <c r="BG47" s="5" t="s">
        <v>119</v>
      </c>
      <c r="BH47" t="s">
        <v>317</v>
      </c>
      <c r="BI47">
        <v>9573</v>
      </c>
      <c r="BJ47">
        <v>2</v>
      </c>
      <c r="BK47" t="s">
        <v>218</v>
      </c>
      <c r="BL47" t="s">
        <v>222</v>
      </c>
      <c r="BM47">
        <v>0.9137216237946566</v>
      </c>
      <c r="BN47" t="s">
        <v>68</v>
      </c>
      <c r="BO47" t="s">
        <v>184</v>
      </c>
      <c r="BP47">
        <v>1738.4590000000001</v>
      </c>
    </row>
    <row r="48" spans="1:68" ht="16.5">
      <c r="A48" s="110" t="str">
        <f t="shared" si="18"/>
        <v>해성운수</v>
      </c>
      <c r="B48" s="111" t="str">
        <f t="shared" si="1"/>
        <v>김용복</v>
      </c>
      <c r="C48" s="112" t="str">
        <f t="shared" si="19"/>
        <v>D</v>
      </c>
      <c r="D48" s="113">
        <f t="shared" si="20"/>
        <v>0.82782608695652171</v>
      </c>
      <c r="E48" s="114">
        <f t="shared" si="21"/>
        <v>4546</v>
      </c>
      <c r="F48" s="115" t="str">
        <f t="shared" si="22"/>
        <v>593</v>
      </c>
      <c r="G48" s="116" t="str">
        <f t="shared" si="23"/>
        <v>71바5782</v>
      </c>
      <c r="H48" s="117">
        <f t="shared" si="24"/>
        <v>1</v>
      </c>
      <c r="I48" s="118">
        <f t="shared" si="25"/>
        <v>1670.4280000000001</v>
      </c>
      <c r="J48" s="119">
        <f t="shared" si="26"/>
        <v>1.2789499466030181E-2</v>
      </c>
      <c r="K48" s="119">
        <f t="shared" si="27"/>
        <v>0.46993439494768358</v>
      </c>
      <c r="L48" s="119">
        <f t="shared" si="28"/>
        <v>0.16941765822890897</v>
      </c>
      <c r="M48" s="120">
        <f t="shared" si="29"/>
        <v>10.984</v>
      </c>
      <c r="N48" s="121">
        <f t="shared" si="30"/>
        <v>0</v>
      </c>
      <c r="O48" s="121">
        <f t="shared" si="31"/>
        <v>5.5075705148620591</v>
      </c>
      <c r="P48" s="226">
        <f t="shared" si="32"/>
        <v>139</v>
      </c>
      <c r="Q48" s="227">
        <f t="shared" si="33"/>
        <v>0</v>
      </c>
      <c r="R48" s="227">
        <f t="shared" si="34"/>
        <v>92</v>
      </c>
      <c r="T48">
        <v>534</v>
      </c>
      <c r="U48">
        <v>4546</v>
      </c>
      <c r="V48" t="s">
        <v>319</v>
      </c>
      <c r="W48">
        <v>1670.4280000000001</v>
      </c>
      <c r="X48">
        <v>877.19500000000005</v>
      </c>
      <c r="Y48">
        <v>1.9039999999999999</v>
      </c>
      <c r="Z48">
        <v>10.984</v>
      </c>
      <c r="AA48">
        <v>178.22636499999999</v>
      </c>
      <c r="AB48">
        <v>2.279426</v>
      </c>
      <c r="AC48">
        <v>83.754699000000002</v>
      </c>
      <c r="AD48" s="1">
        <v>283</v>
      </c>
      <c r="AE48">
        <v>0</v>
      </c>
      <c r="AF48">
        <v>92</v>
      </c>
      <c r="AG48">
        <v>64</v>
      </c>
      <c r="AH48">
        <v>9.3725070000000006</v>
      </c>
      <c r="AI48">
        <v>9</v>
      </c>
      <c r="AJ48">
        <v>0</v>
      </c>
      <c r="AK48">
        <v>139</v>
      </c>
      <c r="AL48">
        <v>45493</v>
      </c>
      <c r="AM48" t="s">
        <v>320</v>
      </c>
      <c r="AN48" t="s">
        <v>704</v>
      </c>
      <c r="AO48">
        <v>1670.4280000000001</v>
      </c>
      <c r="AR48" t="s">
        <v>118</v>
      </c>
      <c r="AS48" t="s">
        <v>128</v>
      </c>
      <c r="AT48" t="s">
        <v>276</v>
      </c>
      <c r="AU48" t="s">
        <v>319</v>
      </c>
      <c r="AV48" t="s">
        <v>48</v>
      </c>
      <c r="AW48">
        <v>1</v>
      </c>
      <c r="BB48">
        <v>0.82782608695652171</v>
      </c>
      <c r="BC48" t="s">
        <v>67</v>
      </c>
      <c r="BF48" t="s">
        <v>118</v>
      </c>
      <c r="BG48" s="5" t="s">
        <v>128</v>
      </c>
      <c r="BH48" t="s">
        <v>319</v>
      </c>
      <c r="BI48">
        <v>4546</v>
      </c>
      <c r="BJ48">
        <v>1</v>
      </c>
      <c r="BK48" t="s">
        <v>276</v>
      </c>
      <c r="BL48" t="s">
        <v>183</v>
      </c>
      <c r="BM48">
        <v>0.82782608695652171</v>
      </c>
      <c r="BN48" t="s">
        <v>67</v>
      </c>
      <c r="BO48" t="s">
        <v>188</v>
      </c>
      <c r="BP48">
        <v>1670.4280000000001</v>
      </c>
    </row>
    <row r="49" spans="1:68" ht="16.5">
      <c r="A49" s="127" t="str">
        <f t="shared" si="18"/>
        <v>해성운수</v>
      </c>
      <c r="B49" s="128" t="str">
        <f t="shared" si="1"/>
        <v>김용호</v>
      </c>
      <c r="C49" s="129" t="str">
        <f t="shared" si="19"/>
        <v>D</v>
      </c>
      <c r="D49" s="130">
        <f t="shared" si="20"/>
        <v>0.81405554542955982</v>
      </c>
      <c r="E49" s="131">
        <f t="shared" si="21"/>
        <v>690</v>
      </c>
      <c r="F49" s="132" t="str">
        <f t="shared" si="22"/>
        <v>560</v>
      </c>
      <c r="G49" s="133" t="str">
        <f t="shared" si="23"/>
        <v>71바5818</v>
      </c>
      <c r="H49" s="134">
        <f t="shared" si="24"/>
        <v>2</v>
      </c>
      <c r="I49" s="135">
        <f t="shared" si="25"/>
        <v>1522.2729999999999</v>
      </c>
      <c r="J49" s="136">
        <f t="shared" si="26"/>
        <v>2.3137732134897178E-2</v>
      </c>
      <c r="K49" s="136">
        <f t="shared" si="27"/>
        <v>0.45948545903458388</v>
      </c>
      <c r="L49" s="136">
        <f t="shared" si="28"/>
        <v>0.15108985050644663</v>
      </c>
      <c r="M49" s="137">
        <f t="shared" si="29"/>
        <v>7.4249999999999998</v>
      </c>
      <c r="N49" s="138">
        <f t="shared" si="30"/>
        <v>0</v>
      </c>
      <c r="O49" s="138">
        <f t="shared" si="31"/>
        <v>6.5691239350628969E-2</v>
      </c>
      <c r="P49" s="224">
        <f t="shared" si="32"/>
        <v>237</v>
      </c>
      <c r="Q49" s="225">
        <f t="shared" si="33"/>
        <v>0</v>
      </c>
      <c r="R49" s="225">
        <f t="shared" si="34"/>
        <v>1</v>
      </c>
      <c r="T49">
        <v>534</v>
      </c>
      <c r="U49">
        <v>690</v>
      </c>
      <c r="V49" t="s">
        <v>321</v>
      </c>
      <c r="W49">
        <v>1522.2729999999999</v>
      </c>
      <c r="X49">
        <v>719.28700000000003</v>
      </c>
      <c r="Y49">
        <v>2.1160000000000001</v>
      </c>
      <c r="Z49">
        <v>7.4249999999999998</v>
      </c>
      <c r="AA49">
        <v>173.14108300000001</v>
      </c>
      <c r="AB49">
        <v>4.0060919999999998</v>
      </c>
      <c r="AC49">
        <v>79.555809999999994</v>
      </c>
      <c r="AD49" s="1">
        <v>230</v>
      </c>
      <c r="AE49">
        <v>0</v>
      </c>
      <c r="AF49">
        <v>1</v>
      </c>
      <c r="AG49">
        <v>60</v>
      </c>
      <c r="AH49">
        <v>8.7920949999999998</v>
      </c>
      <c r="AI49">
        <v>0</v>
      </c>
      <c r="AJ49">
        <v>0</v>
      </c>
      <c r="AK49">
        <v>237</v>
      </c>
      <c r="AL49">
        <v>60849</v>
      </c>
      <c r="AM49" t="s">
        <v>322</v>
      </c>
      <c r="AN49" t="s">
        <v>705</v>
      </c>
      <c r="AO49">
        <v>1436.6289999999999</v>
      </c>
      <c r="AR49" t="s">
        <v>118</v>
      </c>
      <c r="AS49" t="s">
        <v>123</v>
      </c>
      <c r="AT49" t="s">
        <v>257</v>
      </c>
      <c r="AU49" t="s">
        <v>321</v>
      </c>
      <c r="AV49" t="s">
        <v>48</v>
      </c>
      <c r="AW49">
        <v>2</v>
      </c>
      <c r="BB49">
        <v>0.81405554542955982</v>
      </c>
      <c r="BC49" t="s">
        <v>67</v>
      </c>
      <c r="BF49" t="s">
        <v>118</v>
      </c>
      <c r="BG49" t="s">
        <v>123</v>
      </c>
      <c r="BH49" t="s">
        <v>321</v>
      </c>
      <c r="BI49">
        <v>690</v>
      </c>
      <c r="BJ49">
        <v>2</v>
      </c>
      <c r="BK49" t="s">
        <v>257</v>
      </c>
      <c r="BL49" t="s">
        <v>254</v>
      </c>
      <c r="BM49">
        <v>0.81405554542955982</v>
      </c>
      <c r="BN49" t="s">
        <v>67</v>
      </c>
      <c r="BO49" t="s">
        <v>188</v>
      </c>
      <c r="BP49">
        <v>1522.2729999999999</v>
      </c>
    </row>
    <row r="50" spans="1:68" ht="16.5">
      <c r="A50" s="110" t="str">
        <f t="shared" si="18"/>
        <v>해성운수</v>
      </c>
      <c r="B50" s="111" t="str">
        <f t="shared" si="1"/>
        <v>김유보</v>
      </c>
      <c r="C50" s="112" t="str">
        <f t="shared" si="19"/>
        <v>S</v>
      </c>
      <c r="D50" s="113">
        <f t="shared" si="20"/>
        <v>1.0326137237826729</v>
      </c>
      <c r="E50" s="114">
        <f t="shared" si="21"/>
        <v>5233</v>
      </c>
      <c r="F50" s="115" t="str">
        <f t="shared" si="22"/>
        <v>579</v>
      </c>
      <c r="G50" s="116" t="str">
        <f t="shared" si="23"/>
        <v>71바5797</v>
      </c>
      <c r="H50" s="117">
        <f t="shared" si="24"/>
        <v>2</v>
      </c>
      <c r="I50" s="118">
        <f t="shared" si="25"/>
        <v>1872.4190000000001</v>
      </c>
      <c r="J50" s="119">
        <f t="shared" si="26"/>
        <v>4.5409939805663956E-3</v>
      </c>
      <c r="K50" s="119">
        <f t="shared" si="27"/>
        <v>0.41225120631409751</v>
      </c>
      <c r="L50" s="119">
        <f t="shared" si="28"/>
        <v>0.60242926396282026</v>
      </c>
      <c r="M50" s="120">
        <f t="shared" si="29"/>
        <v>2.5379999999999998</v>
      </c>
      <c r="N50" s="121">
        <f t="shared" si="30"/>
        <v>0.64088219570512794</v>
      </c>
      <c r="O50" s="121">
        <f t="shared" si="31"/>
        <v>1.0681369928418798</v>
      </c>
      <c r="P50" s="226">
        <f t="shared" si="32"/>
        <v>44</v>
      </c>
      <c r="Q50" s="227">
        <f t="shared" si="33"/>
        <v>12</v>
      </c>
      <c r="R50" s="227">
        <f t="shared" si="34"/>
        <v>20</v>
      </c>
      <c r="T50">
        <v>534</v>
      </c>
      <c r="U50">
        <v>5233</v>
      </c>
      <c r="V50" t="s">
        <v>579</v>
      </c>
      <c r="W50">
        <v>1872.4190000000001</v>
      </c>
      <c r="X50">
        <v>324.637</v>
      </c>
      <c r="Y50">
        <v>5.7679999999999998</v>
      </c>
      <c r="Z50">
        <v>2.5379999999999998</v>
      </c>
      <c r="AA50">
        <v>165.034132</v>
      </c>
      <c r="AB50">
        <v>0.74941899999999995</v>
      </c>
      <c r="AC50">
        <v>68.035520000000005</v>
      </c>
      <c r="AD50" s="1">
        <v>1128</v>
      </c>
      <c r="AE50">
        <v>12</v>
      </c>
      <c r="AF50">
        <v>20</v>
      </c>
      <c r="AG50">
        <v>75</v>
      </c>
      <c r="AH50">
        <v>11.345646</v>
      </c>
      <c r="AI50">
        <v>42.3</v>
      </c>
      <c r="AJ50">
        <v>0</v>
      </c>
      <c r="AK50">
        <v>44</v>
      </c>
      <c r="AL50">
        <v>13380</v>
      </c>
      <c r="AM50" t="s">
        <v>550</v>
      </c>
      <c r="AN50" t="s">
        <v>706</v>
      </c>
      <c r="AO50">
        <v>1741.4690000000001</v>
      </c>
      <c r="AR50" t="s">
        <v>118</v>
      </c>
      <c r="AS50" t="s">
        <v>127</v>
      </c>
      <c r="AT50" t="s">
        <v>268</v>
      </c>
      <c r="AU50" t="s">
        <v>579</v>
      </c>
      <c r="AV50" t="s">
        <v>203</v>
      </c>
      <c r="AW50">
        <v>2</v>
      </c>
      <c r="BB50">
        <v>1.0326137237826729</v>
      </c>
      <c r="BC50" t="s">
        <v>71</v>
      </c>
      <c r="BF50" t="s">
        <v>118</v>
      </c>
      <c r="BG50" s="5" t="s">
        <v>127</v>
      </c>
      <c r="BH50" t="s">
        <v>579</v>
      </c>
      <c r="BI50">
        <v>5233</v>
      </c>
      <c r="BJ50">
        <v>2</v>
      </c>
      <c r="BK50" t="s">
        <v>268</v>
      </c>
      <c r="BL50" t="s">
        <v>537</v>
      </c>
      <c r="BM50">
        <v>1.0326137237826729</v>
      </c>
      <c r="BN50" t="s">
        <v>71</v>
      </c>
      <c r="BO50" t="s">
        <v>185</v>
      </c>
      <c r="BP50">
        <v>1872.4190000000001</v>
      </c>
    </row>
    <row r="51" spans="1:68" ht="16.5">
      <c r="A51" s="127" t="str">
        <f t="shared" si="18"/>
        <v>해성운수</v>
      </c>
      <c r="B51" s="128" t="str">
        <f t="shared" si="1"/>
        <v>김종환</v>
      </c>
      <c r="C51" s="129" t="str">
        <f t="shared" si="19"/>
        <v>D</v>
      </c>
      <c r="D51" s="130">
        <f t="shared" si="20"/>
        <v>0.80727272727272725</v>
      </c>
      <c r="E51" s="131">
        <f t="shared" si="21"/>
        <v>3142</v>
      </c>
      <c r="F51" s="132" t="str">
        <f t="shared" si="22"/>
        <v>593</v>
      </c>
      <c r="G51" s="133" t="str">
        <f t="shared" si="23"/>
        <v>71바5779</v>
      </c>
      <c r="H51" s="134">
        <f t="shared" si="24"/>
        <v>1</v>
      </c>
      <c r="I51" s="135">
        <f t="shared" si="25"/>
        <v>1518.153</v>
      </c>
      <c r="J51" s="136">
        <f t="shared" si="26"/>
        <v>1.381386908032117E-3</v>
      </c>
      <c r="K51" s="136">
        <f t="shared" si="27"/>
        <v>0.47639419649761805</v>
      </c>
      <c r="L51" s="136">
        <f t="shared" si="28"/>
        <v>4.1497793700634916E-2</v>
      </c>
      <c r="M51" s="137">
        <f t="shared" si="29"/>
        <v>9.641</v>
      </c>
      <c r="N51" s="138">
        <f t="shared" si="30"/>
        <v>0</v>
      </c>
      <c r="O51" s="138">
        <f t="shared" si="31"/>
        <v>5.4013001324635921</v>
      </c>
      <c r="P51" s="224">
        <f t="shared" si="32"/>
        <v>100</v>
      </c>
      <c r="Q51" s="225">
        <f t="shared" si="33"/>
        <v>0</v>
      </c>
      <c r="R51" s="225">
        <f t="shared" si="34"/>
        <v>82</v>
      </c>
      <c r="T51">
        <v>534</v>
      </c>
      <c r="U51">
        <v>3142</v>
      </c>
      <c r="V51" t="s">
        <v>323</v>
      </c>
      <c r="W51">
        <v>1518.153</v>
      </c>
      <c r="X51">
        <v>854.91099999999994</v>
      </c>
      <c r="Y51">
        <v>1.776</v>
      </c>
      <c r="Z51">
        <v>9.641</v>
      </c>
      <c r="AA51">
        <v>156.43553499999999</v>
      </c>
      <c r="AB51">
        <v>0.21609800000000001</v>
      </c>
      <c r="AC51">
        <v>74.524980999999997</v>
      </c>
      <c r="AD51" s="1">
        <v>63</v>
      </c>
      <c r="AE51">
        <v>0</v>
      </c>
      <c r="AF51">
        <v>82</v>
      </c>
      <c r="AG51">
        <v>59</v>
      </c>
      <c r="AH51">
        <v>9.7046550000000007</v>
      </c>
      <c r="AI51">
        <v>0</v>
      </c>
      <c r="AJ51">
        <v>0</v>
      </c>
      <c r="AK51">
        <v>100</v>
      </c>
      <c r="AL51">
        <v>29288</v>
      </c>
      <c r="AM51" t="s">
        <v>324</v>
      </c>
      <c r="AN51" t="s">
        <v>707</v>
      </c>
      <c r="AO51">
        <v>1518.153</v>
      </c>
      <c r="AR51" t="s">
        <v>118</v>
      </c>
      <c r="AS51" t="s">
        <v>128</v>
      </c>
      <c r="AT51" t="s">
        <v>275</v>
      </c>
      <c r="AU51" t="s">
        <v>323</v>
      </c>
      <c r="AV51" t="s">
        <v>48</v>
      </c>
      <c r="AW51">
        <v>1</v>
      </c>
      <c r="BB51">
        <v>0.80727272727272725</v>
      </c>
      <c r="BC51" t="s">
        <v>67</v>
      </c>
      <c r="BF51" t="s">
        <v>118</v>
      </c>
      <c r="BG51" t="s">
        <v>128</v>
      </c>
      <c r="BH51" t="s">
        <v>323</v>
      </c>
      <c r="BI51">
        <v>3142</v>
      </c>
      <c r="BJ51">
        <v>1</v>
      </c>
      <c r="BK51" t="s">
        <v>275</v>
      </c>
      <c r="BL51" t="s">
        <v>183</v>
      </c>
      <c r="BM51">
        <v>0.80727272727272725</v>
      </c>
      <c r="BN51" t="s">
        <v>67</v>
      </c>
      <c r="BO51" t="s">
        <v>188</v>
      </c>
      <c r="BP51">
        <v>1518.153</v>
      </c>
    </row>
    <row r="52" spans="1:68" ht="16.5">
      <c r="A52" s="110" t="str">
        <f t="shared" si="18"/>
        <v>해성운수</v>
      </c>
      <c r="B52" s="111" t="str">
        <f t="shared" si="1"/>
        <v>김진우</v>
      </c>
      <c r="C52" s="112" t="str">
        <f t="shared" si="19"/>
        <v>B</v>
      </c>
      <c r="D52" s="113">
        <f t="shared" si="20"/>
        <v>0.94339126370820336</v>
      </c>
      <c r="E52" s="114">
        <f t="shared" si="21"/>
        <v>2195</v>
      </c>
      <c r="F52" s="115" t="str">
        <f t="shared" si="22"/>
        <v>24</v>
      </c>
      <c r="G52" s="116" t="str">
        <f t="shared" si="23"/>
        <v>70바3857</v>
      </c>
      <c r="H52" s="117">
        <f t="shared" si="24"/>
        <v>10</v>
      </c>
      <c r="I52" s="118">
        <f t="shared" si="25"/>
        <v>1878.3120000000001</v>
      </c>
      <c r="J52" s="119">
        <f t="shared" si="26"/>
        <v>1.7184416480009384E-2</v>
      </c>
      <c r="K52" s="119">
        <f t="shared" si="27"/>
        <v>0.34743816133489819</v>
      </c>
      <c r="L52" s="119">
        <f t="shared" si="28"/>
        <v>0.20497127207833415</v>
      </c>
      <c r="M52" s="120">
        <f t="shared" si="29"/>
        <v>12.592000000000001</v>
      </c>
      <c r="N52" s="121">
        <f t="shared" si="30"/>
        <v>0.47915362304026171</v>
      </c>
      <c r="O52" s="121">
        <f t="shared" si="31"/>
        <v>16.450941057715653</v>
      </c>
      <c r="P52" s="226">
        <f t="shared" si="32"/>
        <v>2</v>
      </c>
      <c r="Q52" s="227">
        <f t="shared" si="33"/>
        <v>9</v>
      </c>
      <c r="R52" s="227">
        <f t="shared" si="34"/>
        <v>309</v>
      </c>
      <c r="T52">
        <v>534</v>
      </c>
      <c r="U52">
        <v>2195</v>
      </c>
      <c r="V52" t="s">
        <v>325</v>
      </c>
      <c r="W52">
        <v>1878.3119999999999</v>
      </c>
      <c r="X52">
        <v>810.27800000000002</v>
      </c>
      <c r="Y52">
        <v>2.3180000000000001</v>
      </c>
      <c r="Z52">
        <v>12.592000000000001</v>
      </c>
      <c r="AA52">
        <v>119.00107300000001</v>
      </c>
      <c r="AB52">
        <v>2.0449639999999998</v>
      </c>
      <c r="AC52">
        <v>41.345514000000001</v>
      </c>
      <c r="AD52" s="1">
        <v>385</v>
      </c>
      <c r="AE52">
        <v>9</v>
      </c>
      <c r="AF52">
        <v>309</v>
      </c>
      <c r="AG52">
        <v>84</v>
      </c>
      <c r="AH52">
        <v>15.783992</v>
      </c>
      <c r="AI52">
        <v>376.3</v>
      </c>
      <c r="AJ52">
        <v>1.5</v>
      </c>
      <c r="AK52">
        <v>2</v>
      </c>
      <c r="AL52">
        <v>339</v>
      </c>
      <c r="AM52" t="s">
        <v>326</v>
      </c>
      <c r="AN52" t="s">
        <v>708</v>
      </c>
      <c r="AO52">
        <v>359.37900000000002</v>
      </c>
      <c r="AR52" t="s">
        <v>118</v>
      </c>
      <c r="AS52" t="s">
        <v>119</v>
      </c>
      <c r="AT52" t="s">
        <v>214</v>
      </c>
      <c r="AU52" t="s">
        <v>325</v>
      </c>
      <c r="AV52" t="s">
        <v>48</v>
      </c>
      <c r="AW52">
        <v>10</v>
      </c>
      <c r="BB52">
        <v>0.94339126370820336</v>
      </c>
      <c r="BC52" t="s">
        <v>68</v>
      </c>
      <c r="BF52" t="s">
        <v>118</v>
      </c>
      <c r="BG52" t="s">
        <v>119</v>
      </c>
      <c r="BH52" t="s">
        <v>325</v>
      </c>
      <c r="BI52">
        <v>2195</v>
      </c>
      <c r="BJ52">
        <v>10</v>
      </c>
      <c r="BK52" t="s">
        <v>214</v>
      </c>
      <c r="BL52" t="s">
        <v>225</v>
      </c>
      <c r="BM52">
        <v>0.94339126370820336</v>
      </c>
      <c r="BN52" t="s">
        <v>68</v>
      </c>
      <c r="BO52" t="s">
        <v>184</v>
      </c>
      <c r="BP52">
        <v>1878.3120000000001</v>
      </c>
    </row>
    <row r="53" spans="1:68" ht="16.5">
      <c r="A53" s="127" t="str">
        <f t="shared" si="18"/>
        <v>해성운수</v>
      </c>
      <c r="B53" s="128" t="str">
        <f t="shared" si="1"/>
        <v>김태균</v>
      </c>
      <c r="C53" s="129" t="str">
        <f t="shared" si="19"/>
        <v>A</v>
      </c>
      <c r="D53" s="130">
        <f t="shared" si="20"/>
        <v>0.95369026185576133</v>
      </c>
      <c r="E53" s="131">
        <f t="shared" si="21"/>
        <v>8283</v>
      </c>
      <c r="F53" s="132" t="str">
        <f t="shared" si="22"/>
        <v>579</v>
      </c>
      <c r="G53" s="133" t="str">
        <f t="shared" si="23"/>
        <v>71바5777</v>
      </c>
      <c r="H53" s="134">
        <f t="shared" si="24"/>
        <v>3</v>
      </c>
      <c r="I53" s="135">
        <f t="shared" si="25"/>
        <v>1931.1780000000001</v>
      </c>
      <c r="J53" s="136">
        <f t="shared" si="26"/>
        <v>5.9063896449403561E-2</v>
      </c>
      <c r="K53" s="136">
        <f t="shared" si="27"/>
        <v>0.38651612647024652</v>
      </c>
      <c r="L53" s="136">
        <f t="shared" si="28"/>
        <v>0.59911618711480763</v>
      </c>
      <c r="M53" s="137">
        <f t="shared" si="29"/>
        <v>2.4329999999999998</v>
      </c>
      <c r="N53" s="138">
        <f t="shared" si="30"/>
        <v>0.88029171831907771</v>
      </c>
      <c r="O53" s="138">
        <f t="shared" si="31"/>
        <v>4.505022323162339</v>
      </c>
      <c r="P53" s="224">
        <f t="shared" si="32"/>
        <v>31</v>
      </c>
      <c r="Q53" s="225">
        <f t="shared" si="33"/>
        <v>17</v>
      </c>
      <c r="R53" s="225">
        <f t="shared" si="34"/>
        <v>87</v>
      </c>
      <c r="T53">
        <v>534</v>
      </c>
      <c r="U53">
        <v>8283</v>
      </c>
      <c r="V53" t="s">
        <v>580</v>
      </c>
      <c r="W53">
        <v>1931.1780000000001</v>
      </c>
      <c r="X53">
        <v>349.53199999999998</v>
      </c>
      <c r="Y53">
        <v>5.5250000000000004</v>
      </c>
      <c r="Z53">
        <v>2.4329999999999998</v>
      </c>
      <c r="AA53">
        <v>182.21569600000001</v>
      </c>
      <c r="AB53">
        <v>10.762369</v>
      </c>
      <c r="AC53">
        <v>70.429304999999999</v>
      </c>
      <c r="AD53" s="1">
        <v>1157</v>
      </c>
      <c r="AE53">
        <v>17</v>
      </c>
      <c r="AF53">
        <v>87</v>
      </c>
      <c r="AG53">
        <v>83</v>
      </c>
      <c r="AH53">
        <v>10.598307</v>
      </c>
      <c r="AI53">
        <v>83.1</v>
      </c>
      <c r="AJ53">
        <v>0</v>
      </c>
      <c r="AK53">
        <v>31</v>
      </c>
      <c r="AL53">
        <v>25688</v>
      </c>
      <c r="AM53" t="s">
        <v>581</v>
      </c>
      <c r="AN53" t="s">
        <v>709</v>
      </c>
      <c r="AO53">
        <v>1742.2460000000001</v>
      </c>
      <c r="AR53" t="s">
        <v>118</v>
      </c>
      <c r="AS53" t="s">
        <v>127</v>
      </c>
      <c r="AT53" t="s">
        <v>267</v>
      </c>
      <c r="AU53" t="s">
        <v>580</v>
      </c>
      <c r="AV53" t="s">
        <v>203</v>
      </c>
      <c r="AW53">
        <v>3</v>
      </c>
      <c r="BB53">
        <v>0.95369026185576133</v>
      </c>
      <c r="BC53" t="s">
        <v>66</v>
      </c>
      <c r="BF53" t="s">
        <v>118</v>
      </c>
      <c r="BG53" t="s">
        <v>127</v>
      </c>
      <c r="BH53" t="s">
        <v>580</v>
      </c>
      <c r="BI53">
        <v>8283</v>
      </c>
      <c r="BJ53">
        <v>3</v>
      </c>
      <c r="BK53" t="s">
        <v>267</v>
      </c>
      <c r="BL53" t="s">
        <v>268</v>
      </c>
      <c r="BM53">
        <v>0.95369026185576133</v>
      </c>
      <c r="BN53" t="s">
        <v>66</v>
      </c>
      <c r="BO53" t="s">
        <v>187</v>
      </c>
      <c r="BP53">
        <v>1931.1780000000001</v>
      </c>
    </row>
    <row r="54" spans="1:68" ht="16.5">
      <c r="A54" s="110" t="str">
        <f t="shared" si="18"/>
        <v>해성운수</v>
      </c>
      <c r="B54" s="111" t="str">
        <f t="shared" si="1"/>
        <v>김학상</v>
      </c>
      <c r="C54" s="112" t="str">
        <f t="shared" si="19"/>
        <v>B</v>
      </c>
      <c r="D54" s="113">
        <f t="shared" si="20"/>
        <v>0.90348333745990028</v>
      </c>
      <c r="E54" s="114">
        <f t="shared" si="21"/>
        <v>3231</v>
      </c>
      <c r="F54" s="115" t="str">
        <f t="shared" si="22"/>
        <v>24</v>
      </c>
      <c r="G54" s="116" t="str">
        <f t="shared" si="23"/>
        <v>70바3881</v>
      </c>
      <c r="H54" s="117">
        <f t="shared" si="24"/>
        <v>3</v>
      </c>
      <c r="I54" s="118">
        <f t="shared" si="25"/>
        <v>1629.2179999999998</v>
      </c>
      <c r="J54" s="119">
        <f t="shared" si="26"/>
        <v>7.8278609103491306E-4</v>
      </c>
      <c r="K54" s="119">
        <f t="shared" si="27"/>
        <v>0.39868944414430457</v>
      </c>
      <c r="L54" s="119">
        <f t="shared" si="28"/>
        <v>0.28479921041874079</v>
      </c>
      <c r="M54" s="120">
        <f t="shared" si="29"/>
        <v>14.324999999999999</v>
      </c>
      <c r="N54" s="121">
        <f t="shared" si="30"/>
        <v>0.55241226158807477</v>
      </c>
      <c r="O54" s="121">
        <f t="shared" si="31"/>
        <v>12.153069754937645</v>
      </c>
      <c r="P54" s="226">
        <f t="shared" si="32"/>
        <v>8</v>
      </c>
      <c r="Q54" s="227">
        <f t="shared" si="33"/>
        <v>9</v>
      </c>
      <c r="R54" s="227">
        <f t="shared" si="34"/>
        <v>198</v>
      </c>
      <c r="T54">
        <v>534</v>
      </c>
      <c r="U54">
        <v>3231</v>
      </c>
      <c r="V54" t="s">
        <v>327</v>
      </c>
      <c r="W54">
        <v>1629.2180000000001</v>
      </c>
      <c r="X54">
        <v>748.52599999999995</v>
      </c>
      <c r="Y54">
        <v>2.177</v>
      </c>
      <c r="Z54">
        <v>14.324999999999999</v>
      </c>
      <c r="AA54">
        <v>107.514685</v>
      </c>
      <c r="AB54">
        <v>8.4161E-2</v>
      </c>
      <c r="AC54">
        <v>42.86497</v>
      </c>
      <c r="AD54" s="1">
        <v>464</v>
      </c>
      <c r="AE54">
        <v>9</v>
      </c>
      <c r="AF54">
        <v>198</v>
      </c>
      <c r="AG54">
        <v>86</v>
      </c>
      <c r="AH54">
        <v>15.153446000000001</v>
      </c>
      <c r="AI54">
        <v>696.9</v>
      </c>
      <c r="AJ54">
        <v>0.9</v>
      </c>
      <c r="AK54">
        <v>8</v>
      </c>
      <c r="AL54">
        <v>1230</v>
      </c>
      <c r="AM54" t="s">
        <v>328</v>
      </c>
      <c r="AN54" t="s">
        <v>710</v>
      </c>
      <c r="AO54">
        <v>1405.8789999999999</v>
      </c>
      <c r="AR54" t="s">
        <v>118</v>
      </c>
      <c r="AS54" t="s">
        <v>119</v>
      </c>
      <c r="AT54" t="s">
        <v>235</v>
      </c>
      <c r="AU54" t="s">
        <v>327</v>
      </c>
      <c r="AV54" t="s">
        <v>48</v>
      </c>
      <c r="AW54">
        <v>3</v>
      </c>
      <c r="BB54">
        <v>0.90348333745990028</v>
      </c>
      <c r="BC54" t="s">
        <v>68</v>
      </c>
      <c r="BF54" t="s">
        <v>118</v>
      </c>
      <c r="BG54" t="s">
        <v>119</v>
      </c>
      <c r="BH54" t="s">
        <v>327</v>
      </c>
      <c r="BI54">
        <v>3231</v>
      </c>
      <c r="BJ54">
        <v>3</v>
      </c>
      <c r="BK54" t="s">
        <v>235</v>
      </c>
      <c r="BL54" t="s">
        <v>234</v>
      </c>
      <c r="BM54">
        <v>0.90348333745990028</v>
      </c>
      <c r="BN54" t="s">
        <v>68</v>
      </c>
      <c r="BO54" t="s">
        <v>184</v>
      </c>
      <c r="BP54">
        <v>1629.2179999999998</v>
      </c>
    </row>
    <row r="55" spans="1:68" ht="16.5">
      <c r="A55" s="127" t="str">
        <f t="shared" si="18"/>
        <v>해성운수</v>
      </c>
      <c r="B55" s="128" t="str">
        <f t="shared" si="1"/>
        <v>김형재</v>
      </c>
      <c r="C55" s="129" t="str">
        <f t="shared" si="19"/>
        <v>F</v>
      </c>
      <c r="D55" s="130">
        <f t="shared" si="20"/>
        <v>0.76865074601262418</v>
      </c>
      <c r="E55" s="131">
        <f t="shared" si="21"/>
        <v>6521</v>
      </c>
      <c r="F55" s="132" t="str">
        <f t="shared" si="22"/>
        <v>579</v>
      </c>
      <c r="G55" s="133" t="str">
        <f t="shared" si="23"/>
        <v>71바5798</v>
      </c>
      <c r="H55" s="134">
        <f t="shared" si="24"/>
        <v>3</v>
      </c>
      <c r="I55" s="135">
        <f t="shared" si="25"/>
        <v>1353.9299999999998</v>
      </c>
      <c r="J55" s="136">
        <f t="shared" si="26"/>
        <v>5.4863018882142234E-3</v>
      </c>
      <c r="K55" s="136">
        <f t="shared" si="27"/>
        <v>0.53655854481074106</v>
      </c>
      <c r="L55" s="136">
        <f t="shared" si="28"/>
        <v>0.48599262886559874</v>
      </c>
      <c r="M55" s="137">
        <f t="shared" si="29"/>
        <v>6.0940000000000003</v>
      </c>
      <c r="N55" s="138">
        <f t="shared" si="30"/>
        <v>5.0962752874963995</v>
      </c>
      <c r="O55" s="138">
        <f t="shared" si="31"/>
        <v>5.0224162253587705</v>
      </c>
      <c r="P55" s="224">
        <f t="shared" si="32"/>
        <v>163</v>
      </c>
      <c r="Q55" s="225">
        <f t="shared" si="33"/>
        <v>69</v>
      </c>
      <c r="R55" s="225">
        <f t="shared" si="34"/>
        <v>68</v>
      </c>
      <c r="T55">
        <v>534</v>
      </c>
      <c r="U55">
        <v>6521</v>
      </c>
      <c r="V55" t="s">
        <v>711</v>
      </c>
      <c r="W55">
        <v>1353.93</v>
      </c>
      <c r="X55">
        <v>314.09399999999999</v>
      </c>
      <c r="Y55">
        <v>4.3109999999999999</v>
      </c>
      <c r="Z55">
        <v>6.0940000000000003</v>
      </c>
      <c r="AA55">
        <v>141.359702</v>
      </c>
      <c r="AB55">
        <v>0.77554199999999995</v>
      </c>
      <c r="AC55">
        <v>75.847756000000004</v>
      </c>
      <c r="AD55" s="1">
        <v>658</v>
      </c>
      <c r="AE55">
        <v>69</v>
      </c>
      <c r="AF55">
        <v>68</v>
      </c>
      <c r="AG55">
        <v>86</v>
      </c>
      <c r="AH55">
        <v>9.5779060000000005</v>
      </c>
      <c r="AI55">
        <v>381.1</v>
      </c>
      <c r="AJ55">
        <v>1.2</v>
      </c>
      <c r="AK55">
        <v>163</v>
      </c>
      <c r="AL55">
        <v>41893</v>
      </c>
      <c r="AM55" t="s">
        <v>712</v>
      </c>
      <c r="AN55" t="s">
        <v>713</v>
      </c>
      <c r="AO55">
        <v>1158.4739999999999</v>
      </c>
      <c r="AR55" t="s">
        <v>118</v>
      </c>
      <c r="AS55" t="s">
        <v>127</v>
      </c>
      <c r="AT55" t="s">
        <v>269</v>
      </c>
      <c r="AU55" t="s">
        <v>711</v>
      </c>
      <c r="AV55" t="s">
        <v>203</v>
      </c>
      <c r="AW55">
        <v>3</v>
      </c>
      <c r="BB55">
        <v>0.76865074601262418</v>
      </c>
      <c r="BC55" t="s">
        <v>70</v>
      </c>
      <c r="BF55" t="s">
        <v>118</v>
      </c>
      <c r="BG55" t="s">
        <v>127</v>
      </c>
      <c r="BH55" t="s">
        <v>711</v>
      </c>
      <c r="BI55">
        <v>6521</v>
      </c>
      <c r="BJ55">
        <v>3</v>
      </c>
      <c r="BK55" t="s">
        <v>269</v>
      </c>
      <c r="BL55" t="s">
        <v>268</v>
      </c>
      <c r="BM55">
        <v>0.76865074601262418</v>
      </c>
      <c r="BN55" t="s">
        <v>70</v>
      </c>
      <c r="BO55" t="s">
        <v>201</v>
      </c>
      <c r="BP55">
        <v>1353.9299999999998</v>
      </c>
    </row>
    <row r="56" spans="1:68" ht="16.5">
      <c r="A56" s="110" t="str">
        <f t="shared" si="18"/>
        <v>해성운수</v>
      </c>
      <c r="B56" s="111" t="str">
        <f t="shared" si="1"/>
        <v>김환선</v>
      </c>
      <c r="C56" s="112" t="str">
        <f t="shared" si="19"/>
        <v>F</v>
      </c>
      <c r="D56" s="113">
        <f t="shared" si="20"/>
        <v>0.77521739130434786</v>
      </c>
      <c r="E56" s="114">
        <f t="shared" si="21"/>
        <v>5288</v>
      </c>
      <c r="F56" s="115" t="str">
        <f t="shared" si="22"/>
        <v>593</v>
      </c>
      <c r="G56" s="116" t="str">
        <f t="shared" si="23"/>
        <v>71바5782</v>
      </c>
      <c r="H56" s="117">
        <f t="shared" si="24"/>
        <v>1</v>
      </c>
      <c r="I56" s="118">
        <f t="shared" si="25"/>
        <v>1514.5029999999999</v>
      </c>
      <c r="J56" s="119">
        <f t="shared" si="26"/>
        <v>3.5243935391853875E-3</v>
      </c>
      <c r="K56" s="119">
        <f t="shared" si="27"/>
        <v>0.45825708186933739</v>
      </c>
      <c r="L56" s="119">
        <f t="shared" si="28"/>
        <v>0.380983068372925</v>
      </c>
      <c r="M56" s="120">
        <f t="shared" si="29"/>
        <v>14.795999999999999</v>
      </c>
      <c r="N56" s="121">
        <f t="shared" si="30"/>
        <v>0.19808478424935441</v>
      </c>
      <c r="O56" s="121">
        <f t="shared" si="31"/>
        <v>1.122480444079675</v>
      </c>
      <c r="P56" s="226">
        <f t="shared" si="32"/>
        <v>58</v>
      </c>
      <c r="Q56" s="227">
        <f t="shared" si="33"/>
        <v>3</v>
      </c>
      <c r="R56" s="227">
        <f t="shared" si="34"/>
        <v>17</v>
      </c>
      <c r="T56">
        <v>534</v>
      </c>
      <c r="U56">
        <v>5288</v>
      </c>
      <c r="V56" t="s">
        <v>329</v>
      </c>
      <c r="W56">
        <v>1514.5029999999999</v>
      </c>
      <c r="X56">
        <v>849.22199999999998</v>
      </c>
      <c r="Y56">
        <v>1.7829999999999999</v>
      </c>
      <c r="Z56">
        <v>14.795999999999999</v>
      </c>
      <c r="AA56">
        <v>136.81048799999999</v>
      </c>
      <c r="AB56">
        <v>0.48217399999999999</v>
      </c>
      <c r="AC56">
        <v>62.694375000000001</v>
      </c>
      <c r="AD56" s="1">
        <v>577</v>
      </c>
      <c r="AE56">
        <v>3</v>
      </c>
      <c r="AF56">
        <v>17</v>
      </c>
      <c r="AG56">
        <v>63</v>
      </c>
      <c r="AH56">
        <v>11.070079</v>
      </c>
      <c r="AI56">
        <v>0</v>
      </c>
      <c r="AJ56">
        <v>0</v>
      </c>
      <c r="AK56">
        <v>58</v>
      </c>
      <c r="AL56">
        <v>9806</v>
      </c>
      <c r="AM56" t="s">
        <v>330</v>
      </c>
      <c r="AN56" t="s">
        <v>714</v>
      </c>
      <c r="AO56">
        <v>1514.5029999999999</v>
      </c>
      <c r="AR56" t="s">
        <v>118</v>
      </c>
      <c r="AS56" t="s">
        <v>128</v>
      </c>
      <c r="AT56" t="s">
        <v>276</v>
      </c>
      <c r="AU56" t="s">
        <v>329</v>
      </c>
      <c r="AV56" t="s">
        <v>48</v>
      </c>
      <c r="AW56">
        <v>1</v>
      </c>
      <c r="BB56">
        <v>0.77521739130434786</v>
      </c>
      <c r="BC56" t="s">
        <v>70</v>
      </c>
      <c r="BF56" t="s">
        <v>118</v>
      </c>
      <c r="BG56" s="5" t="s">
        <v>128</v>
      </c>
      <c r="BH56" t="s">
        <v>329</v>
      </c>
      <c r="BI56">
        <v>5288</v>
      </c>
      <c r="BJ56">
        <v>1</v>
      </c>
      <c r="BK56" t="s">
        <v>276</v>
      </c>
      <c r="BL56" t="s">
        <v>183</v>
      </c>
      <c r="BM56">
        <v>0.77521739130434786</v>
      </c>
      <c r="BN56" t="s">
        <v>70</v>
      </c>
      <c r="BO56" t="s">
        <v>201</v>
      </c>
      <c r="BP56">
        <v>1514.5029999999999</v>
      </c>
    </row>
    <row r="57" spans="1:68" ht="16.5">
      <c r="A57" s="127" t="str">
        <f t="shared" si="18"/>
        <v>해성운수</v>
      </c>
      <c r="B57" s="128" t="str">
        <f t="shared" si="1"/>
        <v>김효덕</v>
      </c>
      <c r="C57" s="129" t="str">
        <f t="shared" si="19"/>
        <v>B</v>
      </c>
      <c r="D57" s="130">
        <f t="shared" si="20"/>
        <v>0.90076923076923077</v>
      </c>
      <c r="E57" s="131">
        <f t="shared" si="21"/>
        <v>6158</v>
      </c>
      <c r="F57" s="132" t="str">
        <f t="shared" si="22"/>
        <v>24</v>
      </c>
      <c r="G57" s="133" t="str">
        <f t="shared" si="23"/>
        <v>70바3859</v>
      </c>
      <c r="H57" s="134">
        <f t="shared" si="24"/>
        <v>1</v>
      </c>
      <c r="I57" s="135">
        <f t="shared" si="25"/>
        <v>2111.114</v>
      </c>
      <c r="J57" s="136">
        <f t="shared" si="26"/>
        <v>4.0519627846464103E-2</v>
      </c>
      <c r="K57" s="136">
        <f t="shared" si="27"/>
        <v>0.37577461507945803</v>
      </c>
      <c r="L57" s="136">
        <f t="shared" si="28"/>
        <v>0.22926284416663428</v>
      </c>
      <c r="M57" s="137">
        <f t="shared" si="29"/>
        <v>13.749000000000001</v>
      </c>
      <c r="N57" s="138">
        <f t="shared" si="30"/>
        <v>0.14076457687575838</v>
      </c>
      <c r="O57" s="138">
        <f t="shared" si="31"/>
        <v>2.3460762812626395</v>
      </c>
      <c r="P57" s="224">
        <f t="shared" si="32"/>
        <v>11</v>
      </c>
      <c r="Q57" s="225">
        <f t="shared" si="33"/>
        <v>3</v>
      </c>
      <c r="R57" s="225">
        <f t="shared" si="34"/>
        <v>50</v>
      </c>
      <c r="T57">
        <v>534</v>
      </c>
      <c r="U57">
        <v>6158</v>
      </c>
      <c r="V57" t="s">
        <v>331</v>
      </c>
      <c r="W57">
        <v>2131.2179999999998</v>
      </c>
      <c r="X57">
        <v>913.39700000000005</v>
      </c>
      <c r="Y57">
        <v>2.3330000000000002</v>
      </c>
      <c r="Z57">
        <v>13.749000000000001</v>
      </c>
      <c r="AA57">
        <v>144.60633799999999</v>
      </c>
      <c r="AB57">
        <v>5.8593950000000001</v>
      </c>
      <c r="AC57">
        <v>54.339390999999999</v>
      </c>
      <c r="AD57" s="1">
        <v>484</v>
      </c>
      <c r="AE57">
        <v>3</v>
      </c>
      <c r="AF57">
        <v>50</v>
      </c>
      <c r="AG57">
        <v>79</v>
      </c>
      <c r="AH57">
        <v>14.738066999999999</v>
      </c>
      <c r="AI57">
        <v>92.5</v>
      </c>
      <c r="AJ57">
        <v>0</v>
      </c>
      <c r="AK57">
        <v>11</v>
      </c>
      <c r="AL57">
        <v>3832</v>
      </c>
      <c r="AM57" t="s">
        <v>332</v>
      </c>
      <c r="AN57" t="s">
        <v>715</v>
      </c>
      <c r="AO57">
        <v>2111.114</v>
      </c>
      <c r="AR57" t="s">
        <v>118</v>
      </c>
      <c r="AS57" t="s">
        <v>119</v>
      </c>
      <c r="AT57" t="s">
        <v>215</v>
      </c>
      <c r="AU57" t="s">
        <v>331</v>
      </c>
      <c r="AV57" t="s">
        <v>48</v>
      </c>
      <c r="AW57">
        <v>1</v>
      </c>
      <c r="BB57">
        <v>0.90076923076923077</v>
      </c>
      <c r="BC57" t="s">
        <v>68</v>
      </c>
      <c r="BF57" t="s">
        <v>118</v>
      </c>
      <c r="BG57" t="s">
        <v>119</v>
      </c>
      <c r="BH57" t="s">
        <v>331</v>
      </c>
      <c r="BI57">
        <v>6158</v>
      </c>
      <c r="BJ57">
        <v>1</v>
      </c>
      <c r="BK57" t="s">
        <v>215</v>
      </c>
      <c r="BL57" t="s">
        <v>183</v>
      </c>
      <c r="BM57">
        <v>0.90076923076923077</v>
      </c>
      <c r="BN57" t="s">
        <v>68</v>
      </c>
      <c r="BO57" t="s">
        <v>184</v>
      </c>
      <c r="BP57">
        <v>2111.114</v>
      </c>
    </row>
    <row r="58" spans="1:68" ht="16.5">
      <c r="A58" s="110" t="str">
        <f t="shared" si="18"/>
        <v>해성운수</v>
      </c>
      <c r="B58" s="111" t="str">
        <f t="shared" si="1"/>
        <v>남상운</v>
      </c>
      <c r="C58" s="112" t="str">
        <f t="shared" si="19"/>
        <v>D</v>
      </c>
      <c r="D58" s="113">
        <f t="shared" si="20"/>
        <v>0.83527041045007278</v>
      </c>
      <c r="E58" s="114">
        <f t="shared" si="21"/>
        <v>7009</v>
      </c>
      <c r="F58" s="115" t="str">
        <f t="shared" si="22"/>
        <v>579</v>
      </c>
      <c r="G58" s="116" t="str">
        <f t="shared" si="23"/>
        <v>71바5814</v>
      </c>
      <c r="H58" s="117">
        <f t="shared" si="24"/>
        <v>5</v>
      </c>
      <c r="I58" s="118">
        <f t="shared" si="25"/>
        <v>983.51299999999992</v>
      </c>
      <c r="J58" s="119">
        <f t="shared" si="26"/>
        <v>5.7221777701131609E-3</v>
      </c>
      <c r="K58" s="119">
        <f t="shared" si="27"/>
        <v>0.48780851672258557</v>
      </c>
      <c r="L58" s="119">
        <f t="shared" si="28"/>
        <v>0.56837072819576362</v>
      </c>
      <c r="M58" s="120">
        <f t="shared" si="29"/>
        <v>4.992</v>
      </c>
      <c r="N58" s="121">
        <f t="shared" si="30"/>
        <v>0.30502901334298582</v>
      </c>
      <c r="O58" s="121">
        <f t="shared" si="31"/>
        <v>0.81341070224796208</v>
      </c>
      <c r="P58" s="226">
        <f t="shared" si="32"/>
        <v>38</v>
      </c>
      <c r="Q58" s="227">
        <f t="shared" si="33"/>
        <v>3</v>
      </c>
      <c r="R58" s="227">
        <f t="shared" si="34"/>
        <v>8</v>
      </c>
      <c r="T58">
        <v>534</v>
      </c>
      <c r="U58">
        <v>7009</v>
      </c>
      <c r="V58" t="s">
        <v>716</v>
      </c>
      <c r="W58">
        <v>983.51300000000003</v>
      </c>
      <c r="X58">
        <v>210.03299999999999</v>
      </c>
      <c r="Y58">
        <v>4.6829999999999998</v>
      </c>
      <c r="Z58">
        <v>4.992</v>
      </c>
      <c r="AA58">
        <v>96.698324</v>
      </c>
      <c r="AB58">
        <v>0.55332499999999996</v>
      </c>
      <c r="AC58">
        <v>47.170265999999998</v>
      </c>
      <c r="AD58" s="1">
        <v>559</v>
      </c>
      <c r="AE58">
        <v>3</v>
      </c>
      <c r="AF58">
        <v>8</v>
      </c>
      <c r="AG58">
        <v>75</v>
      </c>
      <c r="AH58">
        <v>10.170940999999999</v>
      </c>
      <c r="AI58">
        <v>87.5</v>
      </c>
      <c r="AJ58">
        <v>0</v>
      </c>
      <c r="AK58">
        <v>38</v>
      </c>
      <c r="AL58">
        <v>19173</v>
      </c>
      <c r="AM58" t="s">
        <v>717</v>
      </c>
      <c r="AN58" t="s">
        <v>718</v>
      </c>
      <c r="AO58">
        <v>364.06299999999999</v>
      </c>
      <c r="AR58" t="s">
        <v>118</v>
      </c>
      <c r="AS58" t="s">
        <v>127</v>
      </c>
      <c r="AT58" t="s">
        <v>271</v>
      </c>
      <c r="AU58" t="s">
        <v>716</v>
      </c>
      <c r="AV58" t="s">
        <v>203</v>
      </c>
      <c r="AW58">
        <v>5</v>
      </c>
      <c r="BB58">
        <v>0.83527041045007278</v>
      </c>
      <c r="BC58" t="s">
        <v>67</v>
      </c>
      <c r="BF58" t="s">
        <v>118</v>
      </c>
      <c r="BG58" t="s">
        <v>127</v>
      </c>
      <c r="BH58" t="s">
        <v>716</v>
      </c>
      <c r="BI58">
        <v>7009</v>
      </c>
      <c r="BJ58">
        <v>5</v>
      </c>
      <c r="BK58" t="s">
        <v>271</v>
      </c>
      <c r="BL58" t="s">
        <v>268</v>
      </c>
      <c r="BM58">
        <v>0.83527041045007278</v>
      </c>
      <c r="BN58" t="s">
        <v>67</v>
      </c>
      <c r="BO58" t="s">
        <v>188</v>
      </c>
      <c r="BP58">
        <v>983.51299999999992</v>
      </c>
    </row>
    <row r="59" spans="1:68" ht="16.5">
      <c r="A59" s="127" t="str">
        <f t="shared" si="18"/>
        <v>해성운수</v>
      </c>
      <c r="B59" s="128" t="str">
        <f t="shared" si="1"/>
        <v>남형욱</v>
      </c>
      <c r="C59" s="129" t="str">
        <f t="shared" si="19"/>
        <v>D</v>
      </c>
      <c r="D59" s="130">
        <f t="shared" si="20"/>
        <v>0.8326315789473685</v>
      </c>
      <c r="E59" s="131">
        <f t="shared" si="21"/>
        <v>8610</v>
      </c>
      <c r="F59" s="132" t="str">
        <f t="shared" si="22"/>
        <v>568</v>
      </c>
      <c r="G59" s="133" t="str">
        <f t="shared" si="23"/>
        <v>71바7075</v>
      </c>
      <c r="H59" s="134">
        <f t="shared" si="24"/>
        <v>1</v>
      </c>
      <c r="I59" s="135">
        <f t="shared" si="25"/>
        <v>1565.53</v>
      </c>
      <c r="J59" s="136">
        <f t="shared" si="26"/>
        <v>1.9226937586276388E-2</v>
      </c>
      <c r="K59" s="136">
        <f t="shared" si="27"/>
        <v>0.38142033040632317</v>
      </c>
      <c r="L59" s="136">
        <f t="shared" si="28"/>
        <v>0.41966618333727235</v>
      </c>
      <c r="M59" s="137">
        <f t="shared" si="29"/>
        <v>4.6289999999999996</v>
      </c>
      <c r="N59" s="138">
        <f t="shared" si="30"/>
        <v>0</v>
      </c>
      <c r="O59" s="138">
        <f t="shared" si="31"/>
        <v>0.19162704777453929</v>
      </c>
      <c r="P59" s="224">
        <f t="shared" si="32"/>
        <v>49</v>
      </c>
      <c r="Q59" s="225">
        <f t="shared" si="33"/>
        <v>0</v>
      </c>
      <c r="R59" s="225">
        <f t="shared" si="34"/>
        <v>3</v>
      </c>
      <c r="T59">
        <v>534</v>
      </c>
      <c r="U59">
        <v>8610</v>
      </c>
      <c r="V59" t="s">
        <v>719</v>
      </c>
      <c r="W59">
        <v>1565.5409999999999</v>
      </c>
      <c r="X59">
        <v>330.34500000000003</v>
      </c>
      <c r="Y59">
        <v>4.7389999999999999</v>
      </c>
      <c r="Z59">
        <v>4.6289999999999996</v>
      </c>
      <c r="AA59">
        <v>131.64160899999999</v>
      </c>
      <c r="AB59">
        <v>2.5310649999999999</v>
      </c>
      <c r="AC59">
        <v>50.210785999999999</v>
      </c>
      <c r="AD59" s="1">
        <v>657</v>
      </c>
      <c r="AE59">
        <v>0</v>
      </c>
      <c r="AF59">
        <v>3</v>
      </c>
      <c r="AG59">
        <v>70</v>
      </c>
      <c r="AH59">
        <v>11.892448</v>
      </c>
      <c r="AI59">
        <v>7.6</v>
      </c>
      <c r="AJ59">
        <v>0</v>
      </c>
      <c r="AK59">
        <v>49</v>
      </c>
      <c r="AL59">
        <v>33137</v>
      </c>
      <c r="AM59" t="s">
        <v>720</v>
      </c>
      <c r="AN59" t="s">
        <v>721</v>
      </c>
      <c r="AO59">
        <v>1565.53</v>
      </c>
      <c r="AR59" t="s">
        <v>118</v>
      </c>
      <c r="AS59" t="s">
        <v>126</v>
      </c>
      <c r="AT59" t="s">
        <v>631</v>
      </c>
      <c r="AU59" t="s">
        <v>719</v>
      </c>
      <c r="AV59" t="s">
        <v>203</v>
      </c>
      <c r="AW59">
        <v>1</v>
      </c>
      <c r="BB59">
        <v>0.8326315789473685</v>
      </c>
      <c r="BC59" t="s">
        <v>67</v>
      </c>
      <c r="BF59" t="s">
        <v>118</v>
      </c>
      <c r="BG59" t="s">
        <v>126</v>
      </c>
      <c r="BH59" t="s">
        <v>719</v>
      </c>
      <c r="BI59">
        <v>8610</v>
      </c>
      <c r="BJ59">
        <v>1</v>
      </c>
      <c r="BK59" t="s">
        <v>631</v>
      </c>
      <c r="BL59" t="s">
        <v>183</v>
      </c>
      <c r="BM59">
        <v>0.8326315789473685</v>
      </c>
      <c r="BN59" t="s">
        <v>67</v>
      </c>
      <c r="BO59" t="s">
        <v>188</v>
      </c>
      <c r="BP59">
        <v>1565.53</v>
      </c>
    </row>
    <row r="60" spans="1:68" ht="16.5">
      <c r="A60" s="110" t="str">
        <f t="shared" si="18"/>
        <v>해성운수</v>
      </c>
      <c r="B60" s="111" t="str">
        <f t="shared" si="1"/>
        <v>노동수</v>
      </c>
      <c r="C60" s="112" t="str">
        <f t="shared" si="19"/>
        <v>C</v>
      </c>
      <c r="D60" s="113">
        <f t="shared" si="20"/>
        <v>0.89407320614192343</v>
      </c>
      <c r="E60" s="114">
        <f t="shared" si="21"/>
        <v>2400</v>
      </c>
      <c r="F60" s="115" t="str">
        <f t="shared" si="22"/>
        <v>514-1</v>
      </c>
      <c r="G60" s="116" t="str">
        <f t="shared" si="23"/>
        <v>71바5760</v>
      </c>
      <c r="H60" s="117">
        <f t="shared" si="24"/>
        <v>2</v>
      </c>
      <c r="I60" s="118">
        <f t="shared" si="25"/>
        <v>1598.1379999999999</v>
      </c>
      <c r="J60" s="119">
        <f t="shared" si="26"/>
        <v>1.6348148558591288E-2</v>
      </c>
      <c r="K60" s="119">
        <f t="shared" si="27"/>
        <v>0.38571060096156456</v>
      </c>
      <c r="L60" s="119">
        <f t="shared" si="28"/>
        <v>6.5701460074161305E-2</v>
      </c>
      <c r="M60" s="120">
        <f t="shared" si="29"/>
        <v>10.250999999999999</v>
      </c>
      <c r="N60" s="121">
        <f t="shared" si="30"/>
        <v>0</v>
      </c>
      <c r="O60" s="121">
        <f t="shared" si="31"/>
        <v>5.6315537206423976</v>
      </c>
      <c r="P60" s="226">
        <f t="shared" si="32"/>
        <v>5</v>
      </c>
      <c r="Q60" s="227">
        <f t="shared" si="33"/>
        <v>0</v>
      </c>
      <c r="R60" s="227">
        <f t="shared" si="34"/>
        <v>90</v>
      </c>
      <c r="T60">
        <v>534</v>
      </c>
      <c r="U60">
        <v>2400</v>
      </c>
      <c r="V60" t="s">
        <v>333</v>
      </c>
      <c r="W60">
        <v>1598.1379999999999</v>
      </c>
      <c r="X60">
        <v>659.06799999999998</v>
      </c>
      <c r="Y60">
        <v>2.4249999999999998</v>
      </c>
      <c r="Z60">
        <v>10.250999999999999</v>
      </c>
      <c r="AA60">
        <v>122.198547</v>
      </c>
      <c r="AB60">
        <v>1.9977199999999999</v>
      </c>
      <c r="AC60">
        <v>47.133274999999998</v>
      </c>
      <c r="AD60" s="1">
        <v>105</v>
      </c>
      <c r="AE60">
        <v>0</v>
      </c>
      <c r="AF60">
        <v>90</v>
      </c>
      <c r="AG60">
        <v>82</v>
      </c>
      <c r="AH60">
        <v>13.078207000000001</v>
      </c>
      <c r="AI60">
        <v>137.4</v>
      </c>
      <c r="AJ60">
        <v>0</v>
      </c>
      <c r="AK60">
        <v>5</v>
      </c>
      <c r="AL60">
        <v>860</v>
      </c>
      <c r="AM60" t="s">
        <v>334</v>
      </c>
      <c r="AN60" t="s">
        <v>722</v>
      </c>
      <c r="AO60">
        <v>1492.086</v>
      </c>
      <c r="AR60" t="s">
        <v>118</v>
      </c>
      <c r="AS60" t="s">
        <v>120</v>
      </c>
      <c r="AT60" t="s">
        <v>243</v>
      </c>
      <c r="AU60" t="s">
        <v>333</v>
      </c>
      <c r="AV60" t="s">
        <v>48</v>
      </c>
      <c r="AW60">
        <v>2</v>
      </c>
      <c r="BB60">
        <v>0.89407320614192343</v>
      </c>
      <c r="BC60" t="s">
        <v>69</v>
      </c>
      <c r="BF60" t="s">
        <v>118</v>
      </c>
      <c r="BG60" t="s">
        <v>120</v>
      </c>
      <c r="BH60" t="s">
        <v>333</v>
      </c>
      <c r="BI60">
        <v>2400</v>
      </c>
      <c r="BJ60">
        <v>2</v>
      </c>
      <c r="BK60" t="s">
        <v>243</v>
      </c>
      <c r="BL60" t="s">
        <v>240</v>
      </c>
      <c r="BM60">
        <v>0.89407320614192343</v>
      </c>
      <c r="BN60" t="s">
        <v>69</v>
      </c>
      <c r="BO60" t="s">
        <v>186</v>
      </c>
      <c r="BP60">
        <v>1598.1379999999999</v>
      </c>
    </row>
    <row r="61" spans="1:68" ht="16.5">
      <c r="A61" s="127" t="str">
        <f t="shared" si="18"/>
        <v>해성운수</v>
      </c>
      <c r="B61" s="128" t="str">
        <f t="shared" si="1"/>
        <v>노희국</v>
      </c>
      <c r="C61" s="129" t="str">
        <f t="shared" si="19"/>
        <v>D</v>
      </c>
      <c r="D61" s="130">
        <f t="shared" si="20"/>
        <v>0.80295973913304786</v>
      </c>
      <c r="E61" s="131">
        <f t="shared" si="21"/>
        <v>711</v>
      </c>
      <c r="F61" s="132" t="str">
        <f t="shared" si="22"/>
        <v>24</v>
      </c>
      <c r="G61" s="133" t="str">
        <f t="shared" si="23"/>
        <v>70바3866</v>
      </c>
      <c r="H61" s="134">
        <f t="shared" si="24"/>
        <v>3</v>
      </c>
      <c r="I61" s="135">
        <f t="shared" si="25"/>
        <v>2307.3719999999998</v>
      </c>
      <c r="J61" s="136">
        <f t="shared" si="26"/>
        <v>5.9419843524923539E-3</v>
      </c>
      <c r="K61" s="136">
        <f t="shared" si="27"/>
        <v>0.41671736674997756</v>
      </c>
      <c r="L61" s="136">
        <f t="shared" si="28"/>
        <v>0.1781247237116512</v>
      </c>
      <c r="M61" s="137">
        <f t="shared" si="29"/>
        <v>14.676</v>
      </c>
      <c r="N61" s="138">
        <f t="shared" si="30"/>
        <v>0.82344762786408088</v>
      </c>
      <c r="O61" s="138">
        <f t="shared" si="31"/>
        <v>36.925125207378784</v>
      </c>
      <c r="P61" s="224">
        <f t="shared" si="32"/>
        <v>27</v>
      </c>
      <c r="Q61" s="225">
        <f t="shared" si="33"/>
        <v>19</v>
      </c>
      <c r="R61" s="225">
        <f t="shared" si="34"/>
        <v>852</v>
      </c>
      <c r="T61">
        <v>534</v>
      </c>
      <c r="U61">
        <v>711</v>
      </c>
      <c r="V61" t="s">
        <v>335</v>
      </c>
      <c r="W61">
        <v>2307.3719999999998</v>
      </c>
      <c r="X61">
        <v>1247.68</v>
      </c>
      <c r="Y61">
        <v>1.849</v>
      </c>
      <c r="Z61">
        <v>14.676</v>
      </c>
      <c r="AA61">
        <v>149.31106299999999</v>
      </c>
      <c r="AB61">
        <v>0.88720399999999999</v>
      </c>
      <c r="AC61">
        <v>62.220512999999997</v>
      </c>
      <c r="AD61" s="1">
        <v>411</v>
      </c>
      <c r="AE61">
        <v>19</v>
      </c>
      <c r="AF61">
        <v>852</v>
      </c>
      <c r="AG61">
        <v>87</v>
      </c>
      <c r="AH61">
        <v>15.453455999999999</v>
      </c>
      <c r="AI61">
        <v>242.7</v>
      </c>
      <c r="AJ61">
        <v>5.7</v>
      </c>
      <c r="AK61">
        <v>27</v>
      </c>
      <c r="AL61">
        <v>13992</v>
      </c>
      <c r="AM61" t="s">
        <v>336</v>
      </c>
      <c r="AN61" t="s">
        <v>723</v>
      </c>
      <c r="AO61">
        <v>2095.2910000000002</v>
      </c>
      <c r="AR61" t="s">
        <v>118</v>
      </c>
      <c r="AS61" t="s">
        <v>119</v>
      </c>
      <c r="AT61" t="s">
        <v>223</v>
      </c>
      <c r="AU61" t="s">
        <v>335</v>
      </c>
      <c r="AV61" t="s">
        <v>48</v>
      </c>
      <c r="AW61">
        <v>3</v>
      </c>
      <c r="BB61">
        <v>0.80295973913304786</v>
      </c>
      <c r="BC61" t="s">
        <v>67</v>
      </c>
      <c r="BF61" t="s">
        <v>118</v>
      </c>
      <c r="BG61" s="5" t="s">
        <v>119</v>
      </c>
      <c r="BH61" t="s">
        <v>335</v>
      </c>
      <c r="BI61">
        <v>711</v>
      </c>
      <c r="BJ61">
        <v>3</v>
      </c>
      <c r="BK61" t="s">
        <v>223</v>
      </c>
      <c r="BL61" t="s">
        <v>222</v>
      </c>
      <c r="BM61">
        <v>0.80295973913304786</v>
      </c>
      <c r="BN61" t="s">
        <v>67</v>
      </c>
      <c r="BO61" t="s">
        <v>188</v>
      </c>
      <c r="BP61">
        <v>2307.3719999999998</v>
      </c>
    </row>
    <row r="62" spans="1:68" ht="16.5">
      <c r="A62" s="110" t="str">
        <f t="shared" si="18"/>
        <v>해성운수</v>
      </c>
      <c r="B62" s="111" t="str">
        <f t="shared" si="1"/>
        <v>문순례</v>
      </c>
      <c r="C62" s="112" t="str">
        <f t="shared" si="19"/>
        <v>D</v>
      </c>
      <c r="D62" s="113">
        <f t="shared" si="20"/>
        <v>0.84542069799307995</v>
      </c>
      <c r="E62" s="114">
        <f t="shared" si="21"/>
        <v>3674</v>
      </c>
      <c r="F62" s="115" t="str">
        <f t="shared" si="22"/>
        <v>560</v>
      </c>
      <c r="G62" s="116" t="str">
        <f t="shared" si="23"/>
        <v>71바5817</v>
      </c>
      <c r="H62" s="117">
        <f t="shared" si="24"/>
        <v>2</v>
      </c>
      <c r="I62" s="118">
        <f t="shared" si="25"/>
        <v>1293.7619999999999</v>
      </c>
      <c r="J62" s="119">
        <f t="shared" si="26"/>
        <v>1.6538534989811404E-2</v>
      </c>
      <c r="K62" s="119">
        <f t="shared" si="27"/>
        <v>0.4294216881199302</v>
      </c>
      <c r="L62" s="119">
        <f t="shared" si="28"/>
        <v>0.14299384276242463</v>
      </c>
      <c r="M62" s="120">
        <f t="shared" si="29"/>
        <v>6.2359999999999998</v>
      </c>
      <c r="N62" s="121">
        <f t="shared" si="30"/>
        <v>0</v>
      </c>
      <c r="O62" s="121">
        <f t="shared" si="31"/>
        <v>0.38646984530385031</v>
      </c>
      <c r="P62" s="226">
        <f t="shared" si="32"/>
        <v>170</v>
      </c>
      <c r="Q62" s="227">
        <f t="shared" si="33"/>
        <v>0</v>
      </c>
      <c r="R62" s="227">
        <f t="shared" si="34"/>
        <v>5</v>
      </c>
      <c r="T62">
        <v>534</v>
      </c>
      <c r="U62">
        <v>3674</v>
      </c>
      <c r="V62" t="s">
        <v>337</v>
      </c>
      <c r="W62">
        <v>1293.7619999999999</v>
      </c>
      <c r="X62">
        <v>588.72699999999998</v>
      </c>
      <c r="Y62">
        <v>2.198</v>
      </c>
      <c r="Z62">
        <v>6.2359999999999998</v>
      </c>
      <c r="AA62">
        <v>139.70524</v>
      </c>
      <c r="AB62">
        <v>2.3105199999999999</v>
      </c>
      <c r="AC62">
        <v>59.992460000000001</v>
      </c>
      <c r="AD62" s="1">
        <v>185</v>
      </c>
      <c r="AE62">
        <v>0</v>
      </c>
      <c r="AF62">
        <v>5</v>
      </c>
      <c r="AG62">
        <v>60</v>
      </c>
      <c r="AH62">
        <v>9.2606540000000006</v>
      </c>
      <c r="AI62">
        <v>0</v>
      </c>
      <c r="AJ62">
        <v>0</v>
      </c>
      <c r="AK62">
        <v>170</v>
      </c>
      <c r="AL62">
        <v>32702</v>
      </c>
      <c r="AM62" t="s">
        <v>338</v>
      </c>
      <c r="AN62" t="s">
        <v>724</v>
      </c>
      <c r="AO62">
        <v>1218.0419999999999</v>
      </c>
      <c r="AR62" t="s">
        <v>118</v>
      </c>
      <c r="AS62" t="s">
        <v>123</v>
      </c>
      <c r="AT62" t="s">
        <v>256</v>
      </c>
      <c r="AU62" t="s">
        <v>337</v>
      </c>
      <c r="AV62" t="s">
        <v>48</v>
      </c>
      <c r="AW62">
        <v>2</v>
      </c>
      <c r="BB62">
        <v>0.84542069799307995</v>
      </c>
      <c r="BC62" t="s">
        <v>67</v>
      </c>
      <c r="BF62" t="s">
        <v>118</v>
      </c>
      <c r="BG62" t="s">
        <v>123</v>
      </c>
      <c r="BH62" t="s">
        <v>337</v>
      </c>
      <c r="BI62">
        <v>3674</v>
      </c>
      <c r="BJ62">
        <v>2</v>
      </c>
      <c r="BK62" t="s">
        <v>256</v>
      </c>
      <c r="BL62" t="s">
        <v>254</v>
      </c>
      <c r="BM62">
        <v>0.84542069799307995</v>
      </c>
      <c r="BN62" t="s">
        <v>67</v>
      </c>
      <c r="BO62" t="s">
        <v>188</v>
      </c>
      <c r="BP62">
        <v>1293.7619999999999</v>
      </c>
    </row>
    <row r="63" spans="1:68" ht="16.5">
      <c r="A63" s="127" t="str">
        <f t="shared" si="18"/>
        <v>해성운수</v>
      </c>
      <c r="B63" s="128" t="str">
        <f t="shared" si="1"/>
        <v>문연균</v>
      </c>
      <c r="C63" s="129" t="str">
        <f t="shared" si="19"/>
        <v>D</v>
      </c>
      <c r="D63" s="130">
        <f t="shared" si="20"/>
        <v>0.84388287384321403</v>
      </c>
      <c r="E63" s="131">
        <f t="shared" si="21"/>
        <v>9118</v>
      </c>
      <c r="F63" s="132" t="str">
        <f t="shared" si="22"/>
        <v>514-1</v>
      </c>
      <c r="G63" s="133" t="str">
        <f t="shared" si="23"/>
        <v>71바5765</v>
      </c>
      <c r="H63" s="134">
        <f t="shared" si="24"/>
        <v>5</v>
      </c>
      <c r="I63" s="135">
        <f t="shared" si="25"/>
        <v>462.72899999999998</v>
      </c>
      <c r="J63" s="136">
        <f t="shared" si="26"/>
        <v>3.1537976242539845E-2</v>
      </c>
      <c r="K63" s="136">
        <f t="shared" si="27"/>
        <v>0.36832031319143449</v>
      </c>
      <c r="L63" s="136">
        <f t="shared" si="28"/>
        <v>0.17720955462052304</v>
      </c>
      <c r="M63" s="137">
        <f t="shared" si="29"/>
        <v>8.7720000000000002</v>
      </c>
      <c r="N63" s="138">
        <f t="shared" si="30"/>
        <v>0</v>
      </c>
      <c r="O63" s="138">
        <f t="shared" si="31"/>
        <v>15.343754119581872</v>
      </c>
      <c r="P63" s="224">
        <f t="shared" si="32"/>
        <v>1</v>
      </c>
      <c r="Q63" s="225">
        <f t="shared" si="33"/>
        <v>0</v>
      </c>
      <c r="R63" s="225">
        <f t="shared" si="34"/>
        <v>71</v>
      </c>
      <c r="T63">
        <v>534</v>
      </c>
      <c r="U63">
        <v>9118</v>
      </c>
      <c r="V63" t="s">
        <v>515</v>
      </c>
      <c r="W63">
        <v>462.72899999999998</v>
      </c>
      <c r="X63">
        <v>196.636</v>
      </c>
      <c r="Y63">
        <v>2.3530000000000002</v>
      </c>
      <c r="Z63">
        <v>8.7720000000000002</v>
      </c>
      <c r="AA63">
        <v>36.269702000000002</v>
      </c>
      <c r="AB63">
        <v>1.1438729999999999</v>
      </c>
      <c r="AC63">
        <v>13.358867999999999</v>
      </c>
      <c r="AD63" s="1">
        <v>82</v>
      </c>
      <c r="AE63">
        <v>0</v>
      </c>
      <c r="AF63">
        <v>71</v>
      </c>
      <c r="AG63">
        <v>64</v>
      </c>
      <c r="AH63">
        <v>12.758003</v>
      </c>
      <c r="AI63">
        <v>13.5</v>
      </c>
      <c r="AJ63">
        <v>0</v>
      </c>
      <c r="AK63">
        <v>1</v>
      </c>
      <c r="AL63">
        <v>116</v>
      </c>
      <c r="AM63" t="s">
        <v>516</v>
      </c>
      <c r="AN63" t="s">
        <v>725</v>
      </c>
      <c r="AO63">
        <v>107.245</v>
      </c>
      <c r="AR63" t="s">
        <v>118</v>
      </c>
      <c r="AS63" t="s">
        <v>120</v>
      </c>
      <c r="AT63" t="s">
        <v>564</v>
      </c>
      <c r="AU63" t="s">
        <v>515</v>
      </c>
      <c r="AV63" t="s">
        <v>48</v>
      </c>
      <c r="AW63">
        <v>5</v>
      </c>
      <c r="BB63">
        <v>0.84388287384321403</v>
      </c>
      <c r="BC63" t="s">
        <v>67</v>
      </c>
      <c r="BF63" t="s">
        <v>118</v>
      </c>
      <c r="BG63" t="s">
        <v>120</v>
      </c>
      <c r="BH63" t="s">
        <v>515</v>
      </c>
      <c r="BI63">
        <v>9118</v>
      </c>
      <c r="BJ63">
        <v>5</v>
      </c>
      <c r="BK63" t="s">
        <v>564</v>
      </c>
      <c r="BL63" t="s">
        <v>514</v>
      </c>
      <c r="BM63">
        <v>0.84388287384321403</v>
      </c>
      <c r="BN63" t="s">
        <v>67</v>
      </c>
      <c r="BO63" t="s">
        <v>188</v>
      </c>
      <c r="BP63">
        <v>462.72899999999998</v>
      </c>
    </row>
    <row r="64" spans="1:68" ht="16.5">
      <c r="A64" s="110" t="str">
        <f t="shared" si="18"/>
        <v>해성운수</v>
      </c>
      <c r="B64" s="111" t="str">
        <f t="shared" si="1"/>
        <v>박금수</v>
      </c>
      <c r="C64" s="112" t="str">
        <f t="shared" si="19"/>
        <v>D</v>
      </c>
      <c r="D64" s="113">
        <f t="shared" si="20"/>
        <v>0.80035087719298248</v>
      </c>
      <c r="E64" s="114">
        <f t="shared" si="21"/>
        <v>7991</v>
      </c>
      <c r="F64" s="115" t="str">
        <f t="shared" si="22"/>
        <v>579</v>
      </c>
      <c r="G64" s="116" t="str">
        <f t="shared" si="23"/>
        <v>71바5777</v>
      </c>
      <c r="H64" s="117">
        <f t="shared" si="24"/>
        <v>1</v>
      </c>
      <c r="I64" s="118">
        <f t="shared" si="25"/>
        <v>1615.6590000000001</v>
      </c>
      <c r="J64" s="119">
        <f t="shared" si="26"/>
        <v>1.0837796607374424E-2</v>
      </c>
      <c r="K64" s="119">
        <f t="shared" si="27"/>
        <v>0.45678568001978476</v>
      </c>
      <c r="L64" s="119">
        <f t="shared" si="28"/>
        <v>0.47534783020426957</v>
      </c>
      <c r="M64" s="120">
        <f t="shared" si="29"/>
        <v>4.42</v>
      </c>
      <c r="N64" s="121">
        <f t="shared" si="30"/>
        <v>1.1759907257657711</v>
      </c>
      <c r="O64" s="121">
        <f t="shared" si="31"/>
        <v>1.9806159591844565</v>
      </c>
      <c r="P64" s="226">
        <f t="shared" si="32"/>
        <v>35</v>
      </c>
      <c r="Q64" s="227">
        <f t="shared" si="33"/>
        <v>19</v>
      </c>
      <c r="R64" s="227">
        <f t="shared" si="34"/>
        <v>32</v>
      </c>
      <c r="T64">
        <v>534</v>
      </c>
      <c r="U64">
        <v>7991</v>
      </c>
      <c r="V64" t="s">
        <v>582</v>
      </c>
      <c r="W64">
        <v>1615.6590000000001</v>
      </c>
      <c r="X64">
        <v>354.18900000000002</v>
      </c>
      <c r="Y64">
        <v>4.5620000000000003</v>
      </c>
      <c r="Z64">
        <v>4.42</v>
      </c>
      <c r="AA64">
        <v>150.62858800000001</v>
      </c>
      <c r="AB64">
        <v>1.632482</v>
      </c>
      <c r="AC64">
        <v>68.804981999999995</v>
      </c>
      <c r="AD64" s="1">
        <v>768</v>
      </c>
      <c r="AE64">
        <v>19</v>
      </c>
      <c r="AF64">
        <v>32</v>
      </c>
      <c r="AG64">
        <v>77</v>
      </c>
      <c r="AH64">
        <v>10.726111</v>
      </c>
      <c r="AI64">
        <v>75</v>
      </c>
      <c r="AJ64">
        <v>0</v>
      </c>
      <c r="AK64">
        <v>35</v>
      </c>
      <c r="AL64">
        <v>35109</v>
      </c>
      <c r="AM64" t="s">
        <v>583</v>
      </c>
      <c r="AN64" t="s">
        <v>726</v>
      </c>
      <c r="AO64">
        <v>1615.6590000000001</v>
      </c>
      <c r="AR64" t="s">
        <v>118</v>
      </c>
      <c r="AS64" t="s">
        <v>127</v>
      </c>
      <c r="AT64" t="s">
        <v>267</v>
      </c>
      <c r="AU64" t="s">
        <v>582</v>
      </c>
      <c r="AV64" t="s">
        <v>203</v>
      </c>
      <c r="AW64">
        <v>1</v>
      </c>
      <c r="BB64">
        <v>0.80035087719298248</v>
      </c>
      <c r="BC64" t="s">
        <v>67</v>
      </c>
      <c r="BF64" t="s">
        <v>118</v>
      </c>
      <c r="BG64" s="5" t="s">
        <v>127</v>
      </c>
      <c r="BH64" t="s">
        <v>582</v>
      </c>
      <c r="BI64">
        <v>7991</v>
      </c>
      <c r="BJ64">
        <v>1</v>
      </c>
      <c r="BK64" t="s">
        <v>267</v>
      </c>
      <c r="BL64" t="s">
        <v>183</v>
      </c>
      <c r="BM64">
        <v>0.80035087719298248</v>
      </c>
      <c r="BN64" t="s">
        <v>67</v>
      </c>
      <c r="BO64" t="s">
        <v>188</v>
      </c>
      <c r="BP64">
        <v>1615.6590000000001</v>
      </c>
    </row>
    <row r="65" spans="1:68" ht="16.5">
      <c r="A65" s="127" t="str">
        <f t="shared" si="18"/>
        <v>해성운수</v>
      </c>
      <c r="B65" s="128" t="str">
        <f t="shared" si="1"/>
        <v>박성원</v>
      </c>
      <c r="C65" s="129" t="str">
        <f t="shared" si="19"/>
        <v>S</v>
      </c>
      <c r="D65" s="130">
        <f t="shared" si="20"/>
        <v>1.2134912311261163</v>
      </c>
      <c r="E65" s="131">
        <f t="shared" si="21"/>
        <v>15</v>
      </c>
      <c r="F65" s="132" t="str">
        <f t="shared" si="22"/>
        <v>579</v>
      </c>
      <c r="G65" s="133" t="str">
        <f t="shared" si="23"/>
        <v>71바5797</v>
      </c>
      <c r="H65" s="134">
        <f t="shared" si="24"/>
        <v>2</v>
      </c>
      <c r="I65" s="135">
        <f t="shared" si="25"/>
        <v>1329.019</v>
      </c>
      <c r="J65" s="136">
        <f t="shared" si="26"/>
        <v>1.8088591679594718E-2</v>
      </c>
      <c r="K65" s="136">
        <f t="shared" si="27"/>
        <v>0.40281012036771424</v>
      </c>
      <c r="L65" s="136">
        <f t="shared" si="28"/>
        <v>0.44318403273391876</v>
      </c>
      <c r="M65" s="137">
        <f t="shared" si="29"/>
        <v>1.5660000000000001</v>
      </c>
      <c r="N65" s="138">
        <f t="shared" si="30"/>
        <v>0.15048693810998939</v>
      </c>
      <c r="O65" s="138">
        <f t="shared" si="31"/>
        <v>2.1820606025948464</v>
      </c>
      <c r="P65" s="224">
        <f t="shared" si="32"/>
        <v>11</v>
      </c>
      <c r="Q65" s="225">
        <f t="shared" si="33"/>
        <v>2</v>
      </c>
      <c r="R65" s="225">
        <f t="shared" si="34"/>
        <v>29</v>
      </c>
      <c r="T65">
        <v>534</v>
      </c>
      <c r="U65">
        <v>15</v>
      </c>
      <c r="V65" t="s">
        <v>339</v>
      </c>
      <c r="W65">
        <v>1329.019</v>
      </c>
      <c r="X65">
        <v>195.624</v>
      </c>
      <c r="Y65">
        <v>6.7939999999999996</v>
      </c>
      <c r="Z65">
        <v>1.5660000000000001</v>
      </c>
      <c r="AA65">
        <v>113.176362</v>
      </c>
      <c r="AB65">
        <v>2.0472009999999998</v>
      </c>
      <c r="AC65">
        <v>45.588583999999997</v>
      </c>
      <c r="AD65" s="1">
        <v>589</v>
      </c>
      <c r="AE65">
        <v>2</v>
      </c>
      <c r="AF65">
        <v>29</v>
      </c>
      <c r="AG65">
        <v>75</v>
      </c>
      <c r="AH65">
        <v>11.742902000000001</v>
      </c>
      <c r="AI65">
        <v>47.9</v>
      </c>
      <c r="AJ65">
        <v>0</v>
      </c>
      <c r="AK65">
        <v>11</v>
      </c>
      <c r="AL65">
        <v>7236</v>
      </c>
      <c r="AM65" t="s">
        <v>340</v>
      </c>
      <c r="AN65" t="s">
        <v>727</v>
      </c>
      <c r="AO65">
        <v>1278.18</v>
      </c>
      <c r="AR65" t="s">
        <v>118</v>
      </c>
      <c r="AS65" t="s">
        <v>127</v>
      </c>
      <c r="AT65" t="s">
        <v>268</v>
      </c>
      <c r="AU65" t="s">
        <v>339</v>
      </c>
      <c r="AV65" t="s">
        <v>203</v>
      </c>
      <c r="AW65">
        <v>2</v>
      </c>
      <c r="BB65">
        <v>1.2134912311261163</v>
      </c>
      <c r="BC65" t="s">
        <v>71</v>
      </c>
      <c r="BF65" t="s">
        <v>118</v>
      </c>
      <c r="BG65" s="5" t="s">
        <v>127</v>
      </c>
      <c r="BH65" t="s">
        <v>339</v>
      </c>
      <c r="BI65">
        <v>15</v>
      </c>
      <c r="BJ65">
        <v>2</v>
      </c>
      <c r="BK65" t="s">
        <v>268</v>
      </c>
      <c r="BL65" t="s">
        <v>537</v>
      </c>
      <c r="BM65">
        <v>1.2134912311261163</v>
      </c>
      <c r="BN65" t="s">
        <v>71</v>
      </c>
      <c r="BO65" t="s">
        <v>185</v>
      </c>
      <c r="BP65">
        <v>1329.019</v>
      </c>
    </row>
    <row r="66" spans="1:68" ht="16.5">
      <c r="A66" s="110" t="str">
        <f t="shared" si="18"/>
        <v>해성운수</v>
      </c>
      <c r="B66" s="111" t="str">
        <f t="shared" si="1"/>
        <v>박승욱</v>
      </c>
      <c r="C66" s="112" t="str">
        <f t="shared" si="19"/>
        <v>S</v>
      </c>
      <c r="D66" s="113">
        <f t="shared" si="20"/>
        <v>1.0457138095044514</v>
      </c>
      <c r="E66" s="114">
        <f t="shared" si="21"/>
        <v>6667</v>
      </c>
      <c r="F66" s="115" t="str">
        <f t="shared" si="22"/>
        <v>24</v>
      </c>
      <c r="G66" s="116" t="str">
        <f t="shared" si="23"/>
        <v>70바3879</v>
      </c>
      <c r="H66" s="117">
        <f t="shared" si="24"/>
        <v>3</v>
      </c>
      <c r="I66" s="118">
        <f t="shared" si="25"/>
        <v>1967.92</v>
      </c>
      <c r="J66" s="119">
        <f t="shared" si="26"/>
        <v>1.2871590779277875E-2</v>
      </c>
      <c r="K66" s="119">
        <f t="shared" si="27"/>
        <v>0.3529793947218145</v>
      </c>
      <c r="L66" s="119">
        <f t="shared" si="28"/>
        <v>0.23527379161754541</v>
      </c>
      <c r="M66" s="120">
        <f t="shared" si="29"/>
        <v>10.619</v>
      </c>
      <c r="N66" s="121">
        <f t="shared" si="30"/>
        <v>0.20325316858986509</v>
      </c>
      <c r="O66" s="121">
        <f t="shared" si="31"/>
        <v>2.6422911916682459</v>
      </c>
      <c r="P66" s="226">
        <f t="shared" si="32"/>
        <v>5</v>
      </c>
      <c r="Q66" s="227">
        <f t="shared" si="33"/>
        <v>4</v>
      </c>
      <c r="R66" s="227">
        <f t="shared" si="34"/>
        <v>52</v>
      </c>
      <c r="T66">
        <v>534</v>
      </c>
      <c r="U66">
        <v>6667</v>
      </c>
      <c r="V66" t="s">
        <v>341</v>
      </c>
      <c r="W66">
        <v>1967.989</v>
      </c>
      <c r="X66">
        <v>785.28099999999995</v>
      </c>
      <c r="Y66">
        <v>2.5059999999999998</v>
      </c>
      <c r="Z66">
        <v>10.619</v>
      </c>
      <c r="AA66">
        <v>126.265512</v>
      </c>
      <c r="AB66">
        <v>1.625238</v>
      </c>
      <c r="AC66">
        <v>44.569124000000002</v>
      </c>
      <c r="AD66" s="1">
        <v>463</v>
      </c>
      <c r="AE66">
        <v>4</v>
      </c>
      <c r="AF66">
        <v>52</v>
      </c>
      <c r="AG66">
        <v>71</v>
      </c>
      <c r="AH66">
        <v>15.586116000000001</v>
      </c>
      <c r="AI66">
        <v>122.7</v>
      </c>
      <c r="AJ66">
        <v>0</v>
      </c>
      <c r="AK66">
        <v>5</v>
      </c>
      <c r="AL66">
        <v>1667</v>
      </c>
      <c r="AM66" t="s">
        <v>342</v>
      </c>
      <c r="AN66" t="s">
        <v>728</v>
      </c>
      <c r="AO66">
        <v>1594.848</v>
      </c>
      <c r="AR66" t="s">
        <v>118</v>
      </c>
      <c r="AS66" t="s">
        <v>119</v>
      </c>
      <c r="AT66" t="s">
        <v>233</v>
      </c>
      <c r="AU66" t="s">
        <v>341</v>
      </c>
      <c r="AV66" t="s">
        <v>48</v>
      </c>
      <c r="AW66">
        <v>3</v>
      </c>
      <c r="BB66">
        <v>1.0457138095044514</v>
      </c>
      <c r="BC66" t="s">
        <v>71</v>
      </c>
      <c r="BF66" t="s">
        <v>118</v>
      </c>
      <c r="BG66" s="5" t="s">
        <v>119</v>
      </c>
      <c r="BH66" t="s">
        <v>341</v>
      </c>
      <c r="BI66">
        <v>6667</v>
      </c>
      <c r="BJ66">
        <v>3</v>
      </c>
      <c r="BK66" t="s">
        <v>233</v>
      </c>
      <c r="BL66" t="s">
        <v>236</v>
      </c>
      <c r="BM66">
        <v>1.0457138095044514</v>
      </c>
      <c r="BN66" t="s">
        <v>71</v>
      </c>
      <c r="BO66" t="s">
        <v>185</v>
      </c>
      <c r="BP66">
        <v>1967.92</v>
      </c>
    </row>
    <row r="67" spans="1:68" ht="16.5">
      <c r="A67" s="127" t="str">
        <f t="shared" si="18"/>
        <v>해성운수</v>
      </c>
      <c r="B67" s="128" t="str">
        <f t="shared" si="1"/>
        <v>박승철</v>
      </c>
      <c r="C67" s="129" t="str">
        <f t="shared" si="19"/>
        <v>C</v>
      </c>
      <c r="D67" s="130">
        <f t="shared" si="20"/>
        <v>0.89070776904519178</v>
      </c>
      <c r="E67" s="131">
        <f t="shared" si="21"/>
        <v>3283</v>
      </c>
      <c r="F67" s="132" t="str">
        <f t="shared" si="22"/>
        <v>24</v>
      </c>
      <c r="G67" s="133" t="str">
        <f t="shared" si="23"/>
        <v>70바3862</v>
      </c>
      <c r="H67" s="134">
        <f t="shared" si="24"/>
        <v>10</v>
      </c>
      <c r="I67" s="135">
        <f t="shared" si="25"/>
        <v>5194.9349999999995</v>
      </c>
      <c r="J67" s="136">
        <f t="shared" si="26"/>
        <v>1.7916562411104533E-2</v>
      </c>
      <c r="K67" s="136">
        <f t="shared" si="27"/>
        <v>0.38218533339899763</v>
      </c>
      <c r="L67" s="136">
        <f t="shared" si="28"/>
        <v>0.19057023812617485</v>
      </c>
      <c r="M67" s="137">
        <f t="shared" si="29"/>
        <v>14.15</v>
      </c>
      <c r="N67" s="138">
        <f t="shared" si="30"/>
        <v>1.4052148871930061</v>
      </c>
      <c r="O67" s="138">
        <f t="shared" si="31"/>
        <v>19.422764673667714</v>
      </c>
      <c r="P67" s="224">
        <f t="shared" si="32"/>
        <v>67</v>
      </c>
      <c r="Q67" s="225">
        <f t="shared" si="33"/>
        <v>73</v>
      </c>
      <c r="R67" s="225">
        <f t="shared" si="34"/>
        <v>1009</v>
      </c>
      <c r="T67">
        <v>534</v>
      </c>
      <c r="U67">
        <v>3283</v>
      </c>
      <c r="V67" t="s">
        <v>343</v>
      </c>
      <c r="W67">
        <v>5194.9350000000004</v>
      </c>
      <c r="X67">
        <v>2508.3220000000001</v>
      </c>
      <c r="Y67">
        <v>2.0710000000000002</v>
      </c>
      <c r="Z67">
        <v>14.15</v>
      </c>
      <c r="AA67">
        <v>347.42351000000002</v>
      </c>
      <c r="AB67">
        <v>6.2246350000000001</v>
      </c>
      <c r="AC67">
        <v>132.78017</v>
      </c>
      <c r="AD67" s="1">
        <v>990</v>
      </c>
      <c r="AE67">
        <v>73</v>
      </c>
      <c r="AF67">
        <v>1009</v>
      </c>
      <c r="AG67">
        <v>87</v>
      </c>
      <c r="AH67">
        <v>14.952743999999999</v>
      </c>
      <c r="AI67">
        <v>480.9</v>
      </c>
      <c r="AJ67">
        <v>7.5</v>
      </c>
      <c r="AK67">
        <v>67</v>
      </c>
      <c r="AL67">
        <v>33532</v>
      </c>
      <c r="AM67" t="s">
        <v>344</v>
      </c>
      <c r="AN67" t="s">
        <v>729</v>
      </c>
      <c r="AO67">
        <v>3923.087</v>
      </c>
      <c r="AR67" t="s">
        <v>118</v>
      </c>
      <c r="AS67" t="s">
        <v>119</v>
      </c>
      <c r="AT67" t="s">
        <v>219</v>
      </c>
      <c r="AU67" t="s">
        <v>343</v>
      </c>
      <c r="AV67" t="s">
        <v>48</v>
      </c>
      <c r="AW67">
        <v>10</v>
      </c>
      <c r="BB67">
        <v>0.89070776904519178</v>
      </c>
      <c r="BC67" t="s">
        <v>69</v>
      </c>
      <c r="BF67" t="s">
        <v>118</v>
      </c>
      <c r="BG67" s="5" t="s">
        <v>119</v>
      </c>
      <c r="BH67" t="s">
        <v>343</v>
      </c>
      <c r="BI67">
        <v>3283</v>
      </c>
      <c r="BJ67">
        <v>10</v>
      </c>
      <c r="BK67" t="s">
        <v>219</v>
      </c>
      <c r="BL67" t="s">
        <v>212</v>
      </c>
      <c r="BM67">
        <v>0.89070776904519178</v>
      </c>
      <c r="BN67" t="s">
        <v>69</v>
      </c>
      <c r="BO67" t="s">
        <v>186</v>
      </c>
      <c r="BP67">
        <v>5194.9349999999995</v>
      </c>
    </row>
    <row r="68" spans="1:68" ht="16.5">
      <c r="A68" s="110" t="str">
        <f t="shared" si="18"/>
        <v>해성운수</v>
      </c>
      <c r="B68" s="111" t="str">
        <f t="shared" si="1"/>
        <v>박연태</v>
      </c>
      <c r="C68" s="112" t="str">
        <f t="shared" si="19"/>
        <v>C</v>
      </c>
      <c r="D68" s="113">
        <f t="shared" si="20"/>
        <v>0.88571723883923636</v>
      </c>
      <c r="E68" s="114">
        <f t="shared" si="21"/>
        <v>7788</v>
      </c>
      <c r="F68" s="115" t="str">
        <f t="shared" si="22"/>
        <v>24</v>
      </c>
      <c r="G68" s="116" t="str">
        <f t="shared" si="23"/>
        <v>70바3875</v>
      </c>
      <c r="H68" s="117">
        <f t="shared" si="24"/>
        <v>2</v>
      </c>
      <c r="I68" s="118">
        <f t="shared" si="25"/>
        <v>2469.1559999999999</v>
      </c>
      <c r="J68" s="119">
        <f t="shared" si="26"/>
        <v>3.5429958342875108E-2</v>
      </c>
      <c r="K68" s="119">
        <f t="shared" si="27"/>
        <v>0.4135051744629879</v>
      </c>
      <c r="L68" s="119">
        <f t="shared" si="28"/>
        <v>0.14782379080139124</v>
      </c>
      <c r="M68" s="120">
        <f t="shared" si="29"/>
        <v>13.736000000000001</v>
      </c>
      <c r="N68" s="121">
        <f t="shared" si="30"/>
        <v>0.32354567231375192</v>
      </c>
      <c r="O68" s="121">
        <f t="shared" si="31"/>
        <v>12.45650838407945</v>
      </c>
      <c r="P68" s="226">
        <f t="shared" si="32"/>
        <v>56</v>
      </c>
      <c r="Q68" s="227">
        <f t="shared" si="33"/>
        <v>8</v>
      </c>
      <c r="R68" s="227">
        <f t="shared" si="34"/>
        <v>308</v>
      </c>
      <c r="T68">
        <v>534</v>
      </c>
      <c r="U68">
        <v>7788</v>
      </c>
      <c r="V68" t="s">
        <v>345</v>
      </c>
      <c r="W68">
        <v>2472.6030000000001</v>
      </c>
      <c r="X68">
        <v>1162.675</v>
      </c>
      <c r="Y68">
        <v>2.1269999999999998</v>
      </c>
      <c r="Z68">
        <v>13.736000000000001</v>
      </c>
      <c r="AA68">
        <v>168.88467499999999</v>
      </c>
      <c r="AB68">
        <v>5.9835770000000004</v>
      </c>
      <c r="AC68">
        <v>69.834687000000002</v>
      </c>
      <c r="AD68" s="1">
        <v>365</v>
      </c>
      <c r="AE68">
        <v>8</v>
      </c>
      <c r="AF68">
        <v>308</v>
      </c>
      <c r="AG68">
        <v>84</v>
      </c>
      <c r="AH68">
        <v>14.640777</v>
      </c>
      <c r="AI68">
        <v>1975.1</v>
      </c>
      <c r="AJ68">
        <v>11.2</v>
      </c>
      <c r="AK68">
        <v>56</v>
      </c>
      <c r="AL68">
        <v>39859</v>
      </c>
      <c r="AM68" t="s">
        <v>346</v>
      </c>
      <c r="AN68" t="s">
        <v>730</v>
      </c>
      <c r="AO68">
        <v>2324.2689999999998</v>
      </c>
      <c r="AR68" t="s">
        <v>118</v>
      </c>
      <c r="AS68" t="s">
        <v>119</v>
      </c>
      <c r="AT68" t="s">
        <v>228</v>
      </c>
      <c r="AU68" t="s">
        <v>345</v>
      </c>
      <c r="AV68" t="s">
        <v>226</v>
      </c>
      <c r="AW68">
        <v>2</v>
      </c>
      <c r="BB68">
        <v>0.88571723883923636</v>
      </c>
      <c r="BC68" t="s">
        <v>69</v>
      </c>
      <c r="BF68" t="s">
        <v>118</v>
      </c>
      <c r="BG68" t="s">
        <v>119</v>
      </c>
      <c r="BH68" t="s">
        <v>345</v>
      </c>
      <c r="BI68">
        <v>7788</v>
      </c>
      <c r="BJ68">
        <v>2</v>
      </c>
      <c r="BK68" t="s">
        <v>228</v>
      </c>
      <c r="BL68" t="s">
        <v>233</v>
      </c>
      <c r="BM68">
        <v>0.88571723883923636</v>
      </c>
      <c r="BN68" t="s">
        <v>69</v>
      </c>
      <c r="BO68" t="s">
        <v>186</v>
      </c>
      <c r="BP68">
        <v>2469.1559999999999</v>
      </c>
    </row>
    <row r="69" spans="1:68" ht="16.5">
      <c r="A69" s="127" t="str">
        <f t="shared" si="18"/>
        <v>해성운수</v>
      </c>
      <c r="B69" s="128" t="str">
        <f t="shared" si="1"/>
        <v>박용출</v>
      </c>
      <c r="C69" s="129" t="str">
        <f t="shared" si="19"/>
        <v>D</v>
      </c>
      <c r="D69" s="130">
        <f t="shared" si="20"/>
        <v>0.81093786219582753</v>
      </c>
      <c r="E69" s="131">
        <f t="shared" si="21"/>
        <v>5447</v>
      </c>
      <c r="F69" s="132" t="str">
        <f t="shared" si="22"/>
        <v>514-1</v>
      </c>
      <c r="G69" s="133" t="str">
        <f t="shared" si="23"/>
        <v>71바5763</v>
      </c>
      <c r="H69" s="134">
        <f t="shared" si="24"/>
        <v>2</v>
      </c>
      <c r="I69" s="135">
        <f t="shared" si="25"/>
        <v>1415.3219999999999</v>
      </c>
      <c r="J69" s="136">
        <f t="shared" si="26"/>
        <v>2.0358326266120299E-2</v>
      </c>
      <c r="K69" s="136">
        <f t="shared" si="27"/>
        <v>0.37782757176734089</v>
      </c>
      <c r="L69" s="136">
        <f t="shared" si="28"/>
        <v>9.3264995527519545E-2</v>
      </c>
      <c r="M69" s="137">
        <f t="shared" si="29"/>
        <v>9.2729999999999997</v>
      </c>
      <c r="N69" s="138">
        <f t="shared" si="30"/>
        <v>0</v>
      </c>
      <c r="O69" s="138">
        <f t="shared" si="31"/>
        <v>2.3316248881879886</v>
      </c>
      <c r="P69" s="224">
        <f t="shared" si="32"/>
        <v>19</v>
      </c>
      <c r="Q69" s="225">
        <f t="shared" si="33"/>
        <v>0</v>
      </c>
      <c r="R69" s="225">
        <f t="shared" si="34"/>
        <v>33</v>
      </c>
      <c r="T69">
        <v>534</v>
      </c>
      <c r="U69">
        <v>5447</v>
      </c>
      <c r="V69" t="s">
        <v>347</v>
      </c>
      <c r="W69">
        <v>1415.3219999999999</v>
      </c>
      <c r="X69">
        <v>642.46600000000001</v>
      </c>
      <c r="Y69">
        <v>2.2029999999999998</v>
      </c>
      <c r="Z69">
        <v>9.2729999999999997</v>
      </c>
      <c r="AA69">
        <v>114.46048999999999</v>
      </c>
      <c r="AB69">
        <v>2.3302239999999999</v>
      </c>
      <c r="AC69">
        <v>43.246329000000003</v>
      </c>
      <c r="AD69" s="1">
        <v>132</v>
      </c>
      <c r="AE69">
        <v>0</v>
      </c>
      <c r="AF69">
        <v>33</v>
      </c>
      <c r="AG69">
        <v>69</v>
      </c>
      <c r="AH69">
        <v>12.365157</v>
      </c>
      <c r="AI69">
        <v>9.4</v>
      </c>
      <c r="AJ69">
        <v>0</v>
      </c>
      <c r="AK69">
        <v>19</v>
      </c>
      <c r="AL69">
        <v>5062</v>
      </c>
      <c r="AM69" t="s">
        <v>348</v>
      </c>
      <c r="AN69" t="s">
        <v>731</v>
      </c>
      <c r="AO69">
        <v>1292.251</v>
      </c>
      <c r="AR69" t="s">
        <v>118</v>
      </c>
      <c r="AS69" t="s">
        <v>120</v>
      </c>
      <c r="AT69" t="s">
        <v>244</v>
      </c>
      <c r="AU69" t="s">
        <v>347</v>
      </c>
      <c r="AV69" t="s">
        <v>48</v>
      </c>
      <c r="AW69">
        <v>2</v>
      </c>
      <c r="BB69">
        <v>0.81093786219582753</v>
      </c>
      <c r="BC69" t="s">
        <v>67</v>
      </c>
      <c r="BF69" t="s">
        <v>118</v>
      </c>
      <c r="BG69" s="5" t="s">
        <v>120</v>
      </c>
      <c r="BH69" t="s">
        <v>347</v>
      </c>
      <c r="BI69">
        <v>5447</v>
      </c>
      <c r="BJ69">
        <v>2</v>
      </c>
      <c r="BK69" t="s">
        <v>244</v>
      </c>
      <c r="BL69" t="s">
        <v>240</v>
      </c>
      <c r="BM69">
        <v>0.81093786219582753</v>
      </c>
      <c r="BN69" t="s">
        <v>67</v>
      </c>
      <c r="BO69" t="s">
        <v>188</v>
      </c>
      <c r="BP69">
        <v>1415.3219999999999</v>
      </c>
    </row>
    <row r="70" spans="1:68" ht="16.5">
      <c r="A70" s="110" t="str">
        <f t="shared" si="18"/>
        <v>해성운수</v>
      </c>
      <c r="B70" s="111" t="str">
        <f t="shared" ref="B70:B133" si="35">IF(BH70="null", E70, BH70)</f>
        <v>박용호</v>
      </c>
      <c r="C70" s="112" t="str">
        <f t="shared" si="19"/>
        <v>C</v>
      </c>
      <c r="D70" s="113">
        <f t="shared" si="20"/>
        <v>0.86356785989242857</v>
      </c>
      <c r="E70" s="114">
        <f t="shared" si="21"/>
        <v>4475</v>
      </c>
      <c r="F70" s="115" t="str">
        <f t="shared" si="22"/>
        <v>593</v>
      </c>
      <c r="G70" s="116" t="str">
        <f t="shared" si="23"/>
        <v>70바3808</v>
      </c>
      <c r="H70" s="117">
        <f t="shared" si="24"/>
        <v>3</v>
      </c>
      <c r="I70" s="118">
        <f t="shared" si="25"/>
        <v>1667.623</v>
      </c>
      <c r="J70" s="119">
        <f t="shared" si="26"/>
        <v>9.1503319082511612E-3</v>
      </c>
      <c r="K70" s="119">
        <f t="shared" si="27"/>
        <v>0.42045582050116614</v>
      </c>
      <c r="L70" s="119">
        <f t="shared" si="28"/>
        <v>6.3563527248065063E-2</v>
      </c>
      <c r="M70" s="120">
        <f t="shared" si="29"/>
        <v>6.5819999999999999</v>
      </c>
      <c r="N70" s="121">
        <f t="shared" si="30"/>
        <v>0</v>
      </c>
      <c r="O70" s="121">
        <f t="shared" si="31"/>
        <v>1.0793806513822368</v>
      </c>
      <c r="P70" s="226">
        <f t="shared" si="32"/>
        <v>27</v>
      </c>
      <c r="Q70" s="227">
        <f t="shared" si="33"/>
        <v>0</v>
      </c>
      <c r="R70" s="227">
        <f t="shared" si="34"/>
        <v>18</v>
      </c>
      <c r="T70">
        <v>534</v>
      </c>
      <c r="U70">
        <v>4475</v>
      </c>
      <c r="V70" t="s">
        <v>349</v>
      </c>
      <c r="W70">
        <v>1667.623</v>
      </c>
      <c r="X70">
        <v>838.57799999999997</v>
      </c>
      <c r="Y70">
        <v>1.9890000000000001</v>
      </c>
      <c r="Z70">
        <v>6.5819999999999999</v>
      </c>
      <c r="AA70">
        <v>146.55435600000001</v>
      </c>
      <c r="AB70">
        <v>1.341021</v>
      </c>
      <c r="AC70">
        <v>61.619632000000003</v>
      </c>
      <c r="AD70" s="1">
        <v>106</v>
      </c>
      <c r="AE70">
        <v>0</v>
      </c>
      <c r="AF70">
        <v>18</v>
      </c>
      <c r="AG70">
        <v>60</v>
      </c>
      <c r="AH70">
        <v>11.378869999999999</v>
      </c>
      <c r="AI70">
        <v>0</v>
      </c>
      <c r="AJ70">
        <v>0</v>
      </c>
      <c r="AK70">
        <v>27</v>
      </c>
      <c r="AL70">
        <v>2463</v>
      </c>
      <c r="AM70" t="s">
        <v>350</v>
      </c>
      <c r="AN70" t="s">
        <v>732</v>
      </c>
      <c r="AO70">
        <v>1519.77</v>
      </c>
      <c r="AR70" t="s">
        <v>118</v>
      </c>
      <c r="AS70" t="s">
        <v>128</v>
      </c>
      <c r="AT70" t="s">
        <v>273</v>
      </c>
      <c r="AU70" t="s">
        <v>349</v>
      </c>
      <c r="AV70" t="s">
        <v>226</v>
      </c>
      <c r="AW70">
        <v>3</v>
      </c>
      <c r="BB70">
        <v>0.86356785989242857</v>
      </c>
      <c r="BC70" t="s">
        <v>69</v>
      </c>
      <c r="BF70" t="s">
        <v>118</v>
      </c>
      <c r="BG70" t="s">
        <v>128</v>
      </c>
      <c r="BH70" t="s">
        <v>349</v>
      </c>
      <c r="BI70">
        <v>4475</v>
      </c>
      <c r="BJ70">
        <v>3</v>
      </c>
      <c r="BK70" t="s">
        <v>273</v>
      </c>
      <c r="BL70" t="s">
        <v>274</v>
      </c>
      <c r="BM70">
        <v>0.86356785989242857</v>
      </c>
      <c r="BN70" t="s">
        <v>69</v>
      </c>
      <c r="BO70" t="s">
        <v>186</v>
      </c>
      <c r="BP70">
        <v>1667.623</v>
      </c>
    </row>
    <row r="71" spans="1:68" ht="16.5">
      <c r="A71" s="127" t="str">
        <f t="shared" si="18"/>
        <v>해성운수</v>
      </c>
      <c r="B71" s="128" t="str">
        <f t="shared" si="35"/>
        <v>박일우</v>
      </c>
      <c r="C71" s="129" t="str">
        <f t="shared" si="19"/>
        <v>B</v>
      </c>
      <c r="D71" s="130">
        <f t="shared" si="20"/>
        <v>0.93457373322038306</v>
      </c>
      <c r="E71" s="131">
        <f t="shared" si="21"/>
        <v>2770</v>
      </c>
      <c r="F71" s="132" t="str">
        <f t="shared" si="22"/>
        <v>24</v>
      </c>
      <c r="G71" s="133" t="str">
        <f t="shared" si="23"/>
        <v>70바3873</v>
      </c>
      <c r="H71" s="134">
        <f t="shared" si="24"/>
        <v>3</v>
      </c>
      <c r="I71" s="135">
        <f t="shared" si="25"/>
        <v>1669.248</v>
      </c>
      <c r="J71" s="136">
        <f t="shared" si="26"/>
        <v>2.0577612385311229E-2</v>
      </c>
      <c r="K71" s="136">
        <f t="shared" si="27"/>
        <v>0.37766351569314688</v>
      </c>
      <c r="L71" s="136">
        <f t="shared" si="28"/>
        <v>0.24921401732995935</v>
      </c>
      <c r="M71" s="137">
        <f t="shared" si="29"/>
        <v>12.292</v>
      </c>
      <c r="N71" s="138">
        <f t="shared" si="30"/>
        <v>0.65897937274748863</v>
      </c>
      <c r="O71" s="138">
        <f t="shared" si="31"/>
        <v>12.640422513610918</v>
      </c>
      <c r="P71" s="224">
        <f t="shared" si="32"/>
        <v>20</v>
      </c>
      <c r="Q71" s="225">
        <f t="shared" si="33"/>
        <v>11</v>
      </c>
      <c r="R71" s="225">
        <f t="shared" si="34"/>
        <v>211</v>
      </c>
      <c r="T71">
        <v>534</v>
      </c>
      <c r="U71">
        <v>2770</v>
      </c>
      <c r="V71" t="s">
        <v>351</v>
      </c>
      <c r="W71">
        <v>1669.248</v>
      </c>
      <c r="X71">
        <v>741.14599999999996</v>
      </c>
      <c r="Y71">
        <v>2.2519999999999998</v>
      </c>
      <c r="Z71">
        <v>12.292</v>
      </c>
      <c r="AA71">
        <v>102.90163699999999</v>
      </c>
      <c r="AB71">
        <v>2.11747</v>
      </c>
      <c r="AC71">
        <v>38.862194000000002</v>
      </c>
      <c r="AD71" s="1">
        <v>416</v>
      </c>
      <c r="AE71">
        <v>11</v>
      </c>
      <c r="AF71">
        <v>211</v>
      </c>
      <c r="AG71">
        <v>83</v>
      </c>
      <c r="AH71">
        <v>16.221782000000001</v>
      </c>
      <c r="AI71">
        <v>131.30000000000001</v>
      </c>
      <c r="AJ71">
        <v>0</v>
      </c>
      <c r="AK71">
        <v>20</v>
      </c>
      <c r="AL71">
        <v>7897</v>
      </c>
      <c r="AM71" t="s">
        <v>352</v>
      </c>
      <c r="AN71" t="s">
        <v>733</v>
      </c>
      <c r="AO71">
        <v>1483.8710000000001</v>
      </c>
      <c r="AR71" t="s">
        <v>118</v>
      </c>
      <c r="AS71" t="s">
        <v>119</v>
      </c>
      <c r="AT71" t="s">
        <v>224</v>
      </c>
      <c r="AU71" t="s">
        <v>351</v>
      </c>
      <c r="AV71" t="s">
        <v>48</v>
      </c>
      <c r="AW71">
        <v>3</v>
      </c>
      <c r="BB71">
        <v>0.93457373322038306</v>
      </c>
      <c r="BC71" t="s">
        <v>68</v>
      </c>
      <c r="BF71" t="s">
        <v>118</v>
      </c>
      <c r="BG71" s="5" t="s">
        <v>119</v>
      </c>
      <c r="BH71" t="s">
        <v>351</v>
      </c>
      <c r="BI71">
        <v>2770</v>
      </c>
      <c r="BJ71">
        <v>3</v>
      </c>
      <c r="BK71" t="s">
        <v>224</v>
      </c>
      <c r="BL71" t="s">
        <v>215</v>
      </c>
      <c r="BM71">
        <v>0.93457373322038306</v>
      </c>
      <c r="BN71" t="s">
        <v>68</v>
      </c>
      <c r="BO71" t="s">
        <v>184</v>
      </c>
      <c r="BP71">
        <v>1669.248</v>
      </c>
    </row>
    <row r="72" spans="1:68" ht="16.5">
      <c r="A72" s="110" t="str">
        <f t="shared" ref="A72:A109" si="36">BF72</f>
        <v>해성운수</v>
      </c>
      <c r="B72" s="111" t="str">
        <f t="shared" si="35"/>
        <v>박재용</v>
      </c>
      <c r="C72" s="112" t="str">
        <f t="shared" ref="C72:C109" si="37">BN72</f>
        <v>B</v>
      </c>
      <c r="D72" s="113">
        <f t="shared" ref="D72:D109" si="38">BM72</f>
        <v>0.94340098712141662</v>
      </c>
      <c r="E72" s="114">
        <f t="shared" ref="E72:E109" si="39">U72</f>
        <v>4359</v>
      </c>
      <c r="F72" s="115" t="str">
        <f t="shared" ref="F72:F109" si="40">BG72</f>
        <v>24</v>
      </c>
      <c r="G72" s="116" t="str">
        <f t="shared" ref="G72:G109" si="41">BK72</f>
        <v>70바3875</v>
      </c>
      <c r="H72" s="117">
        <f t="shared" ref="H72:H109" si="42">BJ72</f>
        <v>2</v>
      </c>
      <c r="I72" s="118">
        <f t="shared" ref="I72:I109" si="43">BP72</f>
        <v>2356.9879999999998</v>
      </c>
      <c r="J72" s="119">
        <f t="shared" ref="J72:J109" si="44">AB72/AA72</f>
        <v>5.0435904576870503E-3</v>
      </c>
      <c r="K72" s="119">
        <f t="shared" ref="K72:K109" si="45">AC72/AA72</f>
        <v>0.37475342768938363</v>
      </c>
      <c r="L72" s="119">
        <f t="shared" ref="L72:L109" si="46">AD72/I72</f>
        <v>0.18158768733654987</v>
      </c>
      <c r="M72" s="120">
        <f t="shared" ref="M72:M109" si="47">Z72</f>
        <v>12.428000000000001</v>
      </c>
      <c r="N72" s="121">
        <f t="shared" ref="N72:N109" si="48">AE72*100/W72</f>
        <v>0.5939784165214248</v>
      </c>
      <c r="O72" s="121">
        <f t="shared" ref="O72:O109" si="49">AF72*100/W72</f>
        <v>8.5278329800575996</v>
      </c>
      <c r="P72" s="226">
        <f t="shared" ref="P72:P109" si="50">AK72</f>
        <v>11</v>
      </c>
      <c r="Q72" s="227">
        <f t="shared" ref="Q72:Q109" si="51">AE72</f>
        <v>14</v>
      </c>
      <c r="R72" s="227">
        <f t="shared" ref="R72:R109" si="52">AF72</f>
        <v>201</v>
      </c>
      <c r="T72">
        <v>534</v>
      </c>
      <c r="U72">
        <v>4359</v>
      </c>
      <c r="V72" t="s">
        <v>353</v>
      </c>
      <c r="W72">
        <v>2356.9879999999998</v>
      </c>
      <c r="X72">
        <v>1041.222</v>
      </c>
      <c r="Y72">
        <v>2.2639999999999998</v>
      </c>
      <c r="Z72">
        <v>12.428000000000001</v>
      </c>
      <c r="AA72">
        <v>143.07466199999999</v>
      </c>
      <c r="AB72">
        <v>0.72160999999999997</v>
      </c>
      <c r="AC72">
        <v>53.617719999999998</v>
      </c>
      <c r="AD72" s="1">
        <v>428</v>
      </c>
      <c r="AE72">
        <v>14</v>
      </c>
      <c r="AF72">
        <v>201</v>
      </c>
      <c r="AG72">
        <v>81</v>
      </c>
      <c r="AH72">
        <v>16.473832000000002</v>
      </c>
      <c r="AI72">
        <v>385.3</v>
      </c>
      <c r="AJ72">
        <v>0.3</v>
      </c>
      <c r="AK72">
        <v>11</v>
      </c>
      <c r="AL72">
        <v>5139</v>
      </c>
      <c r="AM72" t="s">
        <v>354</v>
      </c>
      <c r="AN72" t="s">
        <v>734</v>
      </c>
      <c r="AO72">
        <v>2266.982</v>
      </c>
      <c r="AR72" t="s">
        <v>118</v>
      </c>
      <c r="AS72" t="s">
        <v>119</v>
      </c>
      <c r="AT72" t="s">
        <v>228</v>
      </c>
      <c r="AU72" t="s">
        <v>353</v>
      </c>
      <c r="AV72" t="s">
        <v>226</v>
      </c>
      <c r="AW72">
        <v>2</v>
      </c>
      <c r="BB72">
        <v>0.94340098712141662</v>
      </c>
      <c r="BC72" t="s">
        <v>68</v>
      </c>
      <c r="BF72" t="s">
        <v>118</v>
      </c>
      <c r="BG72" t="s">
        <v>119</v>
      </c>
      <c r="BH72" t="s">
        <v>353</v>
      </c>
      <c r="BI72">
        <v>4359</v>
      </c>
      <c r="BJ72">
        <v>2</v>
      </c>
      <c r="BK72" t="s">
        <v>228</v>
      </c>
      <c r="BL72" t="s">
        <v>233</v>
      </c>
      <c r="BM72">
        <v>0.94340098712141662</v>
      </c>
      <c r="BN72" t="s">
        <v>68</v>
      </c>
      <c r="BO72" t="s">
        <v>184</v>
      </c>
      <c r="BP72">
        <v>2356.9879999999998</v>
      </c>
    </row>
    <row r="73" spans="1:68" ht="16.5">
      <c r="A73" s="127" t="str">
        <f t="shared" si="36"/>
        <v>해성운수</v>
      </c>
      <c r="B73" s="128" t="str">
        <f t="shared" si="35"/>
        <v>박종길</v>
      </c>
      <c r="C73" s="129" t="str">
        <f t="shared" si="37"/>
        <v>B</v>
      </c>
      <c r="D73" s="130">
        <f t="shared" si="38"/>
        <v>0.91526315789473678</v>
      </c>
      <c r="E73" s="131">
        <f t="shared" si="39"/>
        <v>7987</v>
      </c>
      <c r="F73" s="132" t="str">
        <f t="shared" si="40"/>
        <v>579</v>
      </c>
      <c r="G73" s="133" t="str">
        <f t="shared" si="41"/>
        <v>71바5814</v>
      </c>
      <c r="H73" s="134">
        <f t="shared" si="42"/>
        <v>1</v>
      </c>
      <c r="I73" s="135">
        <f t="shared" si="43"/>
        <v>1624.0309999999999</v>
      </c>
      <c r="J73" s="136">
        <f t="shared" si="44"/>
        <v>9.5239970871501753E-3</v>
      </c>
      <c r="K73" s="136">
        <f t="shared" si="45"/>
        <v>0.43272983624105971</v>
      </c>
      <c r="L73" s="136">
        <f t="shared" si="46"/>
        <v>0.44518854627774962</v>
      </c>
      <c r="M73" s="137">
        <f t="shared" si="47"/>
        <v>3.1720000000000002</v>
      </c>
      <c r="N73" s="138">
        <f t="shared" si="48"/>
        <v>0</v>
      </c>
      <c r="O73" s="138">
        <f t="shared" si="49"/>
        <v>1.9704057373289057</v>
      </c>
      <c r="P73" s="224">
        <f t="shared" si="50"/>
        <v>54</v>
      </c>
      <c r="Q73" s="225">
        <f t="shared" si="51"/>
        <v>0</v>
      </c>
      <c r="R73" s="225">
        <f t="shared" si="52"/>
        <v>32</v>
      </c>
      <c r="T73">
        <v>534</v>
      </c>
      <c r="U73">
        <v>7987</v>
      </c>
      <c r="V73" t="s">
        <v>355</v>
      </c>
      <c r="W73">
        <v>1624.0309999999999</v>
      </c>
      <c r="X73">
        <v>311.30399999999997</v>
      </c>
      <c r="Y73">
        <v>5.2169999999999996</v>
      </c>
      <c r="Z73">
        <v>3.1720000000000002</v>
      </c>
      <c r="AA73">
        <v>161.31693300000001</v>
      </c>
      <c r="AB73">
        <v>1.5363819999999999</v>
      </c>
      <c r="AC73">
        <v>69.806650000000005</v>
      </c>
      <c r="AD73" s="1">
        <v>723</v>
      </c>
      <c r="AE73">
        <v>0</v>
      </c>
      <c r="AF73">
        <v>32</v>
      </c>
      <c r="AG73">
        <v>74</v>
      </c>
      <c r="AH73">
        <v>10.067330999999999</v>
      </c>
      <c r="AI73">
        <v>154.4</v>
      </c>
      <c r="AJ73">
        <v>0</v>
      </c>
      <c r="AK73">
        <v>54</v>
      </c>
      <c r="AL73">
        <v>43393</v>
      </c>
      <c r="AM73" t="s">
        <v>356</v>
      </c>
      <c r="AN73" t="s">
        <v>735</v>
      </c>
      <c r="AO73">
        <v>1624.0309999999999</v>
      </c>
      <c r="AR73" t="s">
        <v>118</v>
      </c>
      <c r="AS73" t="s">
        <v>127</v>
      </c>
      <c r="AT73" t="s">
        <v>271</v>
      </c>
      <c r="AU73" t="s">
        <v>355</v>
      </c>
      <c r="AV73" t="s">
        <v>203</v>
      </c>
      <c r="AW73">
        <v>1</v>
      </c>
      <c r="BB73">
        <v>0.91526315789473678</v>
      </c>
      <c r="BC73" t="s">
        <v>68</v>
      </c>
      <c r="BF73" t="s">
        <v>118</v>
      </c>
      <c r="BG73" s="5" t="s">
        <v>127</v>
      </c>
      <c r="BH73" t="s">
        <v>355</v>
      </c>
      <c r="BI73">
        <v>7987</v>
      </c>
      <c r="BJ73">
        <v>1</v>
      </c>
      <c r="BK73" t="s">
        <v>271</v>
      </c>
      <c r="BL73" t="s">
        <v>183</v>
      </c>
      <c r="BM73">
        <v>0.91526315789473678</v>
      </c>
      <c r="BN73" t="s">
        <v>68</v>
      </c>
      <c r="BO73" t="s">
        <v>184</v>
      </c>
      <c r="BP73">
        <v>1624.0309999999999</v>
      </c>
    </row>
    <row r="74" spans="1:68" ht="16.5">
      <c r="A74" s="110" t="str">
        <f t="shared" si="36"/>
        <v>해성운수</v>
      </c>
      <c r="B74" s="111" t="str">
        <f t="shared" si="35"/>
        <v>박주철</v>
      </c>
      <c r="C74" s="112" t="str">
        <f t="shared" si="37"/>
        <v>A</v>
      </c>
      <c r="D74" s="113">
        <f t="shared" si="38"/>
        <v>0.98898916739683718</v>
      </c>
      <c r="E74" s="114">
        <f t="shared" si="39"/>
        <v>2781</v>
      </c>
      <c r="F74" s="115" t="str">
        <f t="shared" si="40"/>
        <v>24</v>
      </c>
      <c r="G74" s="116" t="str">
        <f t="shared" si="41"/>
        <v>70바3889</v>
      </c>
      <c r="H74" s="117">
        <f t="shared" si="42"/>
        <v>2</v>
      </c>
      <c r="I74" s="118">
        <f t="shared" si="43"/>
        <v>1837.47</v>
      </c>
      <c r="J74" s="119">
        <f t="shared" si="44"/>
        <v>5.9104034095395323E-3</v>
      </c>
      <c r="K74" s="119">
        <f t="shared" si="45"/>
        <v>0.41870686431066895</v>
      </c>
      <c r="L74" s="119">
        <f t="shared" si="46"/>
        <v>0.22857516041078221</v>
      </c>
      <c r="M74" s="120">
        <f t="shared" si="47"/>
        <v>12.108000000000001</v>
      </c>
      <c r="N74" s="121">
        <f t="shared" si="48"/>
        <v>0.43538125792529947</v>
      </c>
      <c r="O74" s="121">
        <f t="shared" si="49"/>
        <v>6.313028239916842</v>
      </c>
      <c r="P74" s="226">
        <f t="shared" si="50"/>
        <v>57</v>
      </c>
      <c r="Q74" s="227">
        <f t="shared" si="51"/>
        <v>8</v>
      </c>
      <c r="R74" s="227">
        <f t="shared" si="52"/>
        <v>116</v>
      </c>
      <c r="T74">
        <v>534</v>
      </c>
      <c r="U74">
        <v>2781</v>
      </c>
      <c r="V74" t="s">
        <v>357</v>
      </c>
      <c r="W74">
        <v>1837.47</v>
      </c>
      <c r="X74">
        <v>774.851</v>
      </c>
      <c r="Y74">
        <v>2.371</v>
      </c>
      <c r="Z74">
        <v>12.108000000000001</v>
      </c>
      <c r="AA74">
        <v>125.434416</v>
      </c>
      <c r="AB74">
        <v>0.74136800000000003</v>
      </c>
      <c r="AC74">
        <v>52.520251000000002</v>
      </c>
      <c r="AD74" s="1">
        <v>420</v>
      </c>
      <c r="AE74">
        <v>8</v>
      </c>
      <c r="AF74">
        <v>116</v>
      </c>
      <c r="AG74">
        <v>80</v>
      </c>
      <c r="AH74">
        <v>14.648849999999999</v>
      </c>
      <c r="AI74">
        <v>677.5</v>
      </c>
      <c r="AJ74">
        <v>0</v>
      </c>
      <c r="AK74">
        <v>57</v>
      </c>
      <c r="AL74">
        <v>14836</v>
      </c>
      <c r="AM74" t="s">
        <v>358</v>
      </c>
      <c r="AN74" t="s">
        <v>736</v>
      </c>
      <c r="AO74">
        <v>1703.6469999999999</v>
      </c>
      <c r="AR74" t="s">
        <v>118</v>
      </c>
      <c r="AS74" t="s">
        <v>119</v>
      </c>
      <c r="AT74" t="s">
        <v>236</v>
      </c>
      <c r="AU74" t="s">
        <v>357</v>
      </c>
      <c r="AV74" t="s">
        <v>48</v>
      </c>
      <c r="AW74">
        <v>2</v>
      </c>
      <c r="BB74">
        <v>0.98898916739683718</v>
      </c>
      <c r="BC74" t="s">
        <v>66</v>
      </c>
      <c r="BF74" t="s">
        <v>118</v>
      </c>
      <c r="BG74" s="5" t="s">
        <v>119</v>
      </c>
      <c r="BH74" t="s">
        <v>357</v>
      </c>
      <c r="BI74">
        <v>2781</v>
      </c>
      <c r="BJ74">
        <v>2</v>
      </c>
      <c r="BK74" t="s">
        <v>236</v>
      </c>
      <c r="BL74" t="s">
        <v>234</v>
      </c>
      <c r="BM74">
        <v>0.98898916739683718</v>
      </c>
      <c r="BN74" t="s">
        <v>66</v>
      </c>
      <c r="BO74" t="s">
        <v>187</v>
      </c>
      <c r="BP74">
        <v>1837.47</v>
      </c>
    </row>
    <row r="75" spans="1:68" ht="16.5">
      <c r="A75" s="127" t="str">
        <f t="shared" si="36"/>
        <v>해성운수</v>
      </c>
      <c r="B75" s="128" t="str">
        <f t="shared" si="35"/>
        <v>박진택</v>
      </c>
      <c r="C75" s="129" t="str">
        <f t="shared" si="37"/>
        <v>B</v>
      </c>
      <c r="D75" s="130">
        <f t="shared" si="38"/>
        <v>0.93376857824304171</v>
      </c>
      <c r="E75" s="131">
        <f t="shared" si="39"/>
        <v>973</v>
      </c>
      <c r="F75" s="132" t="str">
        <f t="shared" si="40"/>
        <v>514-1</v>
      </c>
      <c r="G75" s="133" t="str">
        <f t="shared" si="41"/>
        <v>71바5765</v>
      </c>
      <c r="H75" s="134">
        <f t="shared" si="42"/>
        <v>2</v>
      </c>
      <c r="I75" s="135">
        <f t="shared" si="43"/>
        <v>1459.08</v>
      </c>
      <c r="J75" s="136">
        <f t="shared" si="44"/>
        <v>1.4502026965757756E-2</v>
      </c>
      <c r="K75" s="136">
        <f t="shared" si="45"/>
        <v>0.31707904749481852</v>
      </c>
      <c r="L75" s="136">
        <f t="shared" si="46"/>
        <v>4.112180277983387E-2</v>
      </c>
      <c r="M75" s="137">
        <f t="shared" si="47"/>
        <v>9.1050000000000004</v>
      </c>
      <c r="N75" s="138">
        <f t="shared" si="48"/>
        <v>0</v>
      </c>
      <c r="O75" s="138">
        <f t="shared" si="49"/>
        <v>0.34268168983194891</v>
      </c>
      <c r="P75" s="224">
        <f t="shared" si="50"/>
        <v>2</v>
      </c>
      <c r="Q75" s="225">
        <f t="shared" si="51"/>
        <v>0</v>
      </c>
      <c r="R75" s="225">
        <f t="shared" si="52"/>
        <v>5</v>
      </c>
      <c r="T75">
        <v>534</v>
      </c>
      <c r="U75">
        <v>973</v>
      </c>
      <c r="V75" t="s">
        <v>584</v>
      </c>
      <c r="W75">
        <v>1459.08</v>
      </c>
      <c r="X75">
        <v>559.02300000000002</v>
      </c>
      <c r="Y75">
        <v>2.61</v>
      </c>
      <c r="Z75">
        <v>9.1050000000000004</v>
      </c>
      <c r="AA75">
        <v>113.676316</v>
      </c>
      <c r="AB75">
        <v>1.6485369999999999</v>
      </c>
      <c r="AC75">
        <v>36.044378000000002</v>
      </c>
      <c r="AD75" s="1">
        <v>60</v>
      </c>
      <c r="AE75">
        <v>0</v>
      </c>
      <c r="AF75">
        <v>5</v>
      </c>
      <c r="AG75">
        <v>62</v>
      </c>
      <c r="AH75">
        <v>12.835391</v>
      </c>
      <c r="AI75">
        <v>0</v>
      </c>
      <c r="AJ75">
        <v>0</v>
      </c>
      <c r="AK75">
        <v>2</v>
      </c>
      <c r="AL75">
        <v>294</v>
      </c>
      <c r="AM75" t="s">
        <v>585</v>
      </c>
      <c r="AN75" t="s">
        <v>737</v>
      </c>
      <c r="AO75">
        <v>1364.6</v>
      </c>
      <c r="AR75" t="s">
        <v>118</v>
      </c>
      <c r="AS75" t="s">
        <v>120</v>
      </c>
      <c r="AT75" t="s">
        <v>564</v>
      </c>
      <c r="AU75" t="s">
        <v>584</v>
      </c>
      <c r="AV75" t="s">
        <v>48</v>
      </c>
      <c r="AW75">
        <v>2</v>
      </c>
      <c r="BB75">
        <v>0.93376857824304171</v>
      </c>
      <c r="BC75" t="s">
        <v>68</v>
      </c>
      <c r="BF75" t="s">
        <v>118</v>
      </c>
      <c r="BG75" t="s">
        <v>120</v>
      </c>
      <c r="BH75" t="s">
        <v>584</v>
      </c>
      <c r="BI75">
        <v>973</v>
      </c>
      <c r="BJ75">
        <v>2</v>
      </c>
      <c r="BK75" t="s">
        <v>564</v>
      </c>
      <c r="BL75" t="s">
        <v>241</v>
      </c>
      <c r="BM75">
        <v>0.93376857824304171</v>
      </c>
      <c r="BN75" t="s">
        <v>68</v>
      </c>
      <c r="BO75" t="s">
        <v>184</v>
      </c>
      <c r="BP75">
        <v>1459.08</v>
      </c>
    </row>
    <row r="76" spans="1:68" ht="16.5">
      <c r="A76" s="110" t="str">
        <f t="shared" si="36"/>
        <v>해성운수</v>
      </c>
      <c r="B76" s="111" t="str">
        <f t="shared" si="35"/>
        <v>박진혁</v>
      </c>
      <c r="C76" s="112" t="str">
        <f t="shared" si="37"/>
        <v>D</v>
      </c>
      <c r="D76" s="113">
        <f t="shared" si="38"/>
        <v>0.8230019068841965</v>
      </c>
      <c r="E76" s="114">
        <f t="shared" si="39"/>
        <v>1891</v>
      </c>
      <c r="F76" s="115" t="str">
        <f t="shared" si="40"/>
        <v>24</v>
      </c>
      <c r="G76" s="116" t="str">
        <f t="shared" si="41"/>
        <v>70바3866</v>
      </c>
      <c r="H76" s="117">
        <f t="shared" si="42"/>
        <v>2</v>
      </c>
      <c r="I76" s="118">
        <f t="shared" si="43"/>
        <v>2165.2440000000001</v>
      </c>
      <c r="J76" s="119">
        <f t="shared" si="44"/>
        <v>2.3003353787798685E-2</v>
      </c>
      <c r="K76" s="119">
        <f t="shared" si="45"/>
        <v>0.37964512015659768</v>
      </c>
      <c r="L76" s="119">
        <f t="shared" si="46"/>
        <v>0.21152350497218789</v>
      </c>
      <c r="M76" s="120">
        <f t="shared" si="47"/>
        <v>13.068</v>
      </c>
      <c r="N76" s="121">
        <f t="shared" si="48"/>
        <v>0.36947337113045919</v>
      </c>
      <c r="O76" s="121">
        <f t="shared" si="49"/>
        <v>12.793015475392149</v>
      </c>
      <c r="P76" s="226">
        <f t="shared" si="50"/>
        <v>11</v>
      </c>
      <c r="Q76" s="227">
        <f t="shared" si="51"/>
        <v>8</v>
      </c>
      <c r="R76" s="227">
        <f t="shared" si="52"/>
        <v>277</v>
      </c>
      <c r="T76">
        <v>534</v>
      </c>
      <c r="U76">
        <v>1891</v>
      </c>
      <c r="V76" t="s">
        <v>359</v>
      </c>
      <c r="W76">
        <v>2165.2440000000001</v>
      </c>
      <c r="X76">
        <v>1144.9459999999999</v>
      </c>
      <c r="Y76">
        <v>1.891</v>
      </c>
      <c r="Z76">
        <v>13.068</v>
      </c>
      <c r="AA76">
        <v>142.83938900000001</v>
      </c>
      <c r="AB76">
        <v>3.2857850000000002</v>
      </c>
      <c r="AC76">
        <v>54.228276999999999</v>
      </c>
      <c r="AD76" s="1">
        <v>458</v>
      </c>
      <c r="AE76">
        <v>8</v>
      </c>
      <c r="AF76">
        <v>277</v>
      </c>
      <c r="AG76">
        <v>73</v>
      </c>
      <c r="AH76">
        <v>15.158590999999999</v>
      </c>
      <c r="AI76">
        <v>126.8</v>
      </c>
      <c r="AJ76">
        <v>0</v>
      </c>
      <c r="AK76">
        <v>11</v>
      </c>
      <c r="AL76">
        <v>5078</v>
      </c>
      <c r="AM76" t="s">
        <v>360</v>
      </c>
      <c r="AN76" t="s">
        <v>738</v>
      </c>
      <c r="AO76">
        <v>2029.0160000000001</v>
      </c>
      <c r="AR76" t="s">
        <v>118</v>
      </c>
      <c r="AS76" t="s">
        <v>119</v>
      </c>
      <c r="AT76" t="s">
        <v>223</v>
      </c>
      <c r="AU76" t="s">
        <v>359</v>
      </c>
      <c r="AV76" t="s">
        <v>48</v>
      </c>
      <c r="AW76">
        <v>2</v>
      </c>
      <c r="BB76">
        <v>0.8230019068841965</v>
      </c>
      <c r="BC76" t="s">
        <v>67</v>
      </c>
      <c r="BF76" t="s">
        <v>118</v>
      </c>
      <c r="BG76" s="5" t="s">
        <v>119</v>
      </c>
      <c r="BH76" t="s">
        <v>359</v>
      </c>
      <c r="BI76">
        <v>1891</v>
      </c>
      <c r="BJ76">
        <v>2</v>
      </c>
      <c r="BK76" t="s">
        <v>223</v>
      </c>
      <c r="BL76" t="s">
        <v>220</v>
      </c>
      <c r="BM76">
        <v>0.8230019068841965</v>
      </c>
      <c r="BN76" t="s">
        <v>67</v>
      </c>
      <c r="BO76" t="s">
        <v>188</v>
      </c>
      <c r="BP76">
        <v>2165.2440000000001</v>
      </c>
    </row>
    <row r="77" spans="1:68" ht="16.5">
      <c r="A77" s="127" t="str">
        <f t="shared" si="36"/>
        <v>해성운수</v>
      </c>
      <c r="B77" s="128" t="str">
        <f t="shared" si="35"/>
        <v>박찬극</v>
      </c>
      <c r="C77" s="129" t="str">
        <f t="shared" si="37"/>
        <v>S</v>
      </c>
      <c r="D77" s="130">
        <f t="shared" si="38"/>
        <v>1.0445833333333334</v>
      </c>
      <c r="E77" s="131">
        <f t="shared" si="39"/>
        <v>5490</v>
      </c>
      <c r="F77" s="132" t="str">
        <f t="shared" si="40"/>
        <v>568</v>
      </c>
      <c r="G77" s="133" t="str">
        <f t="shared" si="41"/>
        <v>71바5774</v>
      </c>
      <c r="H77" s="134">
        <f t="shared" si="42"/>
        <v>1</v>
      </c>
      <c r="I77" s="135">
        <f t="shared" si="43"/>
        <v>1792.0029999999999</v>
      </c>
      <c r="J77" s="136">
        <f t="shared" si="44"/>
        <v>4.618201744989751E-3</v>
      </c>
      <c r="K77" s="136">
        <f t="shared" si="45"/>
        <v>0.33235816346173752</v>
      </c>
      <c r="L77" s="136">
        <f t="shared" si="46"/>
        <v>0.37053509397026679</v>
      </c>
      <c r="M77" s="137">
        <f t="shared" si="47"/>
        <v>3.1659999999999999</v>
      </c>
      <c r="N77" s="138">
        <f t="shared" si="48"/>
        <v>0.44642782406056242</v>
      </c>
      <c r="O77" s="138">
        <f t="shared" si="49"/>
        <v>0.1116069560151406</v>
      </c>
      <c r="P77" s="224">
        <f t="shared" si="50"/>
        <v>24</v>
      </c>
      <c r="Q77" s="225">
        <f t="shared" si="51"/>
        <v>8</v>
      </c>
      <c r="R77" s="225">
        <f t="shared" si="52"/>
        <v>2</v>
      </c>
      <c r="T77">
        <v>534</v>
      </c>
      <c r="U77">
        <v>5490</v>
      </c>
      <c r="V77" t="s">
        <v>361</v>
      </c>
      <c r="W77">
        <v>1792.0029999999999</v>
      </c>
      <c r="X77">
        <v>357.36799999999999</v>
      </c>
      <c r="Y77">
        <v>5.0140000000000002</v>
      </c>
      <c r="Z77">
        <v>3.1659999999999999</v>
      </c>
      <c r="AA77">
        <v>146.33553000000001</v>
      </c>
      <c r="AB77">
        <v>0.67580700000000005</v>
      </c>
      <c r="AC77">
        <v>48.635807999999997</v>
      </c>
      <c r="AD77" s="1">
        <v>664</v>
      </c>
      <c r="AE77">
        <v>8</v>
      </c>
      <c r="AF77">
        <v>2</v>
      </c>
      <c r="AG77">
        <v>67</v>
      </c>
      <c r="AH77">
        <v>12.245850000000001</v>
      </c>
      <c r="AI77">
        <v>0.8</v>
      </c>
      <c r="AJ77">
        <v>0</v>
      </c>
      <c r="AK77">
        <v>24</v>
      </c>
      <c r="AL77">
        <v>6247</v>
      </c>
      <c r="AM77" t="s">
        <v>362</v>
      </c>
      <c r="AN77" t="s">
        <v>739</v>
      </c>
      <c r="AO77">
        <v>1792.0029999999999</v>
      </c>
      <c r="AR77" t="s">
        <v>118</v>
      </c>
      <c r="AS77" t="s">
        <v>126</v>
      </c>
      <c r="AT77" t="s">
        <v>265</v>
      </c>
      <c r="AU77" t="s">
        <v>361</v>
      </c>
      <c r="AV77" t="s">
        <v>203</v>
      </c>
      <c r="AW77">
        <v>1</v>
      </c>
      <c r="BB77">
        <v>1.0445833333333334</v>
      </c>
      <c r="BC77" t="s">
        <v>71</v>
      </c>
      <c r="BF77" t="s">
        <v>118</v>
      </c>
      <c r="BG77" t="s">
        <v>126</v>
      </c>
      <c r="BH77" t="s">
        <v>361</v>
      </c>
      <c r="BI77">
        <v>5490</v>
      </c>
      <c r="BJ77">
        <v>1</v>
      </c>
      <c r="BK77" t="s">
        <v>265</v>
      </c>
      <c r="BL77" t="s">
        <v>183</v>
      </c>
      <c r="BM77">
        <v>1.0445833333333334</v>
      </c>
      <c r="BN77" t="s">
        <v>71</v>
      </c>
      <c r="BO77" t="s">
        <v>185</v>
      </c>
      <c r="BP77">
        <v>1792.0029999999999</v>
      </c>
    </row>
    <row r="78" spans="1:68" ht="16.5">
      <c r="A78" s="110" t="str">
        <f t="shared" si="36"/>
        <v>해성운수</v>
      </c>
      <c r="B78" s="111" t="str">
        <f t="shared" si="35"/>
        <v>박철희</v>
      </c>
      <c r="C78" s="112" t="str">
        <f t="shared" si="37"/>
        <v>C</v>
      </c>
      <c r="D78" s="113">
        <f t="shared" si="38"/>
        <v>0.88208500352657859</v>
      </c>
      <c r="E78" s="114">
        <f t="shared" si="39"/>
        <v>3804</v>
      </c>
      <c r="F78" s="115" t="str">
        <f t="shared" si="40"/>
        <v>593</v>
      </c>
      <c r="G78" s="116" t="str">
        <f t="shared" si="41"/>
        <v>71바6506</v>
      </c>
      <c r="H78" s="117">
        <f t="shared" si="42"/>
        <v>4</v>
      </c>
      <c r="I78" s="118">
        <f t="shared" si="43"/>
        <v>2752.1439999999998</v>
      </c>
      <c r="J78" s="119">
        <f t="shared" si="44"/>
        <v>1.3090885711234115E-2</v>
      </c>
      <c r="K78" s="119">
        <f t="shared" si="45"/>
        <v>0.54523655736965526</v>
      </c>
      <c r="L78" s="119">
        <f t="shared" si="46"/>
        <v>0.50469742862292089</v>
      </c>
      <c r="M78" s="120">
        <f t="shared" si="47"/>
        <v>12.78</v>
      </c>
      <c r="N78" s="121">
        <f t="shared" si="48"/>
        <v>0.21801184821724445</v>
      </c>
      <c r="O78" s="121">
        <f t="shared" si="49"/>
        <v>4.3602369643448897</v>
      </c>
      <c r="P78" s="226">
        <f t="shared" si="50"/>
        <v>352</v>
      </c>
      <c r="Q78" s="227">
        <f t="shared" si="51"/>
        <v>6</v>
      </c>
      <c r="R78" s="227">
        <f t="shared" si="52"/>
        <v>120</v>
      </c>
      <c r="T78">
        <v>534</v>
      </c>
      <c r="U78">
        <v>3804</v>
      </c>
      <c r="V78" t="s">
        <v>363</v>
      </c>
      <c r="W78">
        <v>2752.1439999999998</v>
      </c>
      <c r="X78">
        <v>1011.832</v>
      </c>
      <c r="Y78">
        <v>2.72</v>
      </c>
      <c r="Z78">
        <v>12.78</v>
      </c>
      <c r="AA78">
        <v>308.73747500000002</v>
      </c>
      <c r="AB78">
        <v>4.0416470000000002</v>
      </c>
      <c r="AC78">
        <v>168.334958</v>
      </c>
      <c r="AD78" s="1">
        <v>1389</v>
      </c>
      <c r="AE78">
        <v>6</v>
      </c>
      <c r="AF78">
        <v>120</v>
      </c>
      <c r="AG78">
        <v>69</v>
      </c>
      <c r="AH78">
        <v>8.9141879999999993</v>
      </c>
      <c r="AI78">
        <v>112.3</v>
      </c>
      <c r="AJ78">
        <v>0</v>
      </c>
      <c r="AK78">
        <v>352</v>
      </c>
      <c r="AL78">
        <v>148521</v>
      </c>
      <c r="AM78" t="s">
        <v>364</v>
      </c>
      <c r="AN78" t="s">
        <v>740</v>
      </c>
      <c r="AO78">
        <v>2469.5479999999998</v>
      </c>
      <c r="AR78" t="s">
        <v>118</v>
      </c>
      <c r="AS78" t="s">
        <v>128</v>
      </c>
      <c r="AT78" t="s">
        <v>279</v>
      </c>
      <c r="AU78" t="s">
        <v>363</v>
      </c>
      <c r="AV78" t="s">
        <v>203</v>
      </c>
      <c r="AW78">
        <v>4</v>
      </c>
      <c r="BB78">
        <v>0.88208500352657859</v>
      </c>
      <c r="BC78" t="s">
        <v>69</v>
      </c>
      <c r="BF78" t="s">
        <v>118</v>
      </c>
      <c r="BG78" t="s">
        <v>128</v>
      </c>
      <c r="BH78" t="s">
        <v>363</v>
      </c>
      <c r="BI78">
        <v>3804</v>
      </c>
      <c r="BJ78">
        <v>4</v>
      </c>
      <c r="BK78" t="s">
        <v>279</v>
      </c>
      <c r="BL78" t="s">
        <v>542</v>
      </c>
      <c r="BM78">
        <v>0.88208500352657859</v>
      </c>
      <c r="BN78" t="s">
        <v>69</v>
      </c>
      <c r="BO78" t="s">
        <v>186</v>
      </c>
      <c r="BP78">
        <v>2752.1439999999998</v>
      </c>
    </row>
    <row r="79" spans="1:68" ht="16.5">
      <c r="A79" s="127" t="str">
        <f t="shared" si="36"/>
        <v>해성운수</v>
      </c>
      <c r="B79" s="128" t="str">
        <f t="shared" si="35"/>
        <v>백경희</v>
      </c>
      <c r="C79" s="129" t="str">
        <f t="shared" si="37"/>
        <v>A</v>
      </c>
      <c r="D79" s="130">
        <f t="shared" si="38"/>
        <v>0.97141264032115604</v>
      </c>
      <c r="E79" s="131">
        <f t="shared" si="39"/>
        <v>9674</v>
      </c>
      <c r="F79" s="132" t="str">
        <f t="shared" si="40"/>
        <v>24</v>
      </c>
      <c r="G79" s="133" t="str">
        <f t="shared" si="41"/>
        <v>70바3874</v>
      </c>
      <c r="H79" s="134">
        <f t="shared" si="42"/>
        <v>6</v>
      </c>
      <c r="I79" s="135">
        <f t="shared" si="43"/>
        <v>2396.259</v>
      </c>
      <c r="J79" s="136">
        <f t="shared" si="44"/>
        <v>1.5864827630141964E-2</v>
      </c>
      <c r="K79" s="136">
        <f t="shared" si="45"/>
        <v>0.34356509698595156</v>
      </c>
      <c r="L79" s="136">
        <f t="shared" si="46"/>
        <v>0.22451663196674482</v>
      </c>
      <c r="M79" s="137">
        <f t="shared" si="47"/>
        <v>10.67</v>
      </c>
      <c r="N79" s="138">
        <f t="shared" si="48"/>
        <v>0.41731715978948852</v>
      </c>
      <c r="O79" s="138">
        <f t="shared" si="49"/>
        <v>13.646271125116275</v>
      </c>
      <c r="P79" s="224">
        <f t="shared" si="50"/>
        <v>3</v>
      </c>
      <c r="Q79" s="225">
        <f t="shared" si="51"/>
        <v>10</v>
      </c>
      <c r="R79" s="225">
        <f t="shared" si="52"/>
        <v>327</v>
      </c>
      <c r="T79">
        <v>534</v>
      </c>
      <c r="U79">
        <v>9674</v>
      </c>
      <c r="V79" t="s">
        <v>365</v>
      </c>
      <c r="W79">
        <v>2396.259</v>
      </c>
      <c r="X79">
        <v>1030.99</v>
      </c>
      <c r="Y79">
        <v>2.3239999999999998</v>
      </c>
      <c r="Z79">
        <v>10.67</v>
      </c>
      <c r="AA79">
        <v>153.07856200000001</v>
      </c>
      <c r="AB79">
        <v>2.4285649999999999</v>
      </c>
      <c r="AC79">
        <v>52.592450999999997</v>
      </c>
      <c r="AD79" s="1">
        <v>538</v>
      </c>
      <c r="AE79">
        <v>10</v>
      </c>
      <c r="AF79">
        <v>327</v>
      </c>
      <c r="AG79">
        <v>77</v>
      </c>
      <c r="AH79">
        <v>15.653784999999999</v>
      </c>
      <c r="AI79">
        <v>636.79999999999995</v>
      </c>
      <c r="AJ79">
        <v>0</v>
      </c>
      <c r="AK79">
        <v>3</v>
      </c>
      <c r="AL79">
        <v>535</v>
      </c>
      <c r="AM79" t="s">
        <v>366</v>
      </c>
      <c r="AN79" t="s">
        <v>741</v>
      </c>
      <c r="AO79">
        <v>1699.117</v>
      </c>
      <c r="AR79" t="s">
        <v>118</v>
      </c>
      <c r="AS79" t="s">
        <v>119</v>
      </c>
      <c r="AT79" t="s">
        <v>225</v>
      </c>
      <c r="AU79" t="s">
        <v>365</v>
      </c>
      <c r="AV79" t="s">
        <v>226</v>
      </c>
      <c r="AW79">
        <v>6</v>
      </c>
      <c r="BB79">
        <v>0.97141264032115604</v>
      </c>
      <c r="BC79" t="s">
        <v>66</v>
      </c>
      <c r="BF79" t="s">
        <v>118</v>
      </c>
      <c r="BG79" s="5" t="s">
        <v>119</v>
      </c>
      <c r="BH79" t="s">
        <v>365</v>
      </c>
      <c r="BI79">
        <v>9674</v>
      </c>
      <c r="BJ79">
        <v>6</v>
      </c>
      <c r="BK79" t="s">
        <v>225</v>
      </c>
      <c r="BL79" t="s">
        <v>218</v>
      </c>
      <c r="BM79">
        <v>0.97141264032115604</v>
      </c>
      <c r="BN79" t="s">
        <v>66</v>
      </c>
      <c r="BO79" t="s">
        <v>187</v>
      </c>
      <c r="BP79">
        <v>2396.259</v>
      </c>
    </row>
    <row r="80" spans="1:68" ht="16.5">
      <c r="A80" s="110" t="str">
        <f t="shared" si="36"/>
        <v>해성운수</v>
      </c>
      <c r="B80" s="111" t="str">
        <f t="shared" si="35"/>
        <v>서영석</v>
      </c>
      <c r="C80" s="112" t="str">
        <f t="shared" si="37"/>
        <v>B</v>
      </c>
      <c r="D80" s="113">
        <f t="shared" si="38"/>
        <v>0.90674196222413805</v>
      </c>
      <c r="E80" s="114">
        <f t="shared" si="39"/>
        <v>1245</v>
      </c>
      <c r="F80" s="115" t="str">
        <f t="shared" si="40"/>
        <v>514-1</v>
      </c>
      <c r="G80" s="116" t="str">
        <f t="shared" si="41"/>
        <v>71바5753</v>
      </c>
      <c r="H80" s="117">
        <f t="shared" si="42"/>
        <v>4</v>
      </c>
      <c r="I80" s="118">
        <f t="shared" si="43"/>
        <v>1425.7850000000003</v>
      </c>
      <c r="J80" s="119">
        <f t="shared" si="44"/>
        <v>1.9377958715584225E-2</v>
      </c>
      <c r="K80" s="119">
        <f t="shared" si="45"/>
        <v>0.33126441771165188</v>
      </c>
      <c r="L80" s="119">
        <f t="shared" si="46"/>
        <v>0.1185311950960348</v>
      </c>
      <c r="M80" s="120">
        <f t="shared" si="47"/>
        <v>5.1230000000000002</v>
      </c>
      <c r="N80" s="121">
        <f t="shared" si="48"/>
        <v>0.35068400915986631</v>
      </c>
      <c r="O80" s="121">
        <f t="shared" si="49"/>
        <v>6.5227225703735128</v>
      </c>
      <c r="P80" s="226">
        <f t="shared" si="50"/>
        <v>0</v>
      </c>
      <c r="Q80" s="227">
        <f t="shared" si="51"/>
        <v>5</v>
      </c>
      <c r="R80" s="227">
        <f t="shared" si="52"/>
        <v>93</v>
      </c>
      <c r="T80">
        <v>534</v>
      </c>
      <c r="U80">
        <v>1245</v>
      </c>
      <c r="V80" t="s">
        <v>367</v>
      </c>
      <c r="W80">
        <v>1425.7850000000001</v>
      </c>
      <c r="X80">
        <v>561.93100000000004</v>
      </c>
      <c r="Y80">
        <v>2.5369999999999999</v>
      </c>
      <c r="Z80">
        <v>5.1230000000000002</v>
      </c>
      <c r="AA80">
        <v>106.088264</v>
      </c>
      <c r="AB80">
        <v>2.055774</v>
      </c>
      <c r="AC80">
        <v>35.143267000000002</v>
      </c>
      <c r="AD80" s="1">
        <v>169</v>
      </c>
      <c r="AE80">
        <v>5</v>
      </c>
      <c r="AF80">
        <v>93</v>
      </c>
      <c r="AG80">
        <v>66</v>
      </c>
      <c r="AH80">
        <v>13.439610999999999</v>
      </c>
      <c r="AI80">
        <v>8</v>
      </c>
      <c r="AJ80">
        <v>0</v>
      </c>
      <c r="AK80">
        <v>0</v>
      </c>
      <c r="AL80">
        <v>0</v>
      </c>
      <c r="AM80" t="s">
        <v>368</v>
      </c>
      <c r="AN80" t="s">
        <v>742</v>
      </c>
      <c r="AO80">
        <v>1091.4590000000001</v>
      </c>
      <c r="AR80" t="s">
        <v>118</v>
      </c>
      <c r="AS80" t="s">
        <v>120</v>
      </c>
      <c r="AT80" t="s">
        <v>241</v>
      </c>
      <c r="AU80" t="s">
        <v>367</v>
      </c>
      <c r="AV80" t="s">
        <v>226</v>
      </c>
      <c r="AW80">
        <v>4</v>
      </c>
      <c r="BB80">
        <v>0.90674196222413805</v>
      </c>
      <c r="BC80" t="s">
        <v>68</v>
      </c>
      <c r="BF80" t="s">
        <v>118</v>
      </c>
      <c r="BG80" s="5" t="s">
        <v>120</v>
      </c>
      <c r="BH80" t="s">
        <v>367</v>
      </c>
      <c r="BI80">
        <v>1245</v>
      </c>
      <c r="BJ80">
        <v>4</v>
      </c>
      <c r="BK80" t="s">
        <v>241</v>
      </c>
      <c r="BL80" t="s">
        <v>242</v>
      </c>
      <c r="BM80">
        <v>0.90674196222413805</v>
      </c>
      <c r="BN80" t="s">
        <v>68</v>
      </c>
      <c r="BO80" t="s">
        <v>184</v>
      </c>
      <c r="BP80">
        <v>1425.7850000000003</v>
      </c>
    </row>
    <row r="81" spans="1:68" ht="16.5">
      <c r="A81" s="127" t="str">
        <f t="shared" si="36"/>
        <v>해성운수</v>
      </c>
      <c r="B81" s="128" t="str">
        <f t="shared" si="35"/>
        <v>서원일</v>
      </c>
      <c r="C81" s="129" t="str">
        <f t="shared" si="37"/>
        <v>C</v>
      </c>
      <c r="D81" s="130">
        <f t="shared" si="38"/>
        <v>0.89834712985679732</v>
      </c>
      <c r="E81" s="131">
        <f t="shared" si="39"/>
        <v>8580</v>
      </c>
      <c r="F81" s="132" t="str">
        <f t="shared" si="40"/>
        <v>24</v>
      </c>
      <c r="G81" s="133" t="str">
        <f t="shared" si="41"/>
        <v>71바5764</v>
      </c>
      <c r="H81" s="134">
        <f t="shared" si="42"/>
        <v>8</v>
      </c>
      <c r="I81" s="135">
        <f t="shared" si="43"/>
        <v>2085.7249999999999</v>
      </c>
      <c r="J81" s="136">
        <f t="shared" si="44"/>
        <v>2.225322190042802E-2</v>
      </c>
      <c r="K81" s="136">
        <f t="shared" si="45"/>
        <v>0.37353261078569794</v>
      </c>
      <c r="L81" s="136">
        <f t="shared" si="46"/>
        <v>0.27184791858945934</v>
      </c>
      <c r="M81" s="137">
        <f t="shared" si="47"/>
        <v>14.125</v>
      </c>
      <c r="N81" s="138">
        <f t="shared" si="48"/>
        <v>0.43150463268168143</v>
      </c>
      <c r="O81" s="138">
        <f t="shared" si="49"/>
        <v>11.842404919152813</v>
      </c>
      <c r="P81" s="224">
        <f t="shared" si="50"/>
        <v>3</v>
      </c>
      <c r="Q81" s="225">
        <f t="shared" si="51"/>
        <v>9</v>
      </c>
      <c r="R81" s="225">
        <f t="shared" si="52"/>
        <v>247</v>
      </c>
      <c r="T81">
        <v>534</v>
      </c>
      <c r="U81">
        <v>8580</v>
      </c>
      <c r="V81" t="s">
        <v>369</v>
      </c>
      <c r="W81">
        <v>2085.7249999999999</v>
      </c>
      <c r="X81">
        <v>935.08299999999997</v>
      </c>
      <c r="Y81">
        <v>2.2309999999999999</v>
      </c>
      <c r="Z81">
        <v>14.125</v>
      </c>
      <c r="AA81">
        <v>133.78633500000001</v>
      </c>
      <c r="AB81">
        <v>2.9771770000000002</v>
      </c>
      <c r="AC81">
        <v>49.973559000000002</v>
      </c>
      <c r="AD81" s="1">
        <v>567</v>
      </c>
      <c r="AE81">
        <v>9</v>
      </c>
      <c r="AF81">
        <v>247</v>
      </c>
      <c r="AG81">
        <v>82</v>
      </c>
      <c r="AH81">
        <v>15.589969999999999</v>
      </c>
      <c r="AI81">
        <v>424.2</v>
      </c>
      <c r="AJ81">
        <v>0</v>
      </c>
      <c r="AK81">
        <v>3</v>
      </c>
      <c r="AL81">
        <v>762</v>
      </c>
      <c r="AM81" t="s">
        <v>370</v>
      </c>
      <c r="AN81" t="s">
        <v>743</v>
      </c>
      <c r="AO81">
        <v>1118.424</v>
      </c>
      <c r="AR81" t="s">
        <v>118</v>
      </c>
      <c r="AS81" t="s">
        <v>119</v>
      </c>
      <c r="AT81" t="s">
        <v>238</v>
      </c>
      <c r="AU81" t="s">
        <v>369</v>
      </c>
      <c r="AV81" t="s">
        <v>48</v>
      </c>
      <c r="AW81">
        <v>8</v>
      </c>
      <c r="BB81">
        <v>0.89834712985679732</v>
      </c>
      <c r="BC81" t="s">
        <v>69</v>
      </c>
      <c r="BF81" t="s">
        <v>118</v>
      </c>
      <c r="BG81" s="5" t="s">
        <v>119</v>
      </c>
      <c r="BH81" t="s">
        <v>369</v>
      </c>
      <c r="BI81">
        <v>8580</v>
      </c>
      <c r="BJ81">
        <v>8</v>
      </c>
      <c r="BK81" t="s">
        <v>238</v>
      </c>
      <c r="BL81" t="s">
        <v>216</v>
      </c>
      <c r="BM81">
        <v>0.89834712985679732</v>
      </c>
      <c r="BN81" t="s">
        <v>69</v>
      </c>
      <c r="BO81" t="s">
        <v>186</v>
      </c>
      <c r="BP81">
        <v>2085.7249999999999</v>
      </c>
    </row>
    <row r="82" spans="1:68" ht="16.5">
      <c r="A82" s="110" t="str">
        <f t="shared" si="36"/>
        <v>해성운수</v>
      </c>
      <c r="B82" s="111" t="str">
        <f t="shared" si="35"/>
        <v>서정근</v>
      </c>
      <c r="C82" s="112" t="str">
        <f t="shared" si="37"/>
        <v>C</v>
      </c>
      <c r="D82" s="113">
        <f t="shared" si="38"/>
        <v>0.86208333333333331</v>
      </c>
      <c r="E82" s="114">
        <f t="shared" si="39"/>
        <v>3097</v>
      </c>
      <c r="F82" s="115" t="str">
        <f t="shared" si="40"/>
        <v>24</v>
      </c>
      <c r="G82" s="116" t="str">
        <f t="shared" si="41"/>
        <v>70바3881</v>
      </c>
      <c r="H82" s="117">
        <f t="shared" si="42"/>
        <v>1</v>
      </c>
      <c r="I82" s="118">
        <f t="shared" si="43"/>
        <v>2412.357</v>
      </c>
      <c r="J82" s="119">
        <f t="shared" si="44"/>
        <v>8.0450386233260791E-3</v>
      </c>
      <c r="K82" s="119">
        <f t="shared" si="45"/>
        <v>0.42246761083490192</v>
      </c>
      <c r="L82" s="119">
        <f t="shared" si="46"/>
        <v>0.16664200199224244</v>
      </c>
      <c r="M82" s="120">
        <f t="shared" si="47"/>
        <v>16.445</v>
      </c>
      <c r="N82" s="121">
        <f t="shared" si="48"/>
        <v>0.53889204624357012</v>
      </c>
      <c r="O82" s="121">
        <f t="shared" si="49"/>
        <v>16.871466370856385</v>
      </c>
      <c r="P82" s="226">
        <f t="shared" si="50"/>
        <v>37</v>
      </c>
      <c r="Q82" s="227">
        <f t="shared" si="51"/>
        <v>13</v>
      </c>
      <c r="R82" s="227">
        <f t="shared" si="52"/>
        <v>407</v>
      </c>
      <c r="T82">
        <v>534</v>
      </c>
      <c r="U82">
        <v>3097</v>
      </c>
      <c r="V82" t="s">
        <v>371</v>
      </c>
      <c r="W82">
        <v>2412.357</v>
      </c>
      <c r="X82">
        <v>1165.8420000000001</v>
      </c>
      <c r="Y82">
        <v>2.069</v>
      </c>
      <c r="Z82">
        <v>16.445</v>
      </c>
      <c r="AA82">
        <v>159.788543</v>
      </c>
      <c r="AB82">
        <v>1.2855049999999999</v>
      </c>
      <c r="AC82">
        <v>67.505483999999996</v>
      </c>
      <c r="AD82" s="1">
        <v>402</v>
      </c>
      <c r="AE82">
        <v>13</v>
      </c>
      <c r="AF82">
        <v>407</v>
      </c>
      <c r="AG82">
        <v>75</v>
      </c>
      <c r="AH82">
        <v>15.097182999999999</v>
      </c>
      <c r="AI82">
        <v>390.6</v>
      </c>
      <c r="AJ82">
        <v>0</v>
      </c>
      <c r="AK82">
        <v>37</v>
      </c>
      <c r="AL82">
        <v>15976</v>
      </c>
      <c r="AM82" t="s">
        <v>372</v>
      </c>
      <c r="AN82" t="s">
        <v>744</v>
      </c>
      <c r="AO82">
        <v>2412.357</v>
      </c>
      <c r="AR82" t="s">
        <v>118</v>
      </c>
      <c r="AS82" t="s">
        <v>119</v>
      </c>
      <c r="AT82" t="s">
        <v>235</v>
      </c>
      <c r="AU82" t="s">
        <v>371</v>
      </c>
      <c r="AV82" t="s">
        <v>48</v>
      </c>
      <c r="AW82">
        <v>1</v>
      </c>
      <c r="BB82">
        <v>0.86208333333333331</v>
      </c>
      <c r="BC82" t="s">
        <v>69</v>
      </c>
      <c r="BF82" t="s">
        <v>118</v>
      </c>
      <c r="BG82" t="s">
        <v>119</v>
      </c>
      <c r="BH82" t="s">
        <v>371</v>
      </c>
      <c r="BI82">
        <v>3097</v>
      </c>
      <c r="BJ82">
        <v>1</v>
      </c>
      <c r="BK82" t="s">
        <v>235</v>
      </c>
      <c r="BL82" t="s">
        <v>183</v>
      </c>
      <c r="BM82">
        <v>0.86208333333333331</v>
      </c>
      <c r="BN82" t="s">
        <v>69</v>
      </c>
      <c r="BO82" t="s">
        <v>186</v>
      </c>
      <c r="BP82">
        <v>2412.357</v>
      </c>
    </row>
    <row r="83" spans="1:68" ht="16.5">
      <c r="A83" s="127" t="str">
        <f t="shared" si="36"/>
        <v>해성운수</v>
      </c>
      <c r="B83" s="128" t="str">
        <f t="shared" si="35"/>
        <v>석재혁</v>
      </c>
      <c r="C83" s="129" t="str">
        <f t="shared" si="37"/>
        <v>B</v>
      </c>
      <c r="D83" s="130">
        <f t="shared" si="38"/>
        <v>0.90743589743589748</v>
      </c>
      <c r="E83" s="131">
        <f t="shared" si="39"/>
        <v>1414</v>
      </c>
      <c r="F83" s="132" t="str">
        <f t="shared" si="40"/>
        <v>564-1</v>
      </c>
      <c r="G83" s="133" t="str">
        <f t="shared" si="41"/>
        <v>71바5800</v>
      </c>
      <c r="H83" s="134">
        <f t="shared" si="42"/>
        <v>1</v>
      </c>
      <c r="I83" s="135">
        <f t="shared" si="43"/>
        <v>1394.43</v>
      </c>
      <c r="J83" s="136">
        <f t="shared" si="44"/>
        <v>6.5950819632951321E-3</v>
      </c>
      <c r="K83" s="136">
        <f t="shared" si="45"/>
        <v>0.35310100521766041</v>
      </c>
      <c r="L83" s="136">
        <f t="shared" si="46"/>
        <v>0.42741478596989446</v>
      </c>
      <c r="M83" s="137">
        <f t="shared" si="47"/>
        <v>3.14</v>
      </c>
      <c r="N83" s="138">
        <f t="shared" si="48"/>
        <v>0</v>
      </c>
      <c r="O83" s="138">
        <f t="shared" si="49"/>
        <v>0.28685556105362048</v>
      </c>
      <c r="P83" s="224">
        <f t="shared" si="50"/>
        <v>5</v>
      </c>
      <c r="Q83" s="225">
        <f t="shared" si="51"/>
        <v>0</v>
      </c>
      <c r="R83" s="225">
        <f t="shared" si="52"/>
        <v>4</v>
      </c>
      <c r="T83">
        <v>534</v>
      </c>
      <c r="U83">
        <v>1414</v>
      </c>
      <c r="V83" t="s">
        <v>373</v>
      </c>
      <c r="W83">
        <v>1394.43</v>
      </c>
      <c r="X83">
        <v>394.01600000000002</v>
      </c>
      <c r="Y83">
        <v>3.5390000000000001</v>
      </c>
      <c r="Z83">
        <v>3.14</v>
      </c>
      <c r="AA83">
        <v>140.16914499999999</v>
      </c>
      <c r="AB83">
        <v>0.924427</v>
      </c>
      <c r="AC83">
        <v>49.493865999999997</v>
      </c>
      <c r="AD83" s="1">
        <v>596</v>
      </c>
      <c r="AE83">
        <v>0</v>
      </c>
      <c r="AF83">
        <v>4</v>
      </c>
      <c r="AG83">
        <v>72</v>
      </c>
      <c r="AH83">
        <v>9.9481950000000001</v>
      </c>
      <c r="AI83">
        <v>27</v>
      </c>
      <c r="AJ83">
        <v>0</v>
      </c>
      <c r="AK83">
        <v>5</v>
      </c>
      <c r="AL83">
        <v>2032</v>
      </c>
      <c r="AM83" t="s">
        <v>374</v>
      </c>
      <c r="AN83" t="s">
        <v>745</v>
      </c>
      <c r="AO83">
        <v>1394.43</v>
      </c>
      <c r="AR83" t="s">
        <v>118</v>
      </c>
      <c r="AS83" t="s">
        <v>125</v>
      </c>
      <c r="AT83" t="s">
        <v>264</v>
      </c>
      <c r="AU83" t="s">
        <v>373</v>
      </c>
      <c r="AV83" t="s">
        <v>203</v>
      </c>
      <c r="AW83">
        <v>1</v>
      </c>
      <c r="BB83">
        <v>0.90743589743589748</v>
      </c>
      <c r="BC83" t="s">
        <v>68</v>
      </c>
      <c r="BF83" t="s">
        <v>118</v>
      </c>
      <c r="BG83" t="s">
        <v>125</v>
      </c>
      <c r="BH83" t="s">
        <v>373</v>
      </c>
      <c r="BI83">
        <v>1414</v>
      </c>
      <c r="BJ83">
        <v>1</v>
      </c>
      <c r="BK83" t="s">
        <v>264</v>
      </c>
      <c r="BL83" t="s">
        <v>183</v>
      </c>
      <c r="BM83">
        <v>0.90743589743589748</v>
      </c>
      <c r="BN83" t="s">
        <v>68</v>
      </c>
      <c r="BO83" t="s">
        <v>184</v>
      </c>
      <c r="BP83">
        <v>1394.43</v>
      </c>
    </row>
    <row r="84" spans="1:68" ht="16.5">
      <c r="A84" s="110" t="str">
        <f t="shared" si="36"/>
        <v>해성운수</v>
      </c>
      <c r="B84" s="111" t="str">
        <f t="shared" si="35"/>
        <v>성종수</v>
      </c>
      <c r="C84" s="112" t="str">
        <f t="shared" si="37"/>
        <v>B</v>
      </c>
      <c r="D84" s="113">
        <f t="shared" si="38"/>
        <v>0.90194279667910748</v>
      </c>
      <c r="E84" s="114">
        <f t="shared" si="39"/>
        <v>2536</v>
      </c>
      <c r="F84" s="115" t="str">
        <f t="shared" si="40"/>
        <v>24</v>
      </c>
      <c r="G84" s="116" t="str">
        <f t="shared" si="41"/>
        <v>70바3879</v>
      </c>
      <c r="H84" s="117">
        <f t="shared" si="42"/>
        <v>12</v>
      </c>
      <c r="I84" s="118">
        <f t="shared" si="43"/>
        <v>1707.3840000000002</v>
      </c>
      <c r="J84" s="119">
        <f t="shared" si="44"/>
        <v>1.2069798030929153E-2</v>
      </c>
      <c r="K84" s="119">
        <f t="shared" si="45"/>
        <v>0.38412565226383838</v>
      </c>
      <c r="L84" s="119">
        <f t="shared" si="46"/>
        <v>0.18859260716979892</v>
      </c>
      <c r="M84" s="120">
        <f t="shared" si="47"/>
        <v>14.474</v>
      </c>
      <c r="N84" s="121">
        <f t="shared" si="48"/>
        <v>0.29284566330714124</v>
      </c>
      <c r="O84" s="121">
        <f t="shared" si="49"/>
        <v>16.340788012538479</v>
      </c>
      <c r="P84" s="226">
        <f t="shared" si="50"/>
        <v>4</v>
      </c>
      <c r="Q84" s="227">
        <f t="shared" si="51"/>
        <v>5</v>
      </c>
      <c r="R84" s="227">
        <f t="shared" si="52"/>
        <v>279</v>
      </c>
      <c r="T84">
        <v>534</v>
      </c>
      <c r="U84">
        <v>2536</v>
      </c>
      <c r="V84" t="s">
        <v>375</v>
      </c>
      <c r="W84">
        <v>1707.384</v>
      </c>
      <c r="X84">
        <v>787.56299999999999</v>
      </c>
      <c r="Y84">
        <v>2.1680000000000001</v>
      </c>
      <c r="Z84">
        <v>14.474</v>
      </c>
      <c r="AA84">
        <v>110.879403</v>
      </c>
      <c r="AB84">
        <v>1.338292</v>
      </c>
      <c r="AC84">
        <v>42.591622999999998</v>
      </c>
      <c r="AD84" s="1">
        <v>322</v>
      </c>
      <c r="AE84">
        <v>5</v>
      </c>
      <c r="AF84">
        <v>279</v>
      </c>
      <c r="AG84">
        <v>75</v>
      </c>
      <c r="AH84">
        <v>15.398567</v>
      </c>
      <c r="AI84">
        <v>70.900000000000006</v>
      </c>
      <c r="AJ84">
        <v>0</v>
      </c>
      <c r="AK84">
        <v>4</v>
      </c>
      <c r="AL84">
        <v>862</v>
      </c>
      <c r="AM84" t="s">
        <v>376</v>
      </c>
      <c r="AN84" t="s">
        <v>746</v>
      </c>
      <c r="AO84">
        <v>270.86599999999999</v>
      </c>
      <c r="AR84" t="s">
        <v>118</v>
      </c>
      <c r="AS84" t="s">
        <v>119</v>
      </c>
      <c r="AT84" t="s">
        <v>233</v>
      </c>
      <c r="AU84" t="s">
        <v>375</v>
      </c>
      <c r="AV84" t="s">
        <v>48</v>
      </c>
      <c r="AW84">
        <v>12</v>
      </c>
      <c r="BB84">
        <v>0.90194279667910748</v>
      </c>
      <c r="BC84" t="s">
        <v>68</v>
      </c>
      <c r="BF84" t="s">
        <v>118</v>
      </c>
      <c r="BG84" t="s">
        <v>119</v>
      </c>
      <c r="BH84" t="s">
        <v>375</v>
      </c>
      <c r="BI84">
        <v>2536</v>
      </c>
      <c r="BJ84">
        <v>12</v>
      </c>
      <c r="BK84" t="s">
        <v>233</v>
      </c>
      <c r="BL84" t="s">
        <v>214</v>
      </c>
      <c r="BM84">
        <v>0.90194279667910748</v>
      </c>
      <c r="BN84" t="s">
        <v>68</v>
      </c>
      <c r="BO84" t="s">
        <v>184</v>
      </c>
      <c r="BP84">
        <v>1707.3840000000002</v>
      </c>
    </row>
    <row r="85" spans="1:68" ht="16.5">
      <c r="A85" s="127" t="str">
        <f t="shared" si="36"/>
        <v>해성운수</v>
      </c>
      <c r="B85" s="128" t="str">
        <f t="shared" si="35"/>
        <v>손관규</v>
      </c>
      <c r="C85" s="129" t="str">
        <f t="shared" si="37"/>
        <v>D</v>
      </c>
      <c r="D85" s="130">
        <f t="shared" si="38"/>
        <v>0.84796855422462203</v>
      </c>
      <c r="E85" s="131">
        <f t="shared" si="39"/>
        <v>5456</v>
      </c>
      <c r="F85" s="132" t="str">
        <f t="shared" si="40"/>
        <v>564</v>
      </c>
      <c r="G85" s="133" t="str">
        <f t="shared" si="41"/>
        <v>71바7078</v>
      </c>
      <c r="H85" s="134">
        <f t="shared" si="42"/>
        <v>2</v>
      </c>
      <c r="I85" s="135">
        <f t="shared" si="43"/>
        <v>1691.3059999999998</v>
      </c>
      <c r="J85" s="136">
        <f t="shared" si="44"/>
        <v>1.8805420405276795E-2</v>
      </c>
      <c r="K85" s="136">
        <f t="shared" si="45"/>
        <v>0.46167186096145746</v>
      </c>
      <c r="L85" s="136">
        <f t="shared" si="46"/>
        <v>0.45231318283030986</v>
      </c>
      <c r="M85" s="137">
        <f t="shared" si="47"/>
        <v>4.149</v>
      </c>
      <c r="N85" s="138">
        <f t="shared" si="48"/>
        <v>13.007699375512178</v>
      </c>
      <c r="O85" s="138">
        <f t="shared" si="49"/>
        <v>3.3701766563827005</v>
      </c>
      <c r="P85" s="224">
        <f t="shared" si="50"/>
        <v>100</v>
      </c>
      <c r="Q85" s="225">
        <f t="shared" si="51"/>
        <v>220</v>
      </c>
      <c r="R85" s="225">
        <f t="shared" si="52"/>
        <v>57</v>
      </c>
      <c r="T85">
        <v>534</v>
      </c>
      <c r="U85">
        <v>5456</v>
      </c>
      <c r="V85" t="s">
        <v>747</v>
      </c>
      <c r="W85">
        <v>1691.306</v>
      </c>
      <c r="X85">
        <v>475.43799999999999</v>
      </c>
      <c r="Y85">
        <v>3.5569999999999999</v>
      </c>
      <c r="Z85">
        <v>4.149</v>
      </c>
      <c r="AA85">
        <v>180.456322</v>
      </c>
      <c r="AB85">
        <v>3.3935569999999999</v>
      </c>
      <c r="AC85">
        <v>83.311605999999998</v>
      </c>
      <c r="AD85" s="1">
        <v>765</v>
      </c>
      <c r="AE85">
        <v>220</v>
      </c>
      <c r="AF85">
        <v>57</v>
      </c>
      <c r="AG85">
        <v>82</v>
      </c>
      <c r="AH85">
        <v>9.3723840000000003</v>
      </c>
      <c r="AI85">
        <v>154.6</v>
      </c>
      <c r="AJ85">
        <v>0</v>
      </c>
      <c r="AK85">
        <v>100</v>
      </c>
      <c r="AL85">
        <v>26563</v>
      </c>
      <c r="AM85" t="s">
        <v>748</v>
      </c>
      <c r="AN85" t="s">
        <v>749</v>
      </c>
      <c r="AO85">
        <v>1635.1769999999999</v>
      </c>
      <c r="AR85" t="s">
        <v>118</v>
      </c>
      <c r="AS85" t="s">
        <v>124</v>
      </c>
      <c r="AT85" t="s">
        <v>263</v>
      </c>
      <c r="AU85" t="s">
        <v>747</v>
      </c>
      <c r="AV85" t="s">
        <v>203</v>
      </c>
      <c r="AW85">
        <v>2</v>
      </c>
      <c r="BB85">
        <v>0.84796855422462203</v>
      </c>
      <c r="BC85" t="s">
        <v>67</v>
      </c>
      <c r="BF85" t="s">
        <v>118</v>
      </c>
      <c r="BG85" t="s">
        <v>124</v>
      </c>
      <c r="BH85" t="s">
        <v>747</v>
      </c>
      <c r="BI85">
        <v>5456</v>
      </c>
      <c r="BJ85">
        <v>2</v>
      </c>
      <c r="BK85" t="s">
        <v>263</v>
      </c>
      <c r="BL85" t="s">
        <v>260</v>
      </c>
      <c r="BM85">
        <v>0.84796855422462203</v>
      </c>
      <c r="BN85" t="s">
        <v>67</v>
      </c>
      <c r="BO85" t="s">
        <v>188</v>
      </c>
      <c r="BP85">
        <v>1691.3059999999998</v>
      </c>
    </row>
    <row r="86" spans="1:68" ht="16.5">
      <c r="A86" s="110" t="str">
        <f t="shared" si="36"/>
        <v>해성운수</v>
      </c>
      <c r="B86" s="111" t="str">
        <f t="shared" si="35"/>
        <v>송진영</v>
      </c>
      <c r="C86" s="112" t="str">
        <f t="shared" si="37"/>
        <v>D</v>
      </c>
      <c r="D86" s="113">
        <f t="shared" si="38"/>
        <v>0.80925562399085504</v>
      </c>
      <c r="E86" s="114">
        <f t="shared" si="39"/>
        <v>9915</v>
      </c>
      <c r="F86" s="115" t="str">
        <f t="shared" si="40"/>
        <v>560</v>
      </c>
      <c r="G86" s="116" t="str">
        <f t="shared" si="41"/>
        <v>71바6854</v>
      </c>
      <c r="H86" s="117">
        <f t="shared" si="42"/>
        <v>2</v>
      </c>
      <c r="I86" s="118">
        <f t="shared" si="43"/>
        <v>1324.665</v>
      </c>
      <c r="J86" s="119">
        <f t="shared" si="44"/>
        <v>2.8574066422022985E-2</v>
      </c>
      <c r="K86" s="119">
        <f t="shared" si="45"/>
        <v>0.4553989124556912</v>
      </c>
      <c r="L86" s="119">
        <f t="shared" si="46"/>
        <v>0.21061928865033802</v>
      </c>
      <c r="M86" s="120">
        <f t="shared" si="47"/>
        <v>6.8490000000000002</v>
      </c>
      <c r="N86" s="121">
        <f t="shared" si="48"/>
        <v>0</v>
      </c>
      <c r="O86" s="121">
        <f t="shared" si="49"/>
        <v>5.0578825589866119</v>
      </c>
      <c r="P86" s="226">
        <f t="shared" si="50"/>
        <v>223</v>
      </c>
      <c r="Q86" s="227">
        <f t="shared" si="51"/>
        <v>0</v>
      </c>
      <c r="R86" s="227">
        <f t="shared" si="52"/>
        <v>67</v>
      </c>
      <c r="T86">
        <v>534</v>
      </c>
      <c r="U86">
        <v>9915</v>
      </c>
      <c r="V86" t="s">
        <v>377</v>
      </c>
      <c r="W86">
        <v>1324.665</v>
      </c>
      <c r="X86">
        <v>629.553</v>
      </c>
      <c r="Y86">
        <v>2.1040000000000001</v>
      </c>
      <c r="Z86">
        <v>6.8490000000000002</v>
      </c>
      <c r="AA86">
        <v>153.28497300000001</v>
      </c>
      <c r="AB86">
        <v>4.379975</v>
      </c>
      <c r="AC86">
        <v>69.805809999999994</v>
      </c>
      <c r="AD86" s="1">
        <v>279</v>
      </c>
      <c r="AE86">
        <v>0</v>
      </c>
      <c r="AF86">
        <v>67</v>
      </c>
      <c r="AG86">
        <v>79</v>
      </c>
      <c r="AH86">
        <v>8.641845</v>
      </c>
      <c r="AI86">
        <v>71.599999999999994</v>
      </c>
      <c r="AJ86">
        <v>0</v>
      </c>
      <c r="AK86">
        <v>223</v>
      </c>
      <c r="AL86">
        <v>48390</v>
      </c>
      <c r="AM86" t="s">
        <v>378</v>
      </c>
      <c r="AN86" t="s">
        <v>750</v>
      </c>
      <c r="AO86">
        <v>1239.0619999999999</v>
      </c>
      <c r="AR86" t="s">
        <v>118</v>
      </c>
      <c r="AS86" t="s">
        <v>123</v>
      </c>
      <c r="AT86" t="s">
        <v>258</v>
      </c>
      <c r="AU86" t="s">
        <v>377</v>
      </c>
      <c r="AV86" t="s">
        <v>48</v>
      </c>
      <c r="AW86">
        <v>2</v>
      </c>
      <c r="BB86">
        <v>0.80925562399085504</v>
      </c>
      <c r="BC86" t="s">
        <v>67</v>
      </c>
      <c r="BF86" t="s">
        <v>118</v>
      </c>
      <c r="BG86" s="5" t="s">
        <v>123</v>
      </c>
      <c r="BH86" t="s">
        <v>377</v>
      </c>
      <c r="BI86">
        <v>9915</v>
      </c>
      <c r="BJ86">
        <v>2</v>
      </c>
      <c r="BK86" t="s">
        <v>258</v>
      </c>
      <c r="BL86" t="s">
        <v>254</v>
      </c>
      <c r="BM86">
        <v>0.80925562399085504</v>
      </c>
      <c r="BN86" t="s">
        <v>67</v>
      </c>
      <c r="BO86" t="s">
        <v>188</v>
      </c>
      <c r="BP86">
        <v>1324.665</v>
      </c>
    </row>
    <row r="87" spans="1:68" ht="16.5">
      <c r="A87" s="127" t="str">
        <f t="shared" si="36"/>
        <v>해성운수</v>
      </c>
      <c r="B87" s="128" t="str">
        <f t="shared" si="35"/>
        <v>신경호</v>
      </c>
      <c r="C87" s="129" t="str">
        <f t="shared" si="37"/>
        <v>B</v>
      </c>
      <c r="D87" s="130">
        <f t="shared" si="38"/>
        <v>0.93625115984022744</v>
      </c>
      <c r="E87" s="131">
        <f t="shared" si="39"/>
        <v>6897</v>
      </c>
      <c r="F87" s="132" t="str">
        <f t="shared" si="40"/>
        <v>514-1</v>
      </c>
      <c r="G87" s="133" t="str">
        <f t="shared" si="41"/>
        <v>74사1071</v>
      </c>
      <c r="H87" s="134">
        <f t="shared" si="42"/>
        <v>4</v>
      </c>
      <c r="I87" s="135">
        <f t="shared" si="43"/>
        <v>1389.046</v>
      </c>
      <c r="J87" s="136">
        <f t="shared" si="44"/>
        <v>7.4950527949921844E-3</v>
      </c>
      <c r="K87" s="136">
        <f t="shared" si="45"/>
        <v>0.39088280308775331</v>
      </c>
      <c r="L87" s="136">
        <f t="shared" si="46"/>
        <v>0.26852962392894114</v>
      </c>
      <c r="M87" s="137">
        <f t="shared" si="47"/>
        <v>10.504</v>
      </c>
      <c r="N87" s="138">
        <f t="shared" si="48"/>
        <v>7.1991856281217473E-2</v>
      </c>
      <c r="O87" s="138">
        <f t="shared" si="49"/>
        <v>1.7997964070304366</v>
      </c>
      <c r="P87" s="224">
        <f t="shared" si="50"/>
        <v>6</v>
      </c>
      <c r="Q87" s="225">
        <f t="shared" si="51"/>
        <v>1</v>
      </c>
      <c r="R87" s="225">
        <f t="shared" si="52"/>
        <v>25</v>
      </c>
      <c r="T87">
        <v>534</v>
      </c>
      <c r="U87">
        <v>6897</v>
      </c>
      <c r="V87" t="s">
        <v>379</v>
      </c>
      <c r="W87">
        <v>1389.046</v>
      </c>
      <c r="X87">
        <v>536.62800000000004</v>
      </c>
      <c r="Y87">
        <v>2.5880000000000001</v>
      </c>
      <c r="Z87">
        <v>10.504</v>
      </c>
      <c r="AA87">
        <v>108.17522200000001</v>
      </c>
      <c r="AB87">
        <v>0.81077900000000003</v>
      </c>
      <c r="AC87">
        <v>42.283833999999999</v>
      </c>
      <c r="AD87" s="1">
        <v>373</v>
      </c>
      <c r="AE87">
        <v>1</v>
      </c>
      <c r="AF87">
        <v>25</v>
      </c>
      <c r="AG87">
        <v>74</v>
      </c>
      <c r="AH87">
        <v>12.840703</v>
      </c>
      <c r="AI87">
        <v>12.7</v>
      </c>
      <c r="AJ87">
        <v>0</v>
      </c>
      <c r="AK87">
        <v>6</v>
      </c>
      <c r="AL87">
        <v>390</v>
      </c>
      <c r="AM87" t="s">
        <v>380</v>
      </c>
      <c r="AN87" t="s">
        <v>751</v>
      </c>
      <c r="AO87">
        <v>1071.913</v>
      </c>
      <c r="AR87" t="s">
        <v>118</v>
      </c>
      <c r="AS87" t="s">
        <v>120</v>
      </c>
      <c r="AT87" t="s">
        <v>247</v>
      </c>
      <c r="AU87" t="s">
        <v>379</v>
      </c>
      <c r="AV87" t="s">
        <v>48</v>
      </c>
      <c r="AW87">
        <v>4</v>
      </c>
      <c r="BB87">
        <v>0.93625115984022744</v>
      </c>
      <c r="BC87" t="s">
        <v>68</v>
      </c>
      <c r="BF87" t="s">
        <v>118</v>
      </c>
      <c r="BG87" t="s">
        <v>120</v>
      </c>
      <c r="BH87" t="s">
        <v>379</v>
      </c>
      <c r="BI87">
        <v>6897</v>
      </c>
      <c r="BJ87">
        <v>4</v>
      </c>
      <c r="BK87" t="s">
        <v>247</v>
      </c>
      <c r="BL87" t="s">
        <v>240</v>
      </c>
      <c r="BM87">
        <v>0.93625115984022744</v>
      </c>
      <c r="BN87" t="s">
        <v>68</v>
      </c>
      <c r="BO87" t="s">
        <v>184</v>
      </c>
      <c r="BP87">
        <v>1389.046</v>
      </c>
    </row>
    <row r="88" spans="1:68" ht="16.5">
      <c r="A88" s="110" t="str">
        <f t="shared" si="36"/>
        <v>해성운수</v>
      </c>
      <c r="B88" s="111" t="str">
        <f t="shared" si="35"/>
        <v>신대중</v>
      </c>
      <c r="C88" s="112" t="str">
        <f t="shared" si="37"/>
        <v>F</v>
      </c>
      <c r="D88" s="113">
        <f t="shared" si="38"/>
        <v>0.721607142857143</v>
      </c>
      <c r="E88" s="114">
        <f t="shared" si="39"/>
        <v>6686</v>
      </c>
      <c r="F88" s="115" t="str">
        <f t="shared" si="40"/>
        <v>579</v>
      </c>
      <c r="G88" s="116" t="str">
        <f t="shared" si="41"/>
        <v>71바5813</v>
      </c>
      <c r="H88" s="117">
        <f t="shared" si="42"/>
        <v>1</v>
      </c>
      <c r="I88" s="118">
        <f t="shared" si="43"/>
        <v>1656.0509999999999</v>
      </c>
      <c r="J88" s="119">
        <f t="shared" si="44"/>
        <v>3.8609278847639456E-2</v>
      </c>
      <c r="K88" s="119">
        <f t="shared" si="45"/>
        <v>0.41848658171082292</v>
      </c>
      <c r="L88" s="119">
        <f t="shared" si="46"/>
        <v>0.44805383409085831</v>
      </c>
      <c r="M88" s="120">
        <f t="shared" si="47"/>
        <v>5.8330000000000002</v>
      </c>
      <c r="N88" s="121">
        <f t="shared" si="48"/>
        <v>0.30192306879437891</v>
      </c>
      <c r="O88" s="121">
        <f t="shared" si="49"/>
        <v>2.0530768678017766</v>
      </c>
      <c r="P88" s="226">
        <f t="shared" si="50"/>
        <v>66</v>
      </c>
      <c r="Q88" s="227">
        <f t="shared" si="51"/>
        <v>5</v>
      </c>
      <c r="R88" s="227">
        <f t="shared" si="52"/>
        <v>34</v>
      </c>
      <c r="T88">
        <v>534</v>
      </c>
      <c r="U88">
        <v>6686</v>
      </c>
      <c r="V88" t="s">
        <v>752</v>
      </c>
      <c r="W88">
        <v>1656.0509999999999</v>
      </c>
      <c r="X88">
        <v>409.84800000000001</v>
      </c>
      <c r="Y88">
        <v>4.0410000000000004</v>
      </c>
      <c r="Z88">
        <v>5.8330000000000002</v>
      </c>
      <c r="AA88">
        <v>164.494629</v>
      </c>
      <c r="AB88">
        <v>6.351019</v>
      </c>
      <c r="AC88">
        <v>68.838795000000005</v>
      </c>
      <c r="AD88" s="1">
        <v>742</v>
      </c>
      <c r="AE88">
        <v>5</v>
      </c>
      <c r="AF88">
        <v>34</v>
      </c>
      <c r="AG88">
        <v>76</v>
      </c>
      <c r="AH88">
        <v>10.067508</v>
      </c>
      <c r="AI88">
        <v>189.2</v>
      </c>
      <c r="AJ88">
        <v>0</v>
      </c>
      <c r="AK88">
        <v>66</v>
      </c>
      <c r="AL88">
        <v>40961</v>
      </c>
      <c r="AM88" t="s">
        <v>753</v>
      </c>
      <c r="AN88" t="s">
        <v>754</v>
      </c>
      <c r="AO88">
        <v>1656.0509999999999</v>
      </c>
      <c r="AR88" t="s">
        <v>118</v>
      </c>
      <c r="AS88" t="s">
        <v>127</v>
      </c>
      <c r="AT88" t="s">
        <v>270</v>
      </c>
      <c r="AU88" t="s">
        <v>752</v>
      </c>
      <c r="AV88" t="s">
        <v>203</v>
      </c>
      <c r="AW88">
        <v>1</v>
      </c>
      <c r="BB88">
        <v>0.721607142857143</v>
      </c>
      <c r="BC88" t="s">
        <v>70</v>
      </c>
      <c r="BF88" t="s">
        <v>118</v>
      </c>
      <c r="BG88" s="5" t="s">
        <v>127</v>
      </c>
      <c r="BH88" t="s">
        <v>752</v>
      </c>
      <c r="BI88">
        <v>6686</v>
      </c>
      <c r="BJ88">
        <v>1</v>
      </c>
      <c r="BK88" t="s">
        <v>270</v>
      </c>
      <c r="BL88" t="s">
        <v>183</v>
      </c>
      <c r="BM88">
        <v>0.721607142857143</v>
      </c>
      <c r="BN88" t="s">
        <v>70</v>
      </c>
      <c r="BO88" t="s">
        <v>201</v>
      </c>
      <c r="BP88">
        <v>1656.0509999999999</v>
      </c>
    </row>
    <row r="89" spans="1:68" ht="16.5">
      <c r="A89" s="127" t="str">
        <f t="shared" si="36"/>
        <v>해성운수</v>
      </c>
      <c r="B89" s="128" t="str">
        <f t="shared" si="35"/>
        <v>신상현</v>
      </c>
      <c r="C89" s="129" t="str">
        <f t="shared" si="37"/>
        <v>D</v>
      </c>
      <c r="D89" s="130">
        <f t="shared" si="38"/>
        <v>0.81531208109997677</v>
      </c>
      <c r="E89" s="131">
        <f t="shared" si="39"/>
        <v>8894</v>
      </c>
      <c r="F89" s="132" t="str">
        <f t="shared" si="40"/>
        <v>514-1</v>
      </c>
      <c r="G89" s="133" t="str">
        <f t="shared" si="41"/>
        <v>71바5768</v>
      </c>
      <c r="H89" s="134">
        <f t="shared" si="42"/>
        <v>3</v>
      </c>
      <c r="I89" s="135">
        <f t="shared" si="43"/>
        <v>1532.5</v>
      </c>
      <c r="J89" s="136">
        <f t="shared" si="44"/>
        <v>1.4340442513503486E-2</v>
      </c>
      <c r="K89" s="136">
        <f t="shared" si="45"/>
        <v>0.4025854003148423</v>
      </c>
      <c r="L89" s="136">
        <f t="shared" si="46"/>
        <v>0.31190864600326262</v>
      </c>
      <c r="M89" s="137">
        <f t="shared" si="47"/>
        <v>11.458</v>
      </c>
      <c r="N89" s="138">
        <f t="shared" si="48"/>
        <v>0</v>
      </c>
      <c r="O89" s="138">
        <f t="shared" si="49"/>
        <v>4.5676998368678632</v>
      </c>
      <c r="P89" s="224">
        <f t="shared" si="50"/>
        <v>23</v>
      </c>
      <c r="Q89" s="225">
        <f t="shared" si="51"/>
        <v>0</v>
      </c>
      <c r="R89" s="225">
        <f t="shared" si="52"/>
        <v>70</v>
      </c>
      <c r="T89">
        <v>534</v>
      </c>
      <c r="U89">
        <v>8894</v>
      </c>
      <c r="V89" t="s">
        <v>381</v>
      </c>
      <c r="W89">
        <v>1532.5</v>
      </c>
      <c r="X89">
        <v>673.68</v>
      </c>
      <c r="Y89">
        <v>2.2749999999999999</v>
      </c>
      <c r="Z89">
        <v>11.458</v>
      </c>
      <c r="AA89">
        <v>122.08716699999999</v>
      </c>
      <c r="AB89">
        <v>1.7507839999999999</v>
      </c>
      <c r="AC89">
        <v>49.150511000000002</v>
      </c>
      <c r="AD89" s="1">
        <v>478</v>
      </c>
      <c r="AE89">
        <v>0</v>
      </c>
      <c r="AF89">
        <v>70</v>
      </c>
      <c r="AG89">
        <v>82</v>
      </c>
      <c r="AH89">
        <v>12.552505999999999</v>
      </c>
      <c r="AI89">
        <v>131.19999999999999</v>
      </c>
      <c r="AJ89">
        <v>0</v>
      </c>
      <c r="AK89">
        <v>23</v>
      </c>
      <c r="AL89">
        <v>3916</v>
      </c>
      <c r="AM89" t="s">
        <v>382</v>
      </c>
      <c r="AN89" t="s">
        <v>755</v>
      </c>
      <c r="AO89">
        <v>1317.0820000000001</v>
      </c>
      <c r="AR89" t="s">
        <v>118</v>
      </c>
      <c r="AS89" t="s">
        <v>120</v>
      </c>
      <c r="AT89" t="s">
        <v>245</v>
      </c>
      <c r="AU89" t="s">
        <v>381</v>
      </c>
      <c r="AV89" t="s">
        <v>48</v>
      </c>
      <c r="AW89">
        <v>3</v>
      </c>
      <c r="BB89">
        <v>0.81531208109997677</v>
      </c>
      <c r="BC89" t="s">
        <v>67</v>
      </c>
      <c r="BF89" t="s">
        <v>118</v>
      </c>
      <c r="BG89" t="s">
        <v>120</v>
      </c>
      <c r="BH89" t="s">
        <v>381</v>
      </c>
      <c r="BI89">
        <v>8894</v>
      </c>
      <c r="BJ89">
        <v>3</v>
      </c>
      <c r="BK89" t="s">
        <v>245</v>
      </c>
      <c r="BL89" t="s">
        <v>246</v>
      </c>
      <c r="BM89">
        <v>0.81531208109997677</v>
      </c>
      <c r="BN89" t="s">
        <v>67</v>
      </c>
      <c r="BO89" t="s">
        <v>188</v>
      </c>
      <c r="BP89">
        <v>1532.5</v>
      </c>
    </row>
    <row r="90" spans="1:68" ht="16.5">
      <c r="A90" s="110" t="str">
        <f t="shared" si="36"/>
        <v>해성운수</v>
      </c>
      <c r="B90" s="111" t="str">
        <f t="shared" si="35"/>
        <v>신유재</v>
      </c>
      <c r="C90" s="112" t="str">
        <f t="shared" si="37"/>
        <v>A</v>
      </c>
      <c r="D90" s="113">
        <f t="shared" si="38"/>
        <v>0.95226630822443148</v>
      </c>
      <c r="E90" s="114">
        <f t="shared" si="39"/>
        <v>8421</v>
      </c>
      <c r="F90" s="115" t="str">
        <f t="shared" si="40"/>
        <v>24</v>
      </c>
      <c r="G90" s="116" t="str">
        <f t="shared" si="41"/>
        <v>70바3863</v>
      </c>
      <c r="H90" s="117">
        <f t="shared" si="42"/>
        <v>3</v>
      </c>
      <c r="I90" s="118">
        <f t="shared" si="43"/>
        <v>2035.155</v>
      </c>
      <c r="J90" s="119">
        <f t="shared" si="44"/>
        <v>2.0012662574314371E-3</v>
      </c>
      <c r="K90" s="119">
        <f t="shared" si="45"/>
        <v>0.38227172192416586</v>
      </c>
      <c r="L90" s="119">
        <f t="shared" si="46"/>
        <v>0.27909422132466571</v>
      </c>
      <c r="M90" s="120">
        <f t="shared" si="47"/>
        <v>15.148</v>
      </c>
      <c r="N90" s="121">
        <f t="shared" si="48"/>
        <v>0.68790829199741543</v>
      </c>
      <c r="O90" s="121">
        <f t="shared" si="49"/>
        <v>5.2084484965518598</v>
      </c>
      <c r="P90" s="226">
        <f t="shared" si="50"/>
        <v>3</v>
      </c>
      <c r="Q90" s="227">
        <f t="shared" si="51"/>
        <v>14</v>
      </c>
      <c r="R90" s="227">
        <f t="shared" si="52"/>
        <v>106</v>
      </c>
      <c r="T90">
        <v>534</v>
      </c>
      <c r="U90">
        <v>8421</v>
      </c>
      <c r="V90" t="s">
        <v>383</v>
      </c>
      <c r="W90">
        <v>2035.155</v>
      </c>
      <c r="X90">
        <v>924.36099999999999</v>
      </c>
      <c r="Y90">
        <v>2.202</v>
      </c>
      <c r="Z90">
        <v>15.148</v>
      </c>
      <c r="AA90">
        <v>129.07328000000001</v>
      </c>
      <c r="AB90">
        <v>0.25830999999999998</v>
      </c>
      <c r="AC90">
        <v>49.341065</v>
      </c>
      <c r="AD90" s="1">
        <v>568</v>
      </c>
      <c r="AE90">
        <v>14</v>
      </c>
      <c r="AF90">
        <v>106</v>
      </c>
      <c r="AG90">
        <v>80</v>
      </c>
      <c r="AH90">
        <v>15.767438</v>
      </c>
      <c r="AI90">
        <v>201.9</v>
      </c>
      <c r="AJ90">
        <v>0</v>
      </c>
      <c r="AK90">
        <v>3</v>
      </c>
      <c r="AL90">
        <v>1668</v>
      </c>
      <c r="AM90" t="s">
        <v>384</v>
      </c>
      <c r="AN90" t="s">
        <v>756</v>
      </c>
      <c r="AO90">
        <v>1772.021</v>
      </c>
      <c r="AR90" t="s">
        <v>118</v>
      </c>
      <c r="AS90" t="s">
        <v>119</v>
      </c>
      <c r="AT90" t="s">
        <v>220</v>
      </c>
      <c r="AU90" t="s">
        <v>383</v>
      </c>
      <c r="AV90" t="s">
        <v>48</v>
      </c>
      <c r="AW90">
        <v>3</v>
      </c>
      <c r="BB90">
        <v>0.95226630822443148</v>
      </c>
      <c r="BC90" t="s">
        <v>66</v>
      </c>
      <c r="BF90" t="s">
        <v>118</v>
      </c>
      <c r="BG90" t="s">
        <v>119</v>
      </c>
      <c r="BH90" t="s">
        <v>383</v>
      </c>
      <c r="BI90">
        <v>8421</v>
      </c>
      <c r="BJ90">
        <v>3</v>
      </c>
      <c r="BK90" t="s">
        <v>220</v>
      </c>
      <c r="BL90" t="s">
        <v>236</v>
      </c>
      <c r="BM90">
        <v>0.95226630822443148</v>
      </c>
      <c r="BN90" t="s">
        <v>66</v>
      </c>
      <c r="BO90" t="s">
        <v>187</v>
      </c>
      <c r="BP90">
        <v>2035.155</v>
      </c>
    </row>
    <row r="91" spans="1:68" ht="16.5">
      <c r="A91" s="127" t="str">
        <f t="shared" si="36"/>
        <v>해성운수</v>
      </c>
      <c r="B91" s="128" t="str">
        <f t="shared" si="35"/>
        <v>심길섭</v>
      </c>
      <c r="C91" s="129" t="str">
        <f t="shared" si="37"/>
        <v>S</v>
      </c>
      <c r="D91" s="130">
        <f t="shared" si="38"/>
        <v>1.1066898177077655</v>
      </c>
      <c r="E91" s="131">
        <f t="shared" si="39"/>
        <v>6165</v>
      </c>
      <c r="F91" s="132" t="str">
        <f t="shared" si="40"/>
        <v>24</v>
      </c>
      <c r="G91" s="133" t="str">
        <f t="shared" si="41"/>
        <v>70바3893</v>
      </c>
      <c r="H91" s="134">
        <f t="shared" si="42"/>
        <v>2</v>
      </c>
      <c r="I91" s="135">
        <f t="shared" si="43"/>
        <v>2194.9189999999999</v>
      </c>
      <c r="J91" s="136">
        <f t="shared" si="44"/>
        <v>1.0880713789282244E-2</v>
      </c>
      <c r="K91" s="136">
        <f t="shared" si="45"/>
        <v>0.3601197110128786</v>
      </c>
      <c r="L91" s="136">
        <f t="shared" si="46"/>
        <v>0.14943603841417383</v>
      </c>
      <c r="M91" s="137">
        <f t="shared" si="47"/>
        <v>8.0760000000000005</v>
      </c>
      <c r="N91" s="138">
        <f t="shared" si="48"/>
        <v>0.18223907123679736</v>
      </c>
      <c r="O91" s="138">
        <f t="shared" si="49"/>
        <v>4.4648572453015349</v>
      </c>
      <c r="P91" s="224">
        <f t="shared" si="50"/>
        <v>2</v>
      </c>
      <c r="Q91" s="225">
        <f t="shared" si="51"/>
        <v>4</v>
      </c>
      <c r="R91" s="225">
        <f t="shared" si="52"/>
        <v>98</v>
      </c>
      <c r="T91">
        <v>534</v>
      </c>
      <c r="U91">
        <v>6165</v>
      </c>
      <c r="V91" t="s">
        <v>385</v>
      </c>
      <c r="W91">
        <v>2194.9189999999999</v>
      </c>
      <c r="X91">
        <v>858.16899999999998</v>
      </c>
      <c r="Y91">
        <v>2.5579999999999998</v>
      </c>
      <c r="Z91">
        <v>8.0760000000000005</v>
      </c>
      <c r="AA91">
        <v>147.96299500000001</v>
      </c>
      <c r="AB91">
        <v>1.6099429999999999</v>
      </c>
      <c r="AC91">
        <v>53.284390999999999</v>
      </c>
      <c r="AD91" s="1">
        <v>328</v>
      </c>
      <c r="AE91">
        <v>4</v>
      </c>
      <c r="AF91">
        <v>98</v>
      </c>
      <c r="AG91">
        <v>69</v>
      </c>
      <c r="AH91">
        <v>14.834242</v>
      </c>
      <c r="AI91">
        <v>68.3</v>
      </c>
      <c r="AJ91">
        <v>0</v>
      </c>
      <c r="AK91">
        <v>2</v>
      </c>
      <c r="AL91">
        <v>887</v>
      </c>
      <c r="AM91" t="s">
        <v>386</v>
      </c>
      <c r="AN91" t="s">
        <v>757</v>
      </c>
      <c r="AO91">
        <v>2098.4209999999998</v>
      </c>
      <c r="AR91" t="s">
        <v>118</v>
      </c>
      <c r="AS91" t="s">
        <v>119</v>
      </c>
      <c r="AT91" t="s">
        <v>237</v>
      </c>
      <c r="AU91" t="s">
        <v>385</v>
      </c>
      <c r="AV91" t="s">
        <v>48</v>
      </c>
      <c r="AW91">
        <v>2</v>
      </c>
      <c r="BB91">
        <v>1.1066898177077655</v>
      </c>
      <c r="BC91" t="s">
        <v>71</v>
      </c>
      <c r="BF91" t="s">
        <v>118</v>
      </c>
      <c r="BG91" t="s">
        <v>119</v>
      </c>
      <c r="BH91" t="s">
        <v>385</v>
      </c>
      <c r="BI91">
        <v>6165</v>
      </c>
      <c r="BJ91">
        <v>2</v>
      </c>
      <c r="BK91" t="s">
        <v>237</v>
      </c>
      <c r="BL91" t="s">
        <v>212</v>
      </c>
      <c r="BM91">
        <v>1.1066898177077655</v>
      </c>
      <c r="BN91" t="s">
        <v>71</v>
      </c>
      <c r="BO91" t="s">
        <v>185</v>
      </c>
      <c r="BP91">
        <v>2194.9189999999999</v>
      </c>
    </row>
    <row r="92" spans="1:68" ht="16.5">
      <c r="A92" s="110" t="str">
        <f t="shared" si="36"/>
        <v>해성운수</v>
      </c>
      <c r="B92" s="111" t="str">
        <f t="shared" si="35"/>
        <v>심웅섭</v>
      </c>
      <c r="C92" s="112" t="str">
        <f t="shared" si="37"/>
        <v>F</v>
      </c>
      <c r="D92" s="113">
        <f t="shared" si="38"/>
        <v>0.78121322892277201</v>
      </c>
      <c r="E92" s="114">
        <f t="shared" si="39"/>
        <v>288</v>
      </c>
      <c r="F92" s="115" t="str">
        <f t="shared" si="40"/>
        <v>579</v>
      </c>
      <c r="G92" s="116" t="str">
        <f t="shared" si="41"/>
        <v>71바5813</v>
      </c>
      <c r="H92" s="117">
        <f t="shared" si="42"/>
        <v>6</v>
      </c>
      <c r="I92" s="118">
        <f t="shared" si="43"/>
        <v>1530.7979999999998</v>
      </c>
      <c r="J92" s="119">
        <f t="shared" si="44"/>
        <v>1.0944024516134904E-2</v>
      </c>
      <c r="K92" s="119">
        <f t="shared" si="45"/>
        <v>0.44006236717864666</v>
      </c>
      <c r="L92" s="119">
        <f t="shared" si="46"/>
        <v>0.55395943814925297</v>
      </c>
      <c r="M92" s="120">
        <f t="shared" si="47"/>
        <v>5.0410000000000004</v>
      </c>
      <c r="N92" s="121">
        <f t="shared" si="48"/>
        <v>0.1298758646485689</v>
      </c>
      <c r="O92" s="121">
        <f t="shared" si="49"/>
        <v>1.4286345111342578</v>
      </c>
      <c r="P92" s="226">
        <f t="shared" si="50"/>
        <v>43</v>
      </c>
      <c r="Q92" s="227">
        <f t="shared" si="51"/>
        <v>2</v>
      </c>
      <c r="R92" s="227">
        <f t="shared" si="52"/>
        <v>22</v>
      </c>
      <c r="T92">
        <v>534</v>
      </c>
      <c r="U92">
        <v>288</v>
      </c>
      <c r="V92" t="s">
        <v>586</v>
      </c>
      <c r="W92">
        <v>1539.932</v>
      </c>
      <c r="X92">
        <v>351.73500000000001</v>
      </c>
      <c r="Y92">
        <v>4.3780000000000001</v>
      </c>
      <c r="Z92">
        <v>5.0410000000000004</v>
      </c>
      <c r="AA92">
        <v>145.05385999999999</v>
      </c>
      <c r="AB92">
        <v>1.5874729999999999</v>
      </c>
      <c r="AC92">
        <v>63.832745000000003</v>
      </c>
      <c r="AD92" s="1">
        <v>848</v>
      </c>
      <c r="AE92">
        <v>2</v>
      </c>
      <c r="AF92">
        <v>22</v>
      </c>
      <c r="AG92">
        <v>74</v>
      </c>
      <c r="AH92">
        <v>10.616277</v>
      </c>
      <c r="AI92">
        <v>78</v>
      </c>
      <c r="AJ92">
        <v>0</v>
      </c>
      <c r="AK92">
        <v>43</v>
      </c>
      <c r="AL92">
        <v>26098</v>
      </c>
      <c r="AM92" t="s">
        <v>587</v>
      </c>
      <c r="AN92" t="s">
        <v>758</v>
      </c>
      <c r="AO92">
        <v>572.72</v>
      </c>
      <c r="AR92" t="s">
        <v>118</v>
      </c>
      <c r="AS92" t="s">
        <v>127</v>
      </c>
      <c r="AT92" t="s">
        <v>270</v>
      </c>
      <c r="AU92" t="s">
        <v>586</v>
      </c>
      <c r="AV92" t="s">
        <v>203</v>
      </c>
      <c r="AW92">
        <v>6</v>
      </c>
      <c r="BB92">
        <v>0.78121322892277201</v>
      </c>
      <c r="BC92" t="s">
        <v>70</v>
      </c>
      <c r="BF92" t="s">
        <v>118</v>
      </c>
      <c r="BG92" s="5" t="s">
        <v>127</v>
      </c>
      <c r="BH92" t="s">
        <v>586</v>
      </c>
      <c r="BI92">
        <v>288</v>
      </c>
      <c r="BJ92">
        <v>6</v>
      </c>
      <c r="BK92" t="s">
        <v>270</v>
      </c>
      <c r="BL92" t="s">
        <v>269</v>
      </c>
      <c r="BM92">
        <v>0.78121322892277201</v>
      </c>
      <c r="BN92" t="s">
        <v>70</v>
      </c>
      <c r="BO92" t="s">
        <v>201</v>
      </c>
      <c r="BP92">
        <v>1530.7979999999998</v>
      </c>
    </row>
    <row r="93" spans="1:68" ht="16.5">
      <c r="A93" s="127" t="str">
        <f t="shared" si="36"/>
        <v>해성운수</v>
      </c>
      <c r="B93" s="128" t="str">
        <f t="shared" si="35"/>
        <v>오정일</v>
      </c>
      <c r="C93" s="129" t="str">
        <f t="shared" si="37"/>
        <v>B</v>
      </c>
      <c r="D93" s="130">
        <f t="shared" si="38"/>
        <v>0.94282910596401615</v>
      </c>
      <c r="E93" s="131">
        <f t="shared" si="39"/>
        <v>8165</v>
      </c>
      <c r="F93" s="132" t="str">
        <f t="shared" si="40"/>
        <v>564</v>
      </c>
      <c r="G93" s="133" t="str">
        <f t="shared" si="41"/>
        <v>71바5772</v>
      </c>
      <c r="H93" s="134">
        <f t="shared" si="42"/>
        <v>2</v>
      </c>
      <c r="I93" s="135">
        <f t="shared" si="43"/>
        <v>1320.6020000000001</v>
      </c>
      <c r="J93" s="136">
        <f t="shared" si="44"/>
        <v>4.2107148282891881E-3</v>
      </c>
      <c r="K93" s="136">
        <f t="shared" si="45"/>
        <v>0.46422167844691925</v>
      </c>
      <c r="L93" s="136">
        <f t="shared" si="46"/>
        <v>0.33999645616165958</v>
      </c>
      <c r="M93" s="137">
        <f t="shared" si="47"/>
        <v>6.09</v>
      </c>
      <c r="N93" s="138">
        <f t="shared" si="48"/>
        <v>0.22716912438418235</v>
      </c>
      <c r="O93" s="138">
        <f t="shared" si="49"/>
        <v>1.5144608292278823</v>
      </c>
      <c r="P93" s="224">
        <f t="shared" si="50"/>
        <v>80</v>
      </c>
      <c r="Q93" s="225">
        <f t="shared" si="51"/>
        <v>3</v>
      </c>
      <c r="R93" s="225">
        <f t="shared" si="52"/>
        <v>20</v>
      </c>
      <c r="T93">
        <v>534</v>
      </c>
      <c r="U93">
        <v>8165</v>
      </c>
      <c r="V93" t="s">
        <v>387</v>
      </c>
      <c r="W93">
        <v>1320.6020000000001</v>
      </c>
      <c r="X93">
        <v>339.82100000000003</v>
      </c>
      <c r="Y93">
        <v>3.8860000000000001</v>
      </c>
      <c r="Z93">
        <v>6.09</v>
      </c>
      <c r="AA93">
        <v>129.758253</v>
      </c>
      <c r="AB93">
        <v>0.54637500000000006</v>
      </c>
      <c r="AC93">
        <v>60.236593999999997</v>
      </c>
      <c r="AD93" s="1">
        <v>449</v>
      </c>
      <c r="AE93">
        <v>3</v>
      </c>
      <c r="AF93">
        <v>20</v>
      </c>
      <c r="AG93">
        <v>87</v>
      </c>
      <c r="AH93">
        <v>10.177402000000001</v>
      </c>
      <c r="AI93">
        <v>230</v>
      </c>
      <c r="AJ93">
        <v>19.2</v>
      </c>
      <c r="AK93">
        <v>80</v>
      </c>
      <c r="AL93">
        <v>10283</v>
      </c>
      <c r="AM93" t="s">
        <v>388</v>
      </c>
      <c r="AN93" t="s">
        <v>759</v>
      </c>
      <c r="AO93">
        <v>1251.4110000000001</v>
      </c>
      <c r="AR93" t="s">
        <v>118</v>
      </c>
      <c r="AS93" t="s">
        <v>124</v>
      </c>
      <c r="AT93" t="s">
        <v>260</v>
      </c>
      <c r="AU93" t="s">
        <v>387</v>
      </c>
      <c r="AV93" t="s">
        <v>203</v>
      </c>
      <c r="AW93">
        <v>2</v>
      </c>
      <c r="BB93">
        <v>0.94282910596401615</v>
      </c>
      <c r="BC93" t="s">
        <v>68</v>
      </c>
      <c r="BF93" t="s">
        <v>118</v>
      </c>
      <c r="BG93" t="s">
        <v>124</v>
      </c>
      <c r="BH93" t="s">
        <v>387</v>
      </c>
      <c r="BI93">
        <v>8165</v>
      </c>
      <c r="BJ93">
        <v>2</v>
      </c>
      <c r="BK93" t="s">
        <v>260</v>
      </c>
      <c r="BL93" t="s">
        <v>280</v>
      </c>
      <c r="BM93">
        <v>0.94282910596401615</v>
      </c>
      <c r="BN93" t="s">
        <v>68</v>
      </c>
      <c r="BO93" t="s">
        <v>184</v>
      </c>
      <c r="BP93">
        <v>1320.6020000000001</v>
      </c>
    </row>
    <row r="94" spans="1:68" ht="16.5">
      <c r="A94" s="110" t="str">
        <f t="shared" si="36"/>
        <v>해성운수</v>
      </c>
      <c r="B94" s="111" t="str">
        <f t="shared" si="35"/>
        <v>원상재</v>
      </c>
      <c r="C94" s="112" t="str">
        <f t="shared" si="37"/>
        <v>B</v>
      </c>
      <c r="D94" s="113">
        <f t="shared" si="38"/>
        <v>0.91170731707317076</v>
      </c>
      <c r="E94" s="114">
        <f t="shared" si="39"/>
        <v>555</v>
      </c>
      <c r="F94" s="115" t="str">
        <f t="shared" si="40"/>
        <v>564</v>
      </c>
      <c r="G94" s="116" t="str">
        <f t="shared" si="41"/>
        <v>71바5773</v>
      </c>
      <c r="H94" s="117">
        <f t="shared" si="42"/>
        <v>1</v>
      </c>
      <c r="I94" s="118">
        <f t="shared" si="43"/>
        <v>1386.7270000000001</v>
      </c>
      <c r="J94" s="119">
        <f t="shared" si="44"/>
        <v>4.585789069979615E-2</v>
      </c>
      <c r="K94" s="119">
        <f t="shared" si="45"/>
        <v>0.43187896986395347</v>
      </c>
      <c r="L94" s="119">
        <f t="shared" si="46"/>
        <v>0.29854470274250083</v>
      </c>
      <c r="M94" s="120">
        <f t="shared" si="47"/>
        <v>7.8949999999999996</v>
      </c>
      <c r="N94" s="121">
        <f t="shared" si="48"/>
        <v>1.225908199667274</v>
      </c>
      <c r="O94" s="121">
        <f t="shared" si="49"/>
        <v>2.596040893413051</v>
      </c>
      <c r="P94" s="226">
        <f t="shared" si="50"/>
        <v>57</v>
      </c>
      <c r="Q94" s="227">
        <f t="shared" si="51"/>
        <v>17</v>
      </c>
      <c r="R94" s="227">
        <f t="shared" si="52"/>
        <v>36</v>
      </c>
      <c r="T94">
        <v>534</v>
      </c>
      <c r="U94">
        <v>555</v>
      </c>
      <c r="V94" t="s">
        <v>389</v>
      </c>
      <c r="W94">
        <v>1386.7270000000001</v>
      </c>
      <c r="X94">
        <v>370.99099999999999</v>
      </c>
      <c r="Y94">
        <v>3.738</v>
      </c>
      <c r="Z94">
        <v>7.8949999999999996</v>
      </c>
      <c r="AA94">
        <v>147.76828800000001</v>
      </c>
      <c r="AB94">
        <v>6.7763419999999996</v>
      </c>
      <c r="AC94">
        <v>63.818016</v>
      </c>
      <c r="AD94" s="1">
        <v>414</v>
      </c>
      <c r="AE94">
        <v>17</v>
      </c>
      <c r="AF94">
        <v>36</v>
      </c>
      <c r="AG94">
        <v>96</v>
      </c>
      <c r="AH94">
        <v>9.3844689999999993</v>
      </c>
      <c r="AI94">
        <v>244.3</v>
      </c>
      <c r="AJ94">
        <v>34.200000000000003</v>
      </c>
      <c r="AK94">
        <v>57</v>
      </c>
      <c r="AL94">
        <v>11275</v>
      </c>
      <c r="AM94" t="s">
        <v>390</v>
      </c>
      <c r="AN94" t="s">
        <v>760</v>
      </c>
      <c r="AO94">
        <v>1386.7270000000001</v>
      </c>
      <c r="AR94" t="s">
        <v>118</v>
      </c>
      <c r="AS94" t="s">
        <v>124</v>
      </c>
      <c r="AT94" t="s">
        <v>261</v>
      </c>
      <c r="AU94" t="s">
        <v>389</v>
      </c>
      <c r="AV94" t="s">
        <v>203</v>
      </c>
      <c r="AW94">
        <v>1</v>
      </c>
      <c r="BB94">
        <v>0.91170731707317076</v>
      </c>
      <c r="BC94" t="s">
        <v>68</v>
      </c>
      <c r="BF94" t="s">
        <v>118</v>
      </c>
      <c r="BG94" t="s">
        <v>124</v>
      </c>
      <c r="BH94" t="s">
        <v>389</v>
      </c>
      <c r="BI94">
        <v>555</v>
      </c>
      <c r="BJ94">
        <v>1</v>
      </c>
      <c r="BK94" t="s">
        <v>261</v>
      </c>
      <c r="BL94" t="s">
        <v>183</v>
      </c>
      <c r="BM94">
        <v>0.91170731707317076</v>
      </c>
      <c r="BN94" t="s">
        <v>68</v>
      </c>
      <c r="BO94" t="s">
        <v>184</v>
      </c>
      <c r="BP94">
        <v>1386.7270000000001</v>
      </c>
    </row>
    <row r="95" spans="1:68" ht="16.5">
      <c r="A95" s="127" t="str">
        <f t="shared" si="36"/>
        <v>해성운수</v>
      </c>
      <c r="B95" s="128" t="str">
        <f t="shared" si="35"/>
        <v>유광식</v>
      </c>
      <c r="C95" s="129" t="str">
        <f t="shared" si="37"/>
        <v>F</v>
      </c>
      <c r="D95" s="130">
        <f t="shared" si="38"/>
        <v>0.79478260869565232</v>
      </c>
      <c r="E95" s="131">
        <f t="shared" si="39"/>
        <v>6627</v>
      </c>
      <c r="F95" s="132" t="str">
        <f t="shared" si="40"/>
        <v>593</v>
      </c>
      <c r="G95" s="133" t="str">
        <f t="shared" si="41"/>
        <v>71바5778</v>
      </c>
      <c r="H95" s="134">
        <f t="shared" si="42"/>
        <v>1</v>
      </c>
      <c r="I95" s="135">
        <f t="shared" si="43"/>
        <v>1533.5920000000001</v>
      </c>
      <c r="J95" s="136">
        <f t="shared" si="44"/>
        <v>1.6613912846773354E-2</v>
      </c>
      <c r="K95" s="136">
        <f t="shared" si="45"/>
        <v>0.44547427286566249</v>
      </c>
      <c r="L95" s="136">
        <f t="shared" si="46"/>
        <v>0.11476324863457817</v>
      </c>
      <c r="M95" s="137">
        <f t="shared" si="47"/>
        <v>11.231</v>
      </c>
      <c r="N95" s="138">
        <f t="shared" si="48"/>
        <v>0.13041278253929336</v>
      </c>
      <c r="O95" s="138">
        <f t="shared" si="49"/>
        <v>4.4992409976056207</v>
      </c>
      <c r="P95" s="224">
        <f t="shared" si="50"/>
        <v>76</v>
      </c>
      <c r="Q95" s="225">
        <f t="shared" si="51"/>
        <v>2</v>
      </c>
      <c r="R95" s="225">
        <f t="shared" si="52"/>
        <v>69</v>
      </c>
      <c r="T95">
        <v>534</v>
      </c>
      <c r="U95">
        <v>6627</v>
      </c>
      <c r="V95" t="s">
        <v>391</v>
      </c>
      <c r="W95">
        <v>1533.5920000000001</v>
      </c>
      <c r="X95">
        <v>838.89</v>
      </c>
      <c r="Y95">
        <v>1.8280000000000001</v>
      </c>
      <c r="Z95">
        <v>11.231</v>
      </c>
      <c r="AA95">
        <v>148.85241199999999</v>
      </c>
      <c r="AB95">
        <v>2.4730210000000001</v>
      </c>
      <c r="AC95">
        <v>66.309920000000005</v>
      </c>
      <c r="AD95" s="1">
        <v>176</v>
      </c>
      <c r="AE95">
        <v>2</v>
      </c>
      <c r="AF95">
        <v>69</v>
      </c>
      <c r="AG95">
        <v>67</v>
      </c>
      <c r="AH95">
        <v>10.302768</v>
      </c>
      <c r="AI95">
        <v>0</v>
      </c>
      <c r="AJ95">
        <v>0</v>
      </c>
      <c r="AK95">
        <v>76</v>
      </c>
      <c r="AL95">
        <v>12981</v>
      </c>
      <c r="AM95" t="s">
        <v>392</v>
      </c>
      <c r="AN95" t="s">
        <v>761</v>
      </c>
      <c r="AO95">
        <v>1533.5920000000001</v>
      </c>
      <c r="AR95" t="s">
        <v>118</v>
      </c>
      <c r="AS95" t="s">
        <v>128</v>
      </c>
      <c r="AT95" t="s">
        <v>274</v>
      </c>
      <c r="AU95" t="s">
        <v>391</v>
      </c>
      <c r="AV95" t="s">
        <v>48</v>
      </c>
      <c r="AW95">
        <v>1</v>
      </c>
      <c r="BB95">
        <v>0.79478260869565232</v>
      </c>
      <c r="BC95" t="s">
        <v>70</v>
      </c>
      <c r="BF95" t="s">
        <v>118</v>
      </c>
      <c r="BG95" s="5" t="s">
        <v>128</v>
      </c>
      <c r="BH95" t="s">
        <v>391</v>
      </c>
      <c r="BI95">
        <v>6627</v>
      </c>
      <c r="BJ95">
        <v>1</v>
      </c>
      <c r="BK95" t="s">
        <v>274</v>
      </c>
      <c r="BL95" t="s">
        <v>183</v>
      </c>
      <c r="BM95">
        <v>0.79478260869565232</v>
      </c>
      <c r="BN95" t="s">
        <v>70</v>
      </c>
      <c r="BO95" t="s">
        <v>201</v>
      </c>
      <c r="BP95">
        <v>1533.5920000000001</v>
      </c>
    </row>
    <row r="96" spans="1:68" ht="16.5">
      <c r="A96" s="110" t="str">
        <f t="shared" si="36"/>
        <v>해성운수</v>
      </c>
      <c r="B96" s="111" t="str">
        <f t="shared" si="35"/>
        <v>유금종</v>
      </c>
      <c r="C96" s="112" t="str">
        <f t="shared" si="37"/>
        <v>A</v>
      </c>
      <c r="D96" s="113">
        <f t="shared" si="38"/>
        <v>0.99892745441039499</v>
      </c>
      <c r="E96" s="114">
        <f t="shared" si="39"/>
        <v>2233</v>
      </c>
      <c r="F96" s="115" t="str">
        <f t="shared" si="40"/>
        <v>514-1</v>
      </c>
      <c r="G96" s="116" t="str">
        <f t="shared" si="41"/>
        <v>74사1071</v>
      </c>
      <c r="H96" s="117">
        <f t="shared" si="42"/>
        <v>2</v>
      </c>
      <c r="I96" s="118">
        <f t="shared" si="43"/>
        <v>1544.29</v>
      </c>
      <c r="J96" s="119">
        <f t="shared" si="44"/>
        <v>3.221652042535033E-2</v>
      </c>
      <c r="K96" s="119">
        <f t="shared" si="45"/>
        <v>0.36244862656833027</v>
      </c>
      <c r="L96" s="119">
        <f t="shared" si="46"/>
        <v>0.10036974920513635</v>
      </c>
      <c r="M96" s="120">
        <f t="shared" si="47"/>
        <v>10.074999999999999</v>
      </c>
      <c r="N96" s="121">
        <f t="shared" si="48"/>
        <v>0</v>
      </c>
      <c r="O96" s="121">
        <f t="shared" si="49"/>
        <v>1.2645070572138863</v>
      </c>
      <c r="P96" s="226">
        <f t="shared" si="50"/>
        <v>0</v>
      </c>
      <c r="Q96" s="227">
        <f t="shared" si="51"/>
        <v>0</v>
      </c>
      <c r="R96" s="227">
        <f t="shared" si="52"/>
        <v>20</v>
      </c>
      <c r="T96">
        <v>534</v>
      </c>
      <c r="U96">
        <v>2233</v>
      </c>
      <c r="V96" t="s">
        <v>393</v>
      </c>
      <c r="W96">
        <v>1581.644</v>
      </c>
      <c r="X96">
        <v>568.56899999999996</v>
      </c>
      <c r="Y96">
        <v>2.782</v>
      </c>
      <c r="Z96">
        <v>10.074999999999999</v>
      </c>
      <c r="AA96">
        <v>123.12298</v>
      </c>
      <c r="AB96">
        <v>3.9665940000000002</v>
      </c>
      <c r="AC96">
        <v>44.625754999999998</v>
      </c>
      <c r="AD96" s="1">
        <v>155</v>
      </c>
      <c r="AE96">
        <v>0</v>
      </c>
      <c r="AF96">
        <v>20</v>
      </c>
      <c r="AG96">
        <v>81</v>
      </c>
      <c r="AH96">
        <v>12.84605</v>
      </c>
      <c r="AI96">
        <v>214.4</v>
      </c>
      <c r="AJ96">
        <v>0</v>
      </c>
      <c r="AK96">
        <v>0</v>
      </c>
      <c r="AL96">
        <v>0</v>
      </c>
      <c r="AM96" t="s">
        <v>394</v>
      </c>
      <c r="AN96" t="s">
        <v>762</v>
      </c>
      <c r="AO96">
        <v>1314.518</v>
      </c>
      <c r="AR96" t="s">
        <v>118</v>
      </c>
      <c r="AS96" t="s">
        <v>120</v>
      </c>
      <c r="AT96" t="s">
        <v>247</v>
      </c>
      <c r="AU96" t="s">
        <v>393</v>
      </c>
      <c r="AV96" t="s">
        <v>48</v>
      </c>
      <c r="AW96">
        <v>2</v>
      </c>
      <c r="BB96">
        <v>0.99892745441039499</v>
      </c>
      <c r="BC96" t="s">
        <v>66</v>
      </c>
      <c r="BF96" t="s">
        <v>118</v>
      </c>
      <c r="BG96" t="s">
        <v>120</v>
      </c>
      <c r="BH96" t="s">
        <v>393</v>
      </c>
      <c r="BI96">
        <v>2233</v>
      </c>
      <c r="BJ96">
        <v>2</v>
      </c>
      <c r="BK96" t="s">
        <v>247</v>
      </c>
      <c r="BL96" t="s">
        <v>564</v>
      </c>
      <c r="BM96">
        <v>0.99892745441039499</v>
      </c>
      <c r="BN96" t="s">
        <v>66</v>
      </c>
      <c r="BO96" t="s">
        <v>187</v>
      </c>
      <c r="BP96">
        <v>1544.29</v>
      </c>
    </row>
    <row r="97" spans="1:68" ht="16.5">
      <c r="A97" s="127" t="str">
        <f t="shared" si="36"/>
        <v>해성운수</v>
      </c>
      <c r="B97" s="128" t="str">
        <f t="shared" si="35"/>
        <v>유인석</v>
      </c>
      <c r="C97" s="129" t="str">
        <f t="shared" si="37"/>
        <v>B</v>
      </c>
      <c r="D97" s="130">
        <f t="shared" si="38"/>
        <v>0.93679887193878342</v>
      </c>
      <c r="E97" s="131">
        <f t="shared" si="39"/>
        <v>2335</v>
      </c>
      <c r="F97" s="132" t="str">
        <f t="shared" si="40"/>
        <v>24</v>
      </c>
      <c r="G97" s="133" t="str">
        <f t="shared" si="41"/>
        <v>70바3880</v>
      </c>
      <c r="H97" s="134">
        <f t="shared" si="42"/>
        <v>3</v>
      </c>
      <c r="I97" s="135">
        <f t="shared" si="43"/>
        <v>2338.1440000000002</v>
      </c>
      <c r="J97" s="136">
        <f t="shared" si="44"/>
        <v>2.9433551002680802E-3</v>
      </c>
      <c r="K97" s="136">
        <f t="shared" si="45"/>
        <v>0.36594817605385094</v>
      </c>
      <c r="L97" s="136">
        <f t="shared" si="46"/>
        <v>0.15354058603747245</v>
      </c>
      <c r="M97" s="137">
        <f t="shared" si="47"/>
        <v>13.446</v>
      </c>
      <c r="N97" s="138">
        <f t="shared" si="48"/>
        <v>0.42768965470048043</v>
      </c>
      <c r="O97" s="138">
        <f t="shared" si="49"/>
        <v>21.812172389724502</v>
      </c>
      <c r="P97" s="224">
        <f t="shared" si="50"/>
        <v>0</v>
      </c>
      <c r="Q97" s="225">
        <f t="shared" si="51"/>
        <v>10</v>
      </c>
      <c r="R97" s="225">
        <f t="shared" si="52"/>
        <v>510</v>
      </c>
      <c r="T97">
        <v>534</v>
      </c>
      <c r="U97">
        <v>2335</v>
      </c>
      <c r="V97" t="s">
        <v>395</v>
      </c>
      <c r="W97">
        <v>2338.1439999999998</v>
      </c>
      <c r="X97">
        <v>1042.162</v>
      </c>
      <c r="Y97">
        <v>2.2440000000000002</v>
      </c>
      <c r="Z97">
        <v>13.446</v>
      </c>
      <c r="AA97">
        <v>151.164907</v>
      </c>
      <c r="AB97">
        <v>0.44493199999999999</v>
      </c>
      <c r="AC97">
        <v>55.318522000000002</v>
      </c>
      <c r="AD97" s="1">
        <v>359</v>
      </c>
      <c r="AE97">
        <v>10</v>
      </c>
      <c r="AF97">
        <v>510</v>
      </c>
      <c r="AG97">
        <v>76</v>
      </c>
      <c r="AH97">
        <v>15.467504999999999</v>
      </c>
      <c r="AI97">
        <v>141.6</v>
      </c>
      <c r="AJ97">
        <v>0</v>
      </c>
      <c r="AK97">
        <v>0</v>
      </c>
      <c r="AL97">
        <v>0</v>
      </c>
      <c r="AM97" t="s">
        <v>396</v>
      </c>
      <c r="AN97" t="s">
        <v>763</v>
      </c>
      <c r="AO97">
        <v>2095.3560000000002</v>
      </c>
      <c r="AR97" t="s">
        <v>118</v>
      </c>
      <c r="AS97" t="s">
        <v>119</v>
      </c>
      <c r="AT97" t="s">
        <v>234</v>
      </c>
      <c r="AU97" t="s">
        <v>395</v>
      </c>
      <c r="AV97" t="s">
        <v>48</v>
      </c>
      <c r="AW97">
        <v>3</v>
      </c>
      <c r="BB97">
        <v>0.93679887193878342</v>
      </c>
      <c r="BC97" t="s">
        <v>68</v>
      </c>
      <c r="BF97" t="s">
        <v>118</v>
      </c>
      <c r="BG97" s="5" t="s">
        <v>119</v>
      </c>
      <c r="BH97" t="s">
        <v>395</v>
      </c>
      <c r="BI97">
        <v>2335</v>
      </c>
      <c r="BJ97">
        <v>3</v>
      </c>
      <c r="BK97" t="s">
        <v>234</v>
      </c>
      <c r="BL97" t="s">
        <v>235</v>
      </c>
      <c r="BM97">
        <v>0.93679887193878342</v>
      </c>
      <c r="BN97" t="s">
        <v>68</v>
      </c>
      <c r="BO97" t="s">
        <v>184</v>
      </c>
      <c r="BP97">
        <v>2338.1440000000002</v>
      </c>
    </row>
    <row r="98" spans="1:68" ht="16.5">
      <c r="A98" s="110" t="str">
        <f t="shared" si="36"/>
        <v>해성운수</v>
      </c>
      <c r="B98" s="111" t="str">
        <f t="shared" si="35"/>
        <v>유정이</v>
      </c>
      <c r="C98" s="112" t="str">
        <f t="shared" si="37"/>
        <v>A</v>
      </c>
      <c r="D98" s="113">
        <f t="shared" si="38"/>
        <v>0.95390243902439031</v>
      </c>
      <c r="E98" s="114">
        <f t="shared" si="39"/>
        <v>9615</v>
      </c>
      <c r="F98" s="115" t="str">
        <f t="shared" si="40"/>
        <v>564</v>
      </c>
      <c r="G98" s="116" t="str">
        <f t="shared" si="41"/>
        <v>71바5773</v>
      </c>
      <c r="H98" s="117">
        <f t="shared" si="42"/>
        <v>1</v>
      </c>
      <c r="I98" s="118">
        <f t="shared" si="43"/>
        <v>1464.1310000000001</v>
      </c>
      <c r="J98" s="119">
        <f t="shared" si="44"/>
        <v>4.3355467908527512E-2</v>
      </c>
      <c r="K98" s="119">
        <f t="shared" si="45"/>
        <v>0.415093664304926</v>
      </c>
      <c r="L98" s="119">
        <f t="shared" si="46"/>
        <v>0.32715651809844881</v>
      </c>
      <c r="M98" s="120">
        <f t="shared" si="47"/>
        <v>5.9050000000000002</v>
      </c>
      <c r="N98" s="121">
        <f t="shared" si="48"/>
        <v>2.3904964787986867</v>
      </c>
      <c r="O98" s="121">
        <f t="shared" si="49"/>
        <v>2.0489969818274458</v>
      </c>
      <c r="P98" s="226">
        <f t="shared" si="50"/>
        <v>47</v>
      </c>
      <c r="Q98" s="227">
        <f t="shared" si="51"/>
        <v>35</v>
      </c>
      <c r="R98" s="227">
        <f t="shared" si="52"/>
        <v>30</v>
      </c>
      <c r="T98">
        <v>534</v>
      </c>
      <c r="U98">
        <v>9615</v>
      </c>
      <c r="V98" t="s">
        <v>397</v>
      </c>
      <c r="W98">
        <v>1464.1310000000001</v>
      </c>
      <c r="X98">
        <v>374.33699999999999</v>
      </c>
      <c r="Y98">
        <v>3.911</v>
      </c>
      <c r="Z98">
        <v>5.9050000000000002</v>
      </c>
      <c r="AA98">
        <v>160.67908700000001</v>
      </c>
      <c r="AB98">
        <v>6.9663170000000001</v>
      </c>
      <c r="AC98">
        <v>66.696871000000002</v>
      </c>
      <c r="AD98" s="1">
        <v>479</v>
      </c>
      <c r="AE98">
        <v>35</v>
      </c>
      <c r="AF98">
        <v>30</v>
      </c>
      <c r="AG98">
        <v>75</v>
      </c>
      <c r="AH98">
        <v>9.1121440000000007</v>
      </c>
      <c r="AI98">
        <v>25</v>
      </c>
      <c r="AJ98">
        <v>0</v>
      </c>
      <c r="AK98">
        <v>47</v>
      </c>
      <c r="AL98">
        <v>12795</v>
      </c>
      <c r="AM98" t="s">
        <v>398</v>
      </c>
      <c r="AN98" t="s">
        <v>764</v>
      </c>
      <c r="AO98">
        <v>1464.1310000000001</v>
      </c>
      <c r="AR98" t="s">
        <v>118</v>
      </c>
      <c r="AS98" t="s">
        <v>124</v>
      </c>
      <c r="AT98" t="s">
        <v>261</v>
      </c>
      <c r="AU98" t="s">
        <v>397</v>
      </c>
      <c r="AV98" t="s">
        <v>203</v>
      </c>
      <c r="AW98">
        <v>1</v>
      </c>
      <c r="BB98">
        <v>0.95390243902439031</v>
      </c>
      <c r="BC98" t="s">
        <v>66</v>
      </c>
      <c r="BF98" t="s">
        <v>118</v>
      </c>
      <c r="BG98" t="s">
        <v>124</v>
      </c>
      <c r="BH98" t="s">
        <v>397</v>
      </c>
      <c r="BI98">
        <v>9615</v>
      </c>
      <c r="BJ98">
        <v>1</v>
      </c>
      <c r="BK98" t="s">
        <v>261</v>
      </c>
      <c r="BL98" t="s">
        <v>183</v>
      </c>
      <c r="BM98">
        <v>0.95390243902439031</v>
      </c>
      <c r="BN98" t="s">
        <v>66</v>
      </c>
      <c r="BO98" t="s">
        <v>187</v>
      </c>
      <c r="BP98">
        <v>1464.1310000000001</v>
      </c>
    </row>
    <row r="99" spans="1:68" ht="16.5">
      <c r="A99" s="127" t="str">
        <f t="shared" si="36"/>
        <v>해성운수</v>
      </c>
      <c r="B99" s="128" t="str">
        <f t="shared" si="35"/>
        <v>유호승</v>
      </c>
      <c r="C99" s="129" t="str">
        <f t="shared" si="37"/>
        <v>A</v>
      </c>
      <c r="D99" s="130">
        <f t="shared" si="38"/>
        <v>0.98547158907889576</v>
      </c>
      <c r="E99" s="131">
        <f t="shared" si="39"/>
        <v>7369</v>
      </c>
      <c r="F99" s="132" t="str">
        <f t="shared" si="40"/>
        <v>24</v>
      </c>
      <c r="G99" s="133" t="str">
        <f t="shared" si="41"/>
        <v>70바3860</v>
      </c>
      <c r="H99" s="134">
        <f t="shared" si="42"/>
        <v>3</v>
      </c>
      <c r="I99" s="135">
        <f t="shared" si="43"/>
        <v>1964.6489999999999</v>
      </c>
      <c r="J99" s="136">
        <f t="shared" si="44"/>
        <v>2.0633965729226673E-2</v>
      </c>
      <c r="K99" s="136">
        <f t="shared" si="45"/>
        <v>0.36729015737983167</v>
      </c>
      <c r="L99" s="136">
        <f t="shared" si="46"/>
        <v>0.24075547336954337</v>
      </c>
      <c r="M99" s="137">
        <f t="shared" si="47"/>
        <v>11.680999999999999</v>
      </c>
      <c r="N99" s="138">
        <f t="shared" si="48"/>
        <v>0.4580970952063193</v>
      </c>
      <c r="O99" s="138">
        <f t="shared" si="49"/>
        <v>5.2426667562500988</v>
      </c>
      <c r="P99" s="224">
        <f t="shared" si="50"/>
        <v>13</v>
      </c>
      <c r="Q99" s="225">
        <f t="shared" si="51"/>
        <v>9</v>
      </c>
      <c r="R99" s="225">
        <f t="shared" si="52"/>
        <v>103</v>
      </c>
      <c r="T99">
        <v>534</v>
      </c>
      <c r="U99">
        <v>7369</v>
      </c>
      <c r="V99" t="s">
        <v>399</v>
      </c>
      <c r="W99">
        <v>1964.6489999999999</v>
      </c>
      <c r="X99">
        <v>828.26099999999997</v>
      </c>
      <c r="Y99">
        <v>2.3719999999999999</v>
      </c>
      <c r="Z99">
        <v>11.680999999999999</v>
      </c>
      <c r="AA99">
        <v>130.36606900000001</v>
      </c>
      <c r="AB99">
        <v>2.6899690000000001</v>
      </c>
      <c r="AC99">
        <v>47.882173999999999</v>
      </c>
      <c r="AD99" s="1">
        <v>473</v>
      </c>
      <c r="AE99">
        <v>9</v>
      </c>
      <c r="AF99">
        <v>103</v>
      </c>
      <c r="AG99">
        <v>69</v>
      </c>
      <c r="AH99">
        <v>15.070247999999999</v>
      </c>
      <c r="AI99">
        <v>61</v>
      </c>
      <c r="AJ99">
        <v>0</v>
      </c>
      <c r="AK99">
        <v>13</v>
      </c>
      <c r="AL99">
        <v>3101</v>
      </c>
      <c r="AM99" t="s">
        <v>400</v>
      </c>
      <c r="AN99" t="s">
        <v>765</v>
      </c>
      <c r="AO99">
        <v>1737.556</v>
      </c>
      <c r="AR99" t="s">
        <v>118</v>
      </c>
      <c r="AS99" t="s">
        <v>119</v>
      </c>
      <c r="AT99" t="s">
        <v>216</v>
      </c>
      <c r="AU99" t="s">
        <v>399</v>
      </c>
      <c r="AV99" t="s">
        <v>48</v>
      </c>
      <c r="AW99">
        <v>3</v>
      </c>
      <c r="BB99">
        <v>0.98547158907889576</v>
      </c>
      <c r="BC99" t="s">
        <v>66</v>
      </c>
      <c r="BF99" t="s">
        <v>118</v>
      </c>
      <c r="BG99" s="5" t="s">
        <v>119</v>
      </c>
      <c r="BH99" t="s">
        <v>399</v>
      </c>
      <c r="BI99">
        <v>7369</v>
      </c>
      <c r="BJ99">
        <v>3</v>
      </c>
      <c r="BK99" t="s">
        <v>216</v>
      </c>
      <c r="BL99" t="s">
        <v>215</v>
      </c>
      <c r="BM99">
        <v>0.98547158907889576</v>
      </c>
      <c r="BN99" t="s">
        <v>66</v>
      </c>
      <c r="BO99" t="s">
        <v>187</v>
      </c>
      <c r="BP99">
        <v>1964.6489999999999</v>
      </c>
    </row>
    <row r="100" spans="1:68" ht="16.5">
      <c r="A100" s="110" t="str">
        <f t="shared" si="36"/>
        <v>해성운수</v>
      </c>
      <c r="B100" s="111" t="str">
        <f t="shared" si="35"/>
        <v>윤국진</v>
      </c>
      <c r="C100" s="112" t="str">
        <f t="shared" si="37"/>
        <v>B</v>
      </c>
      <c r="D100" s="113">
        <f t="shared" si="38"/>
        <v>0.94894460657418001</v>
      </c>
      <c r="E100" s="114">
        <f t="shared" si="39"/>
        <v>1958</v>
      </c>
      <c r="F100" s="115" t="str">
        <f t="shared" si="40"/>
        <v>24</v>
      </c>
      <c r="G100" s="116" t="str">
        <f t="shared" si="41"/>
        <v>70바3856</v>
      </c>
      <c r="H100" s="117">
        <f t="shared" si="42"/>
        <v>3</v>
      </c>
      <c r="I100" s="118">
        <f t="shared" si="43"/>
        <v>2029.9759999999999</v>
      </c>
      <c r="J100" s="119">
        <f t="shared" si="44"/>
        <v>3.2046211670313261E-2</v>
      </c>
      <c r="K100" s="119">
        <f t="shared" si="45"/>
        <v>0.44322542766975909</v>
      </c>
      <c r="L100" s="119">
        <f t="shared" si="46"/>
        <v>0.23744123083228572</v>
      </c>
      <c r="M100" s="120">
        <f t="shared" si="47"/>
        <v>13.622</v>
      </c>
      <c r="N100" s="121">
        <f t="shared" si="48"/>
        <v>0.34483166303443979</v>
      </c>
      <c r="O100" s="121">
        <f t="shared" si="49"/>
        <v>17.04453648713088</v>
      </c>
      <c r="P100" s="226">
        <f t="shared" si="50"/>
        <v>54</v>
      </c>
      <c r="Q100" s="227">
        <f t="shared" si="51"/>
        <v>7</v>
      </c>
      <c r="R100" s="227">
        <f t="shared" si="52"/>
        <v>346</v>
      </c>
      <c r="T100">
        <v>534</v>
      </c>
      <c r="U100">
        <v>1958</v>
      </c>
      <c r="V100" t="s">
        <v>401</v>
      </c>
      <c r="W100">
        <v>2029.9760000000001</v>
      </c>
      <c r="X100">
        <v>838.995</v>
      </c>
      <c r="Y100">
        <v>2.42</v>
      </c>
      <c r="Z100">
        <v>13.622</v>
      </c>
      <c r="AA100">
        <v>149.85219000000001</v>
      </c>
      <c r="AB100">
        <v>4.8021950000000002</v>
      </c>
      <c r="AC100">
        <v>66.418301</v>
      </c>
      <c r="AD100" s="1">
        <v>482</v>
      </c>
      <c r="AE100">
        <v>7</v>
      </c>
      <c r="AF100">
        <v>346</v>
      </c>
      <c r="AG100">
        <v>80</v>
      </c>
      <c r="AH100">
        <v>13.546522</v>
      </c>
      <c r="AI100">
        <v>934.6</v>
      </c>
      <c r="AJ100">
        <v>0</v>
      </c>
      <c r="AK100">
        <v>54</v>
      </c>
      <c r="AL100">
        <v>44059</v>
      </c>
      <c r="AM100" t="s">
        <v>402</v>
      </c>
      <c r="AN100" t="s">
        <v>766</v>
      </c>
      <c r="AO100">
        <v>1742.107</v>
      </c>
      <c r="AR100" t="s">
        <v>118</v>
      </c>
      <c r="AS100" t="s">
        <v>119</v>
      </c>
      <c r="AT100" t="s">
        <v>212</v>
      </c>
      <c r="AU100" t="s">
        <v>401</v>
      </c>
      <c r="AV100" t="s">
        <v>48</v>
      </c>
      <c r="AW100">
        <v>3</v>
      </c>
      <c r="BB100">
        <v>0.94894460657418001</v>
      </c>
      <c r="BC100" t="s">
        <v>68</v>
      </c>
      <c r="BF100" t="s">
        <v>118</v>
      </c>
      <c r="BG100" s="5" t="s">
        <v>119</v>
      </c>
      <c r="BH100" t="s">
        <v>401</v>
      </c>
      <c r="BI100">
        <v>1958</v>
      </c>
      <c r="BJ100">
        <v>3</v>
      </c>
      <c r="BK100" t="s">
        <v>212</v>
      </c>
      <c r="BL100" t="s">
        <v>220</v>
      </c>
      <c r="BM100">
        <v>0.94894460657418001</v>
      </c>
      <c r="BN100" t="s">
        <v>68</v>
      </c>
      <c r="BO100" t="s">
        <v>184</v>
      </c>
      <c r="BP100">
        <v>2029.9759999999999</v>
      </c>
    </row>
    <row r="101" spans="1:68" ht="16.5">
      <c r="A101" s="127" t="str">
        <f t="shared" si="36"/>
        <v>해성운수</v>
      </c>
      <c r="B101" s="128" t="str">
        <f t="shared" si="35"/>
        <v>윤국현</v>
      </c>
      <c r="C101" s="129" t="str">
        <f t="shared" si="37"/>
        <v>B</v>
      </c>
      <c r="D101" s="130">
        <f t="shared" si="38"/>
        <v>0.94254629842101068</v>
      </c>
      <c r="E101" s="131">
        <f t="shared" si="39"/>
        <v>4740</v>
      </c>
      <c r="F101" s="132" t="str">
        <f t="shared" si="40"/>
        <v>24</v>
      </c>
      <c r="G101" s="133" t="str">
        <f t="shared" si="41"/>
        <v>70바3856</v>
      </c>
      <c r="H101" s="134">
        <f t="shared" si="42"/>
        <v>2</v>
      </c>
      <c r="I101" s="135">
        <f t="shared" si="43"/>
        <v>2017.7440000000001</v>
      </c>
      <c r="J101" s="136">
        <f t="shared" si="44"/>
        <v>1.2787447784118295E-2</v>
      </c>
      <c r="K101" s="136">
        <f t="shared" si="45"/>
        <v>0.44722613696368324</v>
      </c>
      <c r="L101" s="136">
        <f t="shared" si="46"/>
        <v>0.26812122846109315</v>
      </c>
      <c r="M101" s="137">
        <f t="shared" si="47"/>
        <v>13.093</v>
      </c>
      <c r="N101" s="138">
        <f t="shared" si="48"/>
        <v>0.39648240807555368</v>
      </c>
      <c r="O101" s="138">
        <f t="shared" si="49"/>
        <v>10.457223512992728</v>
      </c>
      <c r="P101" s="224">
        <f t="shared" si="50"/>
        <v>61</v>
      </c>
      <c r="Q101" s="225">
        <f t="shared" si="51"/>
        <v>8</v>
      </c>
      <c r="R101" s="225">
        <f t="shared" si="52"/>
        <v>211</v>
      </c>
      <c r="T101">
        <v>534</v>
      </c>
      <c r="U101">
        <v>4740</v>
      </c>
      <c r="V101" t="s">
        <v>403</v>
      </c>
      <c r="W101">
        <v>2017.7439999999999</v>
      </c>
      <c r="X101">
        <v>826.16700000000003</v>
      </c>
      <c r="Y101">
        <v>2.4420000000000002</v>
      </c>
      <c r="Z101">
        <v>13.093</v>
      </c>
      <c r="AA101">
        <v>148.429697</v>
      </c>
      <c r="AB101">
        <v>1.898037</v>
      </c>
      <c r="AC101">
        <v>66.381640000000004</v>
      </c>
      <c r="AD101" s="1">
        <v>541</v>
      </c>
      <c r="AE101">
        <v>8</v>
      </c>
      <c r="AF101">
        <v>211</v>
      </c>
      <c r="AG101">
        <v>80</v>
      </c>
      <c r="AH101">
        <v>13.593937</v>
      </c>
      <c r="AI101">
        <v>1027</v>
      </c>
      <c r="AJ101">
        <v>0</v>
      </c>
      <c r="AK101">
        <v>61</v>
      </c>
      <c r="AL101">
        <v>37583</v>
      </c>
      <c r="AM101" t="s">
        <v>404</v>
      </c>
      <c r="AN101" t="s">
        <v>767</v>
      </c>
      <c r="AO101">
        <v>1964.2670000000001</v>
      </c>
      <c r="AR101" t="s">
        <v>118</v>
      </c>
      <c r="AS101" t="s">
        <v>119</v>
      </c>
      <c r="AT101" t="s">
        <v>212</v>
      </c>
      <c r="AU101" t="s">
        <v>403</v>
      </c>
      <c r="AV101" t="s">
        <v>48</v>
      </c>
      <c r="AW101">
        <v>2</v>
      </c>
      <c r="BB101">
        <v>0.94254629842101068</v>
      </c>
      <c r="BC101" t="s">
        <v>68</v>
      </c>
      <c r="BF101" t="s">
        <v>118</v>
      </c>
      <c r="BG101" s="5" t="s">
        <v>119</v>
      </c>
      <c r="BH101" t="s">
        <v>403</v>
      </c>
      <c r="BI101">
        <v>4740</v>
      </c>
      <c r="BJ101">
        <v>2</v>
      </c>
      <c r="BK101" t="s">
        <v>212</v>
      </c>
      <c r="BL101" t="s">
        <v>220</v>
      </c>
      <c r="BM101">
        <v>0.94254629842101068</v>
      </c>
      <c r="BN101" t="s">
        <v>68</v>
      </c>
      <c r="BO101" t="s">
        <v>184</v>
      </c>
      <c r="BP101">
        <v>2017.7440000000001</v>
      </c>
    </row>
    <row r="102" spans="1:68" ht="16.5">
      <c r="A102" s="110" t="str">
        <f t="shared" si="36"/>
        <v>해성운수</v>
      </c>
      <c r="B102" s="111" t="str">
        <f t="shared" si="35"/>
        <v>윤보의</v>
      </c>
      <c r="C102" s="112" t="str">
        <f t="shared" si="37"/>
        <v>B</v>
      </c>
      <c r="D102" s="113">
        <f t="shared" si="38"/>
        <v>0.93661187527581591</v>
      </c>
      <c r="E102" s="114">
        <f t="shared" si="39"/>
        <v>3511</v>
      </c>
      <c r="F102" s="115" t="str">
        <f t="shared" si="40"/>
        <v>514-1</v>
      </c>
      <c r="G102" s="116" t="str">
        <f t="shared" si="41"/>
        <v>71바5760</v>
      </c>
      <c r="H102" s="117">
        <f t="shared" si="42"/>
        <v>2</v>
      </c>
      <c r="I102" s="118">
        <f t="shared" si="43"/>
        <v>1629.905</v>
      </c>
      <c r="J102" s="119">
        <f t="shared" si="44"/>
        <v>1.1037350984047891E-2</v>
      </c>
      <c r="K102" s="119">
        <f t="shared" si="45"/>
        <v>0.38134540219631036</v>
      </c>
      <c r="L102" s="119">
        <f t="shared" si="46"/>
        <v>0.23621008586390005</v>
      </c>
      <c r="M102" s="120">
        <f t="shared" si="47"/>
        <v>9.3689999999999998</v>
      </c>
      <c r="N102" s="121">
        <f t="shared" si="48"/>
        <v>0</v>
      </c>
      <c r="O102" s="121">
        <f t="shared" si="49"/>
        <v>5.2150278697224683</v>
      </c>
      <c r="P102" s="226">
        <f t="shared" si="50"/>
        <v>4</v>
      </c>
      <c r="Q102" s="227">
        <f t="shared" si="51"/>
        <v>0</v>
      </c>
      <c r="R102" s="227">
        <f t="shared" si="52"/>
        <v>85</v>
      </c>
      <c r="T102">
        <v>534</v>
      </c>
      <c r="U102">
        <v>3511</v>
      </c>
      <c r="V102" t="s">
        <v>405</v>
      </c>
      <c r="W102">
        <v>1629.905</v>
      </c>
      <c r="X102">
        <v>643.69200000000001</v>
      </c>
      <c r="Y102">
        <v>2.532</v>
      </c>
      <c r="Z102">
        <v>9.3689999999999998</v>
      </c>
      <c r="AA102">
        <v>122.20604400000001</v>
      </c>
      <c r="AB102">
        <v>1.3488309999999999</v>
      </c>
      <c r="AC102">
        <v>46.602713000000001</v>
      </c>
      <c r="AD102" s="1">
        <v>385</v>
      </c>
      <c r="AE102">
        <v>0</v>
      </c>
      <c r="AF102">
        <v>85</v>
      </c>
      <c r="AG102">
        <v>83</v>
      </c>
      <c r="AH102">
        <v>13.337351</v>
      </c>
      <c r="AI102">
        <v>343.6</v>
      </c>
      <c r="AJ102">
        <v>0</v>
      </c>
      <c r="AK102">
        <v>4</v>
      </c>
      <c r="AL102">
        <v>457</v>
      </c>
      <c r="AM102" t="s">
        <v>406</v>
      </c>
      <c r="AN102" t="s">
        <v>768</v>
      </c>
      <c r="AO102">
        <v>1538.0550000000001</v>
      </c>
      <c r="AR102" t="s">
        <v>118</v>
      </c>
      <c r="AS102" t="s">
        <v>120</v>
      </c>
      <c r="AT102" t="s">
        <v>243</v>
      </c>
      <c r="AU102" t="s">
        <v>405</v>
      </c>
      <c r="AV102" t="s">
        <v>48</v>
      </c>
      <c r="AW102">
        <v>2</v>
      </c>
      <c r="BB102">
        <v>0.93661187527581591</v>
      </c>
      <c r="BC102" t="s">
        <v>68</v>
      </c>
      <c r="BF102" t="s">
        <v>118</v>
      </c>
      <c r="BG102" s="5" t="s">
        <v>120</v>
      </c>
      <c r="BH102" t="s">
        <v>405</v>
      </c>
      <c r="BI102">
        <v>3511</v>
      </c>
      <c r="BJ102">
        <v>2</v>
      </c>
      <c r="BK102" t="s">
        <v>243</v>
      </c>
      <c r="BL102" t="s">
        <v>242</v>
      </c>
      <c r="BM102">
        <v>0.93661187527581591</v>
      </c>
      <c r="BN102" t="s">
        <v>68</v>
      </c>
      <c r="BO102" t="s">
        <v>184</v>
      </c>
      <c r="BP102">
        <v>1629.905</v>
      </c>
    </row>
    <row r="103" spans="1:68" ht="16.5">
      <c r="A103" s="127" t="str">
        <f t="shared" si="36"/>
        <v>해성운수</v>
      </c>
      <c r="B103" s="128" t="str">
        <f t="shared" si="35"/>
        <v>윤여웅</v>
      </c>
      <c r="C103" s="129" t="str">
        <f t="shared" si="37"/>
        <v>F</v>
      </c>
      <c r="D103" s="130">
        <f t="shared" si="38"/>
        <v>0.79392857142857143</v>
      </c>
      <c r="E103" s="131">
        <f t="shared" si="39"/>
        <v>1728</v>
      </c>
      <c r="F103" s="132" t="str">
        <f t="shared" si="40"/>
        <v>514-1</v>
      </c>
      <c r="G103" s="133" t="str">
        <f t="shared" si="41"/>
        <v>71바5780</v>
      </c>
      <c r="H103" s="134">
        <f t="shared" si="42"/>
        <v>1</v>
      </c>
      <c r="I103" s="135">
        <f t="shared" si="43"/>
        <v>1372.1859999999999</v>
      </c>
      <c r="J103" s="136">
        <f t="shared" si="44"/>
        <v>4.0786308497367902E-3</v>
      </c>
      <c r="K103" s="136">
        <f t="shared" si="45"/>
        <v>0.37150695347602952</v>
      </c>
      <c r="L103" s="136">
        <f t="shared" si="46"/>
        <v>0.18729239330528077</v>
      </c>
      <c r="M103" s="137">
        <f t="shared" si="47"/>
        <v>8.8659999999999997</v>
      </c>
      <c r="N103" s="138">
        <f t="shared" si="48"/>
        <v>0</v>
      </c>
      <c r="O103" s="138">
        <f t="shared" si="49"/>
        <v>0.72876417628513923</v>
      </c>
      <c r="P103" s="224">
        <f t="shared" si="50"/>
        <v>0</v>
      </c>
      <c r="Q103" s="225">
        <f t="shared" si="51"/>
        <v>0</v>
      </c>
      <c r="R103" s="225">
        <f t="shared" si="52"/>
        <v>10</v>
      </c>
      <c r="T103">
        <v>534</v>
      </c>
      <c r="U103">
        <v>1728</v>
      </c>
      <c r="V103" t="s">
        <v>407</v>
      </c>
      <c r="W103">
        <v>1372.1859999999999</v>
      </c>
      <c r="X103">
        <v>617.21100000000001</v>
      </c>
      <c r="Y103">
        <v>2.2229999999999999</v>
      </c>
      <c r="Z103">
        <v>8.8659999999999997</v>
      </c>
      <c r="AA103">
        <v>108.40966400000001</v>
      </c>
      <c r="AB103">
        <v>0.44216299999999997</v>
      </c>
      <c r="AC103">
        <v>40.274943999999998</v>
      </c>
      <c r="AD103" s="1">
        <v>257</v>
      </c>
      <c r="AE103">
        <v>0</v>
      </c>
      <c r="AF103">
        <v>10</v>
      </c>
      <c r="AG103">
        <v>64</v>
      </c>
      <c r="AH103">
        <v>12.657413999999999</v>
      </c>
      <c r="AI103">
        <v>0</v>
      </c>
      <c r="AJ103">
        <v>0</v>
      </c>
      <c r="AK103">
        <v>0</v>
      </c>
      <c r="AL103">
        <v>0</v>
      </c>
      <c r="AM103" t="s">
        <v>408</v>
      </c>
      <c r="AN103" t="s">
        <v>769</v>
      </c>
      <c r="AO103">
        <v>1372.1859999999999</v>
      </c>
      <c r="AR103" t="s">
        <v>118</v>
      </c>
      <c r="AS103" t="s">
        <v>120</v>
      </c>
      <c r="AT103" t="s">
        <v>246</v>
      </c>
      <c r="AU103" t="s">
        <v>407</v>
      </c>
      <c r="AV103" t="s">
        <v>48</v>
      </c>
      <c r="AW103">
        <v>1</v>
      </c>
      <c r="BB103">
        <v>0.79392857142857143</v>
      </c>
      <c r="BC103" t="s">
        <v>70</v>
      </c>
      <c r="BF103" t="s">
        <v>118</v>
      </c>
      <c r="BG103" s="5" t="s">
        <v>120</v>
      </c>
      <c r="BH103" t="s">
        <v>407</v>
      </c>
      <c r="BI103">
        <v>1728</v>
      </c>
      <c r="BJ103">
        <v>1</v>
      </c>
      <c r="BK103" t="s">
        <v>246</v>
      </c>
      <c r="BL103" t="s">
        <v>183</v>
      </c>
      <c r="BM103">
        <v>0.79392857142857143</v>
      </c>
      <c r="BN103" t="s">
        <v>70</v>
      </c>
      <c r="BO103" t="s">
        <v>201</v>
      </c>
      <c r="BP103">
        <v>1372.1859999999999</v>
      </c>
    </row>
    <row r="104" spans="1:68" ht="16.5">
      <c r="A104" s="110" t="str">
        <f t="shared" si="36"/>
        <v>해성운수</v>
      </c>
      <c r="B104" s="111" t="str">
        <f t="shared" si="35"/>
        <v>이강석</v>
      </c>
      <c r="C104" s="112" t="str">
        <f t="shared" si="37"/>
        <v>S</v>
      </c>
      <c r="D104" s="113">
        <f t="shared" si="38"/>
        <v>1.0186148666354211</v>
      </c>
      <c r="E104" s="114">
        <f t="shared" si="39"/>
        <v>6690</v>
      </c>
      <c r="F104" s="115" t="str">
        <f t="shared" si="40"/>
        <v>568</v>
      </c>
      <c r="G104" s="116" t="str">
        <f t="shared" si="41"/>
        <v>71바7075</v>
      </c>
      <c r="H104" s="117">
        <f t="shared" si="42"/>
        <v>4</v>
      </c>
      <c r="I104" s="118">
        <f t="shared" si="43"/>
        <v>1683.87</v>
      </c>
      <c r="J104" s="119">
        <f t="shared" si="44"/>
        <v>2.8584942419632907E-2</v>
      </c>
      <c r="K104" s="119">
        <f t="shared" si="45"/>
        <v>0.3300736894064692</v>
      </c>
      <c r="L104" s="119">
        <f t="shared" si="46"/>
        <v>0.40620713000409775</v>
      </c>
      <c r="M104" s="120">
        <f t="shared" si="47"/>
        <v>2.698</v>
      </c>
      <c r="N104" s="121">
        <f t="shared" si="48"/>
        <v>0</v>
      </c>
      <c r="O104" s="121">
        <f t="shared" si="49"/>
        <v>0.11877401462108121</v>
      </c>
      <c r="P104" s="226">
        <f t="shared" si="50"/>
        <v>12</v>
      </c>
      <c r="Q104" s="227">
        <f t="shared" si="51"/>
        <v>0</v>
      </c>
      <c r="R104" s="227">
        <f t="shared" si="52"/>
        <v>2</v>
      </c>
      <c r="T104">
        <v>534</v>
      </c>
      <c r="U104">
        <v>6690</v>
      </c>
      <c r="V104" t="s">
        <v>770</v>
      </c>
      <c r="W104">
        <v>1683.87</v>
      </c>
      <c r="X104">
        <v>306.44499999999999</v>
      </c>
      <c r="Y104">
        <v>5.4950000000000001</v>
      </c>
      <c r="Z104">
        <v>2.698</v>
      </c>
      <c r="AA104">
        <v>137.082662</v>
      </c>
      <c r="AB104">
        <v>3.9184999999999999</v>
      </c>
      <c r="AC104">
        <v>45.24738</v>
      </c>
      <c r="AD104" s="1">
        <v>684</v>
      </c>
      <c r="AE104">
        <v>0</v>
      </c>
      <c r="AF104">
        <v>2</v>
      </c>
      <c r="AG104">
        <v>63</v>
      </c>
      <c r="AH104">
        <v>12.283609999999999</v>
      </c>
      <c r="AI104">
        <v>14</v>
      </c>
      <c r="AJ104">
        <v>0</v>
      </c>
      <c r="AK104">
        <v>12</v>
      </c>
      <c r="AL104">
        <v>4024</v>
      </c>
      <c r="AM104" t="s">
        <v>771</v>
      </c>
      <c r="AN104" t="s">
        <v>772</v>
      </c>
      <c r="AO104">
        <v>1447.422</v>
      </c>
      <c r="AR104" t="s">
        <v>118</v>
      </c>
      <c r="AS104" t="s">
        <v>126</v>
      </c>
      <c r="AT104" t="s">
        <v>631</v>
      </c>
      <c r="AU104" t="s">
        <v>770</v>
      </c>
      <c r="AV104" t="s">
        <v>203</v>
      </c>
      <c r="AW104">
        <v>4</v>
      </c>
      <c r="BB104">
        <v>1.0186148666354211</v>
      </c>
      <c r="BC104" t="s">
        <v>71</v>
      </c>
      <c r="BF104" t="s">
        <v>118</v>
      </c>
      <c r="BG104" t="s">
        <v>126</v>
      </c>
      <c r="BH104" t="s">
        <v>770</v>
      </c>
      <c r="BI104">
        <v>6690</v>
      </c>
      <c r="BJ104">
        <v>4</v>
      </c>
      <c r="BK104" t="s">
        <v>631</v>
      </c>
      <c r="BL104" t="s">
        <v>261</v>
      </c>
      <c r="BM104">
        <v>1.0186148666354211</v>
      </c>
      <c r="BN104" t="s">
        <v>71</v>
      </c>
      <c r="BO104" t="s">
        <v>185</v>
      </c>
      <c r="BP104">
        <v>1683.87</v>
      </c>
    </row>
    <row r="105" spans="1:68" ht="16.5">
      <c r="A105" s="127" t="str">
        <f t="shared" si="36"/>
        <v>해성운수</v>
      </c>
      <c r="B105" s="128" t="str">
        <f t="shared" si="35"/>
        <v>이계재</v>
      </c>
      <c r="C105" s="129" t="str">
        <f t="shared" si="37"/>
        <v>D</v>
      </c>
      <c r="D105" s="130">
        <f t="shared" si="38"/>
        <v>0.82028598405729458</v>
      </c>
      <c r="E105" s="131">
        <f t="shared" si="39"/>
        <v>3999</v>
      </c>
      <c r="F105" s="132" t="str">
        <f t="shared" si="40"/>
        <v>579</v>
      </c>
      <c r="G105" s="133" t="str">
        <f t="shared" si="41"/>
        <v>71바5770</v>
      </c>
      <c r="H105" s="134">
        <f t="shared" si="42"/>
        <v>6</v>
      </c>
      <c r="I105" s="135">
        <f t="shared" si="43"/>
        <v>980.69600000000003</v>
      </c>
      <c r="J105" s="136">
        <f t="shared" si="44"/>
        <v>7.2292911595436939E-3</v>
      </c>
      <c r="K105" s="136">
        <f t="shared" si="45"/>
        <v>0.48565754554092105</v>
      </c>
      <c r="L105" s="136">
        <f t="shared" si="46"/>
        <v>0.61588912364280057</v>
      </c>
      <c r="M105" s="137">
        <f t="shared" si="47"/>
        <v>4.0369999999999999</v>
      </c>
      <c r="N105" s="138">
        <f t="shared" si="48"/>
        <v>2.724474833150242</v>
      </c>
      <c r="O105" s="138">
        <f t="shared" si="49"/>
        <v>1.6541454344126469</v>
      </c>
      <c r="P105" s="224">
        <f t="shared" si="50"/>
        <v>89</v>
      </c>
      <c r="Q105" s="225">
        <f t="shared" si="51"/>
        <v>28</v>
      </c>
      <c r="R105" s="225">
        <f t="shared" si="52"/>
        <v>17</v>
      </c>
      <c r="T105">
        <v>534</v>
      </c>
      <c r="U105">
        <v>3999</v>
      </c>
      <c r="V105" t="s">
        <v>588</v>
      </c>
      <c r="W105">
        <v>1027.721</v>
      </c>
      <c r="X105">
        <v>222.38800000000001</v>
      </c>
      <c r="Y105">
        <v>4.6210000000000004</v>
      </c>
      <c r="Z105">
        <v>4.0369999999999999</v>
      </c>
      <c r="AA105">
        <v>106.96830199999999</v>
      </c>
      <c r="AB105">
        <v>0.77330500000000002</v>
      </c>
      <c r="AC105">
        <v>51.949962999999997</v>
      </c>
      <c r="AD105" s="1">
        <v>604</v>
      </c>
      <c r="AE105">
        <v>28</v>
      </c>
      <c r="AF105">
        <v>17</v>
      </c>
      <c r="AG105">
        <v>83</v>
      </c>
      <c r="AH105">
        <v>9.6077150000000007</v>
      </c>
      <c r="AI105">
        <v>220.8</v>
      </c>
      <c r="AJ105">
        <v>8.4</v>
      </c>
      <c r="AK105">
        <v>89</v>
      </c>
      <c r="AL105">
        <v>26249</v>
      </c>
      <c r="AM105" t="s">
        <v>589</v>
      </c>
      <c r="AN105" t="s">
        <v>773</v>
      </c>
      <c r="AO105">
        <v>286.459</v>
      </c>
      <c r="AR105" t="s">
        <v>118</v>
      </c>
      <c r="AS105" t="s">
        <v>127</v>
      </c>
      <c r="AT105" t="s">
        <v>266</v>
      </c>
      <c r="AU105" t="s">
        <v>588</v>
      </c>
      <c r="AV105" t="s">
        <v>203</v>
      </c>
      <c r="AW105">
        <v>6</v>
      </c>
      <c r="BB105">
        <v>0.82028598405729458</v>
      </c>
      <c r="BC105" t="s">
        <v>67</v>
      </c>
      <c r="BF105" t="s">
        <v>118</v>
      </c>
      <c r="BG105" t="s">
        <v>127</v>
      </c>
      <c r="BH105" t="s">
        <v>588</v>
      </c>
      <c r="BI105">
        <v>3999</v>
      </c>
      <c r="BJ105">
        <v>6</v>
      </c>
      <c r="BK105" t="s">
        <v>266</v>
      </c>
      <c r="BL105" t="s">
        <v>267</v>
      </c>
      <c r="BM105">
        <v>0.82028598405729458</v>
      </c>
      <c r="BN105" t="s">
        <v>67</v>
      </c>
      <c r="BO105" t="s">
        <v>188</v>
      </c>
      <c r="BP105">
        <v>980.69600000000003</v>
      </c>
    </row>
    <row r="106" spans="1:68" ht="16.5">
      <c r="A106" s="110" t="str">
        <f t="shared" si="36"/>
        <v>해성운수</v>
      </c>
      <c r="B106" s="111" t="str">
        <f t="shared" si="35"/>
        <v>이광노</v>
      </c>
      <c r="C106" s="112" t="str">
        <f t="shared" si="37"/>
        <v>C</v>
      </c>
      <c r="D106" s="113">
        <f t="shared" si="38"/>
        <v>0.8960869565217392</v>
      </c>
      <c r="E106" s="114">
        <f t="shared" si="39"/>
        <v>2656</v>
      </c>
      <c r="F106" s="115" t="str">
        <f t="shared" si="40"/>
        <v>24</v>
      </c>
      <c r="G106" s="116" t="str">
        <f t="shared" si="41"/>
        <v>70바3864</v>
      </c>
      <c r="H106" s="117">
        <f t="shared" si="42"/>
        <v>1</v>
      </c>
      <c r="I106" s="118">
        <f t="shared" si="43"/>
        <v>2159.2469999999998</v>
      </c>
      <c r="J106" s="119">
        <f t="shared" si="44"/>
        <v>1.1452162836981953E-2</v>
      </c>
      <c r="K106" s="119">
        <f t="shared" si="45"/>
        <v>0.43783552879019788</v>
      </c>
      <c r="L106" s="119">
        <f t="shared" si="46"/>
        <v>0.20192224418975691</v>
      </c>
      <c r="M106" s="120">
        <f t="shared" si="47"/>
        <v>16.754999999999999</v>
      </c>
      <c r="N106" s="121">
        <f t="shared" si="48"/>
        <v>0.41681197195133307</v>
      </c>
      <c r="O106" s="121">
        <f t="shared" si="49"/>
        <v>23.665657518570132</v>
      </c>
      <c r="P106" s="226">
        <f t="shared" si="50"/>
        <v>58</v>
      </c>
      <c r="Q106" s="227">
        <f t="shared" si="51"/>
        <v>9</v>
      </c>
      <c r="R106" s="227">
        <f t="shared" si="52"/>
        <v>511</v>
      </c>
      <c r="T106">
        <v>534</v>
      </c>
      <c r="U106">
        <v>2656</v>
      </c>
      <c r="V106" t="s">
        <v>409</v>
      </c>
      <c r="W106">
        <v>2159.2469999999998</v>
      </c>
      <c r="X106">
        <v>1047.7260000000001</v>
      </c>
      <c r="Y106">
        <v>2.0609999999999999</v>
      </c>
      <c r="Z106">
        <v>16.754999999999999</v>
      </c>
      <c r="AA106">
        <v>148.951078</v>
      </c>
      <c r="AB106">
        <v>1.7058120000000001</v>
      </c>
      <c r="AC106">
        <v>65.216074000000006</v>
      </c>
      <c r="AD106" s="1">
        <v>436</v>
      </c>
      <c r="AE106">
        <v>9</v>
      </c>
      <c r="AF106">
        <v>511</v>
      </c>
      <c r="AG106">
        <v>83</v>
      </c>
      <c r="AH106">
        <v>14.49635</v>
      </c>
      <c r="AI106">
        <v>244.9</v>
      </c>
      <c r="AJ106">
        <v>6</v>
      </c>
      <c r="AK106">
        <v>58</v>
      </c>
      <c r="AL106">
        <v>24960</v>
      </c>
      <c r="AM106" t="s">
        <v>410</v>
      </c>
      <c r="AN106" t="s">
        <v>774</v>
      </c>
      <c r="AO106">
        <v>2159.2469999999998</v>
      </c>
      <c r="AR106" t="s">
        <v>118</v>
      </c>
      <c r="AS106" t="s">
        <v>119</v>
      </c>
      <c r="AT106" t="s">
        <v>222</v>
      </c>
      <c r="AU106" t="s">
        <v>409</v>
      </c>
      <c r="AV106" t="s">
        <v>48</v>
      </c>
      <c r="AW106">
        <v>1</v>
      </c>
      <c r="BB106">
        <v>0.8960869565217392</v>
      </c>
      <c r="BC106" t="s">
        <v>69</v>
      </c>
      <c r="BF106" t="s">
        <v>118</v>
      </c>
      <c r="BG106" t="s">
        <v>119</v>
      </c>
      <c r="BH106" t="s">
        <v>409</v>
      </c>
      <c r="BI106">
        <v>2656</v>
      </c>
      <c r="BJ106">
        <v>1</v>
      </c>
      <c r="BK106" t="s">
        <v>222</v>
      </c>
      <c r="BL106" t="s">
        <v>183</v>
      </c>
      <c r="BM106">
        <v>0.8960869565217392</v>
      </c>
      <c r="BN106" t="s">
        <v>69</v>
      </c>
      <c r="BO106" t="s">
        <v>186</v>
      </c>
      <c r="BP106">
        <v>2159.2469999999998</v>
      </c>
    </row>
    <row r="107" spans="1:68" ht="16.5">
      <c r="A107" s="127" t="str">
        <f t="shared" si="36"/>
        <v>해성운수</v>
      </c>
      <c r="B107" s="128" t="str">
        <f t="shared" si="35"/>
        <v>이덕권</v>
      </c>
      <c r="C107" s="129" t="str">
        <f t="shared" si="37"/>
        <v>F</v>
      </c>
      <c r="D107" s="130">
        <f t="shared" si="38"/>
        <v>0.78664380661721012</v>
      </c>
      <c r="E107" s="131">
        <f t="shared" si="39"/>
        <v>7114</v>
      </c>
      <c r="F107" s="132" t="str">
        <f t="shared" si="40"/>
        <v>560</v>
      </c>
      <c r="G107" s="133" t="str">
        <f t="shared" si="41"/>
        <v>71바5815</v>
      </c>
      <c r="H107" s="134">
        <f t="shared" si="42"/>
        <v>5</v>
      </c>
      <c r="I107" s="135">
        <f t="shared" si="43"/>
        <v>1385.7059999999999</v>
      </c>
      <c r="J107" s="136">
        <f t="shared" si="44"/>
        <v>1.7537354507647332E-2</v>
      </c>
      <c r="K107" s="136">
        <f t="shared" si="45"/>
        <v>0.46829947512890807</v>
      </c>
      <c r="L107" s="136">
        <f t="shared" si="46"/>
        <v>0.16237210490536955</v>
      </c>
      <c r="M107" s="137">
        <f t="shared" si="47"/>
        <v>7.8730000000000002</v>
      </c>
      <c r="N107" s="138">
        <f t="shared" si="48"/>
        <v>7.2165379957942019E-2</v>
      </c>
      <c r="O107" s="138">
        <f t="shared" si="49"/>
        <v>0.57732303966353615</v>
      </c>
      <c r="P107" s="224">
        <f t="shared" si="50"/>
        <v>224</v>
      </c>
      <c r="Q107" s="225">
        <f t="shared" si="51"/>
        <v>1</v>
      </c>
      <c r="R107" s="225">
        <f t="shared" si="52"/>
        <v>8</v>
      </c>
      <c r="T107">
        <v>534</v>
      </c>
      <c r="U107">
        <v>7114</v>
      </c>
      <c r="V107" t="s">
        <v>411</v>
      </c>
      <c r="W107">
        <v>1385.7059999999999</v>
      </c>
      <c r="X107">
        <v>678.28800000000001</v>
      </c>
      <c r="Y107">
        <v>2.0430000000000001</v>
      </c>
      <c r="Z107">
        <v>7.8730000000000002</v>
      </c>
      <c r="AA107">
        <v>155.776916</v>
      </c>
      <c r="AB107">
        <v>2.7319149999999999</v>
      </c>
      <c r="AC107">
        <v>72.950248000000002</v>
      </c>
      <c r="AD107" s="1">
        <v>225</v>
      </c>
      <c r="AE107">
        <v>1</v>
      </c>
      <c r="AF107">
        <v>8</v>
      </c>
      <c r="AG107">
        <v>62</v>
      </c>
      <c r="AH107">
        <v>8.8954509999999996</v>
      </c>
      <c r="AI107">
        <v>4.4000000000000004</v>
      </c>
      <c r="AJ107">
        <v>0</v>
      </c>
      <c r="AK107">
        <v>224</v>
      </c>
      <c r="AL107">
        <v>48461</v>
      </c>
      <c r="AM107" t="s">
        <v>412</v>
      </c>
      <c r="AN107" t="s">
        <v>775</v>
      </c>
      <c r="AO107">
        <v>572.26400000000001</v>
      </c>
      <c r="AR107" t="s">
        <v>118</v>
      </c>
      <c r="AS107" t="s">
        <v>123</v>
      </c>
      <c r="AT107" t="s">
        <v>254</v>
      </c>
      <c r="AU107" t="s">
        <v>411</v>
      </c>
      <c r="AV107" t="s">
        <v>48</v>
      </c>
      <c r="AW107">
        <v>5</v>
      </c>
      <c r="BB107">
        <v>0.78664380661721012</v>
      </c>
      <c r="BC107" t="s">
        <v>70</v>
      </c>
      <c r="BF107" t="s">
        <v>118</v>
      </c>
      <c r="BG107" s="5" t="s">
        <v>123</v>
      </c>
      <c r="BH107" t="s">
        <v>411</v>
      </c>
      <c r="BI107">
        <v>7114</v>
      </c>
      <c r="BJ107">
        <v>5</v>
      </c>
      <c r="BK107" t="s">
        <v>254</v>
      </c>
      <c r="BL107" t="s">
        <v>257</v>
      </c>
      <c r="BM107">
        <v>0.78664380661721012</v>
      </c>
      <c r="BN107" t="s">
        <v>70</v>
      </c>
      <c r="BO107" t="s">
        <v>201</v>
      </c>
      <c r="BP107">
        <v>1385.7059999999999</v>
      </c>
    </row>
    <row r="108" spans="1:68" ht="16.5">
      <c r="A108" s="110" t="str">
        <f t="shared" si="36"/>
        <v>해성운수</v>
      </c>
      <c r="B108" s="111" t="str">
        <f t="shared" si="35"/>
        <v>이도식</v>
      </c>
      <c r="C108" s="112" t="str">
        <f t="shared" si="37"/>
        <v>B</v>
      </c>
      <c r="D108" s="113">
        <f t="shared" si="38"/>
        <v>0.91547595495871525</v>
      </c>
      <c r="E108" s="114">
        <f t="shared" si="39"/>
        <v>546</v>
      </c>
      <c r="F108" s="115" t="str">
        <f t="shared" si="40"/>
        <v>24</v>
      </c>
      <c r="G108" s="116" t="str">
        <f t="shared" si="41"/>
        <v>70바3866</v>
      </c>
      <c r="H108" s="117">
        <f t="shared" si="42"/>
        <v>10</v>
      </c>
      <c r="I108" s="118">
        <f t="shared" si="43"/>
        <v>1941.2909999999999</v>
      </c>
      <c r="J108" s="119">
        <f t="shared" si="44"/>
        <v>6.6488745251225886E-3</v>
      </c>
      <c r="K108" s="119">
        <f t="shared" si="45"/>
        <v>0.37806122635535655</v>
      </c>
      <c r="L108" s="119">
        <f t="shared" si="46"/>
        <v>0.23592547433640809</v>
      </c>
      <c r="M108" s="120">
        <f t="shared" si="47"/>
        <v>13.981999999999999</v>
      </c>
      <c r="N108" s="121">
        <f t="shared" si="48"/>
        <v>0.3605847861036805</v>
      </c>
      <c r="O108" s="121">
        <f t="shared" si="49"/>
        <v>32.658679198533349</v>
      </c>
      <c r="P108" s="226">
        <f t="shared" si="50"/>
        <v>1</v>
      </c>
      <c r="Q108" s="227">
        <f t="shared" si="51"/>
        <v>7</v>
      </c>
      <c r="R108" s="227">
        <f t="shared" si="52"/>
        <v>634</v>
      </c>
      <c r="T108">
        <v>534</v>
      </c>
      <c r="U108">
        <v>546</v>
      </c>
      <c r="V108" t="s">
        <v>413</v>
      </c>
      <c r="W108">
        <v>1941.2909999999999</v>
      </c>
      <c r="X108">
        <v>891.85299999999995</v>
      </c>
      <c r="Y108">
        <v>2.177</v>
      </c>
      <c r="Z108">
        <v>13.981999999999999</v>
      </c>
      <c r="AA108">
        <v>120.607179</v>
      </c>
      <c r="AB108">
        <v>0.801902</v>
      </c>
      <c r="AC108">
        <v>45.596898000000003</v>
      </c>
      <c r="AD108" s="1">
        <v>458</v>
      </c>
      <c r="AE108">
        <v>7</v>
      </c>
      <c r="AF108">
        <v>634</v>
      </c>
      <c r="AG108">
        <v>82</v>
      </c>
      <c r="AH108">
        <v>16.095981999999999</v>
      </c>
      <c r="AI108">
        <v>275.60000000000002</v>
      </c>
      <c r="AJ108">
        <v>0</v>
      </c>
      <c r="AK108">
        <v>1</v>
      </c>
      <c r="AL108">
        <v>93</v>
      </c>
      <c r="AM108" t="s">
        <v>414</v>
      </c>
      <c r="AN108" t="s">
        <v>776</v>
      </c>
      <c r="AO108">
        <v>386.64100000000002</v>
      </c>
      <c r="AR108" t="s">
        <v>118</v>
      </c>
      <c r="AS108" t="s">
        <v>119</v>
      </c>
      <c r="AT108" t="s">
        <v>223</v>
      </c>
      <c r="AU108" t="s">
        <v>413</v>
      </c>
      <c r="AV108" t="s">
        <v>48</v>
      </c>
      <c r="AW108">
        <v>10</v>
      </c>
      <c r="BB108">
        <v>0.91547595495871525</v>
      </c>
      <c r="BC108" t="s">
        <v>68</v>
      </c>
      <c r="BF108" t="s">
        <v>118</v>
      </c>
      <c r="BG108" t="s">
        <v>119</v>
      </c>
      <c r="BH108" t="s">
        <v>413</v>
      </c>
      <c r="BI108">
        <v>546</v>
      </c>
      <c r="BJ108">
        <v>10</v>
      </c>
      <c r="BK108" t="s">
        <v>223</v>
      </c>
      <c r="BL108" t="s">
        <v>233</v>
      </c>
      <c r="BM108">
        <v>0.91547595495871525</v>
      </c>
      <c r="BN108" t="s">
        <v>68</v>
      </c>
      <c r="BO108" t="s">
        <v>184</v>
      </c>
      <c r="BP108">
        <v>1941.2909999999999</v>
      </c>
    </row>
    <row r="109" spans="1:68" ht="16.5">
      <c r="A109" s="127" t="str">
        <f t="shared" si="36"/>
        <v>해성운수</v>
      </c>
      <c r="B109" s="128" t="str">
        <f t="shared" si="35"/>
        <v>이명복</v>
      </c>
      <c r="C109" s="129" t="str">
        <f t="shared" si="37"/>
        <v>A</v>
      </c>
      <c r="D109" s="130">
        <f t="shared" si="38"/>
        <v>0.99917270242973177</v>
      </c>
      <c r="E109" s="131">
        <f t="shared" si="39"/>
        <v>6455</v>
      </c>
      <c r="F109" s="132" t="str">
        <f t="shared" si="40"/>
        <v>568</v>
      </c>
      <c r="G109" s="133" t="str">
        <f t="shared" si="41"/>
        <v>71바5774</v>
      </c>
      <c r="H109" s="134">
        <f t="shared" si="42"/>
        <v>5</v>
      </c>
      <c r="I109" s="135">
        <f t="shared" si="43"/>
        <v>432.91099999999994</v>
      </c>
      <c r="J109" s="136">
        <f t="shared" si="44"/>
        <v>4.5959618363609032E-2</v>
      </c>
      <c r="K109" s="136">
        <f t="shared" si="45"/>
        <v>0.35129768492436286</v>
      </c>
      <c r="L109" s="136">
        <f t="shared" si="46"/>
        <v>0.27719323371316512</v>
      </c>
      <c r="M109" s="137">
        <f t="shared" si="47"/>
        <v>3.9609999999999999</v>
      </c>
      <c r="N109" s="138">
        <f t="shared" si="48"/>
        <v>0.92397744571055018</v>
      </c>
      <c r="O109" s="138">
        <f t="shared" si="49"/>
        <v>0.92397744571055018</v>
      </c>
      <c r="P109" s="224">
        <f t="shared" si="50"/>
        <v>4</v>
      </c>
      <c r="Q109" s="225">
        <f t="shared" si="51"/>
        <v>4</v>
      </c>
      <c r="R109" s="225">
        <f t="shared" si="52"/>
        <v>4</v>
      </c>
      <c r="T109">
        <v>534</v>
      </c>
      <c r="U109">
        <v>6455</v>
      </c>
      <c r="V109" t="s">
        <v>415</v>
      </c>
      <c r="W109">
        <v>432.911</v>
      </c>
      <c r="X109">
        <v>98.375</v>
      </c>
      <c r="Y109">
        <v>4.4009999999999998</v>
      </c>
      <c r="Z109">
        <v>3.9609999999999999</v>
      </c>
      <c r="AA109">
        <v>40.892746000000002</v>
      </c>
      <c r="AB109">
        <v>1.8794150000000001</v>
      </c>
      <c r="AC109">
        <v>14.365527</v>
      </c>
      <c r="AD109" s="1">
        <v>120</v>
      </c>
      <c r="AE109">
        <v>4</v>
      </c>
      <c r="AF109">
        <v>4</v>
      </c>
      <c r="AG109">
        <v>70</v>
      </c>
      <c r="AH109">
        <v>10.586498000000001</v>
      </c>
      <c r="AI109">
        <v>9.3000000000000007</v>
      </c>
      <c r="AJ109">
        <v>0</v>
      </c>
      <c r="AK109">
        <v>4</v>
      </c>
      <c r="AL109">
        <v>1095</v>
      </c>
      <c r="AM109" t="s">
        <v>416</v>
      </c>
      <c r="AN109" t="s">
        <v>777</v>
      </c>
      <c r="AO109">
        <v>101.938</v>
      </c>
      <c r="AR109" t="s">
        <v>118</v>
      </c>
      <c r="AS109" t="s">
        <v>126</v>
      </c>
      <c r="AT109" t="s">
        <v>265</v>
      </c>
      <c r="AU109" t="s">
        <v>415</v>
      </c>
      <c r="AV109" t="s">
        <v>203</v>
      </c>
      <c r="AW109">
        <v>5</v>
      </c>
      <c r="BB109">
        <v>0.99917270242973177</v>
      </c>
      <c r="BC109" t="s">
        <v>66</v>
      </c>
      <c r="BF109" t="s">
        <v>118</v>
      </c>
      <c r="BG109" t="s">
        <v>126</v>
      </c>
      <c r="BH109" t="s">
        <v>415</v>
      </c>
      <c r="BI109">
        <v>6455</v>
      </c>
      <c r="BJ109">
        <v>5</v>
      </c>
      <c r="BK109" t="s">
        <v>265</v>
      </c>
      <c r="BL109" t="s">
        <v>261</v>
      </c>
      <c r="BM109">
        <v>0.99917270242973177</v>
      </c>
      <c r="BN109" t="s">
        <v>66</v>
      </c>
      <c r="BO109" t="s">
        <v>187</v>
      </c>
      <c r="BP109">
        <v>432.91099999999994</v>
      </c>
    </row>
    <row r="110" spans="1:68" ht="16.5">
      <c r="A110" s="110" t="str">
        <f t="shared" ref="A110:A115" si="53">BF110</f>
        <v>해성운수</v>
      </c>
      <c r="B110" s="111" t="str">
        <f t="shared" si="35"/>
        <v>이병성</v>
      </c>
      <c r="C110" s="112" t="str">
        <f t="shared" ref="C110:C115" si="54">BN110</f>
        <v>S</v>
      </c>
      <c r="D110" s="113">
        <f t="shared" ref="D110:D115" si="55">BM110</f>
        <v>1.1925000000000001</v>
      </c>
      <c r="E110" s="114">
        <f t="shared" ref="E110:E115" si="56">U110</f>
        <v>9298</v>
      </c>
      <c r="F110" s="115" t="str">
        <f t="shared" ref="F110:F115" si="57">BG110</f>
        <v>568</v>
      </c>
      <c r="G110" s="116" t="str">
        <f t="shared" ref="G110:G115" si="58">BK110</f>
        <v>71바5774</v>
      </c>
      <c r="H110" s="117">
        <f t="shared" ref="H110:H115" si="59">BJ110</f>
        <v>1</v>
      </c>
      <c r="I110" s="118">
        <f t="shared" ref="I110:I115" si="60">BP110</f>
        <v>1531.3530000000001</v>
      </c>
      <c r="J110" s="119">
        <f t="shared" ref="J110:J115" si="61">AB110/AA110</f>
        <v>5.0318805036018273E-2</v>
      </c>
      <c r="K110" s="119">
        <f t="shared" ref="K110:K115" si="62">AC110/AA110</f>
        <v>0.28326747021694593</v>
      </c>
      <c r="L110" s="119">
        <f t="shared" ref="L110:L115" si="63">AD110/I110</f>
        <v>0.41270693301936262</v>
      </c>
      <c r="M110" s="120">
        <f t="shared" ref="M110:M115" si="64">Z110</f>
        <v>2.0099999999999998</v>
      </c>
      <c r="N110" s="121">
        <f t="shared" ref="N110:N115" si="65">AE110*100/W110</f>
        <v>0</v>
      </c>
      <c r="O110" s="121">
        <f t="shared" ref="O110:O115" si="66">AF110*100/W110</f>
        <v>0.19590518972438098</v>
      </c>
      <c r="P110" s="226">
        <f t="shared" ref="P110:P115" si="67">AK110</f>
        <v>4</v>
      </c>
      <c r="Q110" s="227">
        <f t="shared" ref="Q110:Q115" si="68">AE110</f>
        <v>0</v>
      </c>
      <c r="R110" s="227">
        <f t="shared" ref="R110:R115" si="69">AF110</f>
        <v>3</v>
      </c>
      <c r="T110">
        <v>534</v>
      </c>
      <c r="U110">
        <v>9298</v>
      </c>
      <c r="V110" t="s">
        <v>417</v>
      </c>
      <c r="W110">
        <v>1531.3530000000001</v>
      </c>
      <c r="X110">
        <v>267.54700000000003</v>
      </c>
      <c r="Y110">
        <v>5.7240000000000002</v>
      </c>
      <c r="Z110">
        <v>2.0099999999999998</v>
      </c>
      <c r="AA110">
        <v>123.39987000000001</v>
      </c>
      <c r="AB110">
        <v>6.2093340000000001</v>
      </c>
      <c r="AC110">
        <v>34.955168999999998</v>
      </c>
      <c r="AD110" s="1">
        <v>632</v>
      </c>
      <c r="AE110">
        <v>0</v>
      </c>
      <c r="AF110">
        <v>3</v>
      </c>
      <c r="AG110">
        <v>76</v>
      </c>
      <c r="AH110">
        <v>12.40968</v>
      </c>
      <c r="AI110">
        <v>24.9</v>
      </c>
      <c r="AJ110">
        <v>0</v>
      </c>
      <c r="AK110">
        <v>4</v>
      </c>
      <c r="AL110">
        <v>1222</v>
      </c>
      <c r="AM110" t="s">
        <v>418</v>
      </c>
      <c r="AN110" t="s">
        <v>778</v>
      </c>
      <c r="AO110">
        <v>1531.3530000000001</v>
      </c>
      <c r="AR110" t="s">
        <v>118</v>
      </c>
      <c r="AS110" t="s">
        <v>126</v>
      </c>
      <c r="AT110" t="s">
        <v>265</v>
      </c>
      <c r="AU110" t="s">
        <v>417</v>
      </c>
      <c r="AV110" t="s">
        <v>203</v>
      </c>
      <c r="AW110">
        <v>1</v>
      </c>
      <c r="BB110">
        <v>1.1925000000000001</v>
      </c>
      <c r="BC110" t="s">
        <v>71</v>
      </c>
      <c r="BF110" t="s">
        <v>118</v>
      </c>
      <c r="BG110" s="5" t="s">
        <v>126</v>
      </c>
      <c r="BH110" t="s">
        <v>417</v>
      </c>
      <c r="BI110">
        <v>9298</v>
      </c>
      <c r="BJ110">
        <v>1</v>
      </c>
      <c r="BK110" t="s">
        <v>265</v>
      </c>
      <c r="BL110" t="s">
        <v>183</v>
      </c>
      <c r="BM110">
        <v>1.1925000000000001</v>
      </c>
      <c r="BN110" t="s">
        <v>71</v>
      </c>
      <c r="BO110" t="s">
        <v>185</v>
      </c>
      <c r="BP110">
        <v>1531.3530000000001</v>
      </c>
    </row>
    <row r="111" spans="1:68" ht="16.5">
      <c r="A111" s="127" t="str">
        <f t="shared" si="53"/>
        <v>해성운수</v>
      </c>
      <c r="B111" s="128" t="str">
        <f t="shared" si="35"/>
        <v>이복순</v>
      </c>
      <c r="C111" s="129" t="str">
        <f t="shared" si="54"/>
        <v>F</v>
      </c>
      <c r="D111" s="130">
        <f t="shared" si="55"/>
        <v>0.7673913043478261</v>
      </c>
      <c r="E111" s="131">
        <f t="shared" si="56"/>
        <v>998</v>
      </c>
      <c r="F111" s="132" t="str">
        <f t="shared" si="57"/>
        <v>593</v>
      </c>
      <c r="G111" s="133" t="str">
        <f t="shared" si="58"/>
        <v>71바5778</v>
      </c>
      <c r="H111" s="134">
        <f t="shared" si="59"/>
        <v>1</v>
      </c>
      <c r="I111" s="135">
        <f t="shared" si="60"/>
        <v>1527.413</v>
      </c>
      <c r="J111" s="136">
        <f t="shared" si="61"/>
        <v>2.4724011850972324E-2</v>
      </c>
      <c r="K111" s="136">
        <f t="shared" si="62"/>
        <v>0.48738358508862001</v>
      </c>
      <c r="L111" s="136">
        <f t="shared" si="63"/>
        <v>0.18462590013310087</v>
      </c>
      <c r="M111" s="137">
        <f t="shared" si="64"/>
        <v>11.709</v>
      </c>
      <c r="N111" s="138">
        <f t="shared" si="65"/>
        <v>0</v>
      </c>
      <c r="O111" s="138">
        <f t="shared" si="66"/>
        <v>1.2438470487110145</v>
      </c>
      <c r="P111" s="224">
        <f t="shared" si="67"/>
        <v>136</v>
      </c>
      <c r="Q111" s="225">
        <f t="shared" si="68"/>
        <v>0</v>
      </c>
      <c r="R111" s="225">
        <f t="shared" si="69"/>
        <v>19</v>
      </c>
      <c r="T111">
        <v>534</v>
      </c>
      <c r="U111">
        <v>998</v>
      </c>
      <c r="V111" t="s">
        <v>419</v>
      </c>
      <c r="W111">
        <v>1527.519</v>
      </c>
      <c r="X111">
        <v>865.45699999999999</v>
      </c>
      <c r="Y111">
        <v>1.7649999999999999</v>
      </c>
      <c r="Z111">
        <v>11.709</v>
      </c>
      <c r="AA111">
        <v>164.96469200000001</v>
      </c>
      <c r="AB111">
        <v>4.078589</v>
      </c>
      <c r="AC111">
        <v>80.401083</v>
      </c>
      <c r="AD111" s="1">
        <v>282</v>
      </c>
      <c r="AE111">
        <v>0</v>
      </c>
      <c r="AF111">
        <v>19</v>
      </c>
      <c r="AG111">
        <v>60</v>
      </c>
      <c r="AH111">
        <v>9.2596720000000001</v>
      </c>
      <c r="AI111">
        <v>0</v>
      </c>
      <c r="AJ111">
        <v>0</v>
      </c>
      <c r="AK111">
        <v>136</v>
      </c>
      <c r="AL111">
        <v>42507</v>
      </c>
      <c r="AM111" t="s">
        <v>420</v>
      </c>
      <c r="AN111" t="s">
        <v>779</v>
      </c>
      <c r="AO111">
        <v>1527.413</v>
      </c>
      <c r="AR111" t="s">
        <v>118</v>
      </c>
      <c r="AS111" t="s">
        <v>128</v>
      </c>
      <c r="AT111" t="s">
        <v>274</v>
      </c>
      <c r="AU111" t="s">
        <v>419</v>
      </c>
      <c r="AV111" t="s">
        <v>48</v>
      </c>
      <c r="AW111">
        <v>1</v>
      </c>
      <c r="BB111">
        <v>0.7673913043478261</v>
      </c>
      <c r="BC111" t="s">
        <v>70</v>
      </c>
      <c r="BF111" t="s">
        <v>118</v>
      </c>
      <c r="BG111" t="s">
        <v>128</v>
      </c>
      <c r="BH111" t="s">
        <v>419</v>
      </c>
      <c r="BI111">
        <v>998</v>
      </c>
      <c r="BJ111">
        <v>1</v>
      </c>
      <c r="BK111" t="s">
        <v>274</v>
      </c>
      <c r="BL111" t="s">
        <v>183</v>
      </c>
      <c r="BM111">
        <v>0.7673913043478261</v>
      </c>
      <c r="BN111" t="s">
        <v>70</v>
      </c>
      <c r="BO111" t="s">
        <v>201</v>
      </c>
      <c r="BP111">
        <v>1527.413</v>
      </c>
    </row>
    <row r="112" spans="1:68" ht="16.5">
      <c r="A112" s="110" t="str">
        <f t="shared" si="53"/>
        <v>해성운수</v>
      </c>
      <c r="B112" s="111" t="str">
        <f t="shared" si="35"/>
        <v>이서동</v>
      </c>
      <c r="C112" s="112" t="str">
        <f t="shared" si="54"/>
        <v>C</v>
      </c>
      <c r="D112" s="113">
        <f t="shared" si="55"/>
        <v>0.85416512282556767</v>
      </c>
      <c r="E112" s="114">
        <f t="shared" si="56"/>
        <v>9676</v>
      </c>
      <c r="F112" s="115" t="str">
        <f t="shared" si="57"/>
        <v>560</v>
      </c>
      <c r="G112" s="116" t="str">
        <f t="shared" si="58"/>
        <v>71바5815</v>
      </c>
      <c r="H112" s="117">
        <f t="shared" si="59"/>
        <v>4</v>
      </c>
      <c r="I112" s="118">
        <f t="shared" si="60"/>
        <v>1244.0250000000001</v>
      </c>
      <c r="J112" s="119">
        <f t="shared" si="61"/>
        <v>4.0802367305705425E-3</v>
      </c>
      <c r="K112" s="119">
        <f t="shared" si="62"/>
        <v>0.51321053570627351</v>
      </c>
      <c r="L112" s="119">
        <f t="shared" si="63"/>
        <v>0.16318000040192118</v>
      </c>
      <c r="M112" s="120">
        <f t="shared" si="64"/>
        <v>8.0879999999999992</v>
      </c>
      <c r="N112" s="121">
        <f t="shared" si="65"/>
        <v>0</v>
      </c>
      <c r="O112" s="121">
        <f t="shared" si="66"/>
        <v>1.5273004963726613</v>
      </c>
      <c r="P112" s="226">
        <f t="shared" si="67"/>
        <v>201</v>
      </c>
      <c r="Q112" s="227">
        <f t="shared" si="68"/>
        <v>0</v>
      </c>
      <c r="R112" s="227">
        <f t="shared" si="69"/>
        <v>19</v>
      </c>
      <c r="T112">
        <v>534</v>
      </c>
      <c r="U112">
        <v>9676</v>
      </c>
      <c r="V112" t="s">
        <v>421</v>
      </c>
      <c r="W112">
        <v>1244.0250000000001</v>
      </c>
      <c r="X112">
        <v>560.75599999999997</v>
      </c>
      <c r="Y112">
        <v>2.218</v>
      </c>
      <c r="Z112">
        <v>8.0879999999999992</v>
      </c>
      <c r="AA112">
        <v>134.92942600000001</v>
      </c>
      <c r="AB112">
        <v>0.55054400000000003</v>
      </c>
      <c r="AC112">
        <v>69.247202999999999</v>
      </c>
      <c r="AD112" s="1">
        <v>203</v>
      </c>
      <c r="AE112">
        <v>0</v>
      </c>
      <c r="AF112">
        <v>19</v>
      </c>
      <c r="AG112">
        <v>74</v>
      </c>
      <c r="AH112">
        <v>9.2198189999999993</v>
      </c>
      <c r="AI112">
        <v>36.700000000000003</v>
      </c>
      <c r="AJ112">
        <v>0</v>
      </c>
      <c r="AK112">
        <v>201</v>
      </c>
      <c r="AL112">
        <v>57941</v>
      </c>
      <c r="AM112" t="s">
        <v>422</v>
      </c>
      <c r="AN112" t="s">
        <v>780</v>
      </c>
      <c r="AO112">
        <v>440.86599999999999</v>
      </c>
      <c r="AR112" t="s">
        <v>118</v>
      </c>
      <c r="AS112" t="s">
        <v>123</v>
      </c>
      <c r="AT112" t="s">
        <v>254</v>
      </c>
      <c r="AU112" t="s">
        <v>421</v>
      </c>
      <c r="AV112" t="s">
        <v>48</v>
      </c>
      <c r="AW112">
        <v>4</v>
      </c>
      <c r="BB112">
        <v>0.85416512282556767</v>
      </c>
      <c r="BC112" t="s">
        <v>69</v>
      </c>
      <c r="BF112" t="s">
        <v>118</v>
      </c>
      <c r="BG112" t="s">
        <v>123</v>
      </c>
      <c r="BH112" t="s">
        <v>421</v>
      </c>
      <c r="BI112">
        <v>9676</v>
      </c>
      <c r="BJ112">
        <v>4</v>
      </c>
      <c r="BK112" t="s">
        <v>254</v>
      </c>
      <c r="BL112" t="s">
        <v>256</v>
      </c>
      <c r="BM112">
        <v>0.85416512282556767</v>
      </c>
      <c r="BN112" t="s">
        <v>69</v>
      </c>
      <c r="BO112" t="s">
        <v>186</v>
      </c>
      <c r="BP112">
        <v>1244.0250000000001</v>
      </c>
    </row>
    <row r="113" spans="1:68" ht="16.5">
      <c r="A113" s="127" t="str">
        <f t="shared" si="53"/>
        <v>해성운수</v>
      </c>
      <c r="B113" s="128" t="str">
        <f t="shared" si="35"/>
        <v>이성준</v>
      </c>
      <c r="C113" s="129" t="str">
        <f t="shared" si="54"/>
        <v>C</v>
      </c>
      <c r="D113" s="130">
        <f t="shared" si="55"/>
        <v>0.87177180345413285</v>
      </c>
      <c r="E113" s="131">
        <f t="shared" si="56"/>
        <v>7758</v>
      </c>
      <c r="F113" s="132" t="str">
        <f t="shared" si="57"/>
        <v>24</v>
      </c>
      <c r="G113" s="133" t="str">
        <f t="shared" si="58"/>
        <v>70바3878</v>
      </c>
      <c r="H113" s="134">
        <f t="shared" si="59"/>
        <v>4</v>
      </c>
      <c r="I113" s="135">
        <f t="shared" si="60"/>
        <v>2215.752</v>
      </c>
      <c r="J113" s="136">
        <f t="shared" si="61"/>
        <v>1.5942044448642272E-2</v>
      </c>
      <c r="K113" s="136">
        <f t="shared" si="62"/>
        <v>0.4466964966021586</v>
      </c>
      <c r="L113" s="136">
        <f t="shared" si="63"/>
        <v>0.21527679993067816</v>
      </c>
      <c r="M113" s="137">
        <f t="shared" si="64"/>
        <v>13.81</v>
      </c>
      <c r="N113" s="138">
        <f t="shared" si="65"/>
        <v>0.31103839724579946</v>
      </c>
      <c r="O113" s="138">
        <f t="shared" si="66"/>
        <v>3.288120199455594</v>
      </c>
      <c r="P113" s="224">
        <f t="shared" si="67"/>
        <v>54</v>
      </c>
      <c r="Q113" s="225">
        <f t="shared" si="68"/>
        <v>7</v>
      </c>
      <c r="R113" s="225">
        <f t="shared" si="69"/>
        <v>74</v>
      </c>
      <c r="T113">
        <v>534</v>
      </c>
      <c r="U113">
        <v>7758</v>
      </c>
      <c r="V113" t="s">
        <v>423</v>
      </c>
      <c r="W113">
        <v>2250.5259999999998</v>
      </c>
      <c r="X113">
        <v>1084.8579999999999</v>
      </c>
      <c r="Y113">
        <v>2.0739999999999998</v>
      </c>
      <c r="Z113">
        <v>13.81</v>
      </c>
      <c r="AA113">
        <v>168.891638</v>
      </c>
      <c r="AB113">
        <v>2.6924779999999999</v>
      </c>
      <c r="AC113">
        <v>75.443303</v>
      </c>
      <c r="AD113" s="1">
        <v>477</v>
      </c>
      <c r="AE113">
        <v>7</v>
      </c>
      <c r="AF113">
        <v>74</v>
      </c>
      <c r="AG113">
        <v>73</v>
      </c>
      <c r="AH113">
        <v>13.325265</v>
      </c>
      <c r="AI113">
        <v>627.5</v>
      </c>
      <c r="AJ113">
        <v>0</v>
      </c>
      <c r="AK113">
        <v>54</v>
      </c>
      <c r="AL113">
        <v>40659</v>
      </c>
      <c r="AM113" t="s">
        <v>424</v>
      </c>
      <c r="AN113" t="s">
        <v>781</v>
      </c>
      <c r="AO113">
        <v>1681.703</v>
      </c>
      <c r="AR113" t="s">
        <v>118</v>
      </c>
      <c r="AS113" t="s">
        <v>119</v>
      </c>
      <c r="AT113" t="s">
        <v>231</v>
      </c>
      <c r="AU113" t="s">
        <v>423</v>
      </c>
      <c r="AV113" t="s">
        <v>48</v>
      </c>
      <c r="AW113">
        <v>4</v>
      </c>
      <c r="BB113">
        <v>0.87177180345413285</v>
      </c>
      <c r="BC113" t="s">
        <v>69</v>
      </c>
      <c r="BF113" t="s">
        <v>118</v>
      </c>
      <c r="BG113" t="s">
        <v>119</v>
      </c>
      <c r="BH113" t="s">
        <v>423</v>
      </c>
      <c r="BI113">
        <v>7758</v>
      </c>
      <c r="BJ113">
        <v>4</v>
      </c>
      <c r="BK113" t="s">
        <v>231</v>
      </c>
      <c r="BL113" t="s">
        <v>237</v>
      </c>
      <c r="BM113">
        <v>0.87177180345413285</v>
      </c>
      <c r="BN113" t="s">
        <v>69</v>
      </c>
      <c r="BO113" t="s">
        <v>186</v>
      </c>
      <c r="BP113">
        <v>2215.752</v>
      </c>
    </row>
    <row r="114" spans="1:68" ht="16.5">
      <c r="A114" s="110" t="str">
        <f t="shared" si="53"/>
        <v>해성운수</v>
      </c>
      <c r="B114" s="111" t="str">
        <f t="shared" si="35"/>
        <v>이승룡</v>
      </c>
      <c r="C114" s="112" t="str">
        <f t="shared" si="54"/>
        <v>A</v>
      </c>
      <c r="D114" s="113">
        <f t="shared" si="55"/>
        <v>0.98524389304876392</v>
      </c>
      <c r="E114" s="114">
        <f t="shared" si="56"/>
        <v>8108</v>
      </c>
      <c r="F114" s="115" t="str">
        <f t="shared" si="57"/>
        <v>564</v>
      </c>
      <c r="G114" s="116" t="str">
        <f t="shared" si="58"/>
        <v>71바7080</v>
      </c>
      <c r="H114" s="117">
        <f t="shared" si="59"/>
        <v>3</v>
      </c>
      <c r="I114" s="118">
        <f t="shared" si="60"/>
        <v>614.25699999999995</v>
      </c>
      <c r="J114" s="119">
        <f t="shared" si="61"/>
        <v>1.5066339768463435E-2</v>
      </c>
      <c r="K114" s="119">
        <f t="shared" si="62"/>
        <v>0.4049041617570095</v>
      </c>
      <c r="L114" s="119">
        <f t="shared" si="63"/>
        <v>0.46234719343857705</v>
      </c>
      <c r="M114" s="120">
        <f t="shared" si="64"/>
        <v>2.2069999999999999</v>
      </c>
      <c r="N114" s="121">
        <f t="shared" si="65"/>
        <v>0</v>
      </c>
      <c r="O114" s="121">
        <f t="shared" si="66"/>
        <v>0.8139915377439737</v>
      </c>
      <c r="P114" s="226">
        <f t="shared" si="67"/>
        <v>9</v>
      </c>
      <c r="Q114" s="227">
        <f t="shared" si="68"/>
        <v>0</v>
      </c>
      <c r="R114" s="227">
        <f t="shared" si="69"/>
        <v>5</v>
      </c>
      <c r="T114">
        <v>534</v>
      </c>
      <c r="U114">
        <v>8108</v>
      </c>
      <c r="V114" t="s">
        <v>782</v>
      </c>
      <c r="W114">
        <v>614.25699999999995</v>
      </c>
      <c r="X114">
        <v>143.33500000000001</v>
      </c>
      <c r="Y114">
        <v>4.2850000000000001</v>
      </c>
      <c r="Z114">
        <v>2.2069999999999999</v>
      </c>
      <c r="AA114">
        <v>60.693308000000002</v>
      </c>
      <c r="AB114">
        <v>0.91442599999999996</v>
      </c>
      <c r="AC114">
        <v>24.574973</v>
      </c>
      <c r="AD114" s="1">
        <v>284</v>
      </c>
      <c r="AE114">
        <v>0</v>
      </c>
      <c r="AF114">
        <v>5</v>
      </c>
      <c r="AG114">
        <v>71</v>
      </c>
      <c r="AH114">
        <v>10.12067</v>
      </c>
      <c r="AI114">
        <v>8.6999999999999993</v>
      </c>
      <c r="AJ114">
        <v>0</v>
      </c>
      <c r="AK114">
        <v>9</v>
      </c>
      <c r="AL114">
        <v>1890</v>
      </c>
      <c r="AM114" t="s">
        <v>783</v>
      </c>
      <c r="AN114" t="s">
        <v>784</v>
      </c>
      <c r="AO114">
        <v>359.99599999999998</v>
      </c>
      <c r="AR114" t="s">
        <v>118</v>
      </c>
      <c r="AS114" t="s">
        <v>124</v>
      </c>
      <c r="AT114" t="s">
        <v>627</v>
      </c>
      <c r="AU114" t="s">
        <v>782</v>
      </c>
      <c r="AV114" t="s">
        <v>203</v>
      </c>
      <c r="AW114">
        <v>3</v>
      </c>
      <c r="BB114">
        <v>0.98524389304876392</v>
      </c>
      <c r="BC114" t="s">
        <v>66</v>
      </c>
      <c r="BF114" t="s">
        <v>118</v>
      </c>
      <c r="BG114" s="5" t="s">
        <v>124</v>
      </c>
      <c r="BH114" t="s">
        <v>782</v>
      </c>
      <c r="BI114">
        <v>8108</v>
      </c>
      <c r="BJ114">
        <v>3</v>
      </c>
      <c r="BK114" t="s">
        <v>627</v>
      </c>
      <c r="BL114" t="s">
        <v>280</v>
      </c>
      <c r="BM114">
        <v>0.98524389304876392</v>
      </c>
      <c r="BN114" t="s">
        <v>66</v>
      </c>
      <c r="BO114" t="s">
        <v>187</v>
      </c>
      <c r="BP114">
        <v>614.25699999999995</v>
      </c>
    </row>
    <row r="115" spans="1:68" ht="16.5">
      <c r="A115" s="127" t="str">
        <f t="shared" si="53"/>
        <v>해성운수</v>
      </c>
      <c r="B115" s="128" t="str">
        <f t="shared" si="35"/>
        <v>이용언</v>
      </c>
      <c r="C115" s="129" t="str">
        <f t="shared" si="54"/>
        <v>F</v>
      </c>
      <c r="D115" s="130">
        <f t="shared" si="55"/>
        <v>0.78011019871049014</v>
      </c>
      <c r="E115" s="131">
        <f t="shared" si="56"/>
        <v>8782</v>
      </c>
      <c r="F115" s="132" t="str">
        <f t="shared" si="57"/>
        <v>579</v>
      </c>
      <c r="G115" s="133" t="str">
        <f t="shared" si="58"/>
        <v>71바5813</v>
      </c>
      <c r="H115" s="134">
        <f t="shared" si="59"/>
        <v>3</v>
      </c>
      <c r="I115" s="135">
        <f t="shared" si="60"/>
        <v>1742.694</v>
      </c>
      <c r="J115" s="136">
        <f t="shared" si="61"/>
        <v>1.3149195022618992E-2</v>
      </c>
      <c r="K115" s="136">
        <f t="shared" si="62"/>
        <v>0.45554317586464194</v>
      </c>
      <c r="L115" s="136">
        <f t="shared" si="63"/>
        <v>0.55431418252429865</v>
      </c>
      <c r="M115" s="137">
        <f t="shared" si="64"/>
        <v>4.9870000000000001</v>
      </c>
      <c r="N115" s="138">
        <f t="shared" si="65"/>
        <v>0.22952968220467851</v>
      </c>
      <c r="O115" s="138">
        <f t="shared" si="66"/>
        <v>1.54932535488158</v>
      </c>
      <c r="P115" s="224">
        <f t="shared" si="67"/>
        <v>55</v>
      </c>
      <c r="Q115" s="225">
        <f t="shared" si="68"/>
        <v>4</v>
      </c>
      <c r="R115" s="225">
        <f t="shared" si="69"/>
        <v>27</v>
      </c>
      <c r="T115">
        <v>534</v>
      </c>
      <c r="U115">
        <v>8782</v>
      </c>
      <c r="V115" t="s">
        <v>425</v>
      </c>
      <c r="W115">
        <v>1742.694</v>
      </c>
      <c r="X115">
        <v>398.452</v>
      </c>
      <c r="Y115">
        <v>4.3739999999999997</v>
      </c>
      <c r="Z115">
        <v>4.9870000000000001</v>
      </c>
      <c r="AA115">
        <v>165.13246599999999</v>
      </c>
      <c r="AB115">
        <v>2.1713589999999998</v>
      </c>
      <c r="AC115">
        <v>75.224968000000004</v>
      </c>
      <c r="AD115" s="1">
        <v>966</v>
      </c>
      <c r="AE115">
        <v>4</v>
      </c>
      <c r="AF115">
        <v>27</v>
      </c>
      <c r="AG115">
        <v>83</v>
      </c>
      <c r="AH115">
        <v>10.553309</v>
      </c>
      <c r="AI115">
        <v>90.3</v>
      </c>
      <c r="AJ115">
        <v>0</v>
      </c>
      <c r="AK115">
        <v>55</v>
      </c>
      <c r="AL115">
        <v>45326</v>
      </c>
      <c r="AM115" t="s">
        <v>426</v>
      </c>
      <c r="AN115" t="s">
        <v>785</v>
      </c>
      <c r="AO115">
        <v>1465.3520000000001</v>
      </c>
      <c r="AR115" t="s">
        <v>118</v>
      </c>
      <c r="AS115" t="s">
        <v>127</v>
      </c>
      <c r="AT115" t="s">
        <v>270</v>
      </c>
      <c r="AU115" t="s">
        <v>425</v>
      </c>
      <c r="AV115" t="s">
        <v>203</v>
      </c>
      <c r="AW115">
        <v>3</v>
      </c>
      <c r="BB115">
        <v>0.78011019871049014</v>
      </c>
      <c r="BC115" t="s">
        <v>70</v>
      </c>
      <c r="BF115" t="s">
        <v>118</v>
      </c>
      <c r="BG115" s="5" t="s">
        <v>127</v>
      </c>
      <c r="BH115" t="s">
        <v>425</v>
      </c>
      <c r="BI115">
        <v>8782</v>
      </c>
      <c r="BJ115">
        <v>3</v>
      </c>
      <c r="BK115" t="s">
        <v>270</v>
      </c>
      <c r="BL115" t="s">
        <v>267</v>
      </c>
      <c r="BM115">
        <v>0.78011019871049014</v>
      </c>
      <c r="BN115" t="s">
        <v>70</v>
      </c>
      <c r="BO115" t="s">
        <v>201</v>
      </c>
      <c r="BP115">
        <v>1742.694</v>
      </c>
    </row>
    <row r="116" spans="1:68" ht="16.5">
      <c r="A116" s="110" t="str">
        <f t="shared" ref="A116:A117" si="70">BF116</f>
        <v>해성운수</v>
      </c>
      <c r="B116" s="111" t="str">
        <f t="shared" si="35"/>
        <v>이우형</v>
      </c>
      <c r="C116" s="112" t="str">
        <f t="shared" ref="C116:C117" si="71">BN116</f>
        <v>C</v>
      </c>
      <c r="D116" s="113">
        <f t="shared" ref="D116:D117" si="72">BM116</f>
        <v>0.88486144746384299</v>
      </c>
      <c r="E116" s="114">
        <f t="shared" ref="E116:E117" si="73">U116</f>
        <v>735</v>
      </c>
      <c r="F116" s="115" t="str">
        <f t="shared" ref="F116:F117" si="74">BG116</f>
        <v>557</v>
      </c>
      <c r="G116" s="116" t="str">
        <f t="shared" ref="G116:G117" si="75">BK116</f>
        <v>70바3892</v>
      </c>
      <c r="H116" s="117">
        <f t="shared" ref="H116:H117" si="76">BJ116</f>
        <v>3</v>
      </c>
      <c r="I116" s="118">
        <f t="shared" ref="I116:I117" si="77">BP116</f>
        <v>1246.2720000000002</v>
      </c>
      <c r="J116" s="119">
        <f t="shared" ref="J116:J117" si="78">AB116/AA116</f>
        <v>6.6390783431216349E-3</v>
      </c>
      <c r="K116" s="119">
        <f t="shared" ref="K116:K117" si="79">AC116/AA116</f>
        <v>0.55803184042475484</v>
      </c>
      <c r="L116" s="119">
        <f t="shared" ref="L116:L117" si="80">AD116/I116</f>
        <v>0.30571175473732859</v>
      </c>
      <c r="M116" s="120">
        <f t="shared" ref="M116:M117" si="81">Z116</f>
        <v>10.153</v>
      </c>
      <c r="N116" s="121">
        <f t="shared" ref="N116:N117" si="82">AE116*100/W116</f>
        <v>0.32095722282134237</v>
      </c>
      <c r="O116" s="121">
        <f t="shared" ref="O116:O117" si="83">AF116*100/W116</f>
        <v>0.80239305705335595</v>
      </c>
      <c r="P116" s="226">
        <f t="shared" ref="P116:P117" si="84">AK116</f>
        <v>251</v>
      </c>
      <c r="Q116" s="227">
        <f t="shared" ref="Q116:Q117" si="85">AE116</f>
        <v>4</v>
      </c>
      <c r="R116" s="227">
        <f t="shared" ref="R116:R117" si="86">AF116</f>
        <v>10</v>
      </c>
      <c r="T116">
        <v>534</v>
      </c>
      <c r="U116">
        <v>735</v>
      </c>
      <c r="V116" t="s">
        <v>427</v>
      </c>
      <c r="W116">
        <v>1246.2719999999999</v>
      </c>
      <c r="X116">
        <v>344.39100000000002</v>
      </c>
      <c r="Y116">
        <v>3.6190000000000002</v>
      </c>
      <c r="Z116">
        <v>10.153</v>
      </c>
      <c r="AA116">
        <v>153.21554399999999</v>
      </c>
      <c r="AB116">
        <v>1.0172099999999999</v>
      </c>
      <c r="AC116">
        <v>85.499151999999995</v>
      </c>
      <c r="AD116" s="1">
        <v>381</v>
      </c>
      <c r="AE116">
        <v>4</v>
      </c>
      <c r="AF116">
        <v>10</v>
      </c>
      <c r="AG116">
        <v>70</v>
      </c>
      <c r="AH116">
        <v>8.1341090000000005</v>
      </c>
      <c r="AI116">
        <v>11</v>
      </c>
      <c r="AJ116">
        <v>0</v>
      </c>
      <c r="AK116">
        <v>251</v>
      </c>
      <c r="AL116">
        <v>60837</v>
      </c>
      <c r="AM116" t="s">
        <v>428</v>
      </c>
      <c r="AN116" t="s">
        <v>786</v>
      </c>
      <c r="AO116">
        <v>1046.1990000000001</v>
      </c>
      <c r="AR116" t="s">
        <v>118</v>
      </c>
      <c r="AS116" t="s">
        <v>122</v>
      </c>
      <c r="AT116" t="s">
        <v>253</v>
      </c>
      <c r="AU116" t="s">
        <v>427</v>
      </c>
      <c r="AV116" t="s">
        <v>203</v>
      </c>
      <c r="AW116">
        <v>3</v>
      </c>
      <c r="BB116">
        <v>0.88486144746384299</v>
      </c>
      <c r="BC116" t="s">
        <v>69</v>
      </c>
      <c r="BF116" t="s">
        <v>118</v>
      </c>
      <c r="BG116" s="5" t="s">
        <v>122</v>
      </c>
      <c r="BH116" t="s">
        <v>427</v>
      </c>
      <c r="BI116">
        <v>735</v>
      </c>
      <c r="BJ116">
        <v>3</v>
      </c>
      <c r="BK116" t="s">
        <v>253</v>
      </c>
      <c r="BL116" t="s">
        <v>251</v>
      </c>
      <c r="BM116">
        <v>0.88486144746384299</v>
      </c>
      <c r="BN116" t="s">
        <v>69</v>
      </c>
      <c r="BO116" t="s">
        <v>186</v>
      </c>
      <c r="BP116">
        <v>1246.2720000000002</v>
      </c>
    </row>
    <row r="117" spans="1:68" ht="16.5">
      <c r="A117" s="127" t="str">
        <f t="shared" si="70"/>
        <v>해성운수</v>
      </c>
      <c r="B117" s="128" t="str">
        <f t="shared" si="35"/>
        <v>이원희</v>
      </c>
      <c r="C117" s="129" t="str">
        <f t="shared" si="71"/>
        <v>S</v>
      </c>
      <c r="D117" s="130">
        <f t="shared" si="72"/>
        <v>1.1460660878883939</v>
      </c>
      <c r="E117" s="131">
        <f t="shared" si="73"/>
        <v>7030</v>
      </c>
      <c r="F117" s="132" t="str">
        <f t="shared" si="74"/>
        <v>568</v>
      </c>
      <c r="G117" s="133" t="str">
        <f t="shared" si="75"/>
        <v>71바5774</v>
      </c>
      <c r="H117" s="134">
        <f t="shared" si="76"/>
        <v>6</v>
      </c>
      <c r="I117" s="135">
        <f t="shared" si="77"/>
        <v>846.10399999999993</v>
      </c>
      <c r="J117" s="136">
        <f t="shared" si="78"/>
        <v>1.8215755785134936E-2</v>
      </c>
      <c r="K117" s="136">
        <f t="shared" si="79"/>
        <v>0.34059739135714995</v>
      </c>
      <c r="L117" s="136">
        <f t="shared" si="80"/>
        <v>0.38884108809318951</v>
      </c>
      <c r="M117" s="137">
        <f t="shared" si="81"/>
        <v>1.167</v>
      </c>
      <c r="N117" s="138">
        <f t="shared" si="82"/>
        <v>0.11818878057543752</v>
      </c>
      <c r="O117" s="138">
        <f t="shared" si="83"/>
        <v>0</v>
      </c>
      <c r="P117" s="224">
        <f t="shared" si="84"/>
        <v>14</v>
      </c>
      <c r="Q117" s="225">
        <f t="shared" si="85"/>
        <v>1</v>
      </c>
      <c r="R117" s="225">
        <f t="shared" si="86"/>
        <v>0</v>
      </c>
      <c r="T117">
        <v>534</v>
      </c>
      <c r="U117">
        <v>7030</v>
      </c>
      <c r="V117" t="s">
        <v>429</v>
      </c>
      <c r="W117">
        <v>846.10400000000004</v>
      </c>
      <c r="X117">
        <v>164.73</v>
      </c>
      <c r="Y117">
        <v>5.1360000000000001</v>
      </c>
      <c r="Z117">
        <v>1.167</v>
      </c>
      <c r="AA117">
        <v>79.295254999999997</v>
      </c>
      <c r="AB117">
        <v>1.444423</v>
      </c>
      <c r="AC117">
        <v>27.007757000000002</v>
      </c>
      <c r="AD117" s="1">
        <v>329</v>
      </c>
      <c r="AE117">
        <v>1</v>
      </c>
      <c r="AF117">
        <v>0</v>
      </c>
      <c r="AG117">
        <v>73</v>
      </c>
      <c r="AH117">
        <v>10.670297</v>
      </c>
      <c r="AI117">
        <v>0.9</v>
      </c>
      <c r="AJ117">
        <v>0</v>
      </c>
      <c r="AK117">
        <v>14</v>
      </c>
      <c r="AL117">
        <v>4574</v>
      </c>
      <c r="AM117" t="s">
        <v>430</v>
      </c>
      <c r="AN117" t="s">
        <v>787</v>
      </c>
      <c r="AO117">
        <v>297.24200000000002</v>
      </c>
      <c r="AR117" t="s">
        <v>118</v>
      </c>
      <c r="AS117" t="s">
        <v>126</v>
      </c>
      <c r="AT117" t="s">
        <v>265</v>
      </c>
      <c r="AU117" t="s">
        <v>429</v>
      </c>
      <c r="AV117" t="s">
        <v>203</v>
      </c>
      <c r="AW117">
        <v>6</v>
      </c>
      <c r="BB117">
        <v>1.1460660878883939</v>
      </c>
      <c r="BC117" t="s">
        <v>71</v>
      </c>
      <c r="BF117" t="s">
        <v>118</v>
      </c>
      <c r="BG117" t="s">
        <v>126</v>
      </c>
      <c r="BH117" t="s">
        <v>429</v>
      </c>
      <c r="BI117">
        <v>7030</v>
      </c>
      <c r="BJ117">
        <v>6</v>
      </c>
      <c r="BK117" t="s">
        <v>265</v>
      </c>
      <c r="BL117" t="s">
        <v>264</v>
      </c>
      <c r="BM117">
        <v>1.1460660878883939</v>
      </c>
      <c r="BN117" t="s">
        <v>71</v>
      </c>
      <c r="BO117" t="s">
        <v>185</v>
      </c>
      <c r="BP117">
        <v>846.10399999999993</v>
      </c>
    </row>
    <row r="118" spans="1:68" ht="16.5">
      <c r="A118" s="110" t="str">
        <f t="shared" ref="A118:A153" si="87">BF118</f>
        <v>해성운수</v>
      </c>
      <c r="B118" s="111" t="str">
        <f t="shared" si="35"/>
        <v>이종열</v>
      </c>
      <c r="C118" s="112" t="str">
        <f t="shared" ref="C118:C153" si="88">BN118</f>
        <v>C</v>
      </c>
      <c r="D118" s="113">
        <f t="shared" ref="D118:D153" si="89">BM118</f>
        <v>0.883541410762545</v>
      </c>
      <c r="E118" s="114">
        <f t="shared" ref="E118:E153" si="90">U118</f>
        <v>1844</v>
      </c>
      <c r="F118" s="115" t="str">
        <f t="shared" ref="F118:F153" si="91">BG118</f>
        <v>514-1</v>
      </c>
      <c r="G118" s="116" t="str">
        <f t="shared" ref="G118:G153" si="92">BK118</f>
        <v>71바5760</v>
      </c>
      <c r="H118" s="117">
        <f t="shared" ref="H118:H153" si="93">BJ118</f>
        <v>2</v>
      </c>
      <c r="I118" s="118">
        <f t="shared" ref="I118:I153" si="94">BP118</f>
        <v>1822.876</v>
      </c>
      <c r="J118" s="119">
        <f t="shared" ref="J118:J153" si="95">AB118/AA118</f>
        <v>1.314418209118226E-2</v>
      </c>
      <c r="K118" s="119">
        <f t="shared" ref="K118:K153" si="96">AC118/AA118</f>
        <v>0.38970778339656831</v>
      </c>
      <c r="L118" s="119">
        <f t="shared" ref="L118:L153" si="97">AD118/I118</f>
        <v>0.13440299833888866</v>
      </c>
      <c r="M118" s="120">
        <f t="shared" ref="M118:M153" si="98">Z118</f>
        <v>9.859</v>
      </c>
      <c r="N118" s="121">
        <f t="shared" ref="N118:N153" si="99">AE118*100/W118</f>
        <v>5.485836666893415E-2</v>
      </c>
      <c r="O118" s="121">
        <f t="shared" ref="O118:O153" si="100">AF118*100/W118</f>
        <v>2.578343233439905</v>
      </c>
      <c r="P118" s="226">
        <f t="shared" ref="P118:P153" si="101">AK118</f>
        <v>31</v>
      </c>
      <c r="Q118" s="227">
        <f t="shared" ref="Q118:Q153" si="102">AE118</f>
        <v>1</v>
      </c>
      <c r="R118" s="227">
        <f t="shared" ref="R118:R153" si="103">AF118</f>
        <v>47</v>
      </c>
      <c r="T118">
        <v>534</v>
      </c>
      <c r="U118">
        <v>1844</v>
      </c>
      <c r="V118" t="s">
        <v>431</v>
      </c>
      <c r="W118">
        <v>1822.876</v>
      </c>
      <c r="X118">
        <v>762.41099999999994</v>
      </c>
      <c r="Y118">
        <v>2.391</v>
      </c>
      <c r="Z118">
        <v>9.859</v>
      </c>
      <c r="AA118">
        <v>146.99743100000001</v>
      </c>
      <c r="AB118">
        <v>1.932161</v>
      </c>
      <c r="AC118">
        <v>57.286042999999999</v>
      </c>
      <c r="AD118" s="1">
        <v>245</v>
      </c>
      <c r="AE118">
        <v>1</v>
      </c>
      <c r="AF118">
        <v>47</v>
      </c>
      <c r="AG118">
        <v>66</v>
      </c>
      <c r="AH118">
        <v>12.400733000000001</v>
      </c>
      <c r="AI118">
        <v>16.2</v>
      </c>
      <c r="AJ118">
        <v>0</v>
      </c>
      <c r="AK118">
        <v>31</v>
      </c>
      <c r="AL118">
        <v>3821</v>
      </c>
      <c r="AM118" t="s">
        <v>432</v>
      </c>
      <c r="AN118" t="s">
        <v>788</v>
      </c>
      <c r="AO118">
        <v>1708.213</v>
      </c>
      <c r="AR118" t="s">
        <v>118</v>
      </c>
      <c r="AS118" t="s">
        <v>120</v>
      </c>
      <c r="AT118" t="s">
        <v>243</v>
      </c>
      <c r="AU118" t="s">
        <v>431</v>
      </c>
      <c r="AV118" t="s">
        <v>48</v>
      </c>
      <c r="AW118">
        <v>2</v>
      </c>
      <c r="BB118">
        <v>0.883541410762545</v>
      </c>
      <c r="BC118" t="s">
        <v>69</v>
      </c>
      <c r="BF118" t="s">
        <v>118</v>
      </c>
      <c r="BG118" t="s">
        <v>120</v>
      </c>
      <c r="BH118" t="s">
        <v>431</v>
      </c>
      <c r="BI118">
        <v>1844</v>
      </c>
      <c r="BJ118">
        <v>2</v>
      </c>
      <c r="BK118" t="s">
        <v>243</v>
      </c>
      <c r="BL118" t="s">
        <v>564</v>
      </c>
      <c r="BM118">
        <v>0.883541410762545</v>
      </c>
      <c r="BN118" t="s">
        <v>69</v>
      </c>
      <c r="BO118" t="s">
        <v>186</v>
      </c>
      <c r="BP118">
        <v>1822.876</v>
      </c>
    </row>
    <row r="119" spans="1:68" ht="16.5">
      <c r="A119" s="127" t="str">
        <f t="shared" si="87"/>
        <v>해성운수</v>
      </c>
      <c r="B119" s="128" t="str">
        <f t="shared" si="35"/>
        <v>이종현</v>
      </c>
      <c r="C119" s="129" t="str">
        <f t="shared" si="88"/>
        <v>S</v>
      </c>
      <c r="D119" s="130">
        <f t="shared" si="89"/>
        <v>1.0939130434782609</v>
      </c>
      <c r="E119" s="131">
        <f t="shared" si="90"/>
        <v>5844</v>
      </c>
      <c r="F119" s="132" t="str">
        <f t="shared" si="91"/>
        <v>24</v>
      </c>
      <c r="G119" s="133" t="str">
        <f t="shared" si="92"/>
        <v>70바3893</v>
      </c>
      <c r="H119" s="134">
        <f t="shared" si="93"/>
        <v>1</v>
      </c>
      <c r="I119" s="135">
        <f t="shared" si="94"/>
        <v>804.46600000000001</v>
      </c>
      <c r="J119" s="136">
        <f t="shared" si="95"/>
        <v>8.6438891255532519E-3</v>
      </c>
      <c r="K119" s="136">
        <f t="shared" si="96"/>
        <v>0.36362678912242447</v>
      </c>
      <c r="L119" s="136">
        <f t="shared" si="97"/>
        <v>0.22996621361250816</v>
      </c>
      <c r="M119" s="137">
        <f t="shared" si="98"/>
        <v>12.855</v>
      </c>
      <c r="N119" s="138">
        <f t="shared" si="99"/>
        <v>0.37291818423649975</v>
      </c>
      <c r="O119" s="138">
        <f t="shared" si="100"/>
        <v>27.098721387852315</v>
      </c>
      <c r="P119" s="224">
        <f t="shared" si="101"/>
        <v>4</v>
      </c>
      <c r="Q119" s="225">
        <f t="shared" si="102"/>
        <v>3</v>
      </c>
      <c r="R119" s="225">
        <f t="shared" si="103"/>
        <v>218</v>
      </c>
      <c r="T119">
        <v>534</v>
      </c>
      <c r="U119">
        <v>5844</v>
      </c>
      <c r="V119" t="s">
        <v>433</v>
      </c>
      <c r="W119">
        <v>804.46600000000001</v>
      </c>
      <c r="X119">
        <v>319.67700000000002</v>
      </c>
      <c r="Y119">
        <v>2.516</v>
      </c>
      <c r="Z119">
        <v>12.855</v>
      </c>
      <c r="AA119">
        <v>41.549700000000001</v>
      </c>
      <c r="AB119">
        <v>0.359151</v>
      </c>
      <c r="AC119">
        <v>15.108584</v>
      </c>
      <c r="AD119" s="1">
        <v>185</v>
      </c>
      <c r="AE119">
        <v>3</v>
      </c>
      <c r="AF119">
        <v>218</v>
      </c>
      <c r="AG119">
        <v>77</v>
      </c>
      <c r="AH119">
        <v>19.361535</v>
      </c>
      <c r="AI119">
        <v>180.9</v>
      </c>
      <c r="AJ119">
        <v>0</v>
      </c>
      <c r="AK119">
        <v>4</v>
      </c>
      <c r="AL119">
        <v>4679</v>
      </c>
      <c r="AM119" t="s">
        <v>434</v>
      </c>
      <c r="AN119" t="s">
        <v>789</v>
      </c>
      <c r="AO119">
        <v>804.46600000000001</v>
      </c>
      <c r="AR119" t="s">
        <v>118</v>
      </c>
      <c r="AS119" t="s">
        <v>119</v>
      </c>
      <c r="AT119" t="s">
        <v>237</v>
      </c>
      <c r="AU119" t="s">
        <v>433</v>
      </c>
      <c r="AV119" t="s">
        <v>48</v>
      </c>
      <c r="AW119">
        <v>1</v>
      </c>
      <c r="BB119">
        <v>1.0939130434782609</v>
      </c>
      <c r="BC119" t="s">
        <v>71</v>
      </c>
      <c r="BF119" t="s">
        <v>118</v>
      </c>
      <c r="BG119" t="s">
        <v>119</v>
      </c>
      <c r="BH119" t="s">
        <v>433</v>
      </c>
      <c r="BI119">
        <v>5844</v>
      </c>
      <c r="BJ119">
        <v>1</v>
      </c>
      <c r="BK119" t="s">
        <v>237</v>
      </c>
      <c r="BL119" t="s">
        <v>183</v>
      </c>
      <c r="BM119">
        <v>1.0939130434782609</v>
      </c>
      <c r="BN119" t="s">
        <v>71</v>
      </c>
      <c r="BO119" t="s">
        <v>185</v>
      </c>
      <c r="BP119">
        <v>804.46600000000001</v>
      </c>
    </row>
    <row r="120" spans="1:68" ht="16.5">
      <c r="A120" s="110" t="str">
        <f t="shared" si="87"/>
        <v>해성운수</v>
      </c>
      <c r="B120" s="111" t="str">
        <f t="shared" si="35"/>
        <v>이주희</v>
      </c>
      <c r="C120" s="112" t="str">
        <f t="shared" si="88"/>
        <v>D</v>
      </c>
      <c r="D120" s="113">
        <f t="shared" si="89"/>
        <v>0.83404915019109849</v>
      </c>
      <c r="E120" s="114">
        <f t="shared" si="90"/>
        <v>8534</v>
      </c>
      <c r="F120" s="115" t="str">
        <f t="shared" si="91"/>
        <v>579</v>
      </c>
      <c r="G120" s="116" t="str">
        <f t="shared" si="92"/>
        <v>71바5796</v>
      </c>
      <c r="H120" s="117">
        <f t="shared" si="93"/>
        <v>4</v>
      </c>
      <c r="I120" s="118">
        <f t="shared" si="94"/>
        <v>2222.4050000000002</v>
      </c>
      <c r="J120" s="119">
        <f t="shared" si="95"/>
        <v>8.5311483318407395E-3</v>
      </c>
      <c r="K120" s="119">
        <f t="shared" si="96"/>
        <v>0.44371177180088983</v>
      </c>
      <c r="L120" s="119">
        <f t="shared" si="97"/>
        <v>0.52960643987032063</v>
      </c>
      <c r="M120" s="120">
        <f t="shared" si="98"/>
        <v>3.8570000000000002</v>
      </c>
      <c r="N120" s="121">
        <f t="shared" si="99"/>
        <v>0</v>
      </c>
      <c r="O120" s="121">
        <f t="shared" si="100"/>
        <v>1.3890027721806941</v>
      </c>
      <c r="P120" s="226">
        <f t="shared" si="101"/>
        <v>40</v>
      </c>
      <c r="Q120" s="227">
        <f t="shared" si="102"/>
        <v>0</v>
      </c>
      <c r="R120" s="227">
        <f t="shared" si="103"/>
        <v>31</v>
      </c>
      <c r="T120">
        <v>534</v>
      </c>
      <c r="U120">
        <v>8534</v>
      </c>
      <c r="V120" t="s">
        <v>590</v>
      </c>
      <c r="W120">
        <v>2231.817</v>
      </c>
      <c r="X120">
        <v>462.47699999999998</v>
      </c>
      <c r="Y120">
        <v>4.8259999999999996</v>
      </c>
      <c r="Z120">
        <v>3.8570000000000002</v>
      </c>
      <c r="AA120">
        <v>201.80636100000001</v>
      </c>
      <c r="AB120">
        <v>1.7216400000000001</v>
      </c>
      <c r="AC120">
        <v>89.543858</v>
      </c>
      <c r="AD120" s="1">
        <v>1177</v>
      </c>
      <c r="AE120">
        <v>0</v>
      </c>
      <c r="AF120">
        <v>31</v>
      </c>
      <c r="AG120">
        <v>71</v>
      </c>
      <c r="AH120">
        <v>11.059200000000001</v>
      </c>
      <c r="AI120">
        <v>164.5</v>
      </c>
      <c r="AJ120">
        <v>0</v>
      </c>
      <c r="AK120">
        <v>40</v>
      </c>
      <c r="AL120">
        <v>37547</v>
      </c>
      <c r="AM120" t="s">
        <v>591</v>
      </c>
      <c r="AN120" t="s">
        <v>790</v>
      </c>
      <c r="AO120">
        <v>1931.4949999999999</v>
      </c>
      <c r="AR120" t="s">
        <v>118</v>
      </c>
      <c r="AS120" t="s">
        <v>127</v>
      </c>
      <c r="AT120" t="s">
        <v>537</v>
      </c>
      <c r="AU120" t="s">
        <v>590</v>
      </c>
      <c r="AV120" t="s">
        <v>203</v>
      </c>
      <c r="AW120">
        <v>4</v>
      </c>
      <c r="BB120">
        <v>0.83404915019109849</v>
      </c>
      <c r="BC120" t="s">
        <v>67</v>
      </c>
      <c r="BF120" t="s">
        <v>118</v>
      </c>
      <c r="BG120" t="s">
        <v>127</v>
      </c>
      <c r="BH120" t="s">
        <v>590</v>
      </c>
      <c r="BI120">
        <v>8534</v>
      </c>
      <c r="BJ120">
        <v>4</v>
      </c>
      <c r="BK120" t="s">
        <v>537</v>
      </c>
      <c r="BL120" t="s">
        <v>270</v>
      </c>
      <c r="BM120">
        <v>0.83404915019109849</v>
      </c>
      <c r="BN120" t="s">
        <v>67</v>
      </c>
      <c r="BO120" t="s">
        <v>188</v>
      </c>
      <c r="BP120">
        <v>2222.4050000000002</v>
      </c>
    </row>
    <row r="121" spans="1:68" ht="16.5">
      <c r="A121" s="127" t="str">
        <f t="shared" si="87"/>
        <v>해성운수</v>
      </c>
      <c r="B121" s="128" t="str">
        <f t="shared" si="35"/>
        <v>이준호</v>
      </c>
      <c r="C121" s="129" t="str">
        <f t="shared" si="88"/>
        <v>C</v>
      </c>
      <c r="D121" s="130">
        <f t="shared" si="89"/>
        <v>0.86222240659158289</v>
      </c>
      <c r="E121" s="131">
        <f t="shared" si="90"/>
        <v>6417</v>
      </c>
      <c r="F121" s="132" t="str">
        <f t="shared" si="91"/>
        <v>593</v>
      </c>
      <c r="G121" s="133" t="str">
        <f t="shared" si="92"/>
        <v>70바3804</v>
      </c>
      <c r="H121" s="134">
        <f t="shared" si="93"/>
        <v>2</v>
      </c>
      <c r="I121" s="135">
        <f t="shared" si="94"/>
        <v>1225.191</v>
      </c>
      <c r="J121" s="136">
        <f t="shared" si="95"/>
        <v>9.1565405587380449E-3</v>
      </c>
      <c r="K121" s="136">
        <f t="shared" si="96"/>
        <v>0.4514646054032041</v>
      </c>
      <c r="L121" s="136">
        <f t="shared" si="97"/>
        <v>0.27179435696148602</v>
      </c>
      <c r="M121" s="137">
        <f t="shared" si="98"/>
        <v>8.4090000000000007</v>
      </c>
      <c r="N121" s="138">
        <f t="shared" si="99"/>
        <v>0</v>
      </c>
      <c r="O121" s="138">
        <f t="shared" si="100"/>
        <v>7.0193137233296685</v>
      </c>
      <c r="P121" s="224">
        <f t="shared" si="101"/>
        <v>54</v>
      </c>
      <c r="Q121" s="225">
        <f t="shared" si="102"/>
        <v>0</v>
      </c>
      <c r="R121" s="225">
        <f t="shared" si="103"/>
        <v>86</v>
      </c>
      <c r="T121">
        <v>534</v>
      </c>
      <c r="U121">
        <v>6417</v>
      </c>
      <c r="V121" t="s">
        <v>435</v>
      </c>
      <c r="W121">
        <v>1225.191</v>
      </c>
      <c r="X121">
        <v>593.98699999999997</v>
      </c>
      <c r="Y121">
        <v>2.0630000000000002</v>
      </c>
      <c r="Z121">
        <v>8.4090000000000007</v>
      </c>
      <c r="AA121">
        <v>115.941058</v>
      </c>
      <c r="AB121">
        <v>1.0616190000000001</v>
      </c>
      <c r="AC121">
        <v>52.343283999999997</v>
      </c>
      <c r="AD121" s="1">
        <v>333</v>
      </c>
      <c r="AE121">
        <v>0</v>
      </c>
      <c r="AF121">
        <v>86</v>
      </c>
      <c r="AG121">
        <v>59</v>
      </c>
      <c r="AH121">
        <v>10.567360000000001</v>
      </c>
      <c r="AI121">
        <v>0</v>
      </c>
      <c r="AJ121">
        <v>0</v>
      </c>
      <c r="AK121">
        <v>54</v>
      </c>
      <c r="AL121">
        <v>11489</v>
      </c>
      <c r="AM121" t="s">
        <v>436</v>
      </c>
      <c r="AN121" t="s">
        <v>791</v>
      </c>
      <c r="AO121">
        <v>1137.153</v>
      </c>
      <c r="AR121" t="s">
        <v>118</v>
      </c>
      <c r="AS121" t="s">
        <v>128</v>
      </c>
      <c r="AT121" t="s">
        <v>272</v>
      </c>
      <c r="AU121" t="s">
        <v>435</v>
      </c>
      <c r="AV121" t="s">
        <v>48</v>
      </c>
      <c r="AW121">
        <v>2</v>
      </c>
      <c r="BB121">
        <v>0.86222240659158289</v>
      </c>
      <c r="BC121" t="s">
        <v>69</v>
      </c>
      <c r="BF121" t="s">
        <v>118</v>
      </c>
      <c r="BG121" t="s">
        <v>128</v>
      </c>
      <c r="BH121" t="s">
        <v>435</v>
      </c>
      <c r="BI121">
        <v>6417</v>
      </c>
      <c r="BJ121">
        <v>2</v>
      </c>
      <c r="BK121" t="s">
        <v>272</v>
      </c>
      <c r="BL121" t="s">
        <v>278</v>
      </c>
      <c r="BM121">
        <v>0.86222240659158289</v>
      </c>
      <c r="BN121" t="s">
        <v>69</v>
      </c>
      <c r="BO121" t="s">
        <v>186</v>
      </c>
      <c r="BP121">
        <v>1225.191</v>
      </c>
    </row>
    <row r="122" spans="1:68" ht="16.5">
      <c r="A122" s="110" t="str">
        <f t="shared" si="87"/>
        <v>해성운수</v>
      </c>
      <c r="B122" s="111" t="str">
        <f t="shared" si="35"/>
        <v>이진수</v>
      </c>
      <c r="C122" s="112" t="str">
        <f t="shared" si="88"/>
        <v>S</v>
      </c>
      <c r="D122" s="113">
        <f t="shared" si="89"/>
        <v>1.0469042184895287</v>
      </c>
      <c r="E122" s="114">
        <f t="shared" si="90"/>
        <v>937</v>
      </c>
      <c r="F122" s="115" t="str">
        <f t="shared" si="91"/>
        <v>24</v>
      </c>
      <c r="G122" s="116" t="str">
        <f t="shared" si="92"/>
        <v>71바5764</v>
      </c>
      <c r="H122" s="117">
        <f t="shared" si="93"/>
        <v>14</v>
      </c>
      <c r="I122" s="118">
        <f t="shared" si="94"/>
        <v>2121.1349999999998</v>
      </c>
      <c r="J122" s="119">
        <f t="shared" si="95"/>
        <v>9.4343303192109679E-3</v>
      </c>
      <c r="K122" s="119">
        <f t="shared" si="96"/>
        <v>0.36529539279439915</v>
      </c>
      <c r="L122" s="119">
        <f t="shared" si="97"/>
        <v>0.21073623319590692</v>
      </c>
      <c r="M122" s="120">
        <f t="shared" si="98"/>
        <v>11.355</v>
      </c>
      <c r="N122" s="121">
        <f t="shared" si="99"/>
        <v>0.14143371355429993</v>
      </c>
      <c r="O122" s="121">
        <f t="shared" si="100"/>
        <v>12.069010223300261</v>
      </c>
      <c r="P122" s="226">
        <f t="shared" si="101"/>
        <v>0</v>
      </c>
      <c r="Q122" s="227">
        <f t="shared" si="102"/>
        <v>3</v>
      </c>
      <c r="R122" s="227">
        <f t="shared" si="103"/>
        <v>256</v>
      </c>
      <c r="T122">
        <v>534</v>
      </c>
      <c r="U122">
        <v>937</v>
      </c>
      <c r="V122" t="s">
        <v>437</v>
      </c>
      <c r="W122">
        <v>2121.1350000000002</v>
      </c>
      <c r="X122">
        <v>836.58699999999999</v>
      </c>
      <c r="Y122">
        <v>2.5350000000000001</v>
      </c>
      <c r="Z122">
        <v>11.355</v>
      </c>
      <c r="AA122">
        <v>131.51744299999999</v>
      </c>
      <c r="AB122">
        <v>1.2407790000000001</v>
      </c>
      <c r="AC122">
        <v>48.042715999999999</v>
      </c>
      <c r="AD122" s="1">
        <v>447</v>
      </c>
      <c r="AE122">
        <v>3</v>
      </c>
      <c r="AF122">
        <v>256</v>
      </c>
      <c r="AG122">
        <v>78</v>
      </c>
      <c r="AH122">
        <v>16.128164000000002</v>
      </c>
      <c r="AI122">
        <v>209.9</v>
      </c>
      <c r="AJ122">
        <v>0</v>
      </c>
      <c r="AK122">
        <v>0</v>
      </c>
      <c r="AL122">
        <v>0</v>
      </c>
      <c r="AM122" t="s">
        <v>438</v>
      </c>
      <c r="AN122" t="s">
        <v>792</v>
      </c>
      <c r="AO122">
        <v>239.36199999999999</v>
      </c>
      <c r="AR122" t="s">
        <v>118</v>
      </c>
      <c r="AS122" t="s">
        <v>119</v>
      </c>
      <c r="AT122" t="s">
        <v>238</v>
      </c>
      <c r="AU122" t="s">
        <v>437</v>
      </c>
      <c r="AV122" t="s">
        <v>48</v>
      </c>
      <c r="AW122">
        <v>14</v>
      </c>
      <c r="BB122">
        <v>1.0469042184895287</v>
      </c>
      <c r="BC122" t="s">
        <v>71</v>
      </c>
      <c r="BF122" t="s">
        <v>118</v>
      </c>
      <c r="BG122" t="s">
        <v>119</v>
      </c>
      <c r="BH122" t="s">
        <v>437</v>
      </c>
      <c r="BI122">
        <v>937</v>
      </c>
      <c r="BJ122">
        <v>14</v>
      </c>
      <c r="BK122" t="s">
        <v>238</v>
      </c>
      <c r="BL122" t="s">
        <v>214</v>
      </c>
      <c r="BM122">
        <v>1.0469042184895287</v>
      </c>
      <c r="BN122" t="s">
        <v>71</v>
      </c>
      <c r="BO122" t="s">
        <v>185</v>
      </c>
      <c r="BP122">
        <v>2121.1349999999998</v>
      </c>
    </row>
    <row r="123" spans="1:68" ht="16.5">
      <c r="A123" s="127" t="str">
        <f t="shared" si="87"/>
        <v>해성운수</v>
      </c>
      <c r="B123" s="128" t="str">
        <f t="shared" si="35"/>
        <v>이충재</v>
      </c>
      <c r="C123" s="129" t="str">
        <f t="shared" si="88"/>
        <v>S</v>
      </c>
      <c r="D123" s="130">
        <f t="shared" si="89"/>
        <v>1.0281264749173624</v>
      </c>
      <c r="E123" s="131">
        <f t="shared" si="90"/>
        <v>4477</v>
      </c>
      <c r="F123" s="132" t="str">
        <f t="shared" si="91"/>
        <v>514-1</v>
      </c>
      <c r="G123" s="133" t="str">
        <f t="shared" si="92"/>
        <v>71바5768</v>
      </c>
      <c r="H123" s="134">
        <f t="shared" si="93"/>
        <v>2</v>
      </c>
      <c r="I123" s="135">
        <f t="shared" si="94"/>
        <v>574.66899999999998</v>
      </c>
      <c r="J123" s="136">
        <f t="shared" si="95"/>
        <v>3.6586488970551611E-3</v>
      </c>
      <c r="K123" s="136">
        <f t="shared" si="96"/>
        <v>0.33202640736012728</v>
      </c>
      <c r="L123" s="136">
        <f t="shared" si="97"/>
        <v>0.21403625391312217</v>
      </c>
      <c r="M123" s="137">
        <f t="shared" si="98"/>
        <v>6.81</v>
      </c>
      <c r="N123" s="138">
        <f t="shared" si="99"/>
        <v>0</v>
      </c>
      <c r="O123" s="138">
        <f t="shared" si="100"/>
        <v>0.5220396436905419</v>
      </c>
      <c r="P123" s="224">
        <f t="shared" si="101"/>
        <v>0</v>
      </c>
      <c r="Q123" s="225">
        <f t="shared" si="102"/>
        <v>0</v>
      </c>
      <c r="R123" s="225">
        <f t="shared" si="103"/>
        <v>3</v>
      </c>
      <c r="T123">
        <v>534</v>
      </c>
      <c r="U123">
        <v>4477</v>
      </c>
      <c r="V123" t="s">
        <v>439</v>
      </c>
      <c r="W123">
        <v>574.66899999999998</v>
      </c>
      <c r="X123">
        <v>199.642</v>
      </c>
      <c r="Y123">
        <v>2.8780000000000001</v>
      </c>
      <c r="Z123">
        <v>6.81</v>
      </c>
      <c r="AA123">
        <v>42.662196999999999</v>
      </c>
      <c r="AB123">
        <v>0.156086</v>
      </c>
      <c r="AC123">
        <v>14.164975999999999</v>
      </c>
      <c r="AD123" s="1">
        <v>123</v>
      </c>
      <c r="AE123">
        <v>0</v>
      </c>
      <c r="AF123">
        <v>3</v>
      </c>
      <c r="AG123">
        <v>63</v>
      </c>
      <c r="AH123">
        <v>13.470215</v>
      </c>
      <c r="AI123">
        <v>0.6</v>
      </c>
      <c r="AJ123">
        <v>0</v>
      </c>
      <c r="AK123">
        <v>0</v>
      </c>
      <c r="AL123">
        <v>0</v>
      </c>
      <c r="AM123" t="s">
        <v>440</v>
      </c>
      <c r="AN123" t="s">
        <v>793</v>
      </c>
      <c r="AO123">
        <v>482.48099999999999</v>
      </c>
      <c r="AR123" t="s">
        <v>118</v>
      </c>
      <c r="AS123" t="s">
        <v>120</v>
      </c>
      <c r="AT123" t="s">
        <v>245</v>
      </c>
      <c r="AU123" t="s">
        <v>439</v>
      </c>
      <c r="AV123" t="s">
        <v>48</v>
      </c>
      <c r="AW123">
        <v>2</v>
      </c>
      <c r="BB123">
        <v>1.0281264749173624</v>
      </c>
      <c r="BC123" t="s">
        <v>71</v>
      </c>
      <c r="BF123" t="s">
        <v>118</v>
      </c>
      <c r="BG123" t="s">
        <v>120</v>
      </c>
      <c r="BH123" t="s">
        <v>439</v>
      </c>
      <c r="BI123">
        <v>4477</v>
      </c>
      <c r="BJ123">
        <v>2</v>
      </c>
      <c r="BK123" t="s">
        <v>245</v>
      </c>
      <c r="BL123" t="s">
        <v>565</v>
      </c>
      <c r="BM123">
        <v>1.0281264749173624</v>
      </c>
      <c r="BN123" t="s">
        <v>71</v>
      </c>
      <c r="BO123" t="s">
        <v>185</v>
      </c>
      <c r="BP123">
        <v>574.66899999999998</v>
      </c>
    </row>
    <row r="124" spans="1:68" ht="16.5">
      <c r="A124" s="110" t="str">
        <f t="shared" si="87"/>
        <v>해성운수</v>
      </c>
      <c r="B124" s="111" t="str">
        <f t="shared" si="35"/>
        <v>이태경</v>
      </c>
      <c r="C124" s="112" t="str">
        <f t="shared" si="88"/>
        <v>B</v>
      </c>
      <c r="D124" s="113">
        <f t="shared" si="89"/>
        <v>0.93461530703754525</v>
      </c>
      <c r="E124" s="114">
        <f t="shared" si="90"/>
        <v>6490</v>
      </c>
      <c r="F124" s="115" t="str">
        <f t="shared" si="91"/>
        <v>24</v>
      </c>
      <c r="G124" s="116" t="str">
        <f t="shared" si="92"/>
        <v>70바3861</v>
      </c>
      <c r="H124" s="117">
        <f t="shared" si="93"/>
        <v>10</v>
      </c>
      <c r="I124" s="118">
        <f t="shared" si="94"/>
        <v>2208.5740000000001</v>
      </c>
      <c r="J124" s="119">
        <f t="shared" si="95"/>
        <v>1.934965181808386E-2</v>
      </c>
      <c r="K124" s="119">
        <f t="shared" si="96"/>
        <v>0.40472327148660742</v>
      </c>
      <c r="L124" s="119">
        <f t="shared" si="97"/>
        <v>0.17250950160601364</v>
      </c>
      <c r="M124" s="120">
        <f t="shared" si="98"/>
        <v>13.429</v>
      </c>
      <c r="N124" s="121">
        <f t="shared" si="99"/>
        <v>0.45278084411027203</v>
      </c>
      <c r="O124" s="121">
        <f t="shared" si="100"/>
        <v>8.7839483757392784</v>
      </c>
      <c r="P124" s="226">
        <f t="shared" si="101"/>
        <v>25</v>
      </c>
      <c r="Q124" s="227">
        <f t="shared" si="102"/>
        <v>10</v>
      </c>
      <c r="R124" s="227">
        <f t="shared" si="103"/>
        <v>194</v>
      </c>
      <c r="T124">
        <v>534</v>
      </c>
      <c r="U124">
        <v>6490</v>
      </c>
      <c r="V124" t="s">
        <v>441</v>
      </c>
      <c r="W124">
        <v>2208.5740000000001</v>
      </c>
      <c r="X124">
        <v>992.98</v>
      </c>
      <c r="Y124">
        <v>2.2240000000000002</v>
      </c>
      <c r="Z124">
        <v>13.429</v>
      </c>
      <c r="AA124">
        <v>143.985795</v>
      </c>
      <c r="AB124">
        <v>2.7860749999999999</v>
      </c>
      <c r="AC124">
        <v>58.274402000000002</v>
      </c>
      <c r="AD124" s="1">
        <v>381</v>
      </c>
      <c r="AE124">
        <v>10</v>
      </c>
      <c r="AF124">
        <v>194</v>
      </c>
      <c r="AG124">
        <v>70</v>
      </c>
      <c r="AH124">
        <v>15.338832</v>
      </c>
      <c r="AI124">
        <v>183.5</v>
      </c>
      <c r="AJ124">
        <v>0</v>
      </c>
      <c r="AK124">
        <v>25</v>
      </c>
      <c r="AL124">
        <v>13369</v>
      </c>
      <c r="AM124" t="s">
        <v>442</v>
      </c>
      <c r="AN124" t="s">
        <v>794</v>
      </c>
      <c r="AO124">
        <v>413.17</v>
      </c>
      <c r="AR124" t="s">
        <v>118</v>
      </c>
      <c r="AS124" t="s">
        <v>119</v>
      </c>
      <c r="AT124" t="s">
        <v>218</v>
      </c>
      <c r="AU124" t="s">
        <v>441</v>
      </c>
      <c r="AV124" t="s">
        <v>48</v>
      </c>
      <c r="AW124">
        <v>10</v>
      </c>
      <c r="BB124">
        <v>0.93461530703754525</v>
      </c>
      <c r="BC124" t="s">
        <v>68</v>
      </c>
      <c r="BF124" t="s">
        <v>118</v>
      </c>
      <c r="BG124" t="s">
        <v>119</v>
      </c>
      <c r="BH124" t="s">
        <v>441</v>
      </c>
      <c r="BI124">
        <v>6490</v>
      </c>
      <c r="BJ124">
        <v>10</v>
      </c>
      <c r="BK124" t="s">
        <v>218</v>
      </c>
      <c r="BL124" t="s">
        <v>237</v>
      </c>
      <c r="BM124">
        <v>0.93461530703754525</v>
      </c>
      <c r="BN124" t="s">
        <v>68</v>
      </c>
      <c r="BO124" t="s">
        <v>184</v>
      </c>
      <c r="BP124">
        <v>2208.5740000000001</v>
      </c>
    </row>
    <row r="125" spans="1:68" ht="16.5">
      <c r="A125" s="127" t="str">
        <f t="shared" si="87"/>
        <v>해성운수</v>
      </c>
      <c r="B125" s="128" t="str">
        <f t="shared" si="35"/>
        <v>이태민</v>
      </c>
      <c r="C125" s="129" t="str">
        <f t="shared" si="88"/>
        <v>F</v>
      </c>
      <c r="D125" s="130">
        <f t="shared" si="89"/>
        <v>0.79292918320095529</v>
      </c>
      <c r="E125" s="131">
        <f t="shared" si="90"/>
        <v>802</v>
      </c>
      <c r="F125" s="132" t="str">
        <f t="shared" si="91"/>
        <v>514-1</v>
      </c>
      <c r="G125" s="133" t="str">
        <f t="shared" si="92"/>
        <v>71바5754</v>
      </c>
      <c r="H125" s="134">
        <f t="shared" si="93"/>
        <v>4</v>
      </c>
      <c r="I125" s="135">
        <f t="shared" si="94"/>
        <v>1634.615</v>
      </c>
      <c r="J125" s="136">
        <f t="shared" si="95"/>
        <v>3.1334200136458323E-2</v>
      </c>
      <c r="K125" s="136">
        <f t="shared" si="96"/>
        <v>0.35810668608133489</v>
      </c>
      <c r="L125" s="136">
        <f t="shared" si="97"/>
        <v>0.14621179910865861</v>
      </c>
      <c r="M125" s="137">
        <f t="shared" si="98"/>
        <v>6.9219999999999997</v>
      </c>
      <c r="N125" s="138">
        <f t="shared" si="99"/>
        <v>0.12235296996540469</v>
      </c>
      <c r="O125" s="138">
        <f t="shared" si="100"/>
        <v>1.407059154602154</v>
      </c>
      <c r="P125" s="224">
        <f t="shared" si="101"/>
        <v>20</v>
      </c>
      <c r="Q125" s="225">
        <f t="shared" si="102"/>
        <v>2</v>
      </c>
      <c r="R125" s="225">
        <f t="shared" si="103"/>
        <v>23</v>
      </c>
      <c r="T125">
        <v>534</v>
      </c>
      <c r="U125">
        <v>802</v>
      </c>
      <c r="V125" t="s">
        <v>443</v>
      </c>
      <c r="W125">
        <v>1634.615</v>
      </c>
      <c r="X125">
        <v>737.11800000000005</v>
      </c>
      <c r="Y125">
        <v>2.218</v>
      </c>
      <c r="Z125">
        <v>6.9219999999999997</v>
      </c>
      <c r="AA125">
        <v>131.95383899999999</v>
      </c>
      <c r="AB125">
        <v>4.1346679999999996</v>
      </c>
      <c r="AC125">
        <v>47.253551999999999</v>
      </c>
      <c r="AD125" s="1">
        <v>239</v>
      </c>
      <c r="AE125">
        <v>2</v>
      </c>
      <c r="AF125">
        <v>23</v>
      </c>
      <c r="AG125">
        <v>65</v>
      </c>
      <c r="AH125">
        <v>12.387779</v>
      </c>
      <c r="AI125">
        <v>3.3</v>
      </c>
      <c r="AJ125">
        <v>0</v>
      </c>
      <c r="AK125">
        <v>20</v>
      </c>
      <c r="AL125">
        <v>3296</v>
      </c>
      <c r="AM125" t="s">
        <v>444</v>
      </c>
      <c r="AN125" t="s">
        <v>795</v>
      </c>
      <c r="AO125">
        <v>1209.4369999999999</v>
      </c>
      <c r="AR125" t="s">
        <v>118</v>
      </c>
      <c r="AS125" t="s">
        <v>120</v>
      </c>
      <c r="AT125" t="s">
        <v>242</v>
      </c>
      <c r="AU125" t="s">
        <v>443</v>
      </c>
      <c r="AV125" t="s">
        <v>226</v>
      </c>
      <c r="AW125">
        <v>4</v>
      </c>
      <c r="BB125">
        <v>0.79292918320095529</v>
      </c>
      <c r="BC125" t="s">
        <v>70</v>
      </c>
      <c r="BF125" t="s">
        <v>118</v>
      </c>
      <c r="BG125" t="s">
        <v>120</v>
      </c>
      <c r="BH125" t="s">
        <v>443</v>
      </c>
      <c r="BI125">
        <v>802</v>
      </c>
      <c r="BJ125">
        <v>4</v>
      </c>
      <c r="BK125" t="s">
        <v>242</v>
      </c>
      <c r="BL125" t="s">
        <v>240</v>
      </c>
      <c r="BM125">
        <v>0.79292918320095529</v>
      </c>
      <c r="BN125" t="s">
        <v>70</v>
      </c>
      <c r="BO125" t="s">
        <v>201</v>
      </c>
      <c r="BP125">
        <v>1634.615</v>
      </c>
    </row>
    <row r="126" spans="1:68" ht="16.5">
      <c r="A126" s="110" t="str">
        <f t="shared" si="87"/>
        <v>해성운수</v>
      </c>
      <c r="B126" s="111" t="str">
        <f t="shared" si="35"/>
        <v>이현</v>
      </c>
      <c r="C126" s="112" t="str">
        <f t="shared" si="88"/>
        <v>F</v>
      </c>
      <c r="D126" s="113">
        <f t="shared" si="89"/>
        <v>0.78135616252108986</v>
      </c>
      <c r="E126" s="114">
        <f t="shared" si="90"/>
        <v>3382</v>
      </c>
      <c r="F126" s="115" t="str">
        <f t="shared" si="91"/>
        <v>579</v>
      </c>
      <c r="G126" s="116" t="str">
        <f t="shared" si="92"/>
        <v>71바5770</v>
      </c>
      <c r="H126" s="117">
        <f t="shared" si="93"/>
        <v>2</v>
      </c>
      <c r="I126" s="118">
        <f t="shared" si="94"/>
        <v>1834.83</v>
      </c>
      <c r="J126" s="119">
        <f t="shared" si="95"/>
        <v>9.9301107719436364E-3</v>
      </c>
      <c r="K126" s="119">
        <f t="shared" si="96"/>
        <v>0.52178507525204243</v>
      </c>
      <c r="L126" s="119">
        <f t="shared" si="97"/>
        <v>0.36406642577241488</v>
      </c>
      <c r="M126" s="120">
        <f t="shared" si="98"/>
        <v>6.4160000000000004</v>
      </c>
      <c r="N126" s="121">
        <f t="shared" si="99"/>
        <v>0.10900192388395656</v>
      </c>
      <c r="O126" s="121">
        <f t="shared" si="100"/>
        <v>7.1396260143991546</v>
      </c>
      <c r="P126" s="226">
        <f t="shared" si="101"/>
        <v>146</v>
      </c>
      <c r="Q126" s="227">
        <f t="shared" si="102"/>
        <v>2</v>
      </c>
      <c r="R126" s="227">
        <f t="shared" si="103"/>
        <v>131</v>
      </c>
      <c r="T126">
        <v>534</v>
      </c>
      <c r="U126">
        <v>3382</v>
      </c>
      <c r="V126" t="s">
        <v>445</v>
      </c>
      <c r="W126">
        <v>1834.83</v>
      </c>
      <c r="X126">
        <v>418.89499999999998</v>
      </c>
      <c r="Y126">
        <v>4.38</v>
      </c>
      <c r="Z126">
        <v>6.4160000000000004</v>
      </c>
      <c r="AA126">
        <v>181.90914900000001</v>
      </c>
      <c r="AB126">
        <v>1.806378</v>
      </c>
      <c r="AC126">
        <v>94.917479</v>
      </c>
      <c r="AD126" s="1">
        <v>668</v>
      </c>
      <c r="AE126">
        <v>2</v>
      </c>
      <c r="AF126">
        <v>131</v>
      </c>
      <c r="AG126">
        <v>83</v>
      </c>
      <c r="AH126">
        <v>10.086518</v>
      </c>
      <c r="AI126">
        <v>434.4</v>
      </c>
      <c r="AJ126">
        <v>0</v>
      </c>
      <c r="AK126">
        <v>146</v>
      </c>
      <c r="AL126">
        <v>72720</v>
      </c>
      <c r="AM126" t="s">
        <v>446</v>
      </c>
      <c r="AN126" t="s">
        <v>796</v>
      </c>
      <c r="AO126">
        <v>1694.2829999999999</v>
      </c>
      <c r="AR126" t="s">
        <v>118</v>
      </c>
      <c r="AS126" t="s">
        <v>127</v>
      </c>
      <c r="AT126" t="s">
        <v>266</v>
      </c>
      <c r="AU126" t="s">
        <v>445</v>
      </c>
      <c r="AV126" t="s">
        <v>203</v>
      </c>
      <c r="AW126">
        <v>2</v>
      </c>
      <c r="BB126">
        <v>0.78135616252108986</v>
      </c>
      <c r="BC126" t="s">
        <v>70</v>
      </c>
      <c r="BF126" t="s">
        <v>118</v>
      </c>
      <c r="BG126" t="s">
        <v>127</v>
      </c>
      <c r="BH126" t="s">
        <v>445</v>
      </c>
      <c r="BI126">
        <v>3382</v>
      </c>
      <c r="BJ126">
        <v>2</v>
      </c>
      <c r="BK126" t="s">
        <v>266</v>
      </c>
      <c r="BL126" t="s">
        <v>269</v>
      </c>
      <c r="BM126">
        <v>0.78135616252108986</v>
      </c>
      <c r="BN126" t="s">
        <v>70</v>
      </c>
      <c r="BO126" t="s">
        <v>201</v>
      </c>
      <c r="BP126">
        <v>1834.83</v>
      </c>
    </row>
    <row r="127" spans="1:68" ht="16.5">
      <c r="A127" s="127" t="str">
        <f t="shared" si="87"/>
        <v>해성운수</v>
      </c>
      <c r="B127" s="128" t="str">
        <f t="shared" si="35"/>
        <v>이호철</v>
      </c>
      <c r="C127" s="129" t="str">
        <f t="shared" si="88"/>
        <v>D</v>
      </c>
      <c r="D127" s="130">
        <f t="shared" si="89"/>
        <v>0.84761894633046764</v>
      </c>
      <c r="E127" s="131">
        <f t="shared" si="90"/>
        <v>7176</v>
      </c>
      <c r="F127" s="132" t="str">
        <f t="shared" si="91"/>
        <v>24</v>
      </c>
      <c r="G127" s="133" t="str">
        <f t="shared" si="92"/>
        <v>70바3862</v>
      </c>
      <c r="H127" s="134">
        <f t="shared" si="93"/>
        <v>2</v>
      </c>
      <c r="I127" s="135">
        <f t="shared" si="94"/>
        <v>1186.3689999999999</v>
      </c>
      <c r="J127" s="136">
        <f t="shared" si="95"/>
        <v>1.1443442519179781E-2</v>
      </c>
      <c r="K127" s="136">
        <f t="shared" si="96"/>
        <v>0.386702588775032</v>
      </c>
      <c r="L127" s="136">
        <f t="shared" si="97"/>
        <v>0.18628268270664525</v>
      </c>
      <c r="M127" s="137">
        <f t="shared" si="98"/>
        <v>14.53</v>
      </c>
      <c r="N127" s="138">
        <f t="shared" si="99"/>
        <v>1.0957804865096779</v>
      </c>
      <c r="O127" s="138">
        <f t="shared" si="100"/>
        <v>25.371532803031773</v>
      </c>
      <c r="P127" s="224">
        <f t="shared" si="101"/>
        <v>25</v>
      </c>
      <c r="Q127" s="225">
        <f t="shared" si="102"/>
        <v>13</v>
      </c>
      <c r="R127" s="225">
        <f t="shared" si="103"/>
        <v>301</v>
      </c>
      <c r="T127">
        <v>534</v>
      </c>
      <c r="U127">
        <v>7176</v>
      </c>
      <c r="V127" t="s">
        <v>447</v>
      </c>
      <c r="W127">
        <v>1186.3689999999999</v>
      </c>
      <c r="X127">
        <v>607.702</v>
      </c>
      <c r="Y127">
        <v>1.952</v>
      </c>
      <c r="Z127">
        <v>14.53</v>
      </c>
      <c r="AA127">
        <v>81.729427000000001</v>
      </c>
      <c r="AB127">
        <v>0.93526600000000004</v>
      </c>
      <c r="AC127">
        <v>31.604980999999999</v>
      </c>
      <c r="AD127" s="1">
        <v>221</v>
      </c>
      <c r="AE127">
        <v>13</v>
      </c>
      <c r="AF127">
        <v>301</v>
      </c>
      <c r="AG127">
        <v>75</v>
      </c>
      <c r="AH127">
        <v>14.515812</v>
      </c>
      <c r="AI127">
        <v>93.1</v>
      </c>
      <c r="AJ127">
        <v>0</v>
      </c>
      <c r="AK127">
        <v>25</v>
      </c>
      <c r="AL127">
        <v>13481</v>
      </c>
      <c r="AM127" t="s">
        <v>448</v>
      </c>
      <c r="AN127" t="s">
        <v>797</v>
      </c>
      <c r="AO127">
        <v>1127.3389999999999</v>
      </c>
      <c r="AR127" t="s">
        <v>118</v>
      </c>
      <c r="AS127" t="s">
        <v>119</v>
      </c>
      <c r="AT127" t="s">
        <v>219</v>
      </c>
      <c r="AU127" t="s">
        <v>447</v>
      </c>
      <c r="AV127" t="s">
        <v>48</v>
      </c>
      <c r="AW127">
        <v>2</v>
      </c>
      <c r="BB127">
        <v>0.84761894633046764</v>
      </c>
      <c r="BC127" t="s">
        <v>67</v>
      </c>
      <c r="BF127" t="s">
        <v>118</v>
      </c>
      <c r="BG127" t="s">
        <v>119</v>
      </c>
      <c r="BH127" t="s">
        <v>447</v>
      </c>
      <c r="BI127">
        <v>7176</v>
      </c>
      <c r="BJ127">
        <v>2</v>
      </c>
      <c r="BK127" t="s">
        <v>219</v>
      </c>
      <c r="BL127" t="s">
        <v>216</v>
      </c>
      <c r="BM127">
        <v>0.84761894633046764</v>
      </c>
      <c r="BN127" t="s">
        <v>67</v>
      </c>
      <c r="BO127" t="s">
        <v>188</v>
      </c>
      <c r="BP127">
        <v>1186.3689999999999</v>
      </c>
    </row>
    <row r="128" spans="1:68" ht="16.5">
      <c r="A128" s="110" t="str">
        <f t="shared" si="87"/>
        <v>해성운수</v>
      </c>
      <c r="B128" s="111" t="str">
        <f t="shared" si="35"/>
        <v>임상균</v>
      </c>
      <c r="C128" s="112" t="str">
        <f t="shared" si="88"/>
        <v>D</v>
      </c>
      <c r="D128" s="113">
        <f t="shared" si="89"/>
        <v>0.80963804453276134</v>
      </c>
      <c r="E128" s="114">
        <f t="shared" si="90"/>
        <v>8493</v>
      </c>
      <c r="F128" s="115" t="str">
        <f t="shared" si="91"/>
        <v>560</v>
      </c>
      <c r="G128" s="116" t="str">
        <f t="shared" si="92"/>
        <v>71바5817</v>
      </c>
      <c r="H128" s="117">
        <f t="shared" si="93"/>
        <v>3</v>
      </c>
      <c r="I128" s="118">
        <f t="shared" si="94"/>
        <v>1353.0159999999998</v>
      </c>
      <c r="J128" s="119">
        <f t="shared" si="95"/>
        <v>1.7124619981108952E-2</v>
      </c>
      <c r="K128" s="119">
        <f t="shared" si="96"/>
        <v>0.40623698872892511</v>
      </c>
      <c r="L128" s="119">
        <f t="shared" si="97"/>
        <v>0.20916234545637305</v>
      </c>
      <c r="M128" s="120">
        <f t="shared" si="98"/>
        <v>5.8620000000000001</v>
      </c>
      <c r="N128" s="121">
        <f t="shared" si="99"/>
        <v>7.3908955991651246E-2</v>
      </c>
      <c r="O128" s="121">
        <f t="shared" si="100"/>
        <v>0.59127164793320997</v>
      </c>
      <c r="P128" s="226">
        <f t="shared" si="101"/>
        <v>183</v>
      </c>
      <c r="Q128" s="227">
        <f t="shared" si="102"/>
        <v>1</v>
      </c>
      <c r="R128" s="227">
        <f t="shared" si="103"/>
        <v>8</v>
      </c>
      <c r="T128">
        <v>534</v>
      </c>
      <c r="U128">
        <v>8493</v>
      </c>
      <c r="V128" t="s">
        <v>449</v>
      </c>
      <c r="W128">
        <v>1353.0160000000001</v>
      </c>
      <c r="X128">
        <v>642.77599999999995</v>
      </c>
      <c r="Y128">
        <v>2.105</v>
      </c>
      <c r="Z128">
        <v>5.8620000000000001</v>
      </c>
      <c r="AA128">
        <v>151.21024600000001</v>
      </c>
      <c r="AB128">
        <v>2.5894180000000002</v>
      </c>
      <c r="AC128">
        <v>61.427194999999998</v>
      </c>
      <c r="AD128" s="1">
        <v>283</v>
      </c>
      <c r="AE128">
        <v>1</v>
      </c>
      <c r="AF128">
        <v>8</v>
      </c>
      <c r="AG128">
        <v>61</v>
      </c>
      <c r="AH128">
        <v>8.9479120000000005</v>
      </c>
      <c r="AI128">
        <v>0</v>
      </c>
      <c r="AJ128">
        <v>0</v>
      </c>
      <c r="AK128">
        <v>183</v>
      </c>
      <c r="AL128">
        <v>30630</v>
      </c>
      <c r="AM128" t="s">
        <v>450</v>
      </c>
      <c r="AN128" t="s">
        <v>798</v>
      </c>
      <c r="AO128">
        <v>1175.2049999999999</v>
      </c>
      <c r="AR128" t="s">
        <v>118</v>
      </c>
      <c r="AS128" t="s">
        <v>123</v>
      </c>
      <c r="AT128" t="s">
        <v>256</v>
      </c>
      <c r="AU128" t="s">
        <v>449</v>
      </c>
      <c r="AV128" t="s">
        <v>48</v>
      </c>
      <c r="AW128">
        <v>3</v>
      </c>
      <c r="BB128">
        <v>0.80963804453276134</v>
      </c>
      <c r="BC128" t="s">
        <v>67</v>
      </c>
      <c r="BF128" t="s">
        <v>118</v>
      </c>
      <c r="BG128" t="s">
        <v>123</v>
      </c>
      <c r="BH128" t="s">
        <v>449</v>
      </c>
      <c r="BI128">
        <v>8493</v>
      </c>
      <c r="BJ128">
        <v>3</v>
      </c>
      <c r="BK128" t="s">
        <v>256</v>
      </c>
      <c r="BL128" t="s">
        <v>257</v>
      </c>
      <c r="BM128">
        <v>0.80963804453276134</v>
      </c>
      <c r="BN128" t="s">
        <v>67</v>
      </c>
      <c r="BO128" t="s">
        <v>188</v>
      </c>
      <c r="BP128">
        <v>1353.0159999999998</v>
      </c>
    </row>
    <row r="129" spans="1:68" ht="16.5">
      <c r="A129" s="127" t="str">
        <f t="shared" si="87"/>
        <v>해성운수</v>
      </c>
      <c r="B129" s="128" t="str">
        <f t="shared" si="35"/>
        <v>임성택</v>
      </c>
      <c r="C129" s="129" t="str">
        <f t="shared" si="88"/>
        <v>A</v>
      </c>
      <c r="D129" s="130">
        <f t="shared" si="89"/>
        <v>0.9798748380534299</v>
      </c>
      <c r="E129" s="131">
        <f t="shared" si="90"/>
        <v>6737</v>
      </c>
      <c r="F129" s="132" t="str">
        <f t="shared" si="91"/>
        <v>24</v>
      </c>
      <c r="G129" s="133" t="str">
        <f t="shared" si="92"/>
        <v>70바3859</v>
      </c>
      <c r="H129" s="134">
        <f t="shared" si="93"/>
        <v>2</v>
      </c>
      <c r="I129" s="135">
        <f t="shared" si="94"/>
        <v>1770.9399999999998</v>
      </c>
      <c r="J129" s="136">
        <f t="shared" si="95"/>
        <v>1.1552623967111991E-2</v>
      </c>
      <c r="K129" s="136">
        <f t="shared" si="96"/>
        <v>0.36100915366446334</v>
      </c>
      <c r="L129" s="136">
        <f t="shared" si="97"/>
        <v>0.12479248308807753</v>
      </c>
      <c r="M129" s="137">
        <f t="shared" si="98"/>
        <v>11.542</v>
      </c>
      <c r="N129" s="138">
        <f t="shared" si="99"/>
        <v>0.28233593458841066</v>
      </c>
      <c r="O129" s="138">
        <f t="shared" si="100"/>
        <v>7.2277999254633132</v>
      </c>
      <c r="P129" s="224">
        <f t="shared" si="101"/>
        <v>0</v>
      </c>
      <c r="Q129" s="225">
        <f t="shared" si="102"/>
        <v>5</v>
      </c>
      <c r="R129" s="225">
        <f t="shared" si="103"/>
        <v>128</v>
      </c>
      <c r="T129">
        <v>534</v>
      </c>
      <c r="U129">
        <v>6737</v>
      </c>
      <c r="V129" t="s">
        <v>799</v>
      </c>
      <c r="W129">
        <v>1770.94</v>
      </c>
      <c r="X129">
        <v>699.26</v>
      </c>
      <c r="Y129">
        <v>2.5329999999999999</v>
      </c>
      <c r="Z129">
        <v>11.542</v>
      </c>
      <c r="AA129">
        <v>114.593014</v>
      </c>
      <c r="AB129">
        <v>1.32385</v>
      </c>
      <c r="AC129">
        <v>41.369126999999999</v>
      </c>
      <c r="AD129" s="1">
        <v>221</v>
      </c>
      <c r="AE129">
        <v>5</v>
      </c>
      <c r="AF129">
        <v>128</v>
      </c>
      <c r="AG129">
        <v>73</v>
      </c>
      <c r="AH129">
        <v>15.45417</v>
      </c>
      <c r="AI129">
        <v>65.900000000000006</v>
      </c>
      <c r="AJ129">
        <v>0</v>
      </c>
      <c r="AK129">
        <v>0</v>
      </c>
      <c r="AL129">
        <v>0</v>
      </c>
      <c r="AM129" t="s">
        <v>800</v>
      </c>
      <c r="AN129" t="s">
        <v>801</v>
      </c>
      <c r="AO129">
        <v>1695.5429999999999</v>
      </c>
      <c r="AR129" t="s">
        <v>118</v>
      </c>
      <c r="AS129" t="s">
        <v>119</v>
      </c>
      <c r="AT129" t="s">
        <v>215</v>
      </c>
      <c r="AU129" t="s">
        <v>799</v>
      </c>
      <c r="AV129" t="s">
        <v>48</v>
      </c>
      <c r="AW129">
        <v>2</v>
      </c>
      <c r="BB129">
        <v>0.9798748380534299</v>
      </c>
      <c r="BC129" t="s">
        <v>66</v>
      </c>
      <c r="BF129" t="s">
        <v>118</v>
      </c>
      <c r="BG129" t="s">
        <v>119</v>
      </c>
      <c r="BH129" t="s">
        <v>799</v>
      </c>
      <c r="BI129">
        <v>6737</v>
      </c>
      <c r="BJ129">
        <v>2</v>
      </c>
      <c r="BK129" t="s">
        <v>215</v>
      </c>
      <c r="BL129" t="s">
        <v>229</v>
      </c>
      <c r="BM129">
        <v>0.9798748380534299</v>
      </c>
      <c r="BN129" t="s">
        <v>66</v>
      </c>
      <c r="BO129" t="s">
        <v>187</v>
      </c>
      <c r="BP129">
        <v>1770.9399999999998</v>
      </c>
    </row>
    <row r="130" spans="1:68" ht="16.5">
      <c r="A130" s="110" t="str">
        <f t="shared" si="87"/>
        <v>해성운수</v>
      </c>
      <c r="B130" s="111" t="str">
        <f t="shared" si="35"/>
        <v>장동훈</v>
      </c>
      <c r="C130" s="112" t="str">
        <f t="shared" si="88"/>
        <v>A</v>
      </c>
      <c r="D130" s="113">
        <f t="shared" si="89"/>
        <v>0.95917826520985139</v>
      </c>
      <c r="E130" s="114">
        <f t="shared" si="90"/>
        <v>7607</v>
      </c>
      <c r="F130" s="115" t="str">
        <f t="shared" si="91"/>
        <v>24</v>
      </c>
      <c r="G130" s="116" t="str">
        <f t="shared" si="92"/>
        <v>70바3876</v>
      </c>
      <c r="H130" s="117">
        <f t="shared" si="93"/>
        <v>4</v>
      </c>
      <c r="I130" s="118">
        <f t="shared" si="94"/>
        <v>1993.624</v>
      </c>
      <c r="J130" s="119">
        <f t="shared" si="95"/>
        <v>5.1112534420758131E-3</v>
      </c>
      <c r="K130" s="119">
        <f t="shared" si="96"/>
        <v>0.37754406493408449</v>
      </c>
      <c r="L130" s="119">
        <f t="shared" si="97"/>
        <v>0.11687258981633447</v>
      </c>
      <c r="M130" s="120">
        <f t="shared" si="98"/>
        <v>12.555999999999999</v>
      </c>
      <c r="N130" s="121">
        <f t="shared" si="99"/>
        <v>0.55175900771660047</v>
      </c>
      <c r="O130" s="121">
        <f t="shared" si="100"/>
        <v>27.888909844584536</v>
      </c>
      <c r="P130" s="226">
        <f t="shared" si="101"/>
        <v>2</v>
      </c>
      <c r="Q130" s="227">
        <f t="shared" si="102"/>
        <v>11</v>
      </c>
      <c r="R130" s="227">
        <f t="shared" si="103"/>
        <v>556</v>
      </c>
      <c r="T130">
        <v>534</v>
      </c>
      <c r="U130">
        <v>7607</v>
      </c>
      <c r="V130" t="s">
        <v>451</v>
      </c>
      <c r="W130">
        <v>1993.624</v>
      </c>
      <c r="X130">
        <v>899.31700000000001</v>
      </c>
      <c r="Y130">
        <v>2.2170000000000001</v>
      </c>
      <c r="Z130">
        <v>12.555999999999999</v>
      </c>
      <c r="AA130">
        <v>121.077737</v>
      </c>
      <c r="AB130">
        <v>0.61885900000000005</v>
      </c>
      <c r="AC130">
        <v>45.712181000000001</v>
      </c>
      <c r="AD130" s="1">
        <v>233</v>
      </c>
      <c r="AE130">
        <v>11</v>
      </c>
      <c r="AF130">
        <v>556</v>
      </c>
      <c r="AG130">
        <v>90</v>
      </c>
      <c r="AH130">
        <v>16.465651999999999</v>
      </c>
      <c r="AI130">
        <v>605.79999999999995</v>
      </c>
      <c r="AJ130">
        <v>7.7</v>
      </c>
      <c r="AK130">
        <v>2</v>
      </c>
      <c r="AL130">
        <v>394</v>
      </c>
      <c r="AM130" t="s">
        <v>452</v>
      </c>
      <c r="AN130" t="s">
        <v>802</v>
      </c>
      <c r="AO130">
        <v>1604.6590000000001</v>
      </c>
      <c r="AR130" t="s">
        <v>118</v>
      </c>
      <c r="AS130" t="s">
        <v>119</v>
      </c>
      <c r="AT130" t="s">
        <v>229</v>
      </c>
      <c r="AU130" t="s">
        <v>451</v>
      </c>
      <c r="AV130" t="s">
        <v>226</v>
      </c>
      <c r="AW130">
        <v>4</v>
      </c>
      <c r="BB130">
        <v>0.95917826520985139</v>
      </c>
      <c r="BC130" t="s">
        <v>66</v>
      </c>
      <c r="BF130" t="s">
        <v>118</v>
      </c>
      <c r="BG130" t="s">
        <v>119</v>
      </c>
      <c r="BH130" t="s">
        <v>451</v>
      </c>
      <c r="BI130">
        <v>7607</v>
      </c>
      <c r="BJ130">
        <v>4</v>
      </c>
      <c r="BK130" t="s">
        <v>229</v>
      </c>
      <c r="BL130" t="s">
        <v>216</v>
      </c>
      <c r="BM130">
        <v>0.95917826520985139</v>
      </c>
      <c r="BN130" t="s">
        <v>66</v>
      </c>
      <c r="BO130" t="s">
        <v>187</v>
      </c>
      <c r="BP130">
        <v>1993.624</v>
      </c>
    </row>
    <row r="131" spans="1:68" ht="16.5">
      <c r="A131" s="127" t="str">
        <f t="shared" si="87"/>
        <v>해성운수</v>
      </c>
      <c r="B131" s="128" t="str">
        <f t="shared" si="35"/>
        <v>장준호</v>
      </c>
      <c r="C131" s="129" t="str">
        <f t="shared" si="88"/>
        <v>D</v>
      </c>
      <c r="D131" s="130">
        <f t="shared" si="89"/>
        <v>0.80434782608695665</v>
      </c>
      <c r="E131" s="131">
        <f t="shared" si="90"/>
        <v>3904</v>
      </c>
      <c r="F131" s="132" t="str">
        <f t="shared" si="91"/>
        <v>593</v>
      </c>
      <c r="G131" s="133" t="str">
        <f t="shared" si="92"/>
        <v>71바5794</v>
      </c>
      <c r="H131" s="134">
        <f t="shared" si="93"/>
        <v>1</v>
      </c>
      <c r="I131" s="135">
        <f t="shared" si="94"/>
        <v>1766.9190000000001</v>
      </c>
      <c r="J131" s="136">
        <f t="shared" si="95"/>
        <v>2.3106328457127684E-3</v>
      </c>
      <c r="K131" s="136">
        <f t="shared" si="96"/>
        <v>0.46101048842148917</v>
      </c>
      <c r="L131" s="136">
        <f t="shared" si="97"/>
        <v>0.17544663903665078</v>
      </c>
      <c r="M131" s="137">
        <f t="shared" si="98"/>
        <v>11.034000000000001</v>
      </c>
      <c r="N131" s="138">
        <f t="shared" si="99"/>
        <v>0.22638276004729135</v>
      </c>
      <c r="O131" s="138">
        <f t="shared" si="100"/>
        <v>4.1880810608748895</v>
      </c>
      <c r="P131" s="224">
        <f t="shared" si="101"/>
        <v>68</v>
      </c>
      <c r="Q131" s="225">
        <f t="shared" si="102"/>
        <v>4</v>
      </c>
      <c r="R131" s="225">
        <f t="shared" si="103"/>
        <v>74</v>
      </c>
      <c r="T131">
        <v>534</v>
      </c>
      <c r="U131">
        <v>3904</v>
      </c>
      <c r="V131" t="s">
        <v>453</v>
      </c>
      <c r="W131">
        <v>1766.9190000000001</v>
      </c>
      <c r="X131">
        <v>955.16899999999998</v>
      </c>
      <c r="Y131">
        <v>1.85</v>
      </c>
      <c r="Z131">
        <v>11.034000000000001</v>
      </c>
      <c r="AA131">
        <v>162.861876</v>
      </c>
      <c r="AB131">
        <v>0.37631399999999998</v>
      </c>
      <c r="AC131">
        <v>75.081033000000005</v>
      </c>
      <c r="AD131" s="1">
        <v>310</v>
      </c>
      <c r="AE131">
        <v>4</v>
      </c>
      <c r="AF131">
        <v>74</v>
      </c>
      <c r="AG131">
        <v>70</v>
      </c>
      <c r="AH131">
        <v>10.849187000000001</v>
      </c>
      <c r="AI131">
        <v>46.4</v>
      </c>
      <c r="AJ131">
        <v>0</v>
      </c>
      <c r="AK131">
        <v>68</v>
      </c>
      <c r="AL131">
        <v>21394</v>
      </c>
      <c r="AM131" t="s">
        <v>454</v>
      </c>
      <c r="AN131" t="s">
        <v>803</v>
      </c>
      <c r="AO131">
        <v>1766.9190000000001</v>
      </c>
      <c r="AR131" t="s">
        <v>118</v>
      </c>
      <c r="AS131" t="s">
        <v>128</v>
      </c>
      <c r="AT131" t="s">
        <v>278</v>
      </c>
      <c r="AU131" t="s">
        <v>453</v>
      </c>
      <c r="AV131" t="s">
        <v>48</v>
      </c>
      <c r="AW131">
        <v>1</v>
      </c>
      <c r="BB131">
        <v>0.80434782608695665</v>
      </c>
      <c r="BC131" t="s">
        <v>67</v>
      </c>
      <c r="BF131" t="s">
        <v>118</v>
      </c>
      <c r="BG131" t="s">
        <v>128</v>
      </c>
      <c r="BH131" t="s">
        <v>453</v>
      </c>
      <c r="BI131">
        <v>3904</v>
      </c>
      <c r="BJ131">
        <v>1</v>
      </c>
      <c r="BK131" t="s">
        <v>278</v>
      </c>
      <c r="BL131" t="s">
        <v>183</v>
      </c>
      <c r="BM131">
        <v>0.80434782608695665</v>
      </c>
      <c r="BN131" t="s">
        <v>67</v>
      </c>
      <c r="BO131" t="s">
        <v>188</v>
      </c>
      <c r="BP131">
        <v>1766.9190000000001</v>
      </c>
    </row>
    <row r="132" spans="1:68" ht="16.5">
      <c r="A132" s="110" t="str">
        <f t="shared" si="87"/>
        <v>해성운수</v>
      </c>
      <c r="B132" s="111" t="str">
        <f t="shared" si="35"/>
        <v>장충식</v>
      </c>
      <c r="C132" s="112" t="str">
        <f t="shared" si="88"/>
        <v>F</v>
      </c>
      <c r="D132" s="113">
        <f t="shared" si="89"/>
        <v>0.79223800377129927</v>
      </c>
      <c r="E132" s="114">
        <f t="shared" si="90"/>
        <v>7435</v>
      </c>
      <c r="F132" s="115" t="str">
        <f t="shared" si="91"/>
        <v>514-1</v>
      </c>
      <c r="G132" s="116" t="str">
        <f t="shared" si="92"/>
        <v>71바5763</v>
      </c>
      <c r="H132" s="117">
        <f t="shared" si="93"/>
        <v>4</v>
      </c>
      <c r="I132" s="118">
        <f t="shared" si="94"/>
        <v>1629.5510000000002</v>
      </c>
      <c r="J132" s="119">
        <f t="shared" si="95"/>
        <v>3.5928923142061954E-2</v>
      </c>
      <c r="K132" s="119">
        <f t="shared" si="96"/>
        <v>0.38786314354758356</v>
      </c>
      <c r="L132" s="119">
        <f t="shared" si="97"/>
        <v>7.4253582735366974E-2</v>
      </c>
      <c r="M132" s="120">
        <f t="shared" si="98"/>
        <v>10.641999999999999</v>
      </c>
      <c r="N132" s="121">
        <f t="shared" si="99"/>
        <v>0</v>
      </c>
      <c r="O132" s="121">
        <f t="shared" si="100"/>
        <v>2.638763683984116</v>
      </c>
      <c r="P132" s="226">
        <f t="shared" si="101"/>
        <v>9</v>
      </c>
      <c r="Q132" s="227">
        <f t="shared" si="102"/>
        <v>0</v>
      </c>
      <c r="R132" s="227">
        <f t="shared" si="103"/>
        <v>43</v>
      </c>
      <c r="T132">
        <v>534</v>
      </c>
      <c r="U132">
        <v>7435</v>
      </c>
      <c r="V132" t="s">
        <v>455</v>
      </c>
      <c r="W132">
        <v>1629.5509999999999</v>
      </c>
      <c r="X132">
        <v>755.85500000000002</v>
      </c>
      <c r="Y132">
        <v>2.1560000000000001</v>
      </c>
      <c r="Z132">
        <v>10.641999999999999</v>
      </c>
      <c r="AA132">
        <v>130.66520199999999</v>
      </c>
      <c r="AB132">
        <v>4.6946599999999998</v>
      </c>
      <c r="AC132">
        <v>50.680216000000001</v>
      </c>
      <c r="AD132" s="1">
        <v>121</v>
      </c>
      <c r="AE132">
        <v>0</v>
      </c>
      <c r="AF132">
        <v>43</v>
      </c>
      <c r="AG132">
        <v>64</v>
      </c>
      <c r="AH132">
        <v>12.471193</v>
      </c>
      <c r="AI132">
        <v>2</v>
      </c>
      <c r="AJ132">
        <v>0</v>
      </c>
      <c r="AK132">
        <v>9</v>
      </c>
      <c r="AL132">
        <v>1631</v>
      </c>
      <c r="AM132" t="s">
        <v>456</v>
      </c>
      <c r="AN132" t="s">
        <v>804</v>
      </c>
      <c r="AO132">
        <v>1318.7470000000001</v>
      </c>
      <c r="AR132" t="s">
        <v>118</v>
      </c>
      <c r="AS132" t="s">
        <v>120</v>
      </c>
      <c r="AT132" t="s">
        <v>244</v>
      </c>
      <c r="AU132" t="s">
        <v>455</v>
      </c>
      <c r="AV132" t="s">
        <v>48</v>
      </c>
      <c r="AW132">
        <v>4</v>
      </c>
      <c r="BB132">
        <v>0.79223800377129927</v>
      </c>
      <c r="BC132" t="s">
        <v>70</v>
      </c>
      <c r="BF132" t="s">
        <v>118</v>
      </c>
      <c r="BG132" t="s">
        <v>120</v>
      </c>
      <c r="BH132" t="s">
        <v>455</v>
      </c>
      <c r="BI132">
        <v>7435</v>
      </c>
      <c r="BJ132">
        <v>4</v>
      </c>
      <c r="BK132" t="s">
        <v>244</v>
      </c>
      <c r="BL132" t="s">
        <v>246</v>
      </c>
      <c r="BM132">
        <v>0.79223800377129927</v>
      </c>
      <c r="BN132" t="s">
        <v>70</v>
      </c>
      <c r="BO132" t="s">
        <v>201</v>
      </c>
      <c r="BP132">
        <v>1629.5510000000002</v>
      </c>
    </row>
    <row r="133" spans="1:68" ht="16.5">
      <c r="A133" s="127" t="str">
        <f t="shared" si="87"/>
        <v>해성운수</v>
      </c>
      <c r="B133" s="128" t="str">
        <f t="shared" si="35"/>
        <v>정영화</v>
      </c>
      <c r="C133" s="129" t="str">
        <f t="shared" si="88"/>
        <v>F</v>
      </c>
      <c r="D133" s="130">
        <f t="shared" si="89"/>
        <v>0.77731830991132633</v>
      </c>
      <c r="E133" s="131">
        <f t="shared" si="90"/>
        <v>3498</v>
      </c>
      <c r="F133" s="132" t="str">
        <f t="shared" si="91"/>
        <v>593</v>
      </c>
      <c r="G133" s="133" t="str">
        <f t="shared" si="92"/>
        <v>71바5794</v>
      </c>
      <c r="H133" s="134">
        <f t="shared" si="93"/>
        <v>6</v>
      </c>
      <c r="I133" s="135">
        <f t="shared" si="94"/>
        <v>731.6450000000001</v>
      </c>
      <c r="J133" s="136">
        <f t="shared" si="95"/>
        <v>2.0966777041162062E-2</v>
      </c>
      <c r="K133" s="136">
        <f t="shared" si="96"/>
        <v>0.47994203247168388</v>
      </c>
      <c r="L133" s="136">
        <f t="shared" si="97"/>
        <v>0.21595172522193137</v>
      </c>
      <c r="M133" s="137">
        <f t="shared" si="98"/>
        <v>10.282999999999999</v>
      </c>
      <c r="N133" s="138">
        <f t="shared" si="99"/>
        <v>1.2301047639223941</v>
      </c>
      <c r="O133" s="138">
        <f t="shared" si="100"/>
        <v>9.9775164184816401</v>
      </c>
      <c r="P133" s="224">
        <f t="shared" si="101"/>
        <v>51</v>
      </c>
      <c r="Q133" s="225">
        <f t="shared" si="102"/>
        <v>9</v>
      </c>
      <c r="R133" s="225">
        <f t="shared" si="103"/>
        <v>73</v>
      </c>
      <c r="T133">
        <v>534</v>
      </c>
      <c r="U133">
        <v>3498</v>
      </c>
      <c r="V133" t="s">
        <v>805</v>
      </c>
      <c r="W133">
        <v>731.64499999999998</v>
      </c>
      <c r="X133">
        <v>408.45499999999998</v>
      </c>
      <c r="Y133">
        <v>1.7909999999999999</v>
      </c>
      <c r="Z133">
        <v>10.282999999999999</v>
      </c>
      <c r="AA133">
        <v>74.098035999999993</v>
      </c>
      <c r="AB133">
        <v>1.5535969999999999</v>
      </c>
      <c r="AC133">
        <v>35.562761999999999</v>
      </c>
      <c r="AD133" s="1">
        <v>158</v>
      </c>
      <c r="AE133">
        <v>9</v>
      </c>
      <c r="AF133">
        <v>73</v>
      </c>
      <c r="AG133">
        <v>62</v>
      </c>
      <c r="AH133">
        <v>9.8740129999999997</v>
      </c>
      <c r="AI133">
        <v>0</v>
      </c>
      <c r="AJ133">
        <v>0</v>
      </c>
      <c r="AK133">
        <v>51</v>
      </c>
      <c r="AL133">
        <v>11346</v>
      </c>
      <c r="AM133" t="s">
        <v>806</v>
      </c>
      <c r="AN133" t="s">
        <v>807</v>
      </c>
      <c r="AO133">
        <v>187.85400000000001</v>
      </c>
      <c r="AR133" t="s">
        <v>118</v>
      </c>
      <c r="AS133" t="s">
        <v>128</v>
      </c>
      <c r="AT133" t="s">
        <v>278</v>
      </c>
      <c r="AU133" t="s">
        <v>805</v>
      </c>
      <c r="AV133" t="s">
        <v>48</v>
      </c>
      <c r="AW133">
        <v>6</v>
      </c>
      <c r="BB133">
        <v>0.77731830991132633</v>
      </c>
      <c r="BC133" t="s">
        <v>70</v>
      </c>
      <c r="BF133" t="s">
        <v>118</v>
      </c>
      <c r="BG133" t="s">
        <v>128</v>
      </c>
      <c r="BH133" t="s">
        <v>805</v>
      </c>
      <c r="BI133">
        <v>3498</v>
      </c>
      <c r="BJ133">
        <v>6</v>
      </c>
      <c r="BK133" t="s">
        <v>278</v>
      </c>
      <c r="BL133" t="s">
        <v>542</v>
      </c>
      <c r="BM133">
        <v>0.77731830991132633</v>
      </c>
      <c r="BN133" t="s">
        <v>70</v>
      </c>
      <c r="BO133" t="s">
        <v>201</v>
      </c>
      <c r="BP133">
        <v>731.6450000000001</v>
      </c>
    </row>
    <row r="134" spans="1:68" ht="16.5">
      <c r="A134" s="110" t="str">
        <f t="shared" si="87"/>
        <v>해성운수</v>
      </c>
      <c r="B134" s="111" t="str">
        <f t="shared" ref="B134:B153" si="104">IF(BH134="null", E134, BH134)</f>
        <v>정재경</v>
      </c>
      <c r="C134" s="112" t="str">
        <f t="shared" si="88"/>
        <v>S</v>
      </c>
      <c r="D134" s="113">
        <f t="shared" si="89"/>
        <v>1.0381123423820449</v>
      </c>
      <c r="E134" s="114">
        <f t="shared" si="90"/>
        <v>4942</v>
      </c>
      <c r="F134" s="115" t="str">
        <f t="shared" si="91"/>
        <v>564</v>
      </c>
      <c r="G134" s="116" t="str">
        <f t="shared" si="92"/>
        <v>71바5775</v>
      </c>
      <c r="H134" s="117">
        <f t="shared" si="93"/>
        <v>2</v>
      </c>
      <c r="I134" s="118">
        <f t="shared" si="94"/>
        <v>1362.771</v>
      </c>
      <c r="J134" s="119">
        <f t="shared" si="95"/>
        <v>5.0195732847157837E-2</v>
      </c>
      <c r="K134" s="119">
        <f t="shared" si="96"/>
        <v>0.42847568153299986</v>
      </c>
      <c r="L134" s="119">
        <f t="shared" si="97"/>
        <v>0.30452658590474851</v>
      </c>
      <c r="M134" s="120">
        <f t="shared" si="98"/>
        <v>5.5069999999999997</v>
      </c>
      <c r="N134" s="121">
        <f t="shared" si="99"/>
        <v>7.337990021801169E-2</v>
      </c>
      <c r="O134" s="121">
        <f t="shared" si="100"/>
        <v>0.58703920174409352</v>
      </c>
      <c r="P134" s="226">
        <f t="shared" si="101"/>
        <v>58</v>
      </c>
      <c r="Q134" s="227">
        <f t="shared" si="102"/>
        <v>1</v>
      </c>
      <c r="R134" s="227">
        <f t="shared" si="103"/>
        <v>8</v>
      </c>
      <c r="T134">
        <v>534</v>
      </c>
      <c r="U134">
        <v>4942</v>
      </c>
      <c r="V134" t="s">
        <v>457</v>
      </c>
      <c r="W134">
        <v>1362.771</v>
      </c>
      <c r="X134">
        <v>318.15499999999997</v>
      </c>
      <c r="Y134">
        <v>4.2830000000000004</v>
      </c>
      <c r="Z134">
        <v>5.5069999999999997</v>
      </c>
      <c r="AA134">
        <v>142.158817</v>
      </c>
      <c r="AB134">
        <v>7.1357660000000003</v>
      </c>
      <c r="AC134">
        <v>60.911596000000003</v>
      </c>
      <c r="AD134" s="1">
        <v>415</v>
      </c>
      <c r="AE134">
        <v>1</v>
      </c>
      <c r="AF134">
        <v>8</v>
      </c>
      <c r="AG134">
        <v>94</v>
      </c>
      <c r="AH134">
        <v>9.5862569999999998</v>
      </c>
      <c r="AI134">
        <v>41.5</v>
      </c>
      <c r="AJ134">
        <v>2.2999999999999998</v>
      </c>
      <c r="AK134">
        <v>58</v>
      </c>
      <c r="AL134">
        <v>8418</v>
      </c>
      <c r="AM134" t="s">
        <v>458</v>
      </c>
      <c r="AN134" t="s">
        <v>808</v>
      </c>
      <c r="AO134">
        <v>1293.81</v>
      </c>
      <c r="AR134" t="s">
        <v>118</v>
      </c>
      <c r="AS134" t="s">
        <v>124</v>
      </c>
      <c r="AT134" t="s">
        <v>262</v>
      </c>
      <c r="AU134" t="s">
        <v>457</v>
      </c>
      <c r="AV134" t="s">
        <v>203</v>
      </c>
      <c r="AW134">
        <v>2</v>
      </c>
      <c r="BB134">
        <v>1.0381123423820449</v>
      </c>
      <c r="BC134" t="s">
        <v>71</v>
      </c>
      <c r="BF134" t="s">
        <v>118</v>
      </c>
      <c r="BG134" t="s">
        <v>124</v>
      </c>
      <c r="BH134" t="s">
        <v>457</v>
      </c>
      <c r="BI134">
        <v>4942</v>
      </c>
      <c r="BJ134">
        <v>2</v>
      </c>
      <c r="BK134" t="s">
        <v>262</v>
      </c>
      <c r="BL134" t="s">
        <v>280</v>
      </c>
      <c r="BM134">
        <v>1.0381123423820449</v>
      </c>
      <c r="BN134" t="s">
        <v>71</v>
      </c>
      <c r="BO134" t="s">
        <v>185</v>
      </c>
      <c r="BP134">
        <v>1362.771</v>
      </c>
    </row>
    <row r="135" spans="1:68" ht="16.5">
      <c r="A135" s="127" t="str">
        <f t="shared" si="87"/>
        <v>해성운수</v>
      </c>
      <c r="B135" s="128" t="str">
        <f t="shared" si="104"/>
        <v>정형찬</v>
      </c>
      <c r="C135" s="129" t="str">
        <f t="shared" si="88"/>
        <v>D</v>
      </c>
      <c r="D135" s="130">
        <f t="shared" si="89"/>
        <v>0.83275800752303442</v>
      </c>
      <c r="E135" s="131">
        <f t="shared" si="90"/>
        <v>2138</v>
      </c>
      <c r="F135" s="132" t="str">
        <f t="shared" si="91"/>
        <v>514-1</v>
      </c>
      <c r="G135" s="133" t="str">
        <f t="shared" si="92"/>
        <v>71바5753</v>
      </c>
      <c r="H135" s="134">
        <f t="shared" si="93"/>
        <v>2</v>
      </c>
      <c r="I135" s="135">
        <f t="shared" si="94"/>
        <v>1256.4590000000001</v>
      </c>
      <c r="J135" s="136">
        <f t="shared" si="95"/>
        <v>3.1580455868104082E-2</v>
      </c>
      <c r="K135" s="136">
        <f t="shared" si="96"/>
        <v>0.35524138492516277</v>
      </c>
      <c r="L135" s="136">
        <f t="shared" si="97"/>
        <v>9.7894161289783427E-2</v>
      </c>
      <c r="M135" s="137">
        <f t="shared" si="98"/>
        <v>6.5759999999999996</v>
      </c>
      <c r="N135" s="138">
        <f t="shared" si="99"/>
        <v>1.830541227369934</v>
      </c>
      <c r="O135" s="138">
        <f t="shared" si="100"/>
        <v>4.7753249409650449</v>
      </c>
      <c r="P135" s="224">
        <f t="shared" si="101"/>
        <v>9</v>
      </c>
      <c r="Q135" s="225">
        <f t="shared" si="102"/>
        <v>23</v>
      </c>
      <c r="R135" s="225">
        <f t="shared" si="103"/>
        <v>60</v>
      </c>
      <c r="T135">
        <v>534</v>
      </c>
      <c r="U135">
        <v>2138</v>
      </c>
      <c r="V135" t="s">
        <v>459</v>
      </c>
      <c r="W135">
        <v>1256.4590000000001</v>
      </c>
      <c r="X135">
        <v>537.50699999999995</v>
      </c>
      <c r="Y135">
        <v>2.3380000000000001</v>
      </c>
      <c r="Z135">
        <v>6.5759999999999996</v>
      </c>
      <c r="AA135">
        <v>94.712439000000003</v>
      </c>
      <c r="AB135">
        <v>2.9910619999999999</v>
      </c>
      <c r="AC135">
        <v>33.645778</v>
      </c>
      <c r="AD135" s="1">
        <v>123</v>
      </c>
      <c r="AE135">
        <v>23</v>
      </c>
      <c r="AF135">
        <v>60</v>
      </c>
      <c r="AG135">
        <v>79</v>
      </c>
      <c r="AH135">
        <v>13.266038999999999</v>
      </c>
      <c r="AI135">
        <v>78.7</v>
      </c>
      <c r="AJ135">
        <v>0</v>
      </c>
      <c r="AK135">
        <v>9</v>
      </c>
      <c r="AL135">
        <v>4470</v>
      </c>
      <c r="AM135" t="s">
        <v>460</v>
      </c>
      <c r="AN135" t="s">
        <v>809</v>
      </c>
      <c r="AO135">
        <v>1157.558</v>
      </c>
      <c r="AR135" t="s">
        <v>118</v>
      </c>
      <c r="AS135" t="s">
        <v>120</v>
      </c>
      <c r="AT135" t="s">
        <v>241</v>
      </c>
      <c r="AU135" t="s">
        <v>459</v>
      </c>
      <c r="AV135" t="s">
        <v>226</v>
      </c>
      <c r="AW135">
        <v>2</v>
      </c>
      <c r="BB135">
        <v>0.83275800752303442</v>
      </c>
      <c r="BC135" t="s">
        <v>67</v>
      </c>
      <c r="BF135" t="s">
        <v>118</v>
      </c>
      <c r="BG135" t="s">
        <v>120</v>
      </c>
      <c r="BH135" t="s">
        <v>459</v>
      </c>
      <c r="BI135">
        <v>2138</v>
      </c>
      <c r="BJ135">
        <v>2</v>
      </c>
      <c r="BK135" t="s">
        <v>241</v>
      </c>
      <c r="BL135" t="s">
        <v>240</v>
      </c>
      <c r="BM135">
        <v>0.83275800752303442</v>
      </c>
      <c r="BN135" t="s">
        <v>67</v>
      </c>
      <c r="BO135" t="s">
        <v>188</v>
      </c>
      <c r="BP135">
        <v>1256.4590000000001</v>
      </c>
    </row>
    <row r="136" spans="1:68" ht="16.5">
      <c r="A136" s="110" t="str">
        <f t="shared" si="87"/>
        <v>해성운수</v>
      </c>
      <c r="B136" s="111" t="str">
        <f t="shared" si="104"/>
        <v>정호근</v>
      </c>
      <c r="C136" s="112" t="str">
        <f t="shared" si="88"/>
        <v>D</v>
      </c>
      <c r="D136" s="113">
        <f t="shared" si="89"/>
        <v>0.84041256964860944</v>
      </c>
      <c r="E136" s="114">
        <f t="shared" si="90"/>
        <v>7578</v>
      </c>
      <c r="F136" s="115" t="str">
        <f t="shared" si="91"/>
        <v>557</v>
      </c>
      <c r="G136" s="116" t="str">
        <f t="shared" si="92"/>
        <v>70바3888</v>
      </c>
      <c r="H136" s="117">
        <f t="shared" si="93"/>
        <v>4</v>
      </c>
      <c r="I136" s="118">
        <f t="shared" si="94"/>
        <v>2053.8510000000001</v>
      </c>
      <c r="J136" s="119">
        <f t="shared" si="95"/>
        <v>1.6648626483550921E-2</v>
      </c>
      <c r="K136" s="119">
        <f t="shared" si="96"/>
        <v>0.56713982223805837</v>
      </c>
      <c r="L136" s="119">
        <f t="shared" si="97"/>
        <v>0.31258353210627254</v>
      </c>
      <c r="M136" s="120">
        <f t="shared" si="98"/>
        <v>11.54</v>
      </c>
      <c r="N136" s="121">
        <f t="shared" si="99"/>
        <v>3.213475563709344</v>
      </c>
      <c r="O136" s="121">
        <f t="shared" si="100"/>
        <v>1.9962499713951984</v>
      </c>
      <c r="P136" s="226">
        <f t="shared" si="101"/>
        <v>406</v>
      </c>
      <c r="Q136" s="227">
        <f t="shared" si="102"/>
        <v>66</v>
      </c>
      <c r="R136" s="227">
        <f t="shared" si="103"/>
        <v>41</v>
      </c>
      <c r="T136">
        <v>534</v>
      </c>
      <c r="U136">
        <v>7578</v>
      </c>
      <c r="V136" t="s">
        <v>461</v>
      </c>
      <c r="W136">
        <v>2053.8510000000001</v>
      </c>
      <c r="X136">
        <v>596.41800000000001</v>
      </c>
      <c r="Y136">
        <v>3.444</v>
      </c>
      <c r="Z136">
        <v>11.54</v>
      </c>
      <c r="AA136">
        <v>257.12691699999999</v>
      </c>
      <c r="AB136">
        <v>4.2808099999999998</v>
      </c>
      <c r="AC136">
        <v>145.82691399999999</v>
      </c>
      <c r="AD136" s="1">
        <v>642</v>
      </c>
      <c r="AE136">
        <v>66</v>
      </c>
      <c r="AF136">
        <v>41</v>
      </c>
      <c r="AG136">
        <v>85</v>
      </c>
      <c r="AH136">
        <v>7.9876930000000002</v>
      </c>
      <c r="AI136">
        <v>252.5</v>
      </c>
      <c r="AJ136">
        <v>3.7</v>
      </c>
      <c r="AK136">
        <v>406</v>
      </c>
      <c r="AL136">
        <v>140482</v>
      </c>
      <c r="AM136" t="s">
        <v>462</v>
      </c>
      <c r="AN136" t="s">
        <v>810</v>
      </c>
      <c r="AO136">
        <v>1561.95</v>
      </c>
      <c r="AR136" t="s">
        <v>118</v>
      </c>
      <c r="AS136" t="s">
        <v>122</v>
      </c>
      <c r="AT136" t="s">
        <v>250</v>
      </c>
      <c r="AU136" t="s">
        <v>461</v>
      </c>
      <c r="AV136" t="s">
        <v>203</v>
      </c>
      <c r="AW136">
        <v>4</v>
      </c>
      <c r="BB136">
        <v>0.84041256964860944</v>
      </c>
      <c r="BC136" t="s">
        <v>67</v>
      </c>
      <c r="BF136" t="s">
        <v>118</v>
      </c>
      <c r="BG136" t="s">
        <v>122</v>
      </c>
      <c r="BH136" t="s">
        <v>461</v>
      </c>
      <c r="BI136">
        <v>7578</v>
      </c>
      <c r="BJ136">
        <v>4</v>
      </c>
      <c r="BK136" t="s">
        <v>250</v>
      </c>
      <c r="BL136" t="s">
        <v>249</v>
      </c>
      <c r="BM136">
        <v>0.84041256964860944</v>
      </c>
      <c r="BN136" t="s">
        <v>67</v>
      </c>
      <c r="BO136" t="s">
        <v>188</v>
      </c>
      <c r="BP136">
        <v>2053.8510000000001</v>
      </c>
    </row>
    <row r="137" spans="1:68" ht="16.5">
      <c r="A137" s="127" t="str">
        <f t="shared" si="87"/>
        <v>해성운수</v>
      </c>
      <c r="B137" s="128" t="str">
        <f t="shared" si="104"/>
        <v>조경진</v>
      </c>
      <c r="C137" s="129" t="str">
        <f t="shared" si="88"/>
        <v>D</v>
      </c>
      <c r="D137" s="130">
        <f t="shared" si="89"/>
        <v>0.83512487156491988</v>
      </c>
      <c r="E137" s="131">
        <f t="shared" si="90"/>
        <v>8865</v>
      </c>
      <c r="F137" s="132" t="str">
        <f t="shared" si="91"/>
        <v>593</v>
      </c>
      <c r="G137" s="133" t="str">
        <f t="shared" si="92"/>
        <v>70바3806</v>
      </c>
      <c r="H137" s="134">
        <f t="shared" si="93"/>
        <v>2</v>
      </c>
      <c r="I137" s="135">
        <f t="shared" si="94"/>
        <v>1842.7089999999998</v>
      </c>
      <c r="J137" s="136">
        <f t="shared" si="95"/>
        <v>2.3980518146335651E-2</v>
      </c>
      <c r="K137" s="136">
        <f t="shared" si="96"/>
        <v>0.5025860963994716</v>
      </c>
      <c r="L137" s="136">
        <f t="shared" si="97"/>
        <v>0.1123346117048324</v>
      </c>
      <c r="M137" s="137">
        <f t="shared" si="98"/>
        <v>7.585</v>
      </c>
      <c r="N137" s="138">
        <f t="shared" si="99"/>
        <v>0.10853585671964483</v>
      </c>
      <c r="O137" s="138">
        <f t="shared" si="100"/>
        <v>6.1865438330197549</v>
      </c>
      <c r="P137" s="224">
        <f t="shared" si="101"/>
        <v>179</v>
      </c>
      <c r="Q137" s="225">
        <f t="shared" si="102"/>
        <v>2</v>
      </c>
      <c r="R137" s="225">
        <f t="shared" si="103"/>
        <v>114</v>
      </c>
      <c r="T137">
        <v>534</v>
      </c>
      <c r="U137">
        <v>8865</v>
      </c>
      <c r="V137" t="s">
        <v>556</v>
      </c>
      <c r="W137">
        <v>1842.7090000000001</v>
      </c>
      <c r="X137">
        <v>959.52499999999998</v>
      </c>
      <c r="Y137">
        <v>1.92</v>
      </c>
      <c r="Z137">
        <v>7.585</v>
      </c>
      <c r="AA137">
        <v>201.713865</v>
      </c>
      <c r="AB137">
        <v>4.8372029999999997</v>
      </c>
      <c r="AC137">
        <v>101.378584</v>
      </c>
      <c r="AD137" s="1">
        <v>207</v>
      </c>
      <c r="AE137">
        <v>2</v>
      </c>
      <c r="AF137">
        <v>114</v>
      </c>
      <c r="AG137">
        <v>66</v>
      </c>
      <c r="AH137">
        <v>9.1352609999999999</v>
      </c>
      <c r="AI137">
        <v>10.3</v>
      </c>
      <c r="AJ137">
        <v>0</v>
      </c>
      <c r="AK137">
        <v>179</v>
      </c>
      <c r="AL137">
        <v>77615</v>
      </c>
      <c r="AM137" t="s">
        <v>557</v>
      </c>
      <c r="AN137" t="s">
        <v>811</v>
      </c>
      <c r="AO137">
        <v>1748.4459999999999</v>
      </c>
      <c r="AR137" t="s">
        <v>118</v>
      </c>
      <c r="AS137" t="s">
        <v>128</v>
      </c>
      <c r="AT137" t="s">
        <v>542</v>
      </c>
      <c r="AU137" t="s">
        <v>556</v>
      </c>
      <c r="AV137" t="s">
        <v>226</v>
      </c>
      <c r="AW137">
        <v>2</v>
      </c>
      <c r="BB137">
        <v>0.83512487156491988</v>
      </c>
      <c r="BC137" t="s">
        <v>67</v>
      </c>
      <c r="BF137" t="s">
        <v>118</v>
      </c>
      <c r="BG137" t="s">
        <v>128</v>
      </c>
      <c r="BH137" t="s">
        <v>556</v>
      </c>
      <c r="BI137">
        <v>8865</v>
      </c>
      <c r="BJ137">
        <v>2</v>
      </c>
      <c r="BK137" t="s">
        <v>542</v>
      </c>
      <c r="BL137" t="s">
        <v>278</v>
      </c>
      <c r="BM137">
        <v>0.83512487156491988</v>
      </c>
      <c r="BN137" t="s">
        <v>67</v>
      </c>
      <c r="BO137" t="s">
        <v>188</v>
      </c>
      <c r="BP137">
        <v>1842.7089999999998</v>
      </c>
    </row>
    <row r="138" spans="1:68" ht="16.5">
      <c r="A138" s="110" t="str">
        <f t="shared" si="87"/>
        <v>해성운수</v>
      </c>
      <c r="B138" s="111" t="str">
        <f t="shared" si="104"/>
        <v>조규선</v>
      </c>
      <c r="C138" s="112" t="str">
        <f t="shared" si="88"/>
        <v>A</v>
      </c>
      <c r="D138" s="113">
        <f t="shared" si="89"/>
        <v>0.96071848270899585</v>
      </c>
      <c r="E138" s="114">
        <f t="shared" si="90"/>
        <v>6546</v>
      </c>
      <c r="F138" s="115" t="str">
        <f t="shared" si="91"/>
        <v>24</v>
      </c>
      <c r="G138" s="116" t="str">
        <f t="shared" si="92"/>
        <v>70바3880</v>
      </c>
      <c r="H138" s="117">
        <f t="shared" si="93"/>
        <v>3</v>
      </c>
      <c r="I138" s="118">
        <f t="shared" si="94"/>
        <v>1549.2600000000002</v>
      </c>
      <c r="J138" s="119">
        <f t="shared" si="95"/>
        <v>5.8318536432215434E-3</v>
      </c>
      <c r="K138" s="119">
        <f t="shared" si="96"/>
        <v>0.36179557712194205</v>
      </c>
      <c r="L138" s="119">
        <f t="shared" si="97"/>
        <v>0.23495087977486023</v>
      </c>
      <c r="M138" s="120">
        <f t="shared" si="98"/>
        <v>14.327</v>
      </c>
      <c r="N138" s="121">
        <f t="shared" si="99"/>
        <v>0.63739412883520052</v>
      </c>
      <c r="O138" s="121">
        <f t="shared" si="100"/>
        <v>13.57649494418977</v>
      </c>
      <c r="P138" s="226">
        <f t="shared" si="101"/>
        <v>1</v>
      </c>
      <c r="Q138" s="227">
        <f t="shared" si="102"/>
        <v>10</v>
      </c>
      <c r="R138" s="227">
        <f t="shared" si="103"/>
        <v>213</v>
      </c>
      <c r="T138">
        <v>534</v>
      </c>
      <c r="U138">
        <v>6546</v>
      </c>
      <c r="V138" t="s">
        <v>463</v>
      </c>
      <c r="W138">
        <v>1568.8879999999999</v>
      </c>
      <c r="X138">
        <v>682.37199999999996</v>
      </c>
      <c r="Y138">
        <v>2.2989999999999999</v>
      </c>
      <c r="Z138">
        <v>14.327</v>
      </c>
      <c r="AA138">
        <v>94.162171000000001</v>
      </c>
      <c r="AB138">
        <v>0.54913999999999996</v>
      </c>
      <c r="AC138">
        <v>34.067456999999997</v>
      </c>
      <c r="AD138" s="1">
        <v>364</v>
      </c>
      <c r="AE138">
        <v>10</v>
      </c>
      <c r="AF138">
        <v>213</v>
      </c>
      <c r="AG138">
        <v>86</v>
      </c>
      <c r="AH138">
        <v>16.661552</v>
      </c>
      <c r="AI138">
        <v>209.4</v>
      </c>
      <c r="AJ138">
        <v>5.8</v>
      </c>
      <c r="AK138">
        <v>1</v>
      </c>
      <c r="AL138">
        <v>83</v>
      </c>
      <c r="AM138" t="s">
        <v>464</v>
      </c>
      <c r="AN138" t="s">
        <v>812</v>
      </c>
      <c r="AO138">
        <v>1337.904</v>
      </c>
      <c r="AR138" t="s">
        <v>118</v>
      </c>
      <c r="AS138" t="s">
        <v>119</v>
      </c>
      <c r="AT138" t="s">
        <v>234</v>
      </c>
      <c r="AU138" t="s">
        <v>463</v>
      </c>
      <c r="AV138" t="s">
        <v>48</v>
      </c>
      <c r="AW138">
        <v>3</v>
      </c>
      <c r="BB138">
        <v>0.96071848270899585</v>
      </c>
      <c r="BC138" t="s">
        <v>66</v>
      </c>
      <c r="BF138" t="s">
        <v>118</v>
      </c>
      <c r="BG138" t="s">
        <v>119</v>
      </c>
      <c r="BH138" t="s">
        <v>463</v>
      </c>
      <c r="BI138">
        <v>6546</v>
      </c>
      <c r="BJ138">
        <v>3</v>
      </c>
      <c r="BK138" t="s">
        <v>234</v>
      </c>
      <c r="BL138" t="s">
        <v>229</v>
      </c>
      <c r="BM138">
        <v>0.96071848270899585</v>
      </c>
      <c r="BN138" t="s">
        <v>66</v>
      </c>
      <c r="BO138" t="s">
        <v>187</v>
      </c>
      <c r="BP138">
        <v>1549.2600000000002</v>
      </c>
    </row>
    <row r="139" spans="1:68" ht="16.5">
      <c r="A139" s="127" t="str">
        <f t="shared" si="87"/>
        <v>해성운수</v>
      </c>
      <c r="B139" s="128" t="str">
        <f t="shared" si="104"/>
        <v>조길수</v>
      </c>
      <c r="C139" s="129" t="str">
        <f t="shared" si="88"/>
        <v>B</v>
      </c>
      <c r="D139" s="130">
        <f t="shared" si="89"/>
        <v>0.94487869758857901</v>
      </c>
      <c r="E139" s="131">
        <f t="shared" si="90"/>
        <v>6571</v>
      </c>
      <c r="F139" s="132" t="str">
        <f t="shared" si="91"/>
        <v>593</v>
      </c>
      <c r="G139" s="133" t="str">
        <f t="shared" si="92"/>
        <v>71바5778</v>
      </c>
      <c r="H139" s="134">
        <f t="shared" si="93"/>
        <v>8</v>
      </c>
      <c r="I139" s="135">
        <f t="shared" si="94"/>
        <v>1636.4009999999998</v>
      </c>
      <c r="J139" s="136">
        <f t="shared" si="95"/>
        <v>4.3821719276182954E-3</v>
      </c>
      <c r="K139" s="136">
        <f t="shared" si="96"/>
        <v>0.3608264731457041</v>
      </c>
      <c r="L139" s="136">
        <f t="shared" si="97"/>
        <v>0.21266181088865141</v>
      </c>
      <c r="M139" s="137">
        <f t="shared" si="98"/>
        <v>7.4969999999999999</v>
      </c>
      <c r="N139" s="138">
        <f t="shared" si="99"/>
        <v>0.42776801040820678</v>
      </c>
      <c r="O139" s="138">
        <f t="shared" si="100"/>
        <v>3.2388149359478513</v>
      </c>
      <c r="P139" s="224">
        <f t="shared" si="101"/>
        <v>9</v>
      </c>
      <c r="Q139" s="225">
        <f t="shared" si="102"/>
        <v>7</v>
      </c>
      <c r="R139" s="225">
        <f t="shared" si="103"/>
        <v>53</v>
      </c>
      <c r="T139">
        <v>534</v>
      </c>
      <c r="U139">
        <v>6571</v>
      </c>
      <c r="V139" t="s">
        <v>517</v>
      </c>
      <c r="W139">
        <v>1636.4010000000001</v>
      </c>
      <c r="X139">
        <v>749.59500000000003</v>
      </c>
      <c r="Y139">
        <v>2.1829999999999998</v>
      </c>
      <c r="Z139">
        <v>7.4969999999999999</v>
      </c>
      <c r="AA139">
        <v>131.254549</v>
      </c>
      <c r="AB139">
        <v>0.57518000000000002</v>
      </c>
      <c r="AC139">
        <v>47.360115999999998</v>
      </c>
      <c r="AD139" s="1">
        <v>348</v>
      </c>
      <c r="AE139">
        <v>7</v>
      </c>
      <c r="AF139">
        <v>53</v>
      </c>
      <c r="AG139">
        <v>60</v>
      </c>
      <c r="AH139">
        <v>12.467385</v>
      </c>
      <c r="AI139">
        <v>0</v>
      </c>
      <c r="AJ139">
        <v>0</v>
      </c>
      <c r="AK139">
        <v>9</v>
      </c>
      <c r="AL139">
        <v>1896</v>
      </c>
      <c r="AM139" t="s">
        <v>518</v>
      </c>
      <c r="AN139" t="s">
        <v>813</v>
      </c>
      <c r="AO139">
        <v>437.42599999999999</v>
      </c>
      <c r="AR139" t="s">
        <v>118</v>
      </c>
      <c r="AS139" t="s">
        <v>128</v>
      </c>
      <c r="AT139" t="s">
        <v>274</v>
      </c>
      <c r="AU139" t="s">
        <v>517</v>
      </c>
      <c r="AV139" t="s">
        <v>48</v>
      </c>
      <c r="AW139">
        <v>8</v>
      </c>
      <c r="BB139">
        <v>0.94487869758857901</v>
      </c>
      <c r="BC139" t="s">
        <v>68</v>
      </c>
      <c r="BF139" t="s">
        <v>118</v>
      </c>
      <c r="BG139" t="s">
        <v>128</v>
      </c>
      <c r="BH139" t="s">
        <v>517</v>
      </c>
      <c r="BI139">
        <v>6571</v>
      </c>
      <c r="BJ139">
        <v>8</v>
      </c>
      <c r="BK139" t="s">
        <v>274</v>
      </c>
      <c r="BL139" t="s">
        <v>272</v>
      </c>
      <c r="BM139">
        <v>0.94487869758857901</v>
      </c>
      <c r="BN139" t="s">
        <v>68</v>
      </c>
      <c r="BO139" t="s">
        <v>184</v>
      </c>
      <c r="BP139">
        <v>1636.4009999999998</v>
      </c>
    </row>
    <row r="140" spans="1:68" ht="16.5">
      <c r="A140" s="110" t="str">
        <f t="shared" si="87"/>
        <v>해성운수</v>
      </c>
      <c r="B140" s="111" t="str">
        <f t="shared" si="104"/>
        <v>조길영</v>
      </c>
      <c r="C140" s="112" t="str">
        <f t="shared" si="88"/>
        <v>F</v>
      </c>
      <c r="D140" s="113">
        <f t="shared" si="89"/>
        <v>0.78280339053872372</v>
      </c>
      <c r="E140" s="114">
        <f t="shared" si="90"/>
        <v>4035</v>
      </c>
      <c r="F140" s="115" t="str">
        <f t="shared" si="91"/>
        <v>560</v>
      </c>
      <c r="G140" s="116" t="str">
        <f t="shared" si="92"/>
        <v>71바5816</v>
      </c>
      <c r="H140" s="117">
        <f t="shared" si="93"/>
        <v>2</v>
      </c>
      <c r="I140" s="118">
        <f t="shared" si="94"/>
        <v>494.10799999999995</v>
      </c>
      <c r="J140" s="119">
        <f t="shared" si="95"/>
        <v>2.8732464229953025E-2</v>
      </c>
      <c r="K140" s="119">
        <f t="shared" si="96"/>
        <v>0.49029471299832322</v>
      </c>
      <c r="L140" s="119">
        <f t="shared" si="97"/>
        <v>0.24083803540926277</v>
      </c>
      <c r="M140" s="120">
        <f t="shared" si="98"/>
        <v>9.0289999999999999</v>
      </c>
      <c r="N140" s="121">
        <f t="shared" si="99"/>
        <v>0.19801901774646435</v>
      </c>
      <c r="O140" s="121">
        <f t="shared" si="100"/>
        <v>6.1385895501403951</v>
      </c>
      <c r="P140" s="226">
        <f t="shared" si="101"/>
        <v>91</v>
      </c>
      <c r="Q140" s="227">
        <f t="shared" si="102"/>
        <v>1</v>
      </c>
      <c r="R140" s="227">
        <f t="shared" si="103"/>
        <v>31</v>
      </c>
      <c r="T140">
        <v>534</v>
      </c>
      <c r="U140">
        <v>4035</v>
      </c>
      <c r="V140" t="s">
        <v>814</v>
      </c>
      <c r="W140">
        <v>505.00200000000001</v>
      </c>
      <c r="X140">
        <v>247.85599999999999</v>
      </c>
      <c r="Y140">
        <v>2.0369999999999999</v>
      </c>
      <c r="Z140">
        <v>9.0289999999999999</v>
      </c>
      <c r="AA140">
        <v>56.584983000000001</v>
      </c>
      <c r="AB140">
        <v>1.625826</v>
      </c>
      <c r="AC140">
        <v>27.743317999999999</v>
      </c>
      <c r="AD140" s="1">
        <v>119</v>
      </c>
      <c r="AE140">
        <v>1</v>
      </c>
      <c r="AF140">
        <v>31</v>
      </c>
      <c r="AG140">
        <v>73</v>
      </c>
      <c r="AH140">
        <v>8.9246639999999999</v>
      </c>
      <c r="AI140">
        <v>12.7</v>
      </c>
      <c r="AJ140">
        <v>0</v>
      </c>
      <c r="AK140">
        <v>91</v>
      </c>
      <c r="AL140">
        <v>18940</v>
      </c>
      <c r="AM140" t="s">
        <v>815</v>
      </c>
      <c r="AN140" t="s">
        <v>816</v>
      </c>
      <c r="AO140">
        <v>305.13799999999998</v>
      </c>
      <c r="AR140" t="s">
        <v>118</v>
      </c>
      <c r="AS140" t="s">
        <v>123</v>
      </c>
      <c r="AT140" t="s">
        <v>255</v>
      </c>
      <c r="AU140" t="s">
        <v>814</v>
      </c>
      <c r="AV140" t="s">
        <v>48</v>
      </c>
      <c r="AW140">
        <v>2</v>
      </c>
      <c r="BB140">
        <v>0.78280339053872372</v>
      </c>
      <c r="BC140" t="s">
        <v>70</v>
      </c>
      <c r="BF140" t="s">
        <v>118</v>
      </c>
      <c r="BG140" t="s">
        <v>123</v>
      </c>
      <c r="BH140" t="s">
        <v>814</v>
      </c>
      <c r="BI140">
        <v>4035</v>
      </c>
      <c r="BJ140">
        <v>2</v>
      </c>
      <c r="BK140" t="s">
        <v>255</v>
      </c>
      <c r="BL140" t="s">
        <v>254</v>
      </c>
      <c r="BM140">
        <v>0.78280339053872372</v>
      </c>
      <c r="BN140" t="s">
        <v>70</v>
      </c>
      <c r="BO140" t="s">
        <v>201</v>
      </c>
      <c r="BP140">
        <v>494.10799999999995</v>
      </c>
    </row>
    <row r="141" spans="1:68" ht="16.5">
      <c r="A141" s="127" t="str">
        <f t="shared" si="87"/>
        <v>해성운수</v>
      </c>
      <c r="B141" s="128" t="str">
        <f t="shared" si="104"/>
        <v>조병구</v>
      </c>
      <c r="C141" s="129" t="str">
        <f t="shared" si="88"/>
        <v>D</v>
      </c>
      <c r="D141" s="130">
        <f t="shared" si="89"/>
        <v>0.80305495858359144</v>
      </c>
      <c r="E141" s="131">
        <f t="shared" si="90"/>
        <v>7172</v>
      </c>
      <c r="F141" s="132" t="str">
        <f t="shared" si="91"/>
        <v>564-1</v>
      </c>
      <c r="G141" s="133" t="str">
        <f t="shared" si="92"/>
        <v>71바5800</v>
      </c>
      <c r="H141" s="134">
        <f t="shared" si="93"/>
        <v>7</v>
      </c>
      <c r="I141" s="135">
        <f t="shared" si="94"/>
        <v>1161.2570000000001</v>
      </c>
      <c r="J141" s="136">
        <f t="shared" si="95"/>
        <v>7.200685546943697E-2</v>
      </c>
      <c r="K141" s="136">
        <f t="shared" si="96"/>
        <v>0.39547869725356272</v>
      </c>
      <c r="L141" s="136">
        <f t="shared" si="97"/>
        <v>0.31087003135395525</v>
      </c>
      <c r="M141" s="137">
        <f t="shared" si="98"/>
        <v>6.9039999999999999</v>
      </c>
      <c r="N141" s="138">
        <f t="shared" si="99"/>
        <v>1.4639308955726422</v>
      </c>
      <c r="O141" s="138">
        <f t="shared" si="100"/>
        <v>1.8083852239426759</v>
      </c>
      <c r="P141" s="224">
        <f t="shared" si="101"/>
        <v>56</v>
      </c>
      <c r="Q141" s="225">
        <f t="shared" si="102"/>
        <v>17</v>
      </c>
      <c r="R141" s="225">
        <f t="shared" si="103"/>
        <v>21</v>
      </c>
      <c r="T141">
        <v>534</v>
      </c>
      <c r="U141">
        <v>7172</v>
      </c>
      <c r="V141" t="s">
        <v>592</v>
      </c>
      <c r="W141">
        <v>1161.2570000000001</v>
      </c>
      <c r="X141">
        <v>339.35899999999998</v>
      </c>
      <c r="Y141">
        <v>3.4220000000000002</v>
      </c>
      <c r="Z141">
        <v>6.9039999999999999</v>
      </c>
      <c r="AA141">
        <v>122.367696</v>
      </c>
      <c r="AB141">
        <v>8.8113130000000002</v>
      </c>
      <c r="AC141">
        <v>48.393816999999999</v>
      </c>
      <c r="AD141" s="1">
        <v>361</v>
      </c>
      <c r="AE141">
        <v>17</v>
      </c>
      <c r="AF141">
        <v>21</v>
      </c>
      <c r="AG141">
        <v>76</v>
      </c>
      <c r="AH141">
        <v>9.4898980000000002</v>
      </c>
      <c r="AI141">
        <v>17.2</v>
      </c>
      <c r="AJ141">
        <v>0</v>
      </c>
      <c r="AK141">
        <v>56</v>
      </c>
      <c r="AL141">
        <v>21397</v>
      </c>
      <c r="AM141" t="s">
        <v>593</v>
      </c>
      <c r="AN141" t="s">
        <v>817</v>
      </c>
      <c r="AO141">
        <v>254.47800000000001</v>
      </c>
      <c r="AR141" t="s">
        <v>118</v>
      </c>
      <c r="AS141" t="s">
        <v>125</v>
      </c>
      <c r="AT141" t="s">
        <v>264</v>
      </c>
      <c r="AU141" t="s">
        <v>592</v>
      </c>
      <c r="AV141" t="s">
        <v>203</v>
      </c>
      <c r="AW141">
        <v>7</v>
      </c>
      <c r="BB141">
        <v>0.80305495858359144</v>
      </c>
      <c r="BC141" t="s">
        <v>67</v>
      </c>
      <c r="BF141" t="s">
        <v>118</v>
      </c>
      <c r="BG141" t="s">
        <v>125</v>
      </c>
      <c r="BH141" t="s">
        <v>592</v>
      </c>
      <c r="BI141">
        <v>7172</v>
      </c>
      <c r="BJ141">
        <v>7</v>
      </c>
      <c r="BK141" t="s">
        <v>264</v>
      </c>
      <c r="BL141" t="s">
        <v>262</v>
      </c>
      <c r="BM141">
        <v>0.80305495858359144</v>
      </c>
      <c r="BN141" t="s">
        <v>67</v>
      </c>
      <c r="BO141" t="s">
        <v>188</v>
      </c>
      <c r="BP141">
        <v>1161.2570000000001</v>
      </c>
    </row>
    <row r="142" spans="1:68" ht="16.5">
      <c r="A142" s="110" t="str">
        <f t="shared" si="87"/>
        <v>해성운수</v>
      </c>
      <c r="B142" s="111" t="str">
        <f t="shared" si="104"/>
        <v>조부기</v>
      </c>
      <c r="C142" s="112" t="str">
        <f t="shared" si="88"/>
        <v>C</v>
      </c>
      <c r="D142" s="113">
        <f t="shared" si="89"/>
        <v>0.87935470176261654</v>
      </c>
      <c r="E142" s="114">
        <f t="shared" si="90"/>
        <v>6959</v>
      </c>
      <c r="F142" s="115" t="str">
        <f t="shared" si="91"/>
        <v>564-1</v>
      </c>
      <c r="G142" s="116" t="str">
        <f t="shared" si="92"/>
        <v>71바5800</v>
      </c>
      <c r="H142" s="117">
        <f t="shared" si="93"/>
        <v>6</v>
      </c>
      <c r="I142" s="118">
        <f t="shared" si="94"/>
        <v>1253.777</v>
      </c>
      <c r="J142" s="119">
        <f t="shared" si="95"/>
        <v>3.3745578431283514E-2</v>
      </c>
      <c r="K142" s="119">
        <f t="shared" si="96"/>
        <v>0.4788009403091516</v>
      </c>
      <c r="L142" s="119">
        <f t="shared" si="97"/>
        <v>0.39959259102695294</v>
      </c>
      <c r="M142" s="120">
        <f t="shared" si="98"/>
        <v>4.4720000000000004</v>
      </c>
      <c r="N142" s="121">
        <f t="shared" si="99"/>
        <v>7.9759000204980626E-2</v>
      </c>
      <c r="O142" s="121">
        <f t="shared" si="100"/>
        <v>0.39879500102490312</v>
      </c>
      <c r="P142" s="226">
        <f t="shared" si="101"/>
        <v>151</v>
      </c>
      <c r="Q142" s="227">
        <f t="shared" si="102"/>
        <v>1</v>
      </c>
      <c r="R142" s="227">
        <f t="shared" si="103"/>
        <v>5</v>
      </c>
      <c r="T142">
        <v>534</v>
      </c>
      <c r="U142">
        <v>6959</v>
      </c>
      <c r="V142" t="s">
        <v>465</v>
      </c>
      <c r="W142">
        <v>1253.777</v>
      </c>
      <c r="X142">
        <v>335.54700000000003</v>
      </c>
      <c r="Y142">
        <v>3.7370000000000001</v>
      </c>
      <c r="Z142">
        <v>4.4720000000000004</v>
      </c>
      <c r="AA142">
        <v>150.73468099999999</v>
      </c>
      <c r="AB142">
        <v>5.0866290000000003</v>
      </c>
      <c r="AC142">
        <v>72.171907000000004</v>
      </c>
      <c r="AD142" s="1">
        <v>501</v>
      </c>
      <c r="AE142">
        <v>1</v>
      </c>
      <c r="AF142">
        <v>5</v>
      </c>
      <c r="AG142">
        <v>72</v>
      </c>
      <c r="AH142">
        <v>8.3177730000000007</v>
      </c>
      <c r="AI142">
        <v>59.9</v>
      </c>
      <c r="AJ142">
        <v>0</v>
      </c>
      <c r="AK142">
        <v>151</v>
      </c>
      <c r="AL142">
        <v>74972</v>
      </c>
      <c r="AM142" t="s">
        <v>466</v>
      </c>
      <c r="AN142" t="s">
        <v>818</v>
      </c>
      <c r="AO142">
        <v>671.15899999999999</v>
      </c>
      <c r="AR142" t="s">
        <v>118</v>
      </c>
      <c r="AS142" t="s">
        <v>125</v>
      </c>
      <c r="AT142" t="s">
        <v>264</v>
      </c>
      <c r="AU142" t="s">
        <v>465</v>
      </c>
      <c r="AV142" t="s">
        <v>203</v>
      </c>
      <c r="AW142">
        <v>6</v>
      </c>
      <c r="BB142">
        <v>0.87935470176261654</v>
      </c>
      <c r="BC142" t="s">
        <v>69</v>
      </c>
      <c r="BF142" t="s">
        <v>118</v>
      </c>
      <c r="BG142" t="s">
        <v>125</v>
      </c>
      <c r="BH142" t="s">
        <v>465</v>
      </c>
      <c r="BI142">
        <v>6959</v>
      </c>
      <c r="BJ142">
        <v>6</v>
      </c>
      <c r="BK142" t="s">
        <v>264</v>
      </c>
      <c r="BL142" t="s">
        <v>631</v>
      </c>
      <c r="BM142">
        <v>0.87935470176261654</v>
      </c>
      <c r="BN142" t="s">
        <v>69</v>
      </c>
      <c r="BO142" t="s">
        <v>186</v>
      </c>
      <c r="BP142">
        <v>1253.777</v>
      </c>
    </row>
    <row r="143" spans="1:68" ht="16.5">
      <c r="A143" s="127" t="str">
        <f t="shared" si="87"/>
        <v>해성운수</v>
      </c>
      <c r="B143" s="128" t="str">
        <f t="shared" si="104"/>
        <v>조상원</v>
      </c>
      <c r="C143" s="129" t="str">
        <f t="shared" si="88"/>
        <v>F</v>
      </c>
      <c r="D143" s="130">
        <f t="shared" si="89"/>
        <v>0.7932361193443489</v>
      </c>
      <c r="E143" s="131">
        <f t="shared" si="90"/>
        <v>5262</v>
      </c>
      <c r="F143" s="132" t="str">
        <f t="shared" si="91"/>
        <v>514-1</v>
      </c>
      <c r="G143" s="133" t="str">
        <f t="shared" si="92"/>
        <v>71바5754</v>
      </c>
      <c r="H143" s="134">
        <f t="shared" si="93"/>
        <v>6</v>
      </c>
      <c r="I143" s="135">
        <f t="shared" si="94"/>
        <v>1724.6149999999998</v>
      </c>
      <c r="J143" s="136">
        <f t="shared" si="95"/>
        <v>9.7830975638857343E-3</v>
      </c>
      <c r="K143" s="136">
        <f t="shared" si="96"/>
        <v>0.33425049056988126</v>
      </c>
      <c r="L143" s="136">
        <f t="shared" si="97"/>
        <v>5.7983955839419239E-2</v>
      </c>
      <c r="M143" s="137">
        <f t="shared" si="98"/>
        <v>6.5129999999999999</v>
      </c>
      <c r="N143" s="138">
        <f t="shared" si="99"/>
        <v>0.63782351423361161</v>
      </c>
      <c r="O143" s="138">
        <f t="shared" si="100"/>
        <v>4.9866202021900543</v>
      </c>
      <c r="P143" s="224">
        <f t="shared" si="101"/>
        <v>2</v>
      </c>
      <c r="Q143" s="225">
        <f t="shared" si="102"/>
        <v>11</v>
      </c>
      <c r="R143" s="225">
        <f t="shared" si="103"/>
        <v>86</v>
      </c>
      <c r="T143">
        <v>534</v>
      </c>
      <c r="U143">
        <v>5262</v>
      </c>
      <c r="V143" t="s">
        <v>467</v>
      </c>
      <c r="W143">
        <v>1724.615</v>
      </c>
      <c r="X143">
        <v>776.44600000000003</v>
      </c>
      <c r="Y143">
        <v>2.2210000000000001</v>
      </c>
      <c r="Z143">
        <v>6.5129999999999999</v>
      </c>
      <c r="AA143">
        <v>131.48381599999999</v>
      </c>
      <c r="AB143">
        <v>1.286319</v>
      </c>
      <c r="AC143">
        <v>43.948529999999998</v>
      </c>
      <c r="AD143" s="1">
        <v>100</v>
      </c>
      <c r="AE143">
        <v>11</v>
      </c>
      <c r="AF143">
        <v>86</v>
      </c>
      <c r="AG143">
        <v>77</v>
      </c>
      <c r="AH143">
        <v>13.116557</v>
      </c>
      <c r="AI143">
        <v>71.599999999999994</v>
      </c>
      <c r="AJ143">
        <v>0</v>
      </c>
      <c r="AK143">
        <v>2</v>
      </c>
      <c r="AL143">
        <v>152</v>
      </c>
      <c r="AM143" t="s">
        <v>468</v>
      </c>
      <c r="AN143" t="s">
        <v>819</v>
      </c>
      <c r="AO143">
        <v>1201.3009999999999</v>
      </c>
      <c r="AR143" t="s">
        <v>118</v>
      </c>
      <c r="AS143" t="s">
        <v>120</v>
      </c>
      <c r="AT143" t="s">
        <v>242</v>
      </c>
      <c r="AU143" t="s">
        <v>467</v>
      </c>
      <c r="AV143" t="s">
        <v>226</v>
      </c>
      <c r="AW143">
        <v>6</v>
      </c>
      <c r="BB143">
        <v>0.7932361193443489</v>
      </c>
      <c r="BC143" t="s">
        <v>70</v>
      </c>
      <c r="BF143" t="s">
        <v>118</v>
      </c>
      <c r="BG143" t="s">
        <v>120</v>
      </c>
      <c r="BH143" t="s">
        <v>467</v>
      </c>
      <c r="BI143">
        <v>5262</v>
      </c>
      <c r="BJ143">
        <v>6</v>
      </c>
      <c r="BK143" t="s">
        <v>242</v>
      </c>
      <c r="BL143" t="s">
        <v>241</v>
      </c>
      <c r="BM143">
        <v>0.7932361193443489</v>
      </c>
      <c r="BN143" t="s">
        <v>70</v>
      </c>
      <c r="BO143" t="s">
        <v>201</v>
      </c>
      <c r="BP143">
        <v>1724.6149999999998</v>
      </c>
    </row>
    <row r="144" spans="1:68" ht="16.5">
      <c r="A144" s="110" t="str">
        <f t="shared" si="87"/>
        <v>해성운수</v>
      </c>
      <c r="B144" s="111" t="str">
        <f t="shared" si="104"/>
        <v>조성필</v>
      </c>
      <c r="C144" s="112" t="str">
        <f t="shared" si="88"/>
        <v>B</v>
      </c>
      <c r="D144" s="113">
        <f t="shared" si="89"/>
        <v>0.91317073170731722</v>
      </c>
      <c r="E144" s="114">
        <f t="shared" si="90"/>
        <v>2320</v>
      </c>
      <c r="F144" s="115" t="str">
        <f t="shared" si="91"/>
        <v>564</v>
      </c>
      <c r="G144" s="116" t="str">
        <f t="shared" si="92"/>
        <v>71바5771</v>
      </c>
      <c r="H144" s="117">
        <f t="shared" si="93"/>
        <v>1</v>
      </c>
      <c r="I144" s="118">
        <f t="shared" si="94"/>
        <v>1536.7180000000001</v>
      </c>
      <c r="J144" s="119">
        <f t="shared" si="95"/>
        <v>2.8831639888229788E-2</v>
      </c>
      <c r="K144" s="119">
        <f t="shared" si="96"/>
        <v>0.44756772892354468</v>
      </c>
      <c r="L144" s="119">
        <f t="shared" si="97"/>
        <v>0.35530266450968884</v>
      </c>
      <c r="M144" s="120">
        <f t="shared" si="98"/>
        <v>6.3920000000000003</v>
      </c>
      <c r="N144" s="121">
        <f t="shared" si="99"/>
        <v>1.9522124423609275</v>
      </c>
      <c r="O144" s="121">
        <f t="shared" si="100"/>
        <v>1.8871386942822299</v>
      </c>
      <c r="P144" s="226">
        <f t="shared" si="101"/>
        <v>99</v>
      </c>
      <c r="Q144" s="227">
        <f t="shared" si="102"/>
        <v>30</v>
      </c>
      <c r="R144" s="227">
        <f t="shared" si="103"/>
        <v>29</v>
      </c>
      <c r="T144">
        <v>534</v>
      </c>
      <c r="U144">
        <v>2320</v>
      </c>
      <c r="V144" t="s">
        <v>469</v>
      </c>
      <c r="W144">
        <v>1536.7180000000001</v>
      </c>
      <c r="X144">
        <v>410.44499999999999</v>
      </c>
      <c r="Y144">
        <v>3.7440000000000002</v>
      </c>
      <c r="Z144">
        <v>6.3920000000000003</v>
      </c>
      <c r="AA144">
        <v>149.389352</v>
      </c>
      <c r="AB144">
        <v>4.3071400000000004</v>
      </c>
      <c r="AC144">
        <v>66.861852999999996</v>
      </c>
      <c r="AD144" s="1">
        <v>546</v>
      </c>
      <c r="AE144">
        <v>30</v>
      </c>
      <c r="AF144">
        <v>29</v>
      </c>
      <c r="AG144">
        <v>85</v>
      </c>
      <c r="AH144">
        <v>10.286663000000001</v>
      </c>
      <c r="AI144">
        <v>115.5</v>
      </c>
      <c r="AJ144">
        <v>0</v>
      </c>
      <c r="AK144">
        <v>99</v>
      </c>
      <c r="AL144">
        <v>11870</v>
      </c>
      <c r="AM144" t="s">
        <v>470</v>
      </c>
      <c r="AN144" t="s">
        <v>820</v>
      </c>
      <c r="AO144">
        <v>1536.7180000000001</v>
      </c>
      <c r="AR144" t="s">
        <v>118</v>
      </c>
      <c r="AS144" t="s">
        <v>124</v>
      </c>
      <c r="AT144" t="s">
        <v>259</v>
      </c>
      <c r="AU144" t="s">
        <v>469</v>
      </c>
      <c r="AV144" t="s">
        <v>203</v>
      </c>
      <c r="AW144">
        <v>1</v>
      </c>
      <c r="BB144">
        <v>0.91317073170731722</v>
      </c>
      <c r="BC144" t="s">
        <v>68</v>
      </c>
      <c r="BF144" t="s">
        <v>118</v>
      </c>
      <c r="BG144" t="s">
        <v>124</v>
      </c>
      <c r="BH144" t="s">
        <v>469</v>
      </c>
      <c r="BI144">
        <v>2320</v>
      </c>
      <c r="BJ144">
        <v>1</v>
      </c>
      <c r="BK144" t="s">
        <v>259</v>
      </c>
      <c r="BL144" t="s">
        <v>183</v>
      </c>
      <c r="BM144">
        <v>0.91317073170731722</v>
      </c>
      <c r="BN144" t="s">
        <v>68</v>
      </c>
      <c r="BO144" t="s">
        <v>184</v>
      </c>
      <c r="BP144">
        <v>1536.7180000000001</v>
      </c>
    </row>
    <row r="145" spans="1:68" ht="16.5">
      <c r="A145" s="127" t="str">
        <f t="shared" si="87"/>
        <v>해성운수</v>
      </c>
      <c r="B145" s="128" t="str">
        <f t="shared" si="104"/>
        <v>조용식</v>
      </c>
      <c r="C145" s="129" t="str">
        <f t="shared" si="88"/>
        <v>F</v>
      </c>
      <c r="D145" s="130">
        <f t="shared" si="89"/>
        <v>0.77999999999999992</v>
      </c>
      <c r="E145" s="131">
        <f t="shared" si="90"/>
        <v>2800</v>
      </c>
      <c r="F145" s="132" t="str">
        <f t="shared" si="91"/>
        <v>593</v>
      </c>
      <c r="G145" s="133" t="str">
        <f t="shared" si="92"/>
        <v>71바5779</v>
      </c>
      <c r="H145" s="134">
        <f t="shared" si="93"/>
        <v>1</v>
      </c>
      <c r="I145" s="135">
        <f t="shared" si="94"/>
        <v>1501.588</v>
      </c>
      <c r="J145" s="136">
        <f t="shared" si="95"/>
        <v>4.6604050336108514E-3</v>
      </c>
      <c r="K145" s="136">
        <f t="shared" si="96"/>
        <v>0.49489259609817066</v>
      </c>
      <c r="L145" s="136">
        <f t="shared" si="97"/>
        <v>0.21776945473725151</v>
      </c>
      <c r="M145" s="137">
        <f t="shared" si="98"/>
        <v>10.776999999999999</v>
      </c>
      <c r="N145" s="138">
        <f t="shared" si="99"/>
        <v>6.6596163528211474E-2</v>
      </c>
      <c r="O145" s="138">
        <f t="shared" si="100"/>
        <v>2.0644810693745557</v>
      </c>
      <c r="P145" s="224">
        <f t="shared" si="101"/>
        <v>141</v>
      </c>
      <c r="Q145" s="225">
        <f t="shared" si="102"/>
        <v>1</v>
      </c>
      <c r="R145" s="225">
        <f t="shared" si="103"/>
        <v>31</v>
      </c>
      <c r="T145">
        <v>534</v>
      </c>
      <c r="U145">
        <v>2800</v>
      </c>
      <c r="V145" t="s">
        <v>471</v>
      </c>
      <c r="W145">
        <v>1501.588</v>
      </c>
      <c r="X145">
        <v>875.255</v>
      </c>
      <c r="Y145">
        <v>1.716</v>
      </c>
      <c r="Z145">
        <v>10.776999999999999</v>
      </c>
      <c r="AA145">
        <v>156.39413200000001</v>
      </c>
      <c r="AB145">
        <v>0.72885999999999995</v>
      </c>
      <c r="AC145">
        <v>77.398297999999997</v>
      </c>
      <c r="AD145" s="1">
        <v>327</v>
      </c>
      <c r="AE145">
        <v>1</v>
      </c>
      <c r="AF145">
        <v>31</v>
      </c>
      <c r="AG145">
        <v>58</v>
      </c>
      <c r="AH145">
        <v>9.6013059999999992</v>
      </c>
      <c r="AI145">
        <v>0</v>
      </c>
      <c r="AJ145">
        <v>0</v>
      </c>
      <c r="AK145">
        <v>141</v>
      </c>
      <c r="AL145">
        <v>47152</v>
      </c>
      <c r="AM145" t="s">
        <v>472</v>
      </c>
      <c r="AN145" t="s">
        <v>821</v>
      </c>
      <c r="AO145">
        <v>1501.588</v>
      </c>
      <c r="AR145" t="s">
        <v>118</v>
      </c>
      <c r="AS145" t="s">
        <v>128</v>
      </c>
      <c r="AT145" t="s">
        <v>275</v>
      </c>
      <c r="AU145" t="s">
        <v>471</v>
      </c>
      <c r="AV145" t="s">
        <v>48</v>
      </c>
      <c r="AW145">
        <v>1</v>
      </c>
      <c r="BB145">
        <v>0.77999999999999992</v>
      </c>
      <c r="BC145" t="s">
        <v>70</v>
      </c>
      <c r="BF145" t="s">
        <v>118</v>
      </c>
      <c r="BG145" t="s">
        <v>128</v>
      </c>
      <c r="BH145" t="s">
        <v>471</v>
      </c>
      <c r="BI145">
        <v>2800</v>
      </c>
      <c r="BJ145">
        <v>1</v>
      </c>
      <c r="BK145" t="s">
        <v>275</v>
      </c>
      <c r="BL145" t="s">
        <v>183</v>
      </c>
      <c r="BM145">
        <v>0.77999999999999992</v>
      </c>
      <c r="BN145" t="s">
        <v>70</v>
      </c>
      <c r="BO145" t="s">
        <v>201</v>
      </c>
      <c r="BP145">
        <v>1501.588</v>
      </c>
    </row>
    <row r="146" spans="1:68" ht="16.5">
      <c r="A146" s="110" t="str">
        <f t="shared" si="87"/>
        <v>해성운수</v>
      </c>
      <c r="B146" s="111" t="str">
        <f t="shared" si="104"/>
        <v>조철상</v>
      </c>
      <c r="C146" s="112" t="str">
        <f t="shared" si="88"/>
        <v>A</v>
      </c>
      <c r="D146" s="113">
        <f t="shared" si="89"/>
        <v>0.98626849355789969</v>
      </c>
      <c r="E146" s="114">
        <f t="shared" si="90"/>
        <v>6791</v>
      </c>
      <c r="F146" s="115" t="str">
        <f t="shared" si="91"/>
        <v>24</v>
      </c>
      <c r="G146" s="116" t="str">
        <f t="shared" si="92"/>
        <v>70바3857</v>
      </c>
      <c r="H146" s="117">
        <f t="shared" si="93"/>
        <v>4</v>
      </c>
      <c r="I146" s="118">
        <f t="shared" si="94"/>
        <v>2263.3199999999997</v>
      </c>
      <c r="J146" s="119">
        <f t="shared" si="95"/>
        <v>8.6907697654927934E-3</v>
      </c>
      <c r="K146" s="119">
        <f t="shared" si="96"/>
        <v>0.36719478698285063</v>
      </c>
      <c r="L146" s="119">
        <f t="shared" si="97"/>
        <v>0.22312355301062159</v>
      </c>
      <c r="M146" s="120">
        <f t="shared" si="98"/>
        <v>13.195</v>
      </c>
      <c r="N146" s="121">
        <f t="shared" si="99"/>
        <v>0.30928017248997047</v>
      </c>
      <c r="O146" s="121">
        <f t="shared" si="100"/>
        <v>12.547938426735945</v>
      </c>
      <c r="P146" s="226">
        <f t="shared" si="101"/>
        <v>3</v>
      </c>
      <c r="Q146" s="227">
        <f t="shared" si="102"/>
        <v>7</v>
      </c>
      <c r="R146" s="227">
        <f t="shared" si="103"/>
        <v>284</v>
      </c>
      <c r="T146">
        <v>534</v>
      </c>
      <c r="U146">
        <v>6791</v>
      </c>
      <c r="V146" t="s">
        <v>473</v>
      </c>
      <c r="W146">
        <v>2263.3200000000002</v>
      </c>
      <c r="X146">
        <v>894.50300000000004</v>
      </c>
      <c r="Y146">
        <v>2.5299999999999998</v>
      </c>
      <c r="Z146">
        <v>13.195</v>
      </c>
      <c r="AA146">
        <v>142.86605599999999</v>
      </c>
      <c r="AB146">
        <v>1.2416160000000001</v>
      </c>
      <c r="AC146">
        <v>52.459671</v>
      </c>
      <c r="AD146" s="1">
        <v>505</v>
      </c>
      <c r="AE146">
        <v>7</v>
      </c>
      <c r="AF146">
        <v>284</v>
      </c>
      <c r="AG146">
        <v>86</v>
      </c>
      <c r="AH146">
        <v>15.842250999999999</v>
      </c>
      <c r="AI146">
        <v>151.6</v>
      </c>
      <c r="AJ146">
        <v>5.8</v>
      </c>
      <c r="AK146">
        <v>3</v>
      </c>
      <c r="AL146">
        <v>748</v>
      </c>
      <c r="AM146" t="s">
        <v>474</v>
      </c>
      <c r="AN146" t="s">
        <v>822</v>
      </c>
      <c r="AO146">
        <v>1885.662</v>
      </c>
      <c r="AR146" t="s">
        <v>118</v>
      </c>
      <c r="AS146" t="s">
        <v>119</v>
      </c>
      <c r="AT146" t="s">
        <v>214</v>
      </c>
      <c r="AU146" t="s">
        <v>473</v>
      </c>
      <c r="AV146" t="s">
        <v>48</v>
      </c>
      <c r="AW146">
        <v>4</v>
      </c>
      <c r="BB146">
        <v>0.98626849355789969</v>
      </c>
      <c r="BC146" t="s">
        <v>66</v>
      </c>
      <c r="BF146" t="s">
        <v>118</v>
      </c>
      <c r="BG146" t="s">
        <v>119</v>
      </c>
      <c r="BH146" t="s">
        <v>473</v>
      </c>
      <c r="BI146">
        <v>6791</v>
      </c>
      <c r="BJ146">
        <v>4</v>
      </c>
      <c r="BK146" t="s">
        <v>214</v>
      </c>
      <c r="BL146" t="s">
        <v>215</v>
      </c>
      <c r="BM146">
        <v>0.98626849355789969</v>
      </c>
      <c r="BN146" t="s">
        <v>66</v>
      </c>
      <c r="BO146" t="s">
        <v>187</v>
      </c>
      <c r="BP146">
        <v>2263.3199999999997</v>
      </c>
    </row>
    <row r="147" spans="1:68" ht="16.5">
      <c r="A147" s="127" t="str">
        <f t="shared" si="87"/>
        <v>해성운수</v>
      </c>
      <c r="B147" s="128" t="str">
        <f t="shared" si="104"/>
        <v>주종호</v>
      </c>
      <c r="C147" s="129" t="str">
        <f t="shared" si="88"/>
        <v>D</v>
      </c>
      <c r="D147" s="130">
        <f t="shared" si="89"/>
        <v>0.84420431069352297</v>
      </c>
      <c r="E147" s="131">
        <f t="shared" si="90"/>
        <v>9048</v>
      </c>
      <c r="F147" s="132" t="str">
        <f t="shared" si="91"/>
        <v>564</v>
      </c>
      <c r="G147" s="133" t="str">
        <f t="shared" si="92"/>
        <v>71바5771</v>
      </c>
      <c r="H147" s="134">
        <f t="shared" si="93"/>
        <v>2</v>
      </c>
      <c r="I147" s="135">
        <f t="shared" si="94"/>
        <v>1475.825</v>
      </c>
      <c r="J147" s="136">
        <f t="shared" si="95"/>
        <v>3.2365072424689625E-2</v>
      </c>
      <c r="K147" s="136">
        <f t="shared" si="96"/>
        <v>0.49065125168108126</v>
      </c>
      <c r="L147" s="136">
        <f t="shared" si="97"/>
        <v>0.32524181390069962</v>
      </c>
      <c r="M147" s="137">
        <f t="shared" si="98"/>
        <v>6.0910000000000002</v>
      </c>
      <c r="N147" s="138">
        <f t="shared" si="99"/>
        <v>6.7758711229312416E-2</v>
      </c>
      <c r="O147" s="138">
        <f t="shared" si="100"/>
        <v>1.7617264919621227</v>
      </c>
      <c r="P147" s="224">
        <f t="shared" si="101"/>
        <v>140</v>
      </c>
      <c r="Q147" s="225">
        <f t="shared" si="102"/>
        <v>1</v>
      </c>
      <c r="R147" s="225">
        <f t="shared" si="103"/>
        <v>26</v>
      </c>
      <c r="T147">
        <v>534</v>
      </c>
      <c r="U147">
        <v>9048</v>
      </c>
      <c r="V147" t="s">
        <v>823</v>
      </c>
      <c r="W147">
        <v>1475.825</v>
      </c>
      <c r="X147">
        <v>426.90800000000002</v>
      </c>
      <c r="Y147">
        <v>3.4569999999999999</v>
      </c>
      <c r="Z147">
        <v>6.0910000000000002</v>
      </c>
      <c r="AA147">
        <v>174.69857400000001</v>
      </c>
      <c r="AB147">
        <v>5.6541319999999997</v>
      </c>
      <c r="AC147">
        <v>85.716074000000006</v>
      </c>
      <c r="AD147" s="1">
        <v>480</v>
      </c>
      <c r="AE147">
        <v>1</v>
      </c>
      <c r="AF147">
        <v>26</v>
      </c>
      <c r="AG147">
        <v>72</v>
      </c>
      <c r="AH147">
        <v>8.4478360000000006</v>
      </c>
      <c r="AI147">
        <v>63.4</v>
      </c>
      <c r="AJ147">
        <v>0</v>
      </c>
      <c r="AK147">
        <v>140</v>
      </c>
      <c r="AL147">
        <v>48963</v>
      </c>
      <c r="AM147" t="s">
        <v>824</v>
      </c>
      <c r="AN147" t="s">
        <v>825</v>
      </c>
      <c r="AO147">
        <v>1401.4680000000001</v>
      </c>
      <c r="AR147" t="s">
        <v>118</v>
      </c>
      <c r="AS147" t="s">
        <v>124</v>
      </c>
      <c r="AT147" t="s">
        <v>259</v>
      </c>
      <c r="AU147" t="s">
        <v>823</v>
      </c>
      <c r="AV147" t="s">
        <v>203</v>
      </c>
      <c r="AW147">
        <v>2</v>
      </c>
      <c r="BB147">
        <v>0.84420431069352297</v>
      </c>
      <c r="BC147" t="s">
        <v>67</v>
      </c>
      <c r="BF147" t="s">
        <v>118</v>
      </c>
      <c r="BG147" t="s">
        <v>124</v>
      </c>
      <c r="BH147" t="s">
        <v>823</v>
      </c>
      <c r="BI147">
        <v>9048</v>
      </c>
      <c r="BJ147">
        <v>2</v>
      </c>
      <c r="BK147" t="s">
        <v>259</v>
      </c>
      <c r="BL147" t="s">
        <v>260</v>
      </c>
      <c r="BM147">
        <v>0.84420431069352297</v>
      </c>
      <c r="BN147" t="s">
        <v>67</v>
      </c>
      <c r="BO147" t="s">
        <v>188</v>
      </c>
      <c r="BP147">
        <v>1475.825</v>
      </c>
    </row>
    <row r="148" spans="1:68" ht="16.5">
      <c r="A148" s="110" t="str">
        <f t="shared" si="87"/>
        <v>해성운수</v>
      </c>
      <c r="B148" s="111" t="str">
        <f t="shared" si="104"/>
        <v>진영일</v>
      </c>
      <c r="C148" s="112" t="str">
        <f t="shared" si="88"/>
        <v>A</v>
      </c>
      <c r="D148" s="113">
        <f t="shared" si="89"/>
        <v>0.99214226071910039</v>
      </c>
      <c r="E148" s="114">
        <f t="shared" si="90"/>
        <v>5031</v>
      </c>
      <c r="F148" s="115" t="str">
        <f t="shared" si="91"/>
        <v>24</v>
      </c>
      <c r="G148" s="116" t="str">
        <f t="shared" si="92"/>
        <v>70바3861</v>
      </c>
      <c r="H148" s="117">
        <f t="shared" si="93"/>
        <v>3</v>
      </c>
      <c r="I148" s="118">
        <f t="shared" si="94"/>
        <v>2501.6169999999997</v>
      </c>
      <c r="J148" s="119">
        <f t="shared" si="95"/>
        <v>1.6608421244224212E-2</v>
      </c>
      <c r="K148" s="119">
        <f t="shared" si="96"/>
        <v>0.39025013660441743</v>
      </c>
      <c r="L148" s="119">
        <f t="shared" si="97"/>
        <v>0.2682265110926253</v>
      </c>
      <c r="M148" s="120">
        <f t="shared" si="98"/>
        <v>13.255000000000001</v>
      </c>
      <c r="N148" s="121">
        <f t="shared" si="99"/>
        <v>0.39974144723193034</v>
      </c>
      <c r="O148" s="121">
        <f t="shared" si="100"/>
        <v>4.9168198009527435</v>
      </c>
      <c r="P148" s="226">
        <f t="shared" si="101"/>
        <v>4</v>
      </c>
      <c r="Q148" s="227">
        <f t="shared" si="102"/>
        <v>10</v>
      </c>
      <c r="R148" s="227">
        <f t="shared" si="103"/>
        <v>123</v>
      </c>
      <c r="T148">
        <v>534</v>
      </c>
      <c r="U148">
        <v>5031</v>
      </c>
      <c r="V148" t="s">
        <v>475</v>
      </c>
      <c r="W148">
        <v>2501.6170000000002</v>
      </c>
      <c r="X148">
        <v>1053.4829999999999</v>
      </c>
      <c r="Y148">
        <v>2.375</v>
      </c>
      <c r="Z148">
        <v>13.255000000000001</v>
      </c>
      <c r="AA148">
        <v>158.45022</v>
      </c>
      <c r="AB148">
        <v>2.6316079999999999</v>
      </c>
      <c r="AC148">
        <v>61.83522</v>
      </c>
      <c r="AD148" s="1">
        <v>671</v>
      </c>
      <c r="AE148">
        <v>10</v>
      </c>
      <c r="AF148">
        <v>123</v>
      </c>
      <c r="AG148">
        <v>69</v>
      </c>
      <c r="AH148">
        <v>15.788031</v>
      </c>
      <c r="AI148">
        <v>123.1</v>
      </c>
      <c r="AJ148">
        <v>0</v>
      </c>
      <c r="AK148">
        <v>4</v>
      </c>
      <c r="AL148">
        <v>843</v>
      </c>
      <c r="AM148" t="s">
        <v>476</v>
      </c>
      <c r="AN148" t="s">
        <v>826</v>
      </c>
      <c r="AO148">
        <v>2255.5259999999998</v>
      </c>
      <c r="AR148" t="s">
        <v>118</v>
      </c>
      <c r="AS148" t="s">
        <v>119</v>
      </c>
      <c r="AT148" t="s">
        <v>218</v>
      </c>
      <c r="AU148" t="s">
        <v>475</v>
      </c>
      <c r="AV148" t="s">
        <v>48</v>
      </c>
      <c r="AW148">
        <v>3</v>
      </c>
      <c r="BB148">
        <v>0.99214226071910039</v>
      </c>
      <c r="BC148" t="s">
        <v>66</v>
      </c>
      <c r="BF148" t="s">
        <v>118</v>
      </c>
      <c r="BG148" t="s">
        <v>119</v>
      </c>
      <c r="BH148" t="s">
        <v>475</v>
      </c>
      <c r="BI148">
        <v>5031</v>
      </c>
      <c r="BJ148">
        <v>3</v>
      </c>
      <c r="BK148" t="s">
        <v>218</v>
      </c>
      <c r="BL148" t="s">
        <v>222</v>
      </c>
      <c r="BM148">
        <v>0.99214226071910039</v>
      </c>
      <c r="BN148" t="s">
        <v>66</v>
      </c>
      <c r="BO148" t="s">
        <v>187</v>
      </c>
      <c r="BP148">
        <v>2501.6169999999997</v>
      </c>
    </row>
    <row r="149" spans="1:68" ht="16.5">
      <c r="A149" s="127" t="str">
        <f t="shared" si="87"/>
        <v>해성운수</v>
      </c>
      <c r="B149" s="128" t="str">
        <f t="shared" si="104"/>
        <v>채수강</v>
      </c>
      <c r="C149" s="129" t="str">
        <f t="shared" si="88"/>
        <v>S</v>
      </c>
      <c r="D149" s="130">
        <f t="shared" si="89"/>
        <v>1.0114778146222394</v>
      </c>
      <c r="E149" s="131">
        <f t="shared" si="90"/>
        <v>5782</v>
      </c>
      <c r="F149" s="132" t="str">
        <f t="shared" si="91"/>
        <v>24</v>
      </c>
      <c r="G149" s="133" t="str">
        <f t="shared" si="92"/>
        <v>70바3857</v>
      </c>
      <c r="H149" s="134">
        <f t="shared" si="93"/>
        <v>5</v>
      </c>
      <c r="I149" s="135">
        <f t="shared" si="94"/>
        <v>2201.5039999999999</v>
      </c>
      <c r="J149" s="136">
        <f t="shared" si="95"/>
        <v>1.3037294181350087E-2</v>
      </c>
      <c r="K149" s="136">
        <f t="shared" si="96"/>
        <v>0.36910037622857728</v>
      </c>
      <c r="L149" s="136">
        <f t="shared" si="97"/>
        <v>0.19259560736660031</v>
      </c>
      <c r="M149" s="137">
        <f t="shared" si="98"/>
        <v>12.273999999999999</v>
      </c>
      <c r="N149" s="138">
        <f t="shared" si="99"/>
        <v>0.36338793842754774</v>
      </c>
      <c r="O149" s="138">
        <f t="shared" si="100"/>
        <v>6.4047124147855286</v>
      </c>
      <c r="P149" s="224">
        <f t="shared" si="101"/>
        <v>2</v>
      </c>
      <c r="Q149" s="225">
        <f t="shared" si="102"/>
        <v>8</v>
      </c>
      <c r="R149" s="225">
        <f t="shared" si="103"/>
        <v>141</v>
      </c>
      <c r="T149">
        <v>534</v>
      </c>
      <c r="U149">
        <v>5782</v>
      </c>
      <c r="V149" t="s">
        <v>477</v>
      </c>
      <c r="W149">
        <v>2201.5039999999999</v>
      </c>
      <c r="X149">
        <v>850.89499999999998</v>
      </c>
      <c r="Y149">
        <v>2.5870000000000002</v>
      </c>
      <c r="Z149">
        <v>12.273999999999999</v>
      </c>
      <c r="AA149">
        <v>141.91771499999999</v>
      </c>
      <c r="AB149">
        <v>1.850223</v>
      </c>
      <c r="AC149">
        <v>52.381881999999997</v>
      </c>
      <c r="AD149" s="1">
        <v>424</v>
      </c>
      <c r="AE149">
        <v>8</v>
      </c>
      <c r="AF149">
        <v>141</v>
      </c>
      <c r="AG149">
        <v>73</v>
      </c>
      <c r="AH149">
        <v>15.512537999999999</v>
      </c>
      <c r="AI149">
        <v>401.9</v>
      </c>
      <c r="AJ149">
        <v>0</v>
      </c>
      <c r="AK149">
        <v>2</v>
      </c>
      <c r="AL149">
        <v>877</v>
      </c>
      <c r="AM149" t="s">
        <v>478</v>
      </c>
      <c r="AN149" t="s">
        <v>827</v>
      </c>
      <c r="AO149">
        <v>1734.155</v>
      </c>
      <c r="AR149" t="s">
        <v>118</v>
      </c>
      <c r="AS149" t="s">
        <v>119</v>
      </c>
      <c r="AT149" t="s">
        <v>214</v>
      </c>
      <c r="AU149" t="s">
        <v>477</v>
      </c>
      <c r="AV149" t="s">
        <v>48</v>
      </c>
      <c r="AW149">
        <v>5</v>
      </c>
      <c r="BB149">
        <v>1.0114778146222394</v>
      </c>
      <c r="BC149" t="s">
        <v>71</v>
      </c>
      <c r="BF149" t="s">
        <v>118</v>
      </c>
      <c r="BG149" t="s">
        <v>119</v>
      </c>
      <c r="BH149" t="s">
        <v>477</v>
      </c>
      <c r="BI149">
        <v>5782</v>
      </c>
      <c r="BJ149">
        <v>5</v>
      </c>
      <c r="BK149" t="s">
        <v>214</v>
      </c>
      <c r="BL149" t="s">
        <v>228</v>
      </c>
      <c r="BM149">
        <v>1.0114778146222394</v>
      </c>
      <c r="BN149" t="s">
        <v>71</v>
      </c>
      <c r="BO149" t="s">
        <v>185</v>
      </c>
      <c r="BP149">
        <v>2201.5039999999999</v>
      </c>
    </row>
    <row r="150" spans="1:68" ht="16.5">
      <c r="A150" s="110" t="str">
        <f t="shared" si="87"/>
        <v>해성운수</v>
      </c>
      <c r="B150" s="111" t="str">
        <f t="shared" si="104"/>
        <v>최규현</v>
      </c>
      <c r="C150" s="112" t="str">
        <f t="shared" si="88"/>
        <v>D</v>
      </c>
      <c r="D150" s="113">
        <f t="shared" si="89"/>
        <v>0.83924260867014377</v>
      </c>
      <c r="E150" s="114">
        <f t="shared" si="90"/>
        <v>8383</v>
      </c>
      <c r="F150" s="115" t="str">
        <f t="shared" si="91"/>
        <v>24</v>
      </c>
      <c r="G150" s="116" t="str">
        <f t="shared" si="92"/>
        <v>70바3876</v>
      </c>
      <c r="H150" s="117">
        <f t="shared" si="93"/>
        <v>3</v>
      </c>
      <c r="I150" s="118">
        <f t="shared" si="94"/>
        <v>2124.9009999999998</v>
      </c>
      <c r="J150" s="119">
        <f t="shared" si="95"/>
        <v>2.0539130582311882E-2</v>
      </c>
      <c r="K150" s="119">
        <f t="shared" si="96"/>
        <v>0.4419219602372938</v>
      </c>
      <c r="L150" s="119">
        <f t="shared" si="97"/>
        <v>0.16659599670761133</v>
      </c>
      <c r="M150" s="120">
        <f t="shared" si="98"/>
        <v>14.77</v>
      </c>
      <c r="N150" s="121">
        <f t="shared" si="99"/>
        <v>1.0824033684392826</v>
      </c>
      <c r="O150" s="121">
        <f t="shared" si="100"/>
        <v>34.213358645885151</v>
      </c>
      <c r="P150" s="226">
        <f t="shared" si="101"/>
        <v>70</v>
      </c>
      <c r="Q150" s="227">
        <f t="shared" si="102"/>
        <v>23</v>
      </c>
      <c r="R150" s="227">
        <f t="shared" si="103"/>
        <v>727</v>
      </c>
      <c r="T150">
        <v>534</v>
      </c>
      <c r="U150">
        <v>8383</v>
      </c>
      <c r="V150" t="s">
        <v>479</v>
      </c>
      <c r="W150">
        <v>2124.9009999999998</v>
      </c>
      <c r="X150">
        <v>1098.4929999999999</v>
      </c>
      <c r="Y150">
        <v>1.9339999999999999</v>
      </c>
      <c r="Z150">
        <v>14.77</v>
      </c>
      <c r="AA150">
        <v>151.36273600000001</v>
      </c>
      <c r="AB150">
        <v>3.1088589999999998</v>
      </c>
      <c r="AC150">
        <v>66.890517000000003</v>
      </c>
      <c r="AD150" s="1">
        <v>354</v>
      </c>
      <c r="AE150">
        <v>23</v>
      </c>
      <c r="AF150">
        <v>727</v>
      </c>
      <c r="AG150">
        <v>89</v>
      </c>
      <c r="AH150">
        <v>14.038468</v>
      </c>
      <c r="AI150">
        <v>1869.7</v>
      </c>
      <c r="AJ150">
        <v>16.2</v>
      </c>
      <c r="AK150">
        <v>70</v>
      </c>
      <c r="AL150">
        <v>50013</v>
      </c>
      <c r="AM150" t="s">
        <v>480</v>
      </c>
      <c r="AN150" t="s">
        <v>828</v>
      </c>
      <c r="AO150">
        <v>1914.443</v>
      </c>
      <c r="AR150" t="s">
        <v>118</v>
      </c>
      <c r="AS150" t="s">
        <v>119</v>
      </c>
      <c r="AT150" t="s">
        <v>229</v>
      </c>
      <c r="AU150" t="s">
        <v>479</v>
      </c>
      <c r="AV150" t="s">
        <v>226</v>
      </c>
      <c r="AW150">
        <v>3</v>
      </c>
      <c r="BB150">
        <v>0.83924260867014377</v>
      </c>
      <c r="BC150" t="s">
        <v>67</v>
      </c>
      <c r="BF150" t="s">
        <v>118</v>
      </c>
      <c r="BG150" t="s">
        <v>119</v>
      </c>
      <c r="BH150" t="s">
        <v>479</v>
      </c>
      <c r="BI150">
        <v>8383</v>
      </c>
      <c r="BJ150">
        <v>3</v>
      </c>
      <c r="BK150" t="s">
        <v>229</v>
      </c>
      <c r="BL150" t="s">
        <v>216</v>
      </c>
      <c r="BM150">
        <v>0.83924260867014377</v>
      </c>
      <c r="BN150" t="s">
        <v>67</v>
      </c>
      <c r="BO150" t="s">
        <v>188</v>
      </c>
      <c r="BP150">
        <v>2124.9009999999998</v>
      </c>
    </row>
    <row r="151" spans="1:68" ht="16.5">
      <c r="A151" s="127" t="str">
        <f t="shared" si="87"/>
        <v>해성운수</v>
      </c>
      <c r="B151" s="128" t="str">
        <f t="shared" si="104"/>
        <v>최길엽</v>
      </c>
      <c r="C151" s="129" t="str">
        <f t="shared" si="88"/>
        <v>D</v>
      </c>
      <c r="D151" s="130">
        <f t="shared" si="89"/>
        <v>0.84538755221684903</v>
      </c>
      <c r="E151" s="131">
        <f t="shared" si="90"/>
        <v>5721</v>
      </c>
      <c r="F151" s="132" t="str">
        <f t="shared" si="91"/>
        <v>557</v>
      </c>
      <c r="G151" s="133" t="str">
        <f t="shared" si="92"/>
        <v>70바3892</v>
      </c>
      <c r="H151" s="134">
        <f t="shared" si="93"/>
        <v>4</v>
      </c>
      <c r="I151" s="135">
        <f t="shared" si="94"/>
        <v>1395.0909999999999</v>
      </c>
      <c r="J151" s="136">
        <f t="shared" si="95"/>
        <v>1.5776704951854875E-2</v>
      </c>
      <c r="K151" s="136">
        <f t="shared" si="96"/>
        <v>0.55044472220760154</v>
      </c>
      <c r="L151" s="136">
        <f t="shared" si="97"/>
        <v>0.283852451202108</v>
      </c>
      <c r="M151" s="137">
        <f t="shared" si="98"/>
        <v>10.507999999999999</v>
      </c>
      <c r="N151" s="138">
        <f t="shared" si="99"/>
        <v>0.14335982383944848</v>
      </c>
      <c r="O151" s="138">
        <f t="shared" si="100"/>
        <v>0.7884790311169666</v>
      </c>
      <c r="P151" s="224">
        <f t="shared" si="101"/>
        <v>260</v>
      </c>
      <c r="Q151" s="225">
        <f t="shared" si="102"/>
        <v>2</v>
      </c>
      <c r="R151" s="225">
        <f t="shared" si="103"/>
        <v>11</v>
      </c>
      <c r="T151">
        <v>534</v>
      </c>
      <c r="U151">
        <v>5721</v>
      </c>
      <c r="V151" t="s">
        <v>481</v>
      </c>
      <c r="W151">
        <v>1395.0909999999999</v>
      </c>
      <c r="X151">
        <v>402.79700000000003</v>
      </c>
      <c r="Y151">
        <v>3.464</v>
      </c>
      <c r="Z151">
        <v>10.507999999999999</v>
      </c>
      <c r="AA151">
        <v>175.398032</v>
      </c>
      <c r="AB151">
        <v>2.7672029999999999</v>
      </c>
      <c r="AC151">
        <v>96.546920999999998</v>
      </c>
      <c r="AD151" s="1">
        <v>396</v>
      </c>
      <c r="AE151">
        <v>2</v>
      </c>
      <c r="AF151">
        <v>11</v>
      </c>
      <c r="AG151">
        <v>72</v>
      </c>
      <c r="AH151">
        <v>7.9538570000000002</v>
      </c>
      <c r="AI151">
        <v>47</v>
      </c>
      <c r="AJ151">
        <v>0</v>
      </c>
      <c r="AK151">
        <v>260</v>
      </c>
      <c r="AL151">
        <v>93055</v>
      </c>
      <c r="AM151" t="s">
        <v>482</v>
      </c>
      <c r="AN151" t="s">
        <v>829</v>
      </c>
      <c r="AO151">
        <v>1147.5139999999999</v>
      </c>
      <c r="AR151" t="s">
        <v>118</v>
      </c>
      <c r="AS151" t="s">
        <v>122</v>
      </c>
      <c r="AT151" t="s">
        <v>253</v>
      </c>
      <c r="AU151" t="s">
        <v>481</v>
      </c>
      <c r="AV151" t="s">
        <v>203</v>
      </c>
      <c r="AW151">
        <v>4</v>
      </c>
      <c r="BB151">
        <v>0.84538755221684903</v>
      </c>
      <c r="BC151" t="s">
        <v>67</v>
      </c>
      <c r="BF151" t="s">
        <v>118</v>
      </c>
      <c r="BG151" t="s">
        <v>122</v>
      </c>
      <c r="BH151" t="s">
        <v>481</v>
      </c>
      <c r="BI151">
        <v>5721</v>
      </c>
      <c r="BJ151">
        <v>4</v>
      </c>
      <c r="BK151" t="s">
        <v>253</v>
      </c>
      <c r="BL151" t="s">
        <v>252</v>
      </c>
      <c r="BM151">
        <v>0.84538755221684903</v>
      </c>
      <c r="BN151" t="s">
        <v>67</v>
      </c>
      <c r="BO151" t="s">
        <v>188</v>
      </c>
      <c r="BP151">
        <v>1395.0909999999999</v>
      </c>
    </row>
    <row r="152" spans="1:68" ht="16.5">
      <c r="A152" s="110" t="str">
        <f t="shared" si="87"/>
        <v>해성운수</v>
      </c>
      <c r="B152" s="111" t="str">
        <f t="shared" si="104"/>
        <v>최석규</v>
      </c>
      <c r="C152" s="112" t="str">
        <f t="shared" si="88"/>
        <v>C</v>
      </c>
      <c r="D152" s="113">
        <f t="shared" si="89"/>
        <v>0.88308462090273032</v>
      </c>
      <c r="E152" s="114">
        <f t="shared" si="90"/>
        <v>4567</v>
      </c>
      <c r="F152" s="115" t="str">
        <f t="shared" si="91"/>
        <v>24</v>
      </c>
      <c r="G152" s="116" t="str">
        <f t="shared" si="92"/>
        <v>70바3878</v>
      </c>
      <c r="H152" s="117">
        <f t="shared" si="93"/>
        <v>6</v>
      </c>
      <c r="I152" s="118">
        <f t="shared" si="94"/>
        <v>2375.42</v>
      </c>
      <c r="J152" s="119">
        <f t="shared" si="95"/>
        <v>1.2608064891620157E-2</v>
      </c>
      <c r="K152" s="119">
        <f t="shared" si="96"/>
        <v>0.39292258256939389</v>
      </c>
      <c r="L152" s="119">
        <f t="shared" si="97"/>
        <v>0.10819139352198769</v>
      </c>
      <c r="M152" s="120">
        <f t="shared" si="98"/>
        <v>14.026999999999999</v>
      </c>
      <c r="N152" s="121">
        <f t="shared" si="99"/>
        <v>0.50517382189254956</v>
      </c>
      <c r="O152" s="121">
        <f t="shared" si="100"/>
        <v>17.428496855292959</v>
      </c>
      <c r="P152" s="226">
        <f t="shared" si="101"/>
        <v>10</v>
      </c>
      <c r="Q152" s="227">
        <f t="shared" si="102"/>
        <v>12</v>
      </c>
      <c r="R152" s="227">
        <f t="shared" si="103"/>
        <v>414</v>
      </c>
      <c r="T152">
        <v>534</v>
      </c>
      <c r="U152">
        <v>4567</v>
      </c>
      <c r="V152" t="s">
        <v>483</v>
      </c>
      <c r="W152">
        <v>2375.42</v>
      </c>
      <c r="X152">
        <v>1111.7940000000001</v>
      </c>
      <c r="Y152">
        <v>2.137</v>
      </c>
      <c r="Z152">
        <v>14.026999999999999</v>
      </c>
      <c r="AA152">
        <v>156.818276</v>
      </c>
      <c r="AB152">
        <v>1.9771749999999999</v>
      </c>
      <c r="AC152">
        <v>61.617441999999997</v>
      </c>
      <c r="AD152" s="1">
        <v>257</v>
      </c>
      <c r="AE152">
        <v>12</v>
      </c>
      <c r="AF152">
        <v>414</v>
      </c>
      <c r="AG152">
        <v>86</v>
      </c>
      <c r="AH152">
        <v>15.147596</v>
      </c>
      <c r="AI152">
        <v>583.70000000000005</v>
      </c>
      <c r="AJ152">
        <v>0</v>
      </c>
      <c r="AK152">
        <v>10</v>
      </c>
      <c r="AL152">
        <v>4553</v>
      </c>
      <c r="AM152" t="s">
        <v>484</v>
      </c>
      <c r="AN152" t="s">
        <v>830</v>
      </c>
      <c r="AO152">
        <v>1748.6510000000001</v>
      </c>
      <c r="AR152" t="s">
        <v>118</v>
      </c>
      <c r="AS152" t="s">
        <v>119</v>
      </c>
      <c r="AT152" t="s">
        <v>231</v>
      </c>
      <c r="AU152" t="s">
        <v>483</v>
      </c>
      <c r="AV152" t="s">
        <v>48</v>
      </c>
      <c r="AW152">
        <v>6</v>
      </c>
      <c r="BB152">
        <v>0.88308462090273032</v>
      </c>
      <c r="BC152" t="s">
        <v>69</v>
      </c>
      <c r="BF152" t="s">
        <v>118</v>
      </c>
      <c r="BG152" t="s">
        <v>119</v>
      </c>
      <c r="BH152" t="s">
        <v>483</v>
      </c>
      <c r="BI152">
        <v>4567</v>
      </c>
      <c r="BJ152">
        <v>6</v>
      </c>
      <c r="BK152" t="s">
        <v>231</v>
      </c>
      <c r="BL152" t="s">
        <v>233</v>
      </c>
      <c r="BM152">
        <v>0.88308462090273032</v>
      </c>
      <c r="BN152" t="s">
        <v>69</v>
      </c>
      <c r="BO152" t="s">
        <v>186</v>
      </c>
      <c r="BP152">
        <v>2375.42</v>
      </c>
    </row>
    <row r="153" spans="1:68" ht="16.5">
      <c r="A153" s="127" t="str">
        <f t="shared" si="87"/>
        <v>해성운수</v>
      </c>
      <c r="B153" s="128" t="str">
        <f t="shared" si="104"/>
        <v>최성태</v>
      </c>
      <c r="C153" s="129" t="str">
        <f t="shared" si="88"/>
        <v>B</v>
      </c>
      <c r="D153" s="130">
        <f t="shared" si="89"/>
        <v>0.91498651618080551</v>
      </c>
      <c r="E153" s="131">
        <f t="shared" si="90"/>
        <v>4435</v>
      </c>
      <c r="F153" s="132" t="str">
        <f t="shared" si="91"/>
        <v>579</v>
      </c>
      <c r="G153" s="133" t="str">
        <f t="shared" si="92"/>
        <v>71바5770</v>
      </c>
      <c r="H153" s="134">
        <f t="shared" si="93"/>
        <v>6</v>
      </c>
      <c r="I153" s="135">
        <f t="shared" si="94"/>
        <v>1498.6790000000003</v>
      </c>
      <c r="J153" s="136">
        <f t="shared" si="95"/>
        <v>6.9443241138530563E-3</v>
      </c>
      <c r="K153" s="136">
        <f t="shared" si="96"/>
        <v>0.43647353396272282</v>
      </c>
      <c r="L153" s="136">
        <f t="shared" si="97"/>
        <v>0.54581401354125858</v>
      </c>
      <c r="M153" s="137">
        <f t="shared" si="98"/>
        <v>3.3809999999999998</v>
      </c>
      <c r="N153" s="138">
        <f t="shared" si="99"/>
        <v>0.26690171811308488</v>
      </c>
      <c r="O153" s="138">
        <f t="shared" si="100"/>
        <v>1.3345085905654246</v>
      </c>
      <c r="P153" s="224">
        <f t="shared" si="101"/>
        <v>27</v>
      </c>
      <c r="Q153" s="225">
        <f t="shared" si="102"/>
        <v>4</v>
      </c>
      <c r="R153" s="225">
        <f t="shared" si="103"/>
        <v>20</v>
      </c>
      <c r="T153">
        <v>534</v>
      </c>
      <c r="U153">
        <v>4435</v>
      </c>
      <c r="V153" t="s">
        <v>485</v>
      </c>
      <c r="W153">
        <v>1498.6790000000001</v>
      </c>
      <c r="X153">
        <v>292.31700000000001</v>
      </c>
      <c r="Y153">
        <v>5.1269999999999998</v>
      </c>
      <c r="Z153">
        <v>3.3809999999999998</v>
      </c>
      <c r="AA153">
        <v>136.19885600000001</v>
      </c>
      <c r="AB153">
        <v>0.94580900000000001</v>
      </c>
      <c r="AC153">
        <v>59.447195999999998</v>
      </c>
      <c r="AD153" s="1">
        <v>818</v>
      </c>
      <c r="AE153">
        <v>4</v>
      </c>
      <c r="AF153">
        <v>20</v>
      </c>
      <c r="AG153">
        <v>74</v>
      </c>
      <c r="AH153">
        <v>11.003609000000001</v>
      </c>
      <c r="AI153">
        <v>78.900000000000006</v>
      </c>
      <c r="AJ153">
        <v>0</v>
      </c>
      <c r="AK153">
        <v>27</v>
      </c>
      <c r="AL153">
        <v>19661</v>
      </c>
      <c r="AM153" t="s">
        <v>486</v>
      </c>
      <c r="AN153" t="s">
        <v>831</v>
      </c>
      <c r="AO153">
        <v>736.59400000000005</v>
      </c>
      <c r="AR153" t="s">
        <v>118</v>
      </c>
      <c r="AS153" t="s">
        <v>127</v>
      </c>
      <c r="AT153" t="s">
        <v>266</v>
      </c>
      <c r="AU153" t="s">
        <v>485</v>
      </c>
      <c r="AV153" t="s">
        <v>203</v>
      </c>
      <c r="AW153">
        <v>6</v>
      </c>
      <c r="BB153">
        <v>0.91498651618080551</v>
      </c>
      <c r="BC153" t="s">
        <v>68</v>
      </c>
      <c r="BF153" t="s">
        <v>118</v>
      </c>
      <c r="BG153" t="s">
        <v>127</v>
      </c>
      <c r="BH153" t="s">
        <v>485</v>
      </c>
      <c r="BI153">
        <v>4435</v>
      </c>
      <c r="BJ153">
        <v>6</v>
      </c>
      <c r="BK153" t="s">
        <v>266</v>
      </c>
      <c r="BL153" t="s">
        <v>537</v>
      </c>
      <c r="BM153">
        <v>0.91498651618080551</v>
      </c>
      <c r="BN153" t="s">
        <v>68</v>
      </c>
      <c r="BO153" t="s">
        <v>184</v>
      </c>
      <c r="BP153">
        <v>1498.6790000000003</v>
      </c>
    </row>
    <row r="154" spans="1:68" ht="16.5">
      <c r="A154" s="110" t="str">
        <f t="shared" ref="A154:A155" si="105">BF154</f>
        <v>해성운수</v>
      </c>
      <c r="B154" s="111" t="str">
        <f t="shared" ref="B154:B155" si="106">IF(BH154="null", E154, BH154)</f>
        <v>최정규</v>
      </c>
      <c r="C154" s="112" t="str">
        <f t="shared" ref="C154:C155" si="107">BN154</f>
        <v>B</v>
      </c>
      <c r="D154" s="113">
        <f t="shared" ref="D154:D155" si="108">BM154</f>
        <v>0.94189054071547695</v>
      </c>
      <c r="E154" s="114">
        <f t="shared" ref="E154:E155" si="109">U154</f>
        <v>6677</v>
      </c>
      <c r="F154" s="115" t="str">
        <f t="shared" ref="F154:F155" si="110">BG154</f>
        <v>24</v>
      </c>
      <c r="G154" s="116" t="str">
        <f t="shared" ref="G154:G155" si="111">BK154</f>
        <v>70바3858</v>
      </c>
      <c r="H154" s="117">
        <f t="shared" ref="H154:H155" si="112">BJ154</f>
        <v>2</v>
      </c>
      <c r="I154" s="118">
        <f t="shared" ref="I154:I155" si="113">BP154</f>
        <v>981.05199999999991</v>
      </c>
      <c r="J154" s="119">
        <f t="shared" ref="J154:J155" si="114">AB154/AA154</f>
        <v>1.2626597194097646E-2</v>
      </c>
      <c r="K154" s="119">
        <f t="shared" ref="K154:K155" si="115">AC154/AA154</f>
        <v>0.4105137461771427</v>
      </c>
      <c r="L154" s="119">
        <f t="shared" ref="L154:L155" si="116">AD154/I154</f>
        <v>0.33841223502933587</v>
      </c>
      <c r="M154" s="120">
        <f t="shared" ref="M154:M155" si="117">Z154</f>
        <v>14.52</v>
      </c>
      <c r="N154" s="121">
        <f t="shared" ref="N154:N155" si="118">AE154*100/W154</f>
        <v>0.30579418827952032</v>
      </c>
      <c r="O154" s="121">
        <f t="shared" ref="O154:O155" si="119">AF154*100/W154</f>
        <v>4.9946384085654989</v>
      </c>
      <c r="P154" s="226">
        <f t="shared" ref="P154:P155" si="120">AK154</f>
        <v>18</v>
      </c>
      <c r="Q154" s="227">
        <f t="shared" ref="Q154:Q155" si="121">AE154</f>
        <v>3</v>
      </c>
      <c r="R154" s="227">
        <f t="shared" ref="R154:R155" si="122">AF154</f>
        <v>49</v>
      </c>
      <c r="T154">
        <v>534</v>
      </c>
      <c r="U154">
        <v>6677</v>
      </c>
      <c r="V154" t="s">
        <v>832</v>
      </c>
      <c r="W154">
        <v>981.05200000000002</v>
      </c>
      <c r="X154">
        <v>434.25700000000001</v>
      </c>
      <c r="Y154">
        <v>2.2589999999999999</v>
      </c>
      <c r="Z154">
        <v>14.52</v>
      </c>
      <c r="AA154">
        <v>68.284985000000006</v>
      </c>
      <c r="AB154">
        <v>0.86220699999999995</v>
      </c>
      <c r="AC154">
        <v>28.031925000000001</v>
      </c>
      <c r="AD154" s="1">
        <v>332</v>
      </c>
      <c r="AE154">
        <v>3</v>
      </c>
      <c r="AF154">
        <v>49</v>
      </c>
      <c r="AG154">
        <v>71</v>
      </c>
      <c r="AH154">
        <v>14.367023</v>
      </c>
      <c r="AI154">
        <v>171.6</v>
      </c>
      <c r="AJ154">
        <v>0</v>
      </c>
      <c r="AK154">
        <v>18</v>
      </c>
      <c r="AL154">
        <v>6829</v>
      </c>
      <c r="AM154" t="s">
        <v>833</v>
      </c>
      <c r="AN154" t="s">
        <v>834</v>
      </c>
      <c r="AO154">
        <v>839.04499999999996</v>
      </c>
      <c r="AR154" t="s">
        <v>118</v>
      </c>
      <c r="AS154" t="s">
        <v>119</v>
      </c>
      <c r="AT154" t="s">
        <v>601</v>
      </c>
      <c r="AU154" t="s">
        <v>832</v>
      </c>
      <c r="AV154" t="s">
        <v>48</v>
      </c>
      <c r="AW154">
        <v>2</v>
      </c>
      <c r="BB154">
        <v>0.94189054071547695</v>
      </c>
      <c r="BC154" t="s">
        <v>68</v>
      </c>
      <c r="BF154" t="s">
        <v>118</v>
      </c>
      <c r="BG154" t="s">
        <v>119</v>
      </c>
      <c r="BH154" t="s">
        <v>832</v>
      </c>
      <c r="BI154">
        <v>6677</v>
      </c>
      <c r="BJ154">
        <v>2</v>
      </c>
      <c r="BK154" t="s">
        <v>601</v>
      </c>
      <c r="BL154" t="s">
        <v>216</v>
      </c>
      <c r="BM154">
        <v>0.94189054071547695</v>
      </c>
      <c r="BN154" t="s">
        <v>68</v>
      </c>
      <c r="BO154" t="s">
        <v>184</v>
      </c>
      <c r="BP154">
        <v>981.05199999999991</v>
      </c>
    </row>
    <row r="155" spans="1:68" ht="16.5">
      <c r="A155" s="127" t="str">
        <f t="shared" si="105"/>
        <v>해성운수</v>
      </c>
      <c r="B155" s="128" t="str">
        <f t="shared" si="106"/>
        <v>최홍선</v>
      </c>
      <c r="C155" s="129" t="str">
        <f t="shared" si="107"/>
        <v>B</v>
      </c>
      <c r="D155" s="130">
        <f t="shared" si="108"/>
        <v>0.92450930299607648</v>
      </c>
      <c r="E155" s="131">
        <f t="shared" si="109"/>
        <v>6021</v>
      </c>
      <c r="F155" s="132" t="str">
        <f t="shared" si="110"/>
        <v>24</v>
      </c>
      <c r="G155" s="133" t="str">
        <f t="shared" si="111"/>
        <v>70바3874</v>
      </c>
      <c r="H155" s="134">
        <f t="shared" si="112"/>
        <v>4</v>
      </c>
      <c r="I155" s="135">
        <f t="shared" si="113"/>
        <v>2264.5</v>
      </c>
      <c r="J155" s="136">
        <f t="shared" si="114"/>
        <v>9.01231672472942E-3</v>
      </c>
      <c r="K155" s="136">
        <f t="shared" si="115"/>
        <v>0.37189919384687581</v>
      </c>
      <c r="L155" s="136">
        <f t="shared" si="116"/>
        <v>0.1368955619342018</v>
      </c>
      <c r="M155" s="137">
        <f t="shared" si="117"/>
        <v>11.898</v>
      </c>
      <c r="N155" s="138">
        <f t="shared" si="118"/>
        <v>0.35327886950761755</v>
      </c>
      <c r="O155" s="138">
        <f t="shared" si="119"/>
        <v>4.5926253035990285</v>
      </c>
      <c r="P155" s="224">
        <f t="shared" si="120"/>
        <v>7</v>
      </c>
      <c r="Q155" s="225">
        <f t="shared" si="121"/>
        <v>8</v>
      </c>
      <c r="R155" s="225">
        <f t="shared" si="122"/>
        <v>104</v>
      </c>
      <c r="T155">
        <v>534</v>
      </c>
      <c r="U155">
        <v>6021</v>
      </c>
      <c r="V155" t="s">
        <v>487</v>
      </c>
      <c r="W155">
        <v>2264.5</v>
      </c>
      <c r="X155">
        <v>1017.865</v>
      </c>
      <c r="Y155">
        <v>2.2250000000000001</v>
      </c>
      <c r="Z155">
        <v>11.898</v>
      </c>
      <c r="AA155">
        <v>145.815226</v>
      </c>
      <c r="AB155">
        <v>1.314133</v>
      </c>
      <c r="AC155">
        <v>54.228565000000003</v>
      </c>
      <c r="AD155" s="1">
        <v>310</v>
      </c>
      <c r="AE155">
        <v>8</v>
      </c>
      <c r="AF155">
        <v>104</v>
      </c>
      <c r="AG155">
        <v>81</v>
      </c>
      <c r="AH155">
        <v>15.529928</v>
      </c>
      <c r="AI155">
        <v>308.3</v>
      </c>
      <c r="AJ155">
        <v>0</v>
      </c>
      <c r="AK155">
        <v>7</v>
      </c>
      <c r="AL155">
        <v>1995</v>
      </c>
      <c r="AM155" t="s">
        <v>488</v>
      </c>
      <c r="AN155" t="s">
        <v>835</v>
      </c>
      <c r="AO155">
        <v>1767.319</v>
      </c>
      <c r="AR155" t="s">
        <v>118</v>
      </c>
      <c r="AS155" t="s">
        <v>119</v>
      </c>
      <c r="AT155" t="s">
        <v>225</v>
      </c>
      <c r="AU155" t="s">
        <v>487</v>
      </c>
      <c r="AV155" t="s">
        <v>226</v>
      </c>
      <c r="AW155">
        <v>4</v>
      </c>
      <c r="BB155">
        <v>0.92450930299607648</v>
      </c>
      <c r="BC155" t="s">
        <v>68</v>
      </c>
      <c r="BF155" t="s">
        <v>118</v>
      </c>
      <c r="BG155" t="s">
        <v>119</v>
      </c>
      <c r="BH155" t="s">
        <v>487</v>
      </c>
      <c r="BI155">
        <v>6021</v>
      </c>
      <c r="BJ155">
        <v>4</v>
      </c>
      <c r="BK155" t="s">
        <v>225</v>
      </c>
      <c r="BL155" t="s">
        <v>233</v>
      </c>
      <c r="BM155">
        <v>0.92450930299607648</v>
      </c>
      <c r="BN155" t="s">
        <v>68</v>
      </c>
      <c r="BO155" t="s">
        <v>184</v>
      </c>
      <c r="BP155">
        <v>2264.5</v>
      </c>
    </row>
    <row r="156" spans="1:68" ht="16.5">
      <c r="A156" s="110" t="str">
        <f>BF156</f>
        <v>해성운수</v>
      </c>
      <c r="B156" s="111" t="str">
        <f>IF(BH156="null", E156, BH156)</f>
        <v>추경옥</v>
      </c>
      <c r="C156" s="112" t="str">
        <f>BN156</f>
        <v>D</v>
      </c>
      <c r="D156" s="113">
        <f>BM156</f>
        <v>0.80345672909847554</v>
      </c>
      <c r="E156" s="114">
        <f>U156</f>
        <v>3591</v>
      </c>
      <c r="F156" s="115" t="str">
        <f>BG156</f>
        <v>579</v>
      </c>
      <c r="G156" s="116" t="str">
        <f>BK156</f>
        <v>71바5814</v>
      </c>
      <c r="H156" s="117">
        <f>BJ156</f>
        <v>2</v>
      </c>
      <c r="I156" s="118">
        <f>BP156</f>
        <v>1834.28</v>
      </c>
      <c r="J156" s="119">
        <f>AB156/AA156</f>
        <v>6.3594123221483757E-3</v>
      </c>
      <c r="K156" s="119">
        <f>AC156/AA156</f>
        <v>0.4834408601379237</v>
      </c>
      <c r="L156" s="119">
        <f>AD156/I156</f>
        <v>0.47321019691650129</v>
      </c>
      <c r="M156" s="120">
        <f>Z156</f>
        <v>5.5469999999999997</v>
      </c>
      <c r="N156" s="121">
        <f>AE156*100/W156</f>
        <v>0.65420764550668387</v>
      </c>
      <c r="O156" s="121">
        <f>AF156*100/W156</f>
        <v>1.3629325948055913</v>
      </c>
      <c r="P156" s="226">
        <f>AK156</f>
        <v>52</v>
      </c>
      <c r="Q156" s="227">
        <f>AE156</f>
        <v>12</v>
      </c>
      <c r="R156" s="227">
        <f>AF156</f>
        <v>25</v>
      </c>
      <c r="T156">
        <v>534</v>
      </c>
      <c r="U156">
        <v>3591</v>
      </c>
      <c r="V156" t="s">
        <v>489</v>
      </c>
      <c r="W156">
        <v>1834.28</v>
      </c>
      <c r="X156">
        <v>401.09699999999998</v>
      </c>
      <c r="Y156">
        <v>4.5730000000000004</v>
      </c>
      <c r="Z156">
        <v>5.5469999999999997</v>
      </c>
      <c r="AA156">
        <v>184.02109200000001</v>
      </c>
      <c r="AB156">
        <v>1.170266</v>
      </c>
      <c r="AC156">
        <v>88.963314999999994</v>
      </c>
      <c r="AD156" s="1">
        <v>868</v>
      </c>
      <c r="AE156">
        <v>12</v>
      </c>
      <c r="AF156">
        <v>25</v>
      </c>
      <c r="AG156">
        <v>76</v>
      </c>
      <c r="AH156">
        <v>9.9677699999999998</v>
      </c>
      <c r="AI156">
        <v>233</v>
      </c>
      <c r="AJ156">
        <v>0</v>
      </c>
      <c r="AK156">
        <v>52</v>
      </c>
      <c r="AL156">
        <v>53183</v>
      </c>
      <c r="AM156" t="s">
        <v>490</v>
      </c>
      <c r="AN156" t="s">
        <v>836</v>
      </c>
      <c r="AO156">
        <v>1738.797</v>
      </c>
      <c r="AR156" t="s">
        <v>118</v>
      </c>
      <c r="AS156" t="s">
        <v>127</v>
      </c>
      <c r="AT156" t="s">
        <v>271</v>
      </c>
      <c r="AU156" t="s">
        <v>489</v>
      </c>
      <c r="AV156" t="s">
        <v>203</v>
      </c>
      <c r="AW156">
        <v>2</v>
      </c>
      <c r="BB156">
        <v>0.80345672909847554</v>
      </c>
      <c r="BC156" t="s">
        <v>67</v>
      </c>
      <c r="BF156" t="s">
        <v>118</v>
      </c>
      <c r="BG156" t="s">
        <v>127</v>
      </c>
      <c r="BH156" t="s">
        <v>489</v>
      </c>
      <c r="BI156">
        <v>3591</v>
      </c>
      <c r="BJ156">
        <v>2</v>
      </c>
      <c r="BK156" t="s">
        <v>271</v>
      </c>
      <c r="BL156" t="s">
        <v>268</v>
      </c>
      <c r="BM156">
        <v>0.80345672909847554</v>
      </c>
      <c r="BN156" t="s">
        <v>67</v>
      </c>
      <c r="BO156" t="s">
        <v>188</v>
      </c>
      <c r="BP156">
        <v>1834.28</v>
      </c>
    </row>
    <row r="157" spans="1:68" ht="16.5">
      <c r="A157" s="127" t="str">
        <f>BF157</f>
        <v>해성운수</v>
      </c>
      <c r="B157" s="128" t="str">
        <f>IF(BH157="null", E157, BH157)</f>
        <v>태일국</v>
      </c>
      <c r="C157" s="129" t="str">
        <f>BN157</f>
        <v>S</v>
      </c>
      <c r="D157" s="130">
        <f>BM157</f>
        <v>1.0669578257061032</v>
      </c>
      <c r="E157" s="131">
        <f>U157</f>
        <v>719</v>
      </c>
      <c r="F157" s="132" t="str">
        <f>BG157</f>
        <v>24</v>
      </c>
      <c r="G157" s="133" t="str">
        <f>BK157</f>
        <v>70바3864</v>
      </c>
      <c r="H157" s="134">
        <f>BJ157</f>
        <v>11</v>
      </c>
      <c r="I157" s="135">
        <f>BP157</f>
        <v>1682.4560000000001</v>
      </c>
      <c r="J157" s="136">
        <f>AB157/AA157</f>
        <v>3.021135336373936E-3</v>
      </c>
      <c r="K157" s="136">
        <f>AC157/AA157</f>
        <v>0.37731487990676527</v>
      </c>
      <c r="L157" s="136">
        <f>AD157/I157</f>
        <v>0.1717726942041872</v>
      </c>
      <c r="M157" s="137">
        <f>Z157</f>
        <v>10.750999999999999</v>
      </c>
      <c r="N157" s="138">
        <f>AE157*100/W157</f>
        <v>0.29718459204876679</v>
      </c>
      <c r="O157" s="138">
        <f>AF157*100/W157</f>
        <v>10.282586884887332</v>
      </c>
      <c r="P157" s="224">
        <f>AK157</f>
        <v>4</v>
      </c>
      <c r="Q157" s="225">
        <f>AE157</f>
        <v>5</v>
      </c>
      <c r="R157" s="225">
        <f>AF157</f>
        <v>173</v>
      </c>
      <c r="T157">
        <v>534</v>
      </c>
      <c r="U157">
        <v>719</v>
      </c>
      <c r="V157" t="s">
        <v>491</v>
      </c>
      <c r="W157">
        <v>1682.4559999999999</v>
      </c>
      <c r="X157">
        <v>666.56700000000001</v>
      </c>
      <c r="Y157">
        <v>2.524</v>
      </c>
      <c r="Z157">
        <v>10.750999999999999</v>
      </c>
      <c r="AA157">
        <v>104.908574</v>
      </c>
      <c r="AB157">
        <v>0.31694299999999997</v>
      </c>
      <c r="AC157">
        <v>39.583565999999998</v>
      </c>
      <c r="AD157" s="1">
        <v>289</v>
      </c>
      <c r="AE157">
        <v>5</v>
      </c>
      <c r="AF157">
        <v>173</v>
      </c>
      <c r="AG157">
        <v>77</v>
      </c>
      <c r="AH157">
        <v>16.037354000000001</v>
      </c>
      <c r="AI157">
        <v>243.8</v>
      </c>
      <c r="AJ157">
        <v>0</v>
      </c>
      <c r="AK157">
        <v>4</v>
      </c>
      <c r="AL157">
        <v>3022</v>
      </c>
      <c r="AM157" t="s">
        <v>492</v>
      </c>
      <c r="AN157" t="s">
        <v>837</v>
      </c>
      <c r="AO157">
        <v>313.71899999999999</v>
      </c>
      <c r="AR157" t="s">
        <v>118</v>
      </c>
      <c r="AS157" t="s">
        <v>119</v>
      </c>
      <c r="AT157" t="s">
        <v>222</v>
      </c>
      <c r="AU157" t="s">
        <v>491</v>
      </c>
      <c r="AV157" t="s">
        <v>48</v>
      </c>
      <c r="AW157">
        <v>11</v>
      </c>
      <c r="BB157">
        <v>1.0669578257061032</v>
      </c>
      <c r="BC157" t="s">
        <v>71</v>
      </c>
      <c r="BF157" t="s">
        <v>118</v>
      </c>
      <c r="BG157" t="s">
        <v>119</v>
      </c>
      <c r="BH157" t="s">
        <v>491</v>
      </c>
      <c r="BI157">
        <v>719</v>
      </c>
      <c r="BJ157">
        <v>11</v>
      </c>
      <c r="BK157" t="s">
        <v>222</v>
      </c>
      <c r="BL157" t="s">
        <v>237</v>
      </c>
      <c r="BM157">
        <v>1.0669578257061032</v>
      </c>
      <c r="BN157" t="s">
        <v>71</v>
      </c>
      <c r="BO157" t="s">
        <v>185</v>
      </c>
      <c r="BP157">
        <v>1682.4560000000001</v>
      </c>
    </row>
    <row r="158" spans="1:68" ht="16.5">
      <c r="A158" s="110" t="str">
        <f t="shared" ref="A158:A168" si="123">BF158</f>
        <v>해성운수</v>
      </c>
      <c r="B158" s="111" t="str">
        <f t="shared" ref="B158:B168" si="124">IF(BH158="null", E158, BH158)</f>
        <v>한규민</v>
      </c>
      <c r="C158" s="112" t="str">
        <f t="shared" ref="C158:C168" si="125">BN158</f>
        <v>D</v>
      </c>
      <c r="D158" s="113">
        <f t="shared" ref="D158:D168" si="126">BM158</f>
        <v>0.82017788337149999</v>
      </c>
      <c r="E158" s="114">
        <f t="shared" ref="E158:E168" si="127">U158</f>
        <v>7042</v>
      </c>
      <c r="F158" s="115" t="str">
        <f t="shared" ref="F158:F168" si="128">BG158</f>
        <v>593</v>
      </c>
      <c r="G158" s="116" t="str">
        <f t="shared" ref="G158:G168" si="129">BK158</f>
        <v>71바5789</v>
      </c>
      <c r="H158" s="117">
        <f t="shared" ref="H158:H168" si="130">BJ158</f>
        <v>2</v>
      </c>
      <c r="I158" s="118">
        <f t="shared" ref="I158:I168" si="131">BP158</f>
        <v>760.07300000000009</v>
      </c>
      <c r="J158" s="119">
        <f t="shared" ref="J158:J168" si="132">AB158/AA158</f>
        <v>6.0153830511792111E-3</v>
      </c>
      <c r="K158" s="119">
        <f t="shared" ref="K158:K168" si="133">AC158/AA158</f>
        <v>0.53448431945413732</v>
      </c>
      <c r="L158" s="119">
        <f t="shared" ref="L158:L168" si="134">AD158/I158</f>
        <v>0.15656390899295197</v>
      </c>
      <c r="M158" s="120">
        <f t="shared" ref="M158:M168" si="135">Z158</f>
        <v>9.282</v>
      </c>
      <c r="N158" s="121">
        <f t="shared" ref="N158:N168" si="136">AE158*100/W158</f>
        <v>3.5522903721089949</v>
      </c>
      <c r="O158" s="121">
        <f t="shared" ref="O158:O168" si="137">AF158*100/W158</f>
        <v>15.6563908992952</v>
      </c>
      <c r="P158" s="226">
        <f t="shared" ref="P158:P168" si="138">AK158</f>
        <v>84</v>
      </c>
      <c r="Q158" s="227">
        <f t="shared" ref="Q158:Q168" si="139">AE158</f>
        <v>27</v>
      </c>
      <c r="R158" s="227">
        <f t="shared" ref="R158:R168" si="140">AF158</f>
        <v>119</v>
      </c>
      <c r="T158">
        <v>534</v>
      </c>
      <c r="U158">
        <v>7042</v>
      </c>
      <c r="V158" t="s">
        <v>493</v>
      </c>
      <c r="W158">
        <v>760.07299999999998</v>
      </c>
      <c r="X158">
        <v>402.99299999999999</v>
      </c>
      <c r="Y158">
        <v>1.8859999999999999</v>
      </c>
      <c r="Z158">
        <v>9.282</v>
      </c>
      <c r="AA158">
        <v>80.394713999999993</v>
      </c>
      <c r="AB158">
        <v>0.48360500000000001</v>
      </c>
      <c r="AC158">
        <v>42.969714000000003</v>
      </c>
      <c r="AD158" s="1">
        <v>119</v>
      </c>
      <c r="AE158">
        <v>27</v>
      </c>
      <c r="AF158">
        <v>119</v>
      </c>
      <c r="AG158">
        <v>75</v>
      </c>
      <c r="AH158">
        <v>9.4542649999999995</v>
      </c>
      <c r="AI158">
        <v>56.5</v>
      </c>
      <c r="AJ158">
        <v>0</v>
      </c>
      <c r="AK158">
        <v>84</v>
      </c>
      <c r="AL158">
        <v>32157</v>
      </c>
      <c r="AM158" t="s">
        <v>494</v>
      </c>
      <c r="AN158" t="s">
        <v>838</v>
      </c>
      <c r="AO158">
        <v>668.71</v>
      </c>
      <c r="AR158" t="s">
        <v>118</v>
      </c>
      <c r="AS158" t="s">
        <v>128</v>
      </c>
      <c r="AT158" t="s">
        <v>277</v>
      </c>
      <c r="AU158" t="s">
        <v>493</v>
      </c>
      <c r="AV158" t="s">
        <v>226</v>
      </c>
      <c r="AW158">
        <v>2</v>
      </c>
      <c r="BB158">
        <v>0.82017788337149999</v>
      </c>
      <c r="BC158" t="s">
        <v>67</v>
      </c>
      <c r="BF158" t="s">
        <v>118</v>
      </c>
      <c r="BG158" t="s">
        <v>128</v>
      </c>
      <c r="BH158" t="s">
        <v>493</v>
      </c>
      <c r="BI158">
        <v>7042</v>
      </c>
      <c r="BJ158">
        <v>2</v>
      </c>
      <c r="BK158" t="s">
        <v>277</v>
      </c>
      <c r="BL158" t="s">
        <v>276</v>
      </c>
      <c r="BM158">
        <v>0.82017788337149999</v>
      </c>
      <c r="BN158" t="s">
        <v>67</v>
      </c>
      <c r="BO158" t="s">
        <v>188</v>
      </c>
      <c r="BP158">
        <v>760.07300000000009</v>
      </c>
    </row>
    <row r="159" spans="1:68" ht="16.5">
      <c r="A159" s="127" t="str">
        <f t="shared" si="123"/>
        <v>해성운수</v>
      </c>
      <c r="B159" s="128" t="str">
        <f t="shared" si="124"/>
        <v>한효수</v>
      </c>
      <c r="C159" s="129" t="str">
        <f t="shared" si="125"/>
        <v>A</v>
      </c>
      <c r="D159" s="130">
        <f t="shared" si="126"/>
        <v>0.99804133931405004</v>
      </c>
      <c r="E159" s="131">
        <f t="shared" si="127"/>
        <v>6945</v>
      </c>
      <c r="F159" s="132" t="str">
        <f t="shared" si="128"/>
        <v>24</v>
      </c>
      <c r="G159" s="133" t="str">
        <f t="shared" si="129"/>
        <v>70바3859</v>
      </c>
      <c r="H159" s="134">
        <f t="shared" si="130"/>
        <v>13</v>
      </c>
      <c r="I159" s="135">
        <f t="shared" si="131"/>
        <v>2363.826</v>
      </c>
      <c r="J159" s="136">
        <f t="shared" si="132"/>
        <v>8.8510272152450935E-3</v>
      </c>
      <c r="K159" s="136">
        <f t="shared" si="133"/>
        <v>0.38096666256417056</v>
      </c>
      <c r="L159" s="136">
        <f t="shared" si="134"/>
        <v>0.1671019778951581</v>
      </c>
      <c r="M159" s="137">
        <f t="shared" si="135"/>
        <v>12.752000000000001</v>
      </c>
      <c r="N159" s="138">
        <f t="shared" si="136"/>
        <v>0.50765157841567021</v>
      </c>
      <c r="O159" s="138">
        <f t="shared" si="137"/>
        <v>20.432976031230726</v>
      </c>
      <c r="P159" s="224">
        <f t="shared" si="138"/>
        <v>5</v>
      </c>
      <c r="Q159" s="225">
        <f t="shared" si="139"/>
        <v>12</v>
      </c>
      <c r="R159" s="225">
        <f t="shared" si="140"/>
        <v>483</v>
      </c>
      <c r="T159">
        <v>534</v>
      </c>
      <c r="U159">
        <v>6945</v>
      </c>
      <c r="V159" t="s">
        <v>495</v>
      </c>
      <c r="W159">
        <v>2363.826</v>
      </c>
      <c r="X159">
        <v>986.904</v>
      </c>
      <c r="Y159">
        <v>2.395</v>
      </c>
      <c r="Z159">
        <v>12.752000000000001</v>
      </c>
      <c r="AA159">
        <v>147.81244799999999</v>
      </c>
      <c r="AB159">
        <v>1.308292</v>
      </c>
      <c r="AC159">
        <v>56.311615000000003</v>
      </c>
      <c r="AD159" s="1">
        <v>395</v>
      </c>
      <c r="AE159">
        <v>12</v>
      </c>
      <c r="AF159">
        <v>483</v>
      </c>
      <c r="AG159">
        <v>85</v>
      </c>
      <c r="AH159">
        <v>15.992063</v>
      </c>
      <c r="AI159">
        <v>268.39999999999998</v>
      </c>
      <c r="AJ159">
        <v>0</v>
      </c>
      <c r="AK159">
        <v>5</v>
      </c>
      <c r="AL159">
        <v>679</v>
      </c>
      <c r="AM159" t="s">
        <v>496</v>
      </c>
      <c r="AN159" t="s">
        <v>839</v>
      </c>
      <c r="AO159">
        <v>367.33</v>
      </c>
      <c r="AR159" t="s">
        <v>118</v>
      </c>
      <c r="AS159" t="s">
        <v>119</v>
      </c>
      <c r="AT159" t="s">
        <v>215</v>
      </c>
      <c r="AU159" t="s">
        <v>495</v>
      </c>
      <c r="AV159" t="s">
        <v>48</v>
      </c>
      <c r="AW159">
        <v>13</v>
      </c>
      <c r="BB159">
        <v>0.99804133931405004</v>
      </c>
      <c r="BC159" t="s">
        <v>66</v>
      </c>
      <c r="BF159" t="s">
        <v>118</v>
      </c>
      <c r="BG159" t="s">
        <v>119</v>
      </c>
      <c r="BH159" t="s">
        <v>495</v>
      </c>
      <c r="BI159">
        <v>6945</v>
      </c>
      <c r="BJ159">
        <v>13</v>
      </c>
      <c r="BK159" t="s">
        <v>215</v>
      </c>
      <c r="BL159" t="s">
        <v>222</v>
      </c>
      <c r="BM159">
        <v>0.99804133931405004</v>
      </c>
      <c r="BN159" t="s">
        <v>66</v>
      </c>
      <c r="BO159" t="s">
        <v>187</v>
      </c>
      <c r="BP159">
        <v>2363.826</v>
      </c>
    </row>
    <row r="160" spans="1:68" ht="16.5">
      <c r="A160" s="110" t="str">
        <f t="shared" si="123"/>
        <v>해성운수</v>
      </c>
      <c r="B160" s="111" t="str">
        <f t="shared" si="124"/>
        <v>함종선</v>
      </c>
      <c r="C160" s="112" t="str">
        <f t="shared" si="125"/>
        <v>F</v>
      </c>
      <c r="D160" s="113">
        <f t="shared" si="126"/>
        <v>0.77723700740675505</v>
      </c>
      <c r="E160" s="114">
        <f t="shared" si="127"/>
        <v>6140</v>
      </c>
      <c r="F160" s="115" t="str">
        <f t="shared" si="128"/>
        <v>593</v>
      </c>
      <c r="G160" s="116" t="str">
        <f t="shared" si="129"/>
        <v>70바3806</v>
      </c>
      <c r="H160" s="117">
        <f t="shared" si="130"/>
        <v>4</v>
      </c>
      <c r="I160" s="118">
        <f t="shared" si="131"/>
        <v>888.35100000000011</v>
      </c>
      <c r="J160" s="119">
        <f t="shared" si="132"/>
        <v>1.6958907725740865E-2</v>
      </c>
      <c r="K160" s="119">
        <f t="shared" si="133"/>
        <v>0.49024755945909648</v>
      </c>
      <c r="L160" s="119">
        <f t="shared" si="134"/>
        <v>0.13958446605001851</v>
      </c>
      <c r="M160" s="120">
        <f t="shared" si="135"/>
        <v>8.9139999999999997</v>
      </c>
      <c r="N160" s="121">
        <f t="shared" si="136"/>
        <v>0.11256811778227299</v>
      </c>
      <c r="O160" s="121">
        <f t="shared" si="137"/>
        <v>9.6808581292754781</v>
      </c>
      <c r="P160" s="226">
        <f t="shared" si="138"/>
        <v>76</v>
      </c>
      <c r="Q160" s="227">
        <f t="shared" si="139"/>
        <v>1</v>
      </c>
      <c r="R160" s="227">
        <f t="shared" si="140"/>
        <v>86</v>
      </c>
      <c r="T160">
        <v>534</v>
      </c>
      <c r="U160">
        <v>6140</v>
      </c>
      <c r="V160" t="s">
        <v>497</v>
      </c>
      <c r="W160">
        <v>888.351</v>
      </c>
      <c r="X160">
        <v>502.88</v>
      </c>
      <c r="Y160">
        <v>1.7669999999999999</v>
      </c>
      <c r="Z160">
        <v>8.9139999999999997</v>
      </c>
      <c r="AA160">
        <v>95.803044999999997</v>
      </c>
      <c r="AB160">
        <v>1.6247149999999999</v>
      </c>
      <c r="AC160">
        <v>46.967208999999997</v>
      </c>
      <c r="AD160" s="1">
        <v>124</v>
      </c>
      <c r="AE160">
        <v>1</v>
      </c>
      <c r="AF160">
        <v>86</v>
      </c>
      <c r="AG160">
        <v>76</v>
      </c>
      <c r="AH160">
        <v>9.2726799999999994</v>
      </c>
      <c r="AI160">
        <v>35.6</v>
      </c>
      <c r="AJ160">
        <v>0</v>
      </c>
      <c r="AK160">
        <v>76</v>
      </c>
      <c r="AL160">
        <v>24130</v>
      </c>
      <c r="AM160" t="s">
        <v>498</v>
      </c>
      <c r="AN160" t="s">
        <v>840</v>
      </c>
      <c r="AO160">
        <v>577.36099999999999</v>
      </c>
      <c r="AR160" t="s">
        <v>118</v>
      </c>
      <c r="AS160" t="s">
        <v>128</v>
      </c>
      <c r="AT160" t="s">
        <v>542</v>
      </c>
      <c r="AU160" t="s">
        <v>497</v>
      </c>
      <c r="AV160" t="s">
        <v>226</v>
      </c>
      <c r="AW160">
        <v>4</v>
      </c>
      <c r="BB160">
        <v>0.77723700740675505</v>
      </c>
      <c r="BC160" t="s">
        <v>70</v>
      </c>
      <c r="BF160" t="s">
        <v>118</v>
      </c>
      <c r="BG160" t="s">
        <v>128</v>
      </c>
      <c r="BH160" t="s">
        <v>497</v>
      </c>
      <c r="BI160">
        <v>6140</v>
      </c>
      <c r="BJ160">
        <v>4</v>
      </c>
      <c r="BK160" t="s">
        <v>542</v>
      </c>
      <c r="BL160" t="s">
        <v>275</v>
      </c>
      <c r="BM160">
        <v>0.77723700740675505</v>
      </c>
      <c r="BN160" t="s">
        <v>70</v>
      </c>
      <c r="BO160" t="s">
        <v>201</v>
      </c>
      <c r="BP160">
        <v>888.35100000000011</v>
      </c>
    </row>
    <row r="161" spans="1:68" ht="16.5">
      <c r="A161" s="127" t="str">
        <f t="shared" si="123"/>
        <v>해성운수</v>
      </c>
      <c r="B161" s="128" t="str">
        <f t="shared" si="124"/>
        <v>허영훈</v>
      </c>
      <c r="C161" s="129" t="str">
        <f t="shared" si="125"/>
        <v>F</v>
      </c>
      <c r="D161" s="130">
        <f t="shared" si="126"/>
        <v>0.71851374462184481</v>
      </c>
      <c r="E161" s="131">
        <f t="shared" si="127"/>
        <v>4139</v>
      </c>
      <c r="F161" s="132" t="str">
        <f t="shared" si="128"/>
        <v>579</v>
      </c>
      <c r="G161" s="133" t="str">
        <f t="shared" si="129"/>
        <v>71바5796</v>
      </c>
      <c r="H161" s="134">
        <f t="shared" si="130"/>
        <v>2</v>
      </c>
      <c r="I161" s="135">
        <f t="shared" si="131"/>
        <v>1553.075</v>
      </c>
      <c r="J161" s="136">
        <f t="shared" si="132"/>
        <v>8.2260675528907992E-3</v>
      </c>
      <c r="K161" s="136">
        <f t="shared" si="133"/>
        <v>0.47835757263165396</v>
      </c>
      <c r="L161" s="136">
        <f t="shared" si="134"/>
        <v>0.49063953769135421</v>
      </c>
      <c r="M161" s="137">
        <f t="shared" si="135"/>
        <v>6.6440000000000001</v>
      </c>
      <c r="N161" s="138">
        <f t="shared" si="136"/>
        <v>1.287767815462872</v>
      </c>
      <c r="O161" s="138">
        <f t="shared" si="137"/>
        <v>3.0262543663377492</v>
      </c>
      <c r="P161" s="224">
        <f t="shared" si="138"/>
        <v>40</v>
      </c>
      <c r="Q161" s="225">
        <f t="shared" si="139"/>
        <v>20</v>
      </c>
      <c r="R161" s="225">
        <f t="shared" si="140"/>
        <v>47</v>
      </c>
      <c r="T161">
        <v>534</v>
      </c>
      <c r="U161">
        <v>4139</v>
      </c>
      <c r="V161" t="s">
        <v>841</v>
      </c>
      <c r="W161">
        <v>1553.075</v>
      </c>
      <c r="X161">
        <v>388.28</v>
      </c>
      <c r="Y161">
        <v>4</v>
      </c>
      <c r="Z161">
        <v>6.6440000000000001</v>
      </c>
      <c r="AA161">
        <v>143.78304</v>
      </c>
      <c r="AB161">
        <v>1.182769</v>
      </c>
      <c r="AC161">
        <v>68.779706000000004</v>
      </c>
      <c r="AD161" s="1">
        <v>762</v>
      </c>
      <c r="AE161">
        <v>20</v>
      </c>
      <c r="AF161">
        <v>47</v>
      </c>
      <c r="AG161">
        <v>98</v>
      </c>
      <c r="AH161">
        <v>10.801517</v>
      </c>
      <c r="AI161">
        <v>650.9</v>
      </c>
      <c r="AJ161">
        <v>9.9</v>
      </c>
      <c r="AK161">
        <v>40</v>
      </c>
      <c r="AL161">
        <v>38412</v>
      </c>
      <c r="AM161" t="s">
        <v>842</v>
      </c>
      <c r="AN161" t="s">
        <v>843</v>
      </c>
      <c r="AO161">
        <v>1453.19</v>
      </c>
      <c r="AR161" t="s">
        <v>118</v>
      </c>
      <c r="AS161" t="s">
        <v>127</v>
      </c>
      <c r="AT161" t="s">
        <v>537</v>
      </c>
      <c r="AU161" t="s">
        <v>841</v>
      </c>
      <c r="AV161" t="s">
        <v>203</v>
      </c>
      <c r="AW161">
        <v>2</v>
      </c>
      <c r="BB161">
        <v>0.71851374462184481</v>
      </c>
      <c r="BC161" t="s">
        <v>70</v>
      </c>
      <c r="BF161" t="s">
        <v>118</v>
      </c>
      <c r="BG161" t="s">
        <v>127</v>
      </c>
      <c r="BH161" t="s">
        <v>841</v>
      </c>
      <c r="BI161">
        <v>4139</v>
      </c>
      <c r="BJ161">
        <v>2</v>
      </c>
      <c r="BK161" t="s">
        <v>537</v>
      </c>
      <c r="BL161" t="s">
        <v>268</v>
      </c>
      <c r="BM161">
        <v>0.71851374462184481</v>
      </c>
      <c r="BN161" t="s">
        <v>70</v>
      </c>
      <c r="BO161" t="s">
        <v>201</v>
      </c>
      <c r="BP161">
        <v>1553.075</v>
      </c>
    </row>
    <row r="162" spans="1:68" ht="16.5">
      <c r="A162" s="110" t="str">
        <f t="shared" si="123"/>
        <v>해성운수</v>
      </c>
      <c r="B162" s="111" t="str">
        <f t="shared" si="124"/>
        <v>허일</v>
      </c>
      <c r="C162" s="112" t="str">
        <f t="shared" si="125"/>
        <v>F</v>
      </c>
      <c r="D162" s="113">
        <f t="shared" si="126"/>
        <v>0.75381522952539992</v>
      </c>
      <c r="E162" s="114">
        <f t="shared" si="127"/>
        <v>8866</v>
      </c>
      <c r="F162" s="115" t="str">
        <f t="shared" si="128"/>
        <v>514-1</v>
      </c>
      <c r="G162" s="116" t="str">
        <f t="shared" si="129"/>
        <v>71바5754</v>
      </c>
      <c r="H162" s="117">
        <f t="shared" si="130"/>
        <v>3</v>
      </c>
      <c r="I162" s="118">
        <f t="shared" si="131"/>
        <v>801.44499999999994</v>
      </c>
      <c r="J162" s="119">
        <f t="shared" si="132"/>
        <v>8.9941633787007265E-3</v>
      </c>
      <c r="K162" s="119">
        <f t="shared" si="133"/>
        <v>0.40998290469964921</v>
      </c>
      <c r="L162" s="119">
        <f t="shared" si="134"/>
        <v>0.18341869997317348</v>
      </c>
      <c r="M162" s="120">
        <f t="shared" si="135"/>
        <v>9.5960000000000001</v>
      </c>
      <c r="N162" s="121">
        <f t="shared" si="136"/>
        <v>0.11915854998343697</v>
      </c>
      <c r="O162" s="121">
        <f t="shared" si="137"/>
        <v>8.2219399488571501</v>
      </c>
      <c r="P162" s="226">
        <f t="shared" si="138"/>
        <v>3</v>
      </c>
      <c r="Q162" s="227">
        <f t="shared" si="139"/>
        <v>1</v>
      </c>
      <c r="R162" s="227">
        <f t="shared" si="140"/>
        <v>69</v>
      </c>
      <c r="T162">
        <v>534</v>
      </c>
      <c r="U162">
        <v>8866</v>
      </c>
      <c r="V162" t="s">
        <v>844</v>
      </c>
      <c r="W162">
        <v>839.21799999999996</v>
      </c>
      <c r="X162">
        <v>396.38600000000002</v>
      </c>
      <c r="Y162">
        <v>2.117</v>
      </c>
      <c r="Z162">
        <v>9.5960000000000001</v>
      </c>
      <c r="AA162">
        <v>62.661081000000003</v>
      </c>
      <c r="AB162">
        <v>0.56358399999999997</v>
      </c>
      <c r="AC162">
        <v>25.689972000000001</v>
      </c>
      <c r="AD162" s="1">
        <v>147</v>
      </c>
      <c r="AE162">
        <v>1</v>
      </c>
      <c r="AF162">
        <v>69</v>
      </c>
      <c r="AG162">
        <v>64</v>
      </c>
      <c r="AH162">
        <v>13.39297</v>
      </c>
      <c r="AI162">
        <v>4.5999999999999996</v>
      </c>
      <c r="AJ162">
        <v>0</v>
      </c>
      <c r="AK162">
        <v>3</v>
      </c>
      <c r="AL162">
        <v>746</v>
      </c>
      <c r="AM162" t="s">
        <v>845</v>
      </c>
      <c r="AN162" t="s">
        <v>846</v>
      </c>
      <c r="AO162">
        <v>601.29499999999996</v>
      </c>
      <c r="AR162" t="s">
        <v>118</v>
      </c>
      <c r="AS162" t="s">
        <v>120</v>
      </c>
      <c r="AT162" t="s">
        <v>242</v>
      </c>
      <c r="AU162" t="s">
        <v>844</v>
      </c>
      <c r="AV162" t="s">
        <v>226</v>
      </c>
      <c r="AW162">
        <v>3</v>
      </c>
      <c r="BB162">
        <v>0.75381522952539992</v>
      </c>
      <c r="BC162" t="s">
        <v>70</v>
      </c>
      <c r="BF162" t="s">
        <v>118</v>
      </c>
      <c r="BG162" t="s">
        <v>120</v>
      </c>
      <c r="BH162" t="s">
        <v>844</v>
      </c>
      <c r="BI162">
        <v>8866</v>
      </c>
      <c r="BJ162">
        <v>3</v>
      </c>
      <c r="BK162" t="s">
        <v>242</v>
      </c>
      <c r="BL162" t="s">
        <v>244</v>
      </c>
      <c r="BM162">
        <v>0.75381522952539992</v>
      </c>
      <c r="BN162" t="s">
        <v>70</v>
      </c>
      <c r="BO162" t="s">
        <v>201</v>
      </c>
      <c r="BP162">
        <v>801.44499999999994</v>
      </c>
    </row>
    <row r="163" spans="1:68" ht="16.5">
      <c r="A163" s="127" t="str">
        <f t="shared" si="123"/>
        <v>해성운수</v>
      </c>
      <c r="B163" s="128" t="str">
        <f t="shared" si="124"/>
        <v>홍기표</v>
      </c>
      <c r="C163" s="129" t="str">
        <f t="shared" si="125"/>
        <v>S</v>
      </c>
      <c r="D163" s="130">
        <f t="shared" si="126"/>
        <v>1.0130434782608697</v>
      </c>
      <c r="E163" s="131">
        <f t="shared" si="127"/>
        <v>8844</v>
      </c>
      <c r="F163" s="132" t="str">
        <f t="shared" si="128"/>
        <v>24</v>
      </c>
      <c r="G163" s="133" t="str">
        <f t="shared" si="129"/>
        <v>70바3864</v>
      </c>
      <c r="H163" s="134">
        <f t="shared" si="130"/>
        <v>1</v>
      </c>
      <c r="I163" s="135">
        <f t="shared" si="131"/>
        <v>497.173</v>
      </c>
      <c r="J163" s="136">
        <f t="shared" si="132"/>
        <v>6.9967683981345371E-3</v>
      </c>
      <c r="K163" s="136">
        <f t="shared" si="133"/>
        <v>0.38188801029645264</v>
      </c>
      <c r="L163" s="136">
        <f t="shared" si="134"/>
        <v>5.8329796670374294E-2</v>
      </c>
      <c r="M163" s="137">
        <f t="shared" si="135"/>
        <v>14.904999999999999</v>
      </c>
      <c r="N163" s="138">
        <f t="shared" si="136"/>
        <v>0</v>
      </c>
      <c r="O163" s="138">
        <f t="shared" si="137"/>
        <v>27.153526036208724</v>
      </c>
      <c r="P163" s="224">
        <f t="shared" si="138"/>
        <v>4</v>
      </c>
      <c r="Q163" s="225">
        <f t="shared" si="139"/>
        <v>0</v>
      </c>
      <c r="R163" s="225">
        <f t="shared" si="140"/>
        <v>135</v>
      </c>
      <c r="T163">
        <v>534</v>
      </c>
      <c r="U163">
        <v>8844</v>
      </c>
      <c r="V163" t="s">
        <v>499</v>
      </c>
      <c r="W163">
        <v>497.173</v>
      </c>
      <c r="X163">
        <v>213.381</v>
      </c>
      <c r="Y163">
        <v>2.33</v>
      </c>
      <c r="Z163">
        <v>14.904999999999999</v>
      </c>
      <c r="AA163">
        <v>29.655262</v>
      </c>
      <c r="AB163">
        <v>0.20749100000000001</v>
      </c>
      <c r="AC163">
        <v>11.324989</v>
      </c>
      <c r="AD163" s="1">
        <v>29</v>
      </c>
      <c r="AE163">
        <v>0</v>
      </c>
      <c r="AF163">
        <v>135</v>
      </c>
      <c r="AG163">
        <v>84</v>
      </c>
      <c r="AH163">
        <v>16.765084999999999</v>
      </c>
      <c r="AI163">
        <v>157.69999999999999</v>
      </c>
      <c r="AJ163">
        <v>0</v>
      </c>
      <c r="AK163">
        <v>4</v>
      </c>
      <c r="AL163">
        <v>1475</v>
      </c>
      <c r="AM163" t="s">
        <v>500</v>
      </c>
      <c r="AN163" t="s">
        <v>847</v>
      </c>
      <c r="AO163">
        <v>497.173</v>
      </c>
      <c r="AR163" t="s">
        <v>118</v>
      </c>
      <c r="AS163" t="s">
        <v>119</v>
      </c>
      <c r="AT163" t="s">
        <v>222</v>
      </c>
      <c r="AU163" t="s">
        <v>499</v>
      </c>
      <c r="AV163" t="s">
        <v>48</v>
      </c>
      <c r="AW163">
        <v>1</v>
      </c>
      <c r="BB163">
        <v>1.0130434782608697</v>
      </c>
      <c r="BC163" t="s">
        <v>71</v>
      </c>
      <c r="BF163" t="s">
        <v>118</v>
      </c>
      <c r="BG163" t="s">
        <v>119</v>
      </c>
      <c r="BH163" t="s">
        <v>499</v>
      </c>
      <c r="BI163">
        <v>8844</v>
      </c>
      <c r="BJ163">
        <v>1</v>
      </c>
      <c r="BK163" t="s">
        <v>222</v>
      </c>
      <c r="BL163" t="s">
        <v>183</v>
      </c>
      <c r="BM163">
        <v>1.0130434782608697</v>
      </c>
      <c r="BN163" t="s">
        <v>71</v>
      </c>
      <c r="BO163" t="s">
        <v>185</v>
      </c>
      <c r="BP163">
        <v>497.173</v>
      </c>
    </row>
    <row r="164" spans="1:68" ht="16.5">
      <c r="A164" s="110" t="str">
        <f t="shared" si="123"/>
        <v>해성운수</v>
      </c>
      <c r="B164" s="111" t="str">
        <f t="shared" si="124"/>
        <v>홍순관</v>
      </c>
      <c r="C164" s="112" t="str">
        <f t="shared" si="125"/>
        <v>B</v>
      </c>
      <c r="D164" s="113">
        <f t="shared" si="126"/>
        <v>0.92241184287417322</v>
      </c>
      <c r="E164" s="114">
        <f t="shared" si="127"/>
        <v>4530</v>
      </c>
      <c r="F164" s="115" t="str">
        <f t="shared" si="128"/>
        <v>564</v>
      </c>
      <c r="G164" s="116" t="str">
        <f t="shared" si="129"/>
        <v>71바5775</v>
      </c>
      <c r="H164" s="117">
        <f t="shared" si="130"/>
        <v>6</v>
      </c>
      <c r="I164" s="118">
        <f t="shared" si="131"/>
        <v>777.12899999999991</v>
      </c>
      <c r="J164" s="119">
        <f t="shared" si="132"/>
        <v>4.0911800150575011E-3</v>
      </c>
      <c r="K164" s="119">
        <f t="shared" si="133"/>
        <v>0.46357991147210914</v>
      </c>
      <c r="L164" s="119">
        <f t="shared" si="134"/>
        <v>0.34099872736701375</v>
      </c>
      <c r="M164" s="120">
        <f t="shared" si="135"/>
        <v>4.7519999999999998</v>
      </c>
      <c r="N164" s="121">
        <f t="shared" si="136"/>
        <v>7.8494046676935234</v>
      </c>
      <c r="O164" s="121">
        <f t="shared" si="137"/>
        <v>2.058860240706498</v>
      </c>
      <c r="P164" s="226">
        <f t="shared" si="138"/>
        <v>76</v>
      </c>
      <c r="Q164" s="227">
        <f t="shared" si="139"/>
        <v>61</v>
      </c>
      <c r="R164" s="227">
        <f t="shared" si="140"/>
        <v>16</v>
      </c>
      <c r="T164">
        <v>534</v>
      </c>
      <c r="U164">
        <v>4530</v>
      </c>
      <c r="V164" t="s">
        <v>501</v>
      </c>
      <c r="W164">
        <v>777.12900000000002</v>
      </c>
      <c r="X164">
        <v>205.999</v>
      </c>
      <c r="Y164">
        <v>3.7719999999999998</v>
      </c>
      <c r="Z164">
        <v>4.7519999999999998</v>
      </c>
      <c r="AA164">
        <v>88.943043000000003</v>
      </c>
      <c r="AB164">
        <v>0.36388199999999998</v>
      </c>
      <c r="AC164">
        <v>41.232208</v>
      </c>
      <c r="AD164" s="1">
        <v>265</v>
      </c>
      <c r="AE164">
        <v>61</v>
      </c>
      <c r="AF164">
        <v>16</v>
      </c>
      <c r="AG164">
        <v>98</v>
      </c>
      <c r="AH164">
        <v>8.7373779999999996</v>
      </c>
      <c r="AI164">
        <v>11.8</v>
      </c>
      <c r="AJ164">
        <v>2.7</v>
      </c>
      <c r="AK164">
        <v>76</v>
      </c>
      <c r="AL164">
        <v>28717</v>
      </c>
      <c r="AM164" t="s">
        <v>502</v>
      </c>
      <c r="AN164" t="s">
        <v>848</v>
      </c>
      <c r="AO164">
        <v>204.02600000000001</v>
      </c>
      <c r="AR164" t="s">
        <v>118</v>
      </c>
      <c r="AS164" t="s">
        <v>124</v>
      </c>
      <c r="AT164" t="s">
        <v>262</v>
      </c>
      <c r="AU164" t="s">
        <v>501</v>
      </c>
      <c r="AV164" t="s">
        <v>203</v>
      </c>
      <c r="AW164">
        <v>6</v>
      </c>
      <c r="BB164">
        <v>0.92241184287417322</v>
      </c>
      <c r="BC164" t="s">
        <v>68</v>
      </c>
      <c r="BF164" t="s">
        <v>118</v>
      </c>
      <c r="BG164" t="s">
        <v>124</v>
      </c>
      <c r="BH164" t="s">
        <v>501</v>
      </c>
      <c r="BI164">
        <v>4530</v>
      </c>
      <c r="BJ164">
        <v>6</v>
      </c>
      <c r="BK164" t="s">
        <v>262</v>
      </c>
      <c r="BL164" t="s">
        <v>264</v>
      </c>
      <c r="BM164">
        <v>0.92241184287417322</v>
      </c>
      <c r="BN164" t="s">
        <v>68</v>
      </c>
      <c r="BO164" t="s">
        <v>184</v>
      </c>
      <c r="BP164">
        <v>777.12899999999991</v>
      </c>
    </row>
    <row r="165" spans="1:68" ht="16.5">
      <c r="A165" s="127" t="str">
        <f t="shared" si="123"/>
        <v>해성운수</v>
      </c>
      <c r="B165" s="128" t="str">
        <f t="shared" si="124"/>
        <v>홍순욱</v>
      </c>
      <c r="C165" s="129" t="str">
        <f t="shared" si="125"/>
        <v>S</v>
      </c>
      <c r="D165" s="130">
        <f t="shared" si="126"/>
        <v>1.0024024731798773</v>
      </c>
      <c r="E165" s="131">
        <f t="shared" si="127"/>
        <v>1289</v>
      </c>
      <c r="F165" s="132" t="str">
        <f t="shared" si="128"/>
        <v>564</v>
      </c>
      <c r="G165" s="133" t="str">
        <f t="shared" si="129"/>
        <v>71바5772</v>
      </c>
      <c r="H165" s="134">
        <f t="shared" si="130"/>
        <v>4</v>
      </c>
      <c r="I165" s="135">
        <f t="shared" si="131"/>
        <v>1415.3959999999997</v>
      </c>
      <c r="J165" s="136">
        <f t="shared" si="132"/>
        <v>3.8094708518565917E-2</v>
      </c>
      <c r="K165" s="136">
        <f t="shared" si="133"/>
        <v>0.42045406658242163</v>
      </c>
      <c r="L165" s="136">
        <f t="shared" si="134"/>
        <v>0.36244273687363826</v>
      </c>
      <c r="M165" s="137">
        <f t="shared" si="135"/>
        <v>4.6340000000000003</v>
      </c>
      <c r="N165" s="138">
        <f t="shared" si="136"/>
        <v>0.14130321125677903</v>
      </c>
      <c r="O165" s="138">
        <f t="shared" si="137"/>
        <v>1.9782449575949064</v>
      </c>
      <c r="P165" s="224">
        <f t="shared" si="138"/>
        <v>41</v>
      </c>
      <c r="Q165" s="225">
        <f t="shared" si="139"/>
        <v>2</v>
      </c>
      <c r="R165" s="225">
        <f t="shared" si="140"/>
        <v>28</v>
      </c>
      <c r="T165">
        <v>534</v>
      </c>
      <c r="U165">
        <v>1289</v>
      </c>
      <c r="V165" t="s">
        <v>503</v>
      </c>
      <c r="W165">
        <v>1415.396</v>
      </c>
      <c r="X165">
        <v>342.36900000000003</v>
      </c>
      <c r="Y165">
        <v>4.1340000000000003</v>
      </c>
      <c r="Z165">
        <v>4.6340000000000003</v>
      </c>
      <c r="AA165">
        <v>144.30214100000001</v>
      </c>
      <c r="AB165">
        <v>5.4971480000000001</v>
      </c>
      <c r="AC165">
        <v>60.672421999999997</v>
      </c>
      <c r="AD165" s="1">
        <v>513</v>
      </c>
      <c r="AE165">
        <v>2</v>
      </c>
      <c r="AF165">
        <v>28</v>
      </c>
      <c r="AG165">
        <v>76</v>
      </c>
      <c r="AH165">
        <v>9.8085579999999997</v>
      </c>
      <c r="AI165">
        <v>33.200000000000003</v>
      </c>
      <c r="AJ165">
        <v>0</v>
      </c>
      <c r="AK165">
        <v>41</v>
      </c>
      <c r="AL165">
        <v>5136</v>
      </c>
      <c r="AM165" t="s">
        <v>504</v>
      </c>
      <c r="AN165" t="s">
        <v>849</v>
      </c>
      <c r="AO165">
        <v>1033.1859999999999</v>
      </c>
      <c r="AR165" t="s">
        <v>118</v>
      </c>
      <c r="AS165" t="s">
        <v>124</v>
      </c>
      <c r="AT165" t="s">
        <v>260</v>
      </c>
      <c r="AU165" t="s">
        <v>503</v>
      </c>
      <c r="AV165" t="s">
        <v>203</v>
      </c>
      <c r="AW165">
        <v>4</v>
      </c>
      <c r="BB165">
        <v>1.0024024731798773</v>
      </c>
      <c r="BC165" t="s">
        <v>71</v>
      </c>
      <c r="BF165" t="s">
        <v>118</v>
      </c>
      <c r="BG165" t="s">
        <v>124</v>
      </c>
      <c r="BH165" t="s">
        <v>503</v>
      </c>
      <c r="BI165">
        <v>1289</v>
      </c>
      <c r="BJ165">
        <v>4</v>
      </c>
      <c r="BK165" t="s">
        <v>260</v>
      </c>
      <c r="BL165" t="s">
        <v>259</v>
      </c>
      <c r="BM165">
        <v>1.0024024731798773</v>
      </c>
      <c r="BN165" t="s">
        <v>71</v>
      </c>
      <c r="BO165" t="s">
        <v>185</v>
      </c>
      <c r="BP165">
        <v>1415.3959999999997</v>
      </c>
    </row>
    <row r="166" spans="1:68" ht="16.5">
      <c r="A166" s="110" t="str">
        <f t="shared" si="123"/>
        <v>해성운수</v>
      </c>
      <c r="B166" s="111" t="str">
        <f t="shared" si="124"/>
        <v>홍향기</v>
      </c>
      <c r="C166" s="112" t="str">
        <f t="shared" si="125"/>
        <v>C</v>
      </c>
      <c r="D166" s="113">
        <f t="shared" si="126"/>
        <v>0.85793337718311546</v>
      </c>
      <c r="E166" s="114">
        <f t="shared" si="127"/>
        <v>5824</v>
      </c>
      <c r="F166" s="115" t="str">
        <f t="shared" si="128"/>
        <v>593</v>
      </c>
      <c r="G166" s="116" t="str">
        <f t="shared" si="129"/>
        <v>70바3808</v>
      </c>
      <c r="H166" s="117">
        <f t="shared" si="130"/>
        <v>2</v>
      </c>
      <c r="I166" s="118">
        <f t="shared" si="131"/>
        <v>1783.2289999999998</v>
      </c>
      <c r="J166" s="119">
        <f t="shared" si="132"/>
        <v>2.1534217720898554E-2</v>
      </c>
      <c r="K166" s="119">
        <f t="shared" si="133"/>
        <v>0.41608679752777089</v>
      </c>
      <c r="L166" s="119">
        <f t="shared" si="134"/>
        <v>0.25459433421058092</v>
      </c>
      <c r="M166" s="120">
        <f t="shared" si="135"/>
        <v>6.0670000000000002</v>
      </c>
      <c r="N166" s="121">
        <f t="shared" si="136"/>
        <v>0</v>
      </c>
      <c r="O166" s="121">
        <f t="shared" si="137"/>
        <v>1.2897950852077888</v>
      </c>
      <c r="P166" s="226">
        <f t="shared" si="138"/>
        <v>36</v>
      </c>
      <c r="Q166" s="227">
        <f t="shared" si="139"/>
        <v>0</v>
      </c>
      <c r="R166" s="227">
        <f t="shared" si="140"/>
        <v>23</v>
      </c>
      <c r="T166">
        <v>534</v>
      </c>
      <c r="U166">
        <v>5824</v>
      </c>
      <c r="V166" t="s">
        <v>594</v>
      </c>
      <c r="W166">
        <v>1783.229</v>
      </c>
      <c r="X166">
        <v>904.35299999999995</v>
      </c>
      <c r="Y166">
        <v>1.972</v>
      </c>
      <c r="Z166">
        <v>6.0670000000000002</v>
      </c>
      <c r="AA166">
        <v>164.91465099999999</v>
      </c>
      <c r="AB166">
        <v>3.5513080000000001</v>
      </c>
      <c r="AC166">
        <v>68.618808999999999</v>
      </c>
      <c r="AD166" s="1">
        <v>454</v>
      </c>
      <c r="AE166">
        <v>0</v>
      </c>
      <c r="AF166">
        <v>23</v>
      </c>
      <c r="AG166">
        <v>56</v>
      </c>
      <c r="AH166">
        <v>10.813041</v>
      </c>
      <c r="AI166">
        <v>0</v>
      </c>
      <c r="AJ166">
        <v>0</v>
      </c>
      <c r="AK166">
        <v>36</v>
      </c>
      <c r="AL166">
        <v>8216</v>
      </c>
      <c r="AM166" t="s">
        <v>595</v>
      </c>
      <c r="AN166" t="s">
        <v>850</v>
      </c>
      <c r="AO166">
        <v>1707.7349999999999</v>
      </c>
      <c r="AR166" t="s">
        <v>118</v>
      </c>
      <c r="AS166" t="s">
        <v>128</v>
      </c>
      <c r="AT166" t="s">
        <v>273</v>
      </c>
      <c r="AU166" t="s">
        <v>594</v>
      </c>
      <c r="AV166" t="s">
        <v>226</v>
      </c>
      <c r="AW166">
        <v>2</v>
      </c>
      <c r="BB166">
        <v>0.85793337718311546</v>
      </c>
      <c r="BC166" t="s">
        <v>69</v>
      </c>
      <c r="BF166" t="s">
        <v>118</v>
      </c>
      <c r="BG166" t="s">
        <v>128</v>
      </c>
      <c r="BH166" t="s">
        <v>594</v>
      </c>
      <c r="BI166">
        <v>5824</v>
      </c>
      <c r="BJ166">
        <v>2</v>
      </c>
      <c r="BK166" t="s">
        <v>273</v>
      </c>
      <c r="BL166" t="s">
        <v>274</v>
      </c>
      <c r="BM166">
        <v>0.85793337718311546</v>
      </c>
      <c r="BN166" t="s">
        <v>69</v>
      </c>
      <c r="BO166" t="s">
        <v>186</v>
      </c>
      <c r="BP166">
        <v>1783.2289999999998</v>
      </c>
    </row>
    <row r="167" spans="1:68" ht="16.5">
      <c r="A167" s="127" t="str">
        <f t="shared" si="123"/>
        <v>해성운수</v>
      </c>
      <c r="B167" s="128" t="str">
        <f t="shared" si="124"/>
        <v>황광수</v>
      </c>
      <c r="C167" s="129" t="str">
        <f t="shared" si="125"/>
        <v>D</v>
      </c>
      <c r="D167" s="130">
        <f t="shared" si="126"/>
        <v>0.82958333333333345</v>
      </c>
      <c r="E167" s="131">
        <f t="shared" si="127"/>
        <v>1649</v>
      </c>
      <c r="F167" s="132" t="str">
        <f t="shared" si="128"/>
        <v>24</v>
      </c>
      <c r="G167" s="133" t="str">
        <f t="shared" si="129"/>
        <v>70바3879</v>
      </c>
      <c r="H167" s="134">
        <f t="shared" si="130"/>
        <v>1</v>
      </c>
      <c r="I167" s="135">
        <f t="shared" si="131"/>
        <v>1771.2180000000001</v>
      </c>
      <c r="J167" s="136">
        <f t="shared" si="132"/>
        <v>1.0671394091450475E-2</v>
      </c>
      <c r="K167" s="136">
        <f t="shared" si="133"/>
        <v>0.39470112208879798</v>
      </c>
      <c r="L167" s="136">
        <f t="shared" si="134"/>
        <v>0.21171871559570871</v>
      </c>
      <c r="M167" s="137">
        <f t="shared" si="135"/>
        <v>15.513</v>
      </c>
      <c r="N167" s="138">
        <f t="shared" si="136"/>
        <v>0.33874994495313393</v>
      </c>
      <c r="O167" s="138">
        <f t="shared" si="137"/>
        <v>23.091454580971963</v>
      </c>
      <c r="P167" s="224">
        <f t="shared" si="138"/>
        <v>9</v>
      </c>
      <c r="Q167" s="225">
        <f t="shared" si="139"/>
        <v>6</v>
      </c>
      <c r="R167" s="225">
        <f t="shared" si="140"/>
        <v>409</v>
      </c>
      <c r="T167">
        <v>534</v>
      </c>
      <c r="U167">
        <v>1649</v>
      </c>
      <c r="V167" t="s">
        <v>505</v>
      </c>
      <c r="W167">
        <v>1771.2180000000001</v>
      </c>
      <c r="X167">
        <v>889.40499999999997</v>
      </c>
      <c r="Y167">
        <v>1.9910000000000001</v>
      </c>
      <c r="Z167">
        <v>15.513</v>
      </c>
      <c r="AA167">
        <v>119.579128</v>
      </c>
      <c r="AB167">
        <v>1.276076</v>
      </c>
      <c r="AC167">
        <v>47.198016000000003</v>
      </c>
      <c r="AD167" s="1">
        <v>375</v>
      </c>
      <c r="AE167">
        <v>6</v>
      </c>
      <c r="AF167">
        <v>409</v>
      </c>
      <c r="AG167">
        <v>70</v>
      </c>
      <c r="AH167">
        <v>14.812099</v>
      </c>
      <c r="AI167">
        <v>98.3</v>
      </c>
      <c r="AJ167">
        <v>0</v>
      </c>
      <c r="AK167">
        <v>9</v>
      </c>
      <c r="AL167">
        <v>9693</v>
      </c>
      <c r="AM167" t="s">
        <v>506</v>
      </c>
      <c r="AN167" t="s">
        <v>851</v>
      </c>
      <c r="AO167">
        <v>1771.2180000000001</v>
      </c>
      <c r="AR167" t="s">
        <v>118</v>
      </c>
      <c r="AS167" t="s">
        <v>119</v>
      </c>
      <c r="AT167" t="s">
        <v>233</v>
      </c>
      <c r="AU167" t="s">
        <v>505</v>
      </c>
      <c r="AV167" t="s">
        <v>48</v>
      </c>
      <c r="AW167">
        <v>1</v>
      </c>
      <c r="BB167">
        <v>0.82958333333333345</v>
      </c>
      <c r="BC167" t="s">
        <v>67</v>
      </c>
      <c r="BF167" t="s">
        <v>118</v>
      </c>
      <c r="BG167" t="s">
        <v>119</v>
      </c>
      <c r="BH167" t="s">
        <v>505</v>
      </c>
      <c r="BI167">
        <v>1649</v>
      </c>
      <c r="BJ167">
        <v>1</v>
      </c>
      <c r="BK167" t="s">
        <v>233</v>
      </c>
      <c r="BL167" t="s">
        <v>183</v>
      </c>
      <c r="BM167">
        <v>0.82958333333333345</v>
      </c>
      <c r="BN167" t="s">
        <v>67</v>
      </c>
      <c r="BO167" t="s">
        <v>188</v>
      </c>
      <c r="BP167">
        <v>1771.2180000000001</v>
      </c>
    </row>
    <row r="168" spans="1:68" ht="16.5">
      <c r="A168" s="110" t="str">
        <f t="shared" si="123"/>
        <v>해성운수</v>
      </c>
      <c r="B168" s="111" t="str">
        <f t="shared" si="124"/>
        <v>황영생</v>
      </c>
      <c r="C168" s="112" t="str">
        <f t="shared" si="125"/>
        <v>B</v>
      </c>
      <c r="D168" s="113">
        <f t="shared" si="126"/>
        <v>0.93522518424803291</v>
      </c>
      <c r="E168" s="114">
        <f t="shared" si="127"/>
        <v>524</v>
      </c>
      <c r="F168" s="115" t="str">
        <f t="shared" si="128"/>
        <v>24</v>
      </c>
      <c r="G168" s="116" t="str">
        <f t="shared" si="129"/>
        <v>70바3873</v>
      </c>
      <c r="H168" s="117">
        <f t="shared" si="130"/>
        <v>2</v>
      </c>
      <c r="I168" s="118">
        <f t="shared" si="131"/>
        <v>1764.605</v>
      </c>
      <c r="J168" s="119">
        <f t="shared" si="132"/>
        <v>3.9175818953276313E-3</v>
      </c>
      <c r="K168" s="119">
        <f t="shared" si="133"/>
        <v>0.40374237627703347</v>
      </c>
      <c r="L168" s="119">
        <f t="shared" si="134"/>
        <v>0.21704574111486707</v>
      </c>
      <c r="M168" s="120">
        <f t="shared" si="135"/>
        <v>10.646000000000001</v>
      </c>
      <c r="N168" s="121">
        <f t="shared" si="136"/>
        <v>0.11333981259261988</v>
      </c>
      <c r="O168" s="121">
        <f t="shared" si="137"/>
        <v>3.2868545651859766</v>
      </c>
      <c r="P168" s="226">
        <f t="shared" si="138"/>
        <v>40</v>
      </c>
      <c r="Q168" s="227">
        <f t="shared" si="139"/>
        <v>2</v>
      </c>
      <c r="R168" s="227">
        <f t="shared" si="140"/>
        <v>58</v>
      </c>
      <c r="T168">
        <v>534</v>
      </c>
      <c r="U168">
        <v>524</v>
      </c>
      <c r="V168" t="s">
        <v>507</v>
      </c>
      <c r="W168">
        <v>1764.605</v>
      </c>
      <c r="X168">
        <v>782.19799999999998</v>
      </c>
      <c r="Y168">
        <v>2.2559999999999998</v>
      </c>
      <c r="Z168">
        <v>10.646000000000001</v>
      </c>
      <c r="AA168">
        <v>120.536089</v>
      </c>
      <c r="AB168">
        <v>0.47221000000000002</v>
      </c>
      <c r="AC168">
        <v>48.665526999999997</v>
      </c>
      <c r="AD168" s="1">
        <v>383</v>
      </c>
      <c r="AE168">
        <v>2</v>
      </c>
      <c r="AF168">
        <v>58</v>
      </c>
      <c r="AG168">
        <v>68</v>
      </c>
      <c r="AH168">
        <v>14.63964</v>
      </c>
      <c r="AI168">
        <v>126.8</v>
      </c>
      <c r="AJ168">
        <v>0</v>
      </c>
      <c r="AK168">
        <v>40</v>
      </c>
      <c r="AL168">
        <v>20668</v>
      </c>
      <c r="AM168" t="s">
        <v>508</v>
      </c>
      <c r="AN168" t="s">
        <v>852</v>
      </c>
      <c r="AO168">
        <v>1652.883</v>
      </c>
      <c r="AR168" t="s">
        <v>118</v>
      </c>
      <c r="AS168" t="s">
        <v>119</v>
      </c>
      <c r="AT168" t="s">
        <v>224</v>
      </c>
      <c r="AU168" t="s">
        <v>507</v>
      </c>
      <c r="AV168" t="s">
        <v>48</v>
      </c>
      <c r="AW168">
        <v>2</v>
      </c>
      <c r="BB168">
        <v>0.93522518424803291</v>
      </c>
      <c r="BC168" t="s">
        <v>68</v>
      </c>
      <c r="BF168" t="s">
        <v>118</v>
      </c>
      <c r="BG168" t="s">
        <v>119</v>
      </c>
      <c r="BH168" t="s">
        <v>507</v>
      </c>
      <c r="BI168">
        <v>524</v>
      </c>
      <c r="BJ168">
        <v>2</v>
      </c>
      <c r="BK168" t="s">
        <v>224</v>
      </c>
      <c r="BL168" t="s">
        <v>215</v>
      </c>
      <c r="BM168">
        <v>0.93522518424803291</v>
      </c>
      <c r="BN168" t="s">
        <v>68</v>
      </c>
      <c r="BO168" t="s">
        <v>184</v>
      </c>
      <c r="BP168">
        <v>1764.605</v>
      </c>
    </row>
  </sheetData>
  <sortState xmlns:xlrd2="http://schemas.microsoft.com/office/spreadsheetml/2017/richdata2" ref="T4:AN109">
    <sortCondition ref="AB4:AB109"/>
    <sortCondition descending="1" ref="AD4:AD109"/>
  </sortState>
  <phoneticPr fontId="3" type="noConversion"/>
  <conditionalFormatting sqref="C5:D168">
    <cfRule type="containsText" dxfId="33" priority="1" operator="containsText" text="F">
      <formula>NOT(ISERROR(SEARCH("F",C5)))</formula>
    </cfRule>
    <cfRule type="containsText" dxfId="32" priority="2" operator="containsText" text="D">
      <formula>NOT(ISERROR(SEARCH("D",C5)))</formula>
    </cfRule>
    <cfRule type="containsText" dxfId="31" priority="3" operator="containsText" text="C">
      <formula>NOT(ISERROR(SEARCH("C",C5)))</formula>
    </cfRule>
    <cfRule type="containsText" dxfId="30" priority="4" operator="containsText" text="B">
      <formula>NOT(ISERROR(SEARCH("B",C5)))</formula>
    </cfRule>
    <cfRule type="containsText" dxfId="29" priority="5" operator="containsText" text="A">
      <formula>NOT(ISERROR(SEARCH("A",C5)))</formula>
    </cfRule>
    <cfRule type="containsText" dxfId="28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71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76" t="s">
        <v>853</v>
      </c>
      <c r="B2" s="277"/>
      <c r="C2" s="278"/>
      <c r="D2" s="279"/>
      <c r="E2" s="276"/>
      <c r="F2" s="280"/>
      <c r="G2" s="276"/>
      <c r="H2" s="276"/>
      <c r="I2" s="276"/>
      <c r="J2" s="276"/>
      <c r="K2" s="281"/>
      <c r="L2" s="281"/>
      <c r="M2" s="281"/>
      <c r="N2" s="281"/>
      <c r="O2" s="281"/>
      <c r="P2" s="281"/>
      <c r="Q2" s="281"/>
      <c r="R2" s="281"/>
    </row>
    <row r="3" spans="1:18" ht="16.5">
      <c r="A3" s="281"/>
      <c r="B3" s="281"/>
      <c r="C3" s="281"/>
      <c r="D3" s="281"/>
      <c r="E3" s="281"/>
      <c r="F3" s="281"/>
      <c r="G3" s="281"/>
      <c r="H3" s="281"/>
      <c r="I3" s="281"/>
      <c r="J3" s="281"/>
      <c r="K3" s="281"/>
      <c r="L3" s="281"/>
      <c r="M3" s="281"/>
      <c r="N3" s="281"/>
      <c r="O3" s="281"/>
      <c r="P3" s="281"/>
      <c r="Q3" s="281"/>
      <c r="R3" s="281"/>
    </row>
    <row r="4" spans="1:18" ht="26.25">
      <c r="A4" s="282" t="s">
        <v>854</v>
      </c>
      <c r="B4" s="283"/>
      <c r="C4" s="284"/>
      <c r="D4" s="285"/>
      <c r="E4" s="286"/>
      <c r="F4" s="287"/>
      <c r="G4" s="281"/>
      <c r="H4" s="286"/>
      <c r="I4" s="281"/>
      <c r="J4" s="281"/>
      <c r="K4" s="281"/>
      <c r="L4" s="281"/>
      <c r="M4" s="281"/>
      <c r="N4" s="281"/>
      <c r="O4" s="281"/>
      <c r="P4" s="281"/>
      <c r="Q4" s="281"/>
      <c r="R4" s="281"/>
    </row>
    <row r="5" spans="1:18" ht="26.25">
      <c r="A5" s="288" t="s">
        <v>855</v>
      </c>
      <c r="B5" s="281"/>
      <c r="C5" s="281"/>
      <c r="D5" s="281"/>
      <c r="E5" s="281"/>
      <c r="F5" s="281"/>
      <c r="G5" s="281"/>
      <c r="H5" s="281"/>
      <c r="I5" s="281"/>
      <c r="J5" s="281"/>
      <c r="K5" s="281"/>
      <c r="L5" s="281"/>
      <c r="M5" s="281"/>
      <c r="N5" s="281"/>
      <c r="O5" s="281"/>
      <c r="P5" s="281"/>
      <c r="Q5" s="281"/>
      <c r="R5" s="281"/>
    </row>
    <row r="6" spans="1:18" ht="17.25">
      <c r="A6" s="289" t="s">
        <v>856</v>
      </c>
      <c r="B6" s="281"/>
      <c r="C6" s="281"/>
      <c r="D6" s="281"/>
      <c r="E6" s="281"/>
      <c r="F6" s="281"/>
      <c r="G6" s="281"/>
      <c r="H6" s="281"/>
      <c r="I6" s="281"/>
      <c r="J6" s="281"/>
      <c r="K6" s="281"/>
      <c r="L6" s="281"/>
      <c r="M6" s="281"/>
      <c r="N6" s="281"/>
      <c r="O6" s="281"/>
      <c r="P6" s="281"/>
      <c r="Q6" s="281"/>
      <c r="R6" s="281"/>
    </row>
    <row r="7" spans="1:18" ht="17.25">
      <c r="A7" s="289"/>
      <c r="B7" s="281"/>
      <c r="C7" s="281"/>
      <c r="D7" s="281"/>
      <c r="E7" s="281"/>
      <c r="F7" s="281"/>
      <c r="G7" s="281"/>
      <c r="H7" s="281"/>
      <c r="I7" s="281"/>
      <c r="J7" s="281"/>
      <c r="K7" s="281"/>
      <c r="L7" s="281"/>
      <c r="M7" s="281"/>
      <c r="N7" s="281"/>
      <c r="O7" s="281"/>
      <c r="P7" s="281"/>
      <c r="Q7" s="281"/>
      <c r="R7" s="281"/>
    </row>
    <row r="8" spans="1:18" ht="17.25">
      <c r="A8" s="290" t="s">
        <v>208</v>
      </c>
      <c r="B8" s="291"/>
      <c r="C8" s="291"/>
      <c r="D8" s="291"/>
      <c r="E8" s="291"/>
      <c r="F8" s="291"/>
      <c r="G8" s="291"/>
      <c r="H8" s="291"/>
      <c r="I8" s="291"/>
      <c r="J8" s="291"/>
      <c r="K8" s="291"/>
      <c r="L8" s="291"/>
      <c r="M8" s="291"/>
      <c r="N8" s="291"/>
      <c r="O8" s="291"/>
      <c r="P8" s="291"/>
      <c r="Q8" s="291"/>
      <c r="R8" s="291"/>
    </row>
    <row r="9" spans="1:18" ht="16.5">
      <c r="A9" s="291"/>
      <c r="B9" s="291"/>
      <c r="C9" s="291"/>
      <c r="D9" s="291"/>
      <c r="E9" s="291"/>
      <c r="F9" s="291"/>
      <c r="G9" s="291"/>
      <c r="H9" s="291"/>
      <c r="I9" s="291"/>
      <c r="J9" s="291"/>
      <c r="K9" s="291"/>
      <c r="L9" s="291"/>
      <c r="M9" s="291"/>
      <c r="N9" s="291"/>
      <c r="O9" s="291"/>
      <c r="P9" s="291"/>
      <c r="Q9" s="291"/>
      <c r="R9" s="291"/>
    </row>
    <row r="10" spans="1:18" ht="16.5">
      <c r="A10" s="291" t="s">
        <v>857</v>
      </c>
      <c r="B10" s="291"/>
      <c r="C10" s="291"/>
      <c r="D10" s="291"/>
      <c r="E10" s="291"/>
      <c r="F10" s="291"/>
      <c r="G10" s="291"/>
      <c r="H10" s="291"/>
      <c r="I10" s="291"/>
      <c r="J10" s="291"/>
      <c r="K10" s="291"/>
      <c r="L10" s="291"/>
      <c r="M10" s="291"/>
      <c r="N10" s="291"/>
      <c r="O10" s="291"/>
      <c r="P10" s="291"/>
      <c r="Q10" s="291"/>
      <c r="R10" s="291"/>
    </row>
    <row r="11" spans="1:18" ht="16.5">
      <c r="A11" s="291"/>
      <c r="B11" s="291"/>
      <c r="C11" s="291"/>
      <c r="D11" s="291"/>
      <c r="E11" s="291"/>
      <c r="F11" s="291"/>
      <c r="G11" s="291"/>
      <c r="H11" s="291"/>
      <c r="I11" s="291"/>
      <c r="J11" s="291"/>
      <c r="K11" s="291"/>
      <c r="L11" s="291"/>
      <c r="M11" s="291"/>
      <c r="N11" s="291"/>
      <c r="O11" s="291"/>
      <c r="P11" s="291"/>
      <c r="Q11" s="291"/>
      <c r="R11" s="291"/>
    </row>
    <row r="12" spans="1:18" ht="16.5">
      <c r="A12" s="281"/>
      <c r="B12" s="281"/>
      <c r="C12" s="281"/>
      <c r="D12" s="281"/>
      <c r="E12" s="281"/>
      <c r="F12" s="281"/>
      <c r="G12" s="281"/>
      <c r="H12" s="281"/>
      <c r="I12" s="281"/>
      <c r="J12" s="281"/>
      <c r="K12" s="281"/>
      <c r="L12" s="281"/>
      <c r="M12" s="281"/>
      <c r="N12" s="281"/>
      <c r="O12" s="281"/>
      <c r="P12" s="281"/>
      <c r="Q12" s="281"/>
      <c r="R12" s="281"/>
    </row>
    <row r="13" spans="1:18" ht="37.5" customHeight="1">
      <c r="A13" s="241" t="s">
        <v>0</v>
      </c>
      <c r="B13" s="242" t="s">
        <v>74</v>
      </c>
      <c r="C13" s="243" t="s">
        <v>65</v>
      </c>
      <c r="D13" s="243" t="s">
        <v>167</v>
      </c>
      <c r="E13" s="244" t="s">
        <v>153</v>
      </c>
      <c r="F13" s="242" t="s">
        <v>158</v>
      </c>
      <c r="G13" s="244" t="s">
        <v>156</v>
      </c>
      <c r="H13" s="244" t="s">
        <v>160</v>
      </c>
      <c r="I13" s="245" t="s">
        <v>162</v>
      </c>
      <c r="J13" s="244" t="s">
        <v>11</v>
      </c>
      <c r="K13" s="244" t="s">
        <v>12</v>
      </c>
      <c r="L13" s="244" t="s">
        <v>13</v>
      </c>
      <c r="M13" s="244" t="s">
        <v>106</v>
      </c>
      <c r="N13" s="244" t="s">
        <v>6</v>
      </c>
      <c r="O13" s="244" t="s">
        <v>7</v>
      </c>
      <c r="P13" s="244" t="s">
        <v>189</v>
      </c>
      <c r="Q13" s="246" t="s">
        <v>191</v>
      </c>
      <c r="R13" s="246" t="s">
        <v>192</v>
      </c>
    </row>
    <row r="14" spans="1:18" ht="16.5">
      <c r="A14" s="247" t="s">
        <v>118</v>
      </c>
      <c r="B14" s="248" t="s">
        <v>281</v>
      </c>
      <c r="C14" s="249" t="s">
        <v>67</v>
      </c>
      <c r="D14" s="250">
        <v>0.83859684867424911</v>
      </c>
      <c r="E14" s="251">
        <v>8190</v>
      </c>
      <c r="F14" s="252" t="s">
        <v>120</v>
      </c>
      <c r="G14" s="292" t="s">
        <v>246</v>
      </c>
      <c r="H14" s="253">
        <v>4</v>
      </c>
      <c r="I14" s="254">
        <v>1653.8040000000001</v>
      </c>
      <c r="J14" s="255">
        <v>2.0618043720571828E-3</v>
      </c>
      <c r="K14" s="255">
        <v>0.36221776718010712</v>
      </c>
      <c r="L14" s="255">
        <v>0.16507397490875581</v>
      </c>
      <c r="M14" s="256">
        <v>8.1140000000000008</v>
      </c>
      <c r="N14" s="257">
        <v>0</v>
      </c>
      <c r="O14" s="257">
        <v>0.54419991728161254</v>
      </c>
      <c r="P14" s="258">
        <v>0</v>
      </c>
      <c r="Q14" s="259">
        <v>0</v>
      </c>
      <c r="R14" s="259">
        <v>9</v>
      </c>
    </row>
    <row r="15" spans="1:18" ht="16.5">
      <c r="A15" s="247" t="s">
        <v>118</v>
      </c>
      <c r="B15" s="248" t="s">
        <v>285</v>
      </c>
      <c r="C15" s="249" t="s">
        <v>67</v>
      </c>
      <c r="D15" s="250">
        <v>0.82077600347092017</v>
      </c>
      <c r="E15" s="251">
        <v>5980</v>
      </c>
      <c r="F15" s="252" t="s">
        <v>120</v>
      </c>
      <c r="G15" s="292" t="s">
        <v>246</v>
      </c>
      <c r="H15" s="253">
        <v>3</v>
      </c>
      <c r="I15" s="254">
        <v>1664.0450000000001</v>
      </c>
      <c r="J15" s="255">
        <v>4.4171490061672364E-3</v>
      </c>
      <c r="K15" s="255">
        <v>0.36668965781522189</v>
      </c>
      <c r="L15" s="255">
        <v>4.8075622954908068E-2</v>
      </c>
      <c r="M15" s="256">
        <v>8.2889999999999997</v>
      </c>
      <c r="N15" s="257">
        <v>0</v>
      </c>
      <c r="O15" s="257">
        <v>1.1417960451790665</v>
      </c>
      <c r="P15" s="258">
        <v>0</v>
      </c>
      <c r="Q15" s="259">
        <v>0</v>
      </c>
      <c r="R15" s="259">
        <v>19</v>
      </c>
    </row>
    <row r="16" spans="1:18" ht="16.5">
      <c r="A16" s="247" t="s">
        <v>118</v>
      </c>
      <c r="B16" s="248" t="s">
        <v>289</v>
      </c>
      <c r="C16" s="249" t="s">
        <v>67</v>
      </c>
      <c r="D16" s="250">
        <v>0.81895898571278014</v>
      </c>
      <c r="E16" s="251">
        <v>5470</v>
      </c>
      <c r="F16" s="252" t="s">
        <v>127</v>
      </c>
      <c r="G16" s="292" t="s">
        <v>266</v>
      </c>
      <c r="H16" s="253">
        <v>3</v>
      </c>
      <c r="I16" s="254">
        <v>1171.6460000000002</v>
      </c>
      <c r="J16" s="255">
        <v>3.1652346071801905E-3</v>
      </c>
      <c r="K16" s="255">
        <v>0.44489132720455488</v>
      </c>
      <c r="L16" s="255">
        <v>0.55562857723237224</v>
      </c>
      <c r="M16" s="256">
        <v>4.742</v>
      </c>
      <c r="N16" s="257">
        <v>0</v>
      </c>
      <c r="O16" s="257">
        <v>0.76815010677286477</v>
      </c>
      <c r="P16" s="258">
        <v>20</v>
      </c>
      <c r="Q16" s="259">
        <v>0</v>
      </c>
      <c r="R16" s="259">
        <v>9</v>
      </c>
    </row>
    <row r="17" spans="1:18" ht="16.5">
      <c r="A17" s="247" t="s">
        <v>118</v>
      </c>
      <c r="B17" s="248" t="s">
        <v>293</v>
      </c>
      <c r="C17" s="249" t="s">
        <v>67</v>
      </c>
      <c r="D17" s="250">
        <v>0.83214967891325575</v>
      </c>
      <c r="E17" s="251">
        <v>6808</v>
      </c>
      <c r="F17" s="252" t="s">
        <v>119</v>
      </c>
      <c r="G17" s="292" t="s">
        <v>214</v>
      </c>
      <c r="H17" s="253">
        <v>11</v>
      </c>
      <c r="I17" s="254">
        <v>1841.481</v>
      </c>
      <c r="J17" s="255">
        <v>1.714467032087065E-2</v>
      </c>
      <c r="K17" s="255">
        <v>0.46968100839926014</v>
      </c>
      <c r="L17" s="255">
        <v>0.22803593194756258</v>
      </c>
      <c r="M17" s="256">
        <v>18.936</v>
      </c>
      <c r="N17" s="257">
        <v>0.81456175762877814</v>
      </c>
      <c r="O17" s="257">
        <v>12.924379887709947</v>
      </c>
      <c r="P17" s="258">
        <v>53</v>
      </c>
      <c r="Q17" s="259">
        <v>15</v>
      </c>
      <c r="R17" s="259">
        <v>238</v>
      </c>
    </row>
    <row r="18" spans="1:18" ht="16.5">
      <c r="A18" s="247" t="s">
        <v>118</v>
      </c>
      <c r="B18" s="248" t="s">
        <v>299</v>
      </c>
      <c r="C18" s="249" t="s">
        <v>67</v>
      </c>
      <c r="D18" s="250">
        <v>0.82285714285714284</v>
      </c>
      <c r="E18" s="251">
        <v>9130</v>
      </c>
      <c r="F18" s="252" t="s">
        <v>121</v>
      </c>
      <c r="G18" s="292" t="s">
        <v>248</v>
      </c>
      <c r="H18" s="253">
        <v>1</v>
      </c>
      <c r="I18" s="254">
        <v>2615.194</v>
      </c>
      <c r="J18" s="255">
        <v>3.9589264967245637E-2</v>
      </c>
      <c r="K18" s="255">
        <v>0.47994176490545931</v>
      </c>
      <c r="L18" s="255">
        <v>0.24357657596338933</v>
      </c>
      <c r="M18" s="256">
        <v>10.023</v>
      </c>
      <c r="N18" s="257">
        <v>0.38238080998962221</v>
      </c>
      <c r="O18" s="257">
        <v>2.9825703179190532</v>
      </c>
      <c r="P18" s="258">
        <v>131</v>
      </c>
      <c r="Q18" s="259">
        <v>10</v>
      </c>
      <c r="R18" s="259">
        <v>78</v>
      </c>
    </row>
    <row r="19" spans="1:18" ht="16.5">
      <c r="A19" s="247" t="s">
        <v>118</v>
      </c>
      <c r="B19" s="248" t="s">
        <v>575</v>
      </c>
      <c r="C19" s="249" t="s">
        <v>70</v>
      </c>
      <c r="D19" s="250">
        <v>0.76091632302810364</v>
      </c>
      <c r="E19" s="251">
        <v>4009</v>
      </c>
      <c r="F19" s="252" t="s">
        <v>127</v>
      </c>
      <c r="G19" s="292" t="s">
        <v>539</v>
      </c>
      <c r="H19" s="253">
        <v>2</v>
      </c>
      <c r="I19" s="254">
        <v>3395.04</v>
      </c>
      <c r="J19" s="255">
        <v>1.1615647509505772E-2</v>
      </c>
      <c r="K19" s="255">
        <v>0.46392248135050351</v>
      </c>
      <c r="L19" s="255">
        <v>0.52134879117771804</v>
      </c>
      <c r="M19" s="256">
        <v>4.88</v>
      </c>
      <c r="N19" s="257">
        <v>0.6480041472265422</v>
      </c>
      <c r="O19" s="257">
        <v>1.1781893585937131</v>
      </c>
      <c r="P19" s="258">
        <v>132</v>
      </c>
      <c r="Q19" s="259">
        <v>22</v>
      </c>
      <c r="R19" s="259">
        <v>40</v>
      </c>
    </row>
    <row r="20" spans="1:18" ht="16.5">
      <c r="A20" s="247" t="s">
        <v>118</v>
      </c>
      <c r="B20" s="248" t="s">
        <v>577</v>
      </c>
      <c r="C20" s="249" t="s">
        <v>67</v>
      </c>
      <c r="D20" s="250">
        <v>0.80606596352217919</v>
      </c>
      <c r="E20" s="251">
        <v>1042</v>
      </c>
      <c r="F20" s="252" t="s">
        <v>126</v>
      </c>
      <c r="G20" s="292" t="s">
        <v>631</v>
      </c>
      <c r="H20" s="253">
        <v>5</v>
      </c>
      <c r="I20" s="254">
        <v>900.91100000000006</v>
      </c>
      <c r="J20" s="255">
        <v>6.9373759876056637E-2</v>
      </c>
      <c r="K20" s="255">
        <v>0.37622080989120288</v>
      </c>
      <c r="L20" s="255">
        <v>0.39626555786309636</v>
      </c>
      <c r="M20" s="256">
        <v>5.86</v>
      </c>
      <c r="N20" s="257">
        <v>0.99898880133553691</v>
      </c>
      <c r="O20" s="257">
        <v>1.4429838241513311</v>
      </c>
      <c r="P20" s="258">
        <v>31</v>
      </c>
      <c r="Q20" s="259">
        <v>9</v>
      </c>
      <c r="R20" s="259">
        <v>13</v>
      </c>
    </row>
    <row r="21" spans="1:18" ht="16.5">
      <c r="A21" s="247" t="s">
        <v>118</v>
      </c>
      <c r="B21" s="248" t="s">
        <v>307</v>
      </c>
      <c r="C21" s="249" t="s">
        <v>67</v>
      </c>
      <c r="D21" s="250">
        <v>0.8471283661222353</v>
      </c>
      <c r="E21" s="251">
        <v>4074</v>
      </c>
      <c r="F21" s="252" t="s">
        <v>119</v>
      </c>
      <c r="G21" s="292" t="s">
        <v>234</v>
      </c>
      <c r="H21" s="253">
        <v>10</v>
      </c>
      <c r="I21" s="254">
        <v>1892.9809999999998</v>
      </c>
      <c r="J21" s="255">
        <v>2.4027885243774378E-2</v>
      </c>
      <c r="K21" s="255">
        <v>0.44040632745332486</v>
      </c>
      <c r="L21" s="255">
        <v>0.14468608663739502</v>
      </c>
      <c r="M21" s="256">
        <v>16.459</v>
      </c>
      <c r="N21" s="257">
        <v>0.47544058815170365</v>
      </c>
      <c r="O21" s="257">
        <v>33.122360974568686</v>
      </c>
      <c r="P21" s="258">
        <v>46</v>
      </c>
      <c r="Q21" s="259">
        <v>9</v>
      </c>
      <c r="R21" s="259">
        <v>627</v>
      </c>
    </row>
    <row r="22" spans="1:18" ht="16.5">
      <c r="A22" s="247" t="s">
        <v>118</v>
      </c>
      <c r="B22" s="248" t="s">
        <v>313</v>
      </c>
      <c r="C22" s="249" t="s">
        <v>70</v>
      </c>
      <c r="D22" s="250">
        <v>0.76347826086956527</v>
      </c>
      <c r="E22" s="251">
        <v>4906</v>
      </c>
      <c r="F22" s="252" t="s">
        <v>128</v>
      </c>
      <c r="G22" s="292" t="s">
        <v>278</v>
      </c>
      <c r="H22" s="253">
        <v>1</v>
      </c>
      <c r="I22" s="254">
        <v>1528.232</v>
      </c>
      <c r="J22" s="255">
        <v>1.4575386988680317E-2</v>
      </c>
      <c r="K22" s="255">
        <v>0.51388332766927669</v>
      </c>
      <c r="L22" s="255">
        <v>7.3830006736171419E-2</v>
      </c>
      <c r="M22" s="256">
        <v>10.785</v>
      </c>
      <c r="N22" s="257">
        <v>0</v>
      </c>
      <c r="O22" s="257">
        <v>3.8606703694203497</v>
      </c>
      <c r="P22" s="258">
        <v>164</v>
      </c>
      <c r="Q22" s="259">
        <v>0</v>
      </c>
      <c r="R22" s="259">
        <v>59</v>
      </c>
    </row>
    <row r="23" spans="1:18" ht="16.5">
      <c r="A23" s="247" t="s">
        <v>118</v>
      </c>
      <c r="B23" s="248" t="s">
        <v>315</v>
      </c>
      <c r="C23" s="249" t="s">
        <v>67</v>
      </c>
      <c r="D23" s="250">
        <v>0.83346896441136087</v>
      </c>
      <c r="E23" s="251">
        <v>8920</v>
      </c>
      <c r="F23" s="252" t="s">
        <v>123</v>
      </c>
      <c r="G23" s="292" t="s">
        <v>254</v>
      </c>
      <c r="H23" s="253">
        <v>3</v>
      </c>
      <c r="I23" s="254">
        <v>1266.9189999999999</v>
      </c>
      <c r="J23" s="255">
        <v>2.8392272424174296E-2</v>
      </c>
      <c r="K23" s="255">
        <v>0.44667612044619498</v>
      </c>
      <c r="L23" s="255">
        <v>0.11208293505741092</v>
      </c>
      <c r="M23" s="256">
        <v>6.3070000000000004</v>
      </c>
      <c r="N23" s="257">
        <v>0</v>
      </c>
      <c r="O23" s="257">
        <v>0.94717973287952906</v>
      </c>
      <c r="P23" s="258">
        <v>211</v>
      </c>
      <c r="Q23" s="259">
        <v>0</v>
      </c>
      <c r="R23" s="259">
        <v>12</v>
      </c>
    </row>
    <row r="24" spans="1:18" ht="16.5">
      <c r="A24" s="247" t="s">
        <v>118</v>
      </c>
      <c r="B24" s="248" t="s">
        <v>319</v>
      </c>
      <c r="C24" s="249" t="s">
        <v>67</v>
      </c>
      <c r="D24" s="250">
        <v>0.82782608695652171</v>
      </c>
      <c r="E24" s="251">
        <v>4546</v>
      </c>
      <c r="F24" s="252" t="s">
        <v>128</v>
      </c>
      <c r="G24" s="292" t="s">
        <v>276</v>
      </c>
      <c r="H24" s="253">
        <v>1</v>
      </c>
      <c r="I24" s="254">
        <v>1670.4280000000001</v>
      </c>
      <c r="J24" s="255">
        <v>1.2789499466030181E-2</v>
      </c>
      <c r="K24" s="255">
        <v>0.46993439494768358</v>
      </c>
      <c r="L24" s="255">
        <v>0.16941765822890897</v>
      </c>
      <c r="M24" s="256">
        <v>10.984</v>
      </c>
      <c r="N24" s="257">
        <v>0</v>
      </c>
      <c r="O24" s="257">
        <v>5.5075705148620591</v>
      </c>
      <c r="P24" s="258">
        <v>139</v>
      </c>
      <c r="Q24" s="259">
        <v>0</v>
      </c>
      <c r="R24" s="259">
        <v>92</v>
      </c>
    </row>
    <row r="25" spans="1:18" ht="16.5">
      <c r="A25" s="247" t="s">
        <v>118</v>
      </c>
      <c r="B25" s="248" t="s">
        <v>321</v>
      </c>
      <c r="C25" s="249" t="s">
        <v>67</v>
      </c>
      <c r="D25" s="250">
        <v>0.81405554542955982</v>
      </c>
      <c r="E25" s="251">
        <v>690</v>
      </c>
      <c r="F25" s="252" t="s">
        <v>123</v>
      </c>
      <c r="G25" s="292" t="s">
        <v>257</v>
      </c>
      <c r="H25" s="253">
        <v>2</v>
      </c>
      <c r="I25" s="254">
        <v>1522.2729999999999</v>
      </c>
      <c r="J25" s="255">
        <v>2.3137732134897178E-2</v>
      </c>
      <c r="K25" s="255">
        <v>0.45948545903458388</v>
      </c>
      <c r="L25" s="255">
        <v>0.15108985050644663</v>
      </c>
      <c r="M25" s="256">
        <v>7.4249999999999998</v>
      </c>
      <c r="N25" s="257">
        <v>0</v>
      </c>
      <c r="O25" s="257">
        <v>6.5691239350628969E-2</v>
      </c>
      <c r="P25" s="258">
        <v>237</v>
      </c>
      <c r="Q25" s="259">
        <v>0</v>
      </c>
      <c r="R25" s="259">
        <v>1</v>
      </c>
    </row>
    <row r="26" spans="1:18" ht="16.5">
      <c r="A26" s="247" t="s">
        <v>118</v>
      </c>
      <c r="B26" s="248" t="s">
        <v>323</v>
      </c>
      <c r="C26" s="249" t="s">
        <v>67</v>
      </c>
      <c r="D26" s="250">
        <v>0.80727272727272725</v>
      </c>
      <c r="E26" s="251">
        <v>3142</v>
      </c>
      <c r="F26" s="252" t="s">
        <v>128</v>
      </c>
      <c r="G26" s="292" t="s">
        <v>275</v>
      </c>
      <c r="H26" s="253">
        <v>1</v>
      </c>
      <c r="I26" s="254">
        <v>1518.153</v>
      </c>
      <c r="J26" s="255">
        <v>1.381386908032117E-3</v>
      </c>
      <c r="K26" s="255">
        <v>0.47639419649761805</v>
      </c>
      <c r="L26" s="255">
        <v>4.1497793700634916E-2</v>
      </c>
      <c r="M26" s="256">
        <v>9.641</v>
      </c>
      <c r="N26" s="257">
        <v>0</v>
      </c>
      <c r="O26" s="257">
        <v>5.4013001324635921</v>
      </c>
      <c r="P26" s="258">
        <v>100</v>
      </c>
      <c r="Q26" s="259">
        <v>0</v>
      </c>
      <c r="R26" s="259">
        <v>82</v>
      </c>
    </row>
    <row r="27" spans="1:18" ht="16.5">
      <c r="A27" s="247" t="s">
        <v>118</v>
      </c>
      <c r="B27" s="248" t="s">
        <v>711</v>
      </c>
      <c r="C27" s="249" t="s">
        <v>70</v>
      </c>
      <c r="D27" s="250">
        <v>0.76865074601262418</v>
      </c>
      <c r="E27" s="251">
        <v>6521</v>
      </c>
      <c r="F27" s="252" t="s">
        <v>127</v>
      </c>
      <c r="G27" s="292" t="s">
        <v>269</v>
      </c>
      <c r="H27" s="253">
        <v>3</v>
      </c>
      <c r="I27" s="254">
        <v>1353.9299999999998</v>
      </c>
      <c r="J27" s="255">
        <v>5.4863018882142234E-3</v>
      </c>
      <c r="K27" s="255">
        <v>0.53655854481074106</v>
      </c>
      <c r="L27" s="255">
        <v>0.48599262886559863</v>
      </c>
      <c r="M27" s="256">
        <v>6.0940000000000003</v>
      </c>
      <c r="N27" s="257">
        <v>5.0962752874964004</v>
      </c>
      <c r="O27" s="257">
        <v>5.0224162253587714</v>
      </c>
      <c r="P27" s="258">
        <v>163</v>
      </c>
      <c r="Q27" s="259">
        <v>69</v>
      </c>
      <c r="R27" s="259">
        <v>68</v>
      </c>
    </row>
    <row r="28" spans="1:18" ht="16.5">
      <c r="A28" s="247" t="s">
        <v>118</v>
      </c>
      <c r="B28" s="248" t="s">
        <v>329</v>
      </c>
      <c r="C28" s="249" t="s">
        <v>70</v>
      </c>
      <c r="D28" s="250">
        <v>0.77521739130434786</v>
      </c>
      <c r="E28" s="251">
        <v>5288</v>
      </c>
      <c r="F28" s="252" t="s">
        <v>128</v>
      </c>
      <c r="G28" s="292" t="s">
        <v>276</v>
      </c>
      <c r="H28" s="253">
        <v>1</v>
      </c>
      <c r="I28" s="254">
        <v>1514.5029999999999</v>
      </c>
      <c r="J28" s="255">
        <v>3.5243935391853875E-3</v>
      </c>
      <c r="K28" s="255">
        <v>0.45825708186933739</v>
      </c>
      <c r="L28" s="255">
        <v>0.380983068372925</v>
      </c>
      <c r="M28" s="256">
        <v>14.795999999999999</v>
      </c>
      <c r="N28" s="257">
        <v>0.19808478424935441</v>
      </c>
      <c r="O28" s="257">
        <v>1.122480444079675</v>
      </c>
      <c r="P28" s="258">
        <v>58</v>
      </c>
      <c r="Q28" s="259">
        <v>3</v>
      </c>
      <c r="R28" s="259">
        <v>17</v>
      </c>
    </row>
    <row r="29" spans="1:18" ht="16.5">
      <c r="A29" s="247" t="s">
        <v>118</v>
      </c>
      <c r="B29" s="248" t="s">
        <v>716</v>
      </c>
      <c r="C29" s="249" t="s">
        <v>67</v>
      </c>
      <c r="D29" s="250">
        <v>0.83527041045007278</v>
      </c>
      <c r="E29" s="251">
        <v>7009</v>
      </c>
      <c r="F29" s="252" t="s">
        <v>127</v>
      </c>
      <c r="G29" s="292" t="s">
        <v>271</v>
      </c>
      <c r="H29" s="253">
        <v>5</v>
      </c>
      <c r="I29" s="254">
        <v>983.51299999999992</v>
      </c>
      <c r="J29" s="255">
        <v>5.7221777701131609E-3</v>
      </c>
      <c r="K29" s="255">
        <v>0.48780851672258557</v>
      </c>
      <c r="L29" s="255">
        <v>0.56837072819576351</v>
      </c>
      <c r="M29" s="256">
        <v>4.992</v>
      </c>
      <c r="N29" s="257">
        <v>0.30502901334298582</v>
      </c>
      <c r="O29" s="257">
        <v>0.81341070224796219</v>
      </c>
      <c r="P29" s="258">
        <v>38</v>
      </c>
      <c r="Q29" s="259">
        <v>3</v>
      </c>
      <c r="R29" s="259">
        <v>8</v>
      </c>
    </row>
    <row r="30" spans="1:18" ht="16.5">
      <c r="A30" s="247" t="s">
        <v>118</v>
      </c>
      <c r="B30" s="248" t="s">
        <v>719</v>
      </c>
      <c r="C30" s="249" t="s">
        <v>67</v>
      </c>
      <c r="D30" s="250">
        <v>0.8326315789473685</v>
      </c>
      <c r="E30" s="251">
        <v>8610</v>
      </c>
      <c r="F30" s="252" t="s">
        <v>126</v>
      </c>
      <c r="G30" s="292" t="s">
        <v>631</v>
      </c>
      <c r="H30" s="253">
        <v>1</v>
      </c>
      <c r="I30" s="254">
        <v>1565.53</v>
      </c>
      <c r="J30" s="255">
        <v>1.9226937586276388E-2</v>
      </c>
      <c r="K30" s="255">
        <v>0.38142033040632317</v>
      </c>
      <c r="L30" s="255">
        <v>0.41966323462624106</v>
      </c>
      <c r="M30" s="256">
        <v>4.6289999999999996</v>
      </c>
      <c r="N30" s="257">
        <v>0</v>
      </c>
      <c r="O30" s="257">
        <v>0.1916283942179326</v>
      </c>
      <c r="P30" s="258">
        <v>49</v>
      </c>
      <c r="Q30" s="259">
        <v>0</v>
      </c>
      <c r="R30" s="259">
        <v>3</v>
      </c>
    </row>
    <row r="31" spans="1:18" ht="16.5">
      <c r="A31" s="247" t="s">
        <v>118</v>
      </c>
      <c r="B31" s="248" t="s">
        <v>335</v>
      </c>
      <c r="C31" s="249" t="s">
        <v>67</v>
      </c>
      <c r="D31" s="250">
        <v>0.80295973913304786</v>
      </c>
      <c r="E31" s="251">
        <v>711</v>
      </c>
      <c r="F31" s="252" t="s">
        <v>119</v>
      </c>
      <c r="G31" s="292" t="s">
        <v>223</v>
      </c>
      <c r="H31" s="253">
        <v>3</v>
      </c>
      <c r="I31" s="254">
        <v>2307.3719999999998</v>
      </c>
      <c r="J31" s="255">
        <v>5.9419843524923539E-3</v>
      </c>
      <c r="K31" s="255">
        <v>0.41671736674997756</v>
      </c>
      <c r="L31" s="255">
        <v>0.1781247237116512</v>
      </c>
      <c r="M31" s="256">
        <v>14.676</v>
      </c>
      <c r="N31" s="257">
        <v>0.82344762786408088</v>
      </c>
      <c r="O31" s="257">
        <v>36.925125207378784</v>
      </c>
      <c r="P31" s="258">
        <v>27</v>
      </c>
      <c r="Q31" s="259">
        <v>19</v>
      </c>
      <c r="R31" s="259">
        <v>852</v>
      </c>
    </row>
    <row r="32" spans="1:18" ht="16.5">
      <c r="A32" s="247" t="s">
        <v>118</v>
      </c>
      <c r="B32" s="248" t="s">
        <v>337</v>
      </c>
      <c r="C32" s="249" t="s">
        <v>67</v>
      </c>
      <c r="D32" s="250">
        <v>0.84542069799307995</v>
      </c>
      <c r="E32" s="251">
        <v>3674</v>
      </c>
      <c r="F32" s="252" t="s">
        <v>123</v>
      </c>
      <c r="G32" s="292" t="s">
        <v>256</v>
      </c>
      <c r="H32" s="253">
        <v>2</v>
      </c>
      <c r="I32" s="254">
        <v>1293.7619999999999</v>
      </c>
      <c r="J32" s="255">
        <v>1.6538534989811404E-2</v>
      </c>
      <c r="K32" s="255">
        <v>0.4294216881199302</v>
      </c>
      <c r="L32" s="255">
        <v>0.14299384276242463</v>
      </c>
      <c r="M32" s="256">
        <v>6.2359999999999998</v>
      </c>
      <c r="N32" s="257">
        <v>0</v>
      </c>
      <c r="O32" s="257">
        <v>0.38646984530385031</v>
      </c>
      <c r="P32" s="258">
        <v>170</v>
      </c>
      <c r="Q32" s="259">
        <v>0</v>
      </c>
      <c r="R32" s="259">
        <v>5</v>
      </c>
    </row>
    <row r="33" spans="1:18" ht="16.5">
      <c r="A33" s="247" t="s">
        <v>118</v>
      </c>
      <c r="B33" s="248" t="s">
        <v>515</v>
      </c>
      <c r="C33" s="249" t="s">
        <v>67</v>
      </c>
      <c r="D33" s="250">
        <v>0.84388287384321403</v>
      </c>
      <c r="E33" s="251">
        <v>9118</v>
      </c>
      <c r="F33" s="252" t="s">
        <v>120</v>
      </c>
      <c r="G33" s="292" t="s">
        <v>564</v>
      </c>
      <c r="H33" s="253">
        <v>5</v>
      </c>
      <c r="I33" s="254">
        <v>462.72899999999998</v>
      </c>
      <c r="J33" s="255">
        <v>3.1537976242539845E-2</v>
      </c>
      <c r="K33" s="255">
        <v>0.36832031319143449</v>
      </c>
      <c r="L33" s="255">
        <v>0.17720955462052304</v>
      </c>
      <c r="M33" s="256">
        <v>8.7720000000000002</v>
      </c>
      <c r="N33" s="257">
        <v>0</v>
      </c>
      <c r="O33" s="257">
        <v>15.343754119581872</v>
      </c>
      <c r="P33" s="258">
        <v>1</v>
      </c>
      <c r="Q33" s="259">
        <v>0</v>
      </c>
      <c r="R33" s="259">
        <v>71</v>
      </c>
    </row>
    <row r="34" spans="1:18" ht="16.5">
      <c r="A34" s="247" t="s">
        <v>118</v>
      </c>
      <c r="B34" s="248" t="s">
        <v>582</v>
      </c>
      <c r="C34" s="249" t="s">
        <v>67</v>
      </c>
      <c r="D34" s="250">
        <v>0.80035087719298248</v>
      </c>
      <c r="E34" s="251">
        <v>7991</v>
      </c>
      <c r="F34" s="252" t="s">
        <v>127</v>
      </c>
      <c r="G34" s="292" t="s">
        <v>267</v>
      </c>
      <c r="H34" s="253">
        <v>1</v>
      </c>
      <c r="I34" s="254">
        <v>1615.6590000000001</v>
      </c>
      <c r="J34" s="255">
        <v>1.0837796607374424E-2</v>
      </c>
      <c r="K34" s="255">
        <v>0.45678568001978476</v>
      </c>
      <c r="L34" s="255">
        <v>0.47534783020426957</v>
      </c>
      <c r="M34" s="256">
        <v>4.42</v>
      </c>
      <c r="N34" s="257">
        <v>1.1759907257657711</v>
      </c>
      <c r="O34" s="257">
        <v>1.9806159591844565</v>
      </c>
      <c r="P34" s="258">
        <v>35</v>
      </c>
      <c r="Q34" s="259">
        <v>19</v>
      </c>
      <c r="R34" s="259">
        <v>32</v>
      </c>
    </row>
    <row r="35" spans="1:18" ht="16.5">
      <c r="A35" s="247" t="s">
        <v>118</v>
      </c>
      <c r="B35" s="248" t="s">
        <v>347</v>
      </c>
      <c r="C35" s="249" t="s">
        <v>67</v>
      </c>
      <c r="D35" s="250">
        <v>0.81093786219582753</v>
      </c>
      <c r="E35" s="251">
        <v>5447</v>
      </c>
      <c r="F35" s="252" t="s">
        <v>120</v>
      </c>
      <c r="G35" s="292" t="s">
        <v>244</v>
      </c>
      <c r="H35" s="253">
        <v>2</v>
      </c>
      <c r="I35" s="254">
        <v>1415.3219999999999</v>
      </c>
      <c r="J35" s="255">
        <v>2.0358326266120299E-2</v>
      </c>
      <c r="K35" s="255">
        <v>0.37782757176734089</v>
      </c>
      <c r="L35" s="255">
        <v>9.3264995527519545E-2</v>
      </c>
      <c r="M35" s="256">
        <v>9.2729999999999997</v>
      </c>
      <c r="N35" s="257">
        <v>0</v>
      </c>
      <c r="O35" s="257">
        <v>2.3316248881879886</v>
      </c>
      <c r="P35" s="258">
        <v>19</v>
      </c>
      <c r="Q35" s="259">
        <v>0</v>
      </c>
      <c r="R35" s="259">
        <v>33</v>
      </c>
    </row>
    <row r="36" spans="1:18" ht="16.5">
      <c r="A36" s="247" t="s">
        <v>118</v>
      </c>
      <c r="B36" s="248" t="s">
        <v>359</v>
      </c>
      <c r="C36" s="249" t="s">
        <v>67</v>
      </c>
      <c r="D36" s="250">
        <v>0.8230019068841965</v>
      </c>
      <c r="E36" s="251">
        <v>1891</v>
      </c>
      <c r="F36" s="252" t="s">
        <v>119</v>
      </c>
      <c r="G36" s="292" t="s">
        <v>223</v>
      </c>
      <c r="H36" s="253">
        <v>2</v>
      </c>
      <c r="I36" s="254">
        <v>2165.2440000000001</v>
      </c>
      <c r="J36" s="255">
        <v>2.3003353787798685E-2</v>
      </c>
      <c r="K36" s="255">
        <v>0.37964512015659768</v>
      </c>
      <c r="L36" s="255">
        <v>0.21152350497218789</v>
      </c>
      <c r="M36" s="256">
        <v>13.068</v>
      </c>
      <c r="N36" s="257">
        <v>0.36947337113045919</v>
      </c>
      <c r="O36" s="257">
        <v>12.793015475392149</v>
      </c>
      <c r="P36" s="258">
        <v>11</v>
      </c>
      <c r="Q36" s="259">
        <v>8</v>
      </c>
      <c r="R36" s="259">
        <v>277</v>
      </c>
    </row>
    <row r="37" spans="1:18" ht="16.5">
      <c r="A37" s="247" t="s">
        <v>118</v>
      </c>
      <c r="B37" s="248" t="s">
        <v>747</v>
      </c>
      <c r="C37" s="249" t="s">
        <v>67</v>
      </c>
      <c r="D37" s="250">
        <v>0.84796855422462203</v>
      </c>
      <c r="E37" s="251">
        <v>5456</v>
      </c>
      <c r="F37" s="252" t="s">
        <v>124</v>
      </c>
      <c r="G37" s="292" t="s">
        <v>263</v>
      </c>
      <c r="H37" s="253">
        <v>2</v>
      </c>
      <c r="I37" s="254">
        <v>1691.3059999999998</v>
      </c>
      <c r="J37" s="255">
        <v>1.8805420405276795E-2</v>
      </c>
      <c r="K37" s="255">
        <v>0.46167186096145746</v>
      </c>
      <c r="L37" s="255">
        <v>0.4523131828303098</v>
      </c>
      <c r="M37" s="256">
        <v>4.149</v>
      </c>
      <c r="N37" s="257">
        <v>12.298188500484242</v>
      </c>
      <c r="O37" s="257">
        <v>3.3701766563827009</v>
      </c>
      <c r="P37" s="258">
        <v>100</v>
      </c>
      <c r="Q37" s="259">
        <v>220</v>
      </c>
      <c r="R37" s="259">
        <v>57</v>
      </c>
    </row>
    <row r="38" spans="1:18" ht="16.5">
      <c r="A38" s="247" t="s">
        <v>118</v>
      </c>
      <c r="B38" s="248" t="s">
        <v>377</v>
      </c>
      <c r="C38" s="249" t="s">
        <v>67</v>
      </c>
      <c r="D38" s="250">
        <v>0.80925562399085504</v>
      </c>
      <c r="E38" s="251">
        <v>9915</v>
      </c>
      <c r="F38" s="252" t="s">
        <v>123</v>
      </c>
      <c r="G38" s="292" t="s">
        <v>258</v>
      </c>
      <c r="H38" s="253">
        <v>2</v>
      </c>
      <c r="I38" s="254">
        <v>1324.665</v>
      </c>
      <c r="J38" s="255">
        <v>2.8574066422022985E-2</v>
      </c>
      <c r="K38" s="255">
        <v>0.4553989124556912</v>
      </c>
      <c r="L38" s="255">
        <v>0.21061928865033802</v>
      </c>
      <c r="M38" s="256">
        <v>6.8490000000000002</v>
      </c>
      <c r="N38" s="257">
        <v>0</v>
      </c>
      <c r="O38" s="257">
        <v>5.0578825589866119</v>
      </c>
      <c r="P38" s="258">
        <v>223</v>
      </c>
      <c r="Q38" s="259">
        <v>0</v>
      </c>
      <c r="R38" s="259">
        <v>67</v>
      </c>
    </row>
    <row r="39" spans="1:18" ht="16.5">
      <c r="A39" s="247" t="s">
        <v>118</v>
      </c>
      <c r="B39" s="248" t="s">
        <v>752</v>
      </c>
      <c r="C39" s="249" t="s">
        <v>70</v>
      </c>
      <c r="D39" s="250">
        <v>0.721607142857143</v>
      </c>
      <c r="E39" s="251">
        <v>6686</v>
      </c>
      <c r="F39" s="252" t="s">
        <v>127</v>
      </c>
      <c r="G39" s="292" t="s">
        <v>270</v>
      </c>
      <c r="H39" s="253">
        <v>1</v>
      </c>
      <c r="I39" s="254">
        <v>1656.0509999999999</v>
      </c>
      <c r="J39" s="255">
        <v>3.8609278847639456E-2</v>
      </c>
      <c r="K39" s="255">
        <v>0.41848658171082292</v>
      </c>
      <c r="L39" s="255">
        <v>0.44805383409085831</v>
      </c>
      <c r="M39" s="256">
        <v>5.8330000000000002</v>
      </c>
      <c r="N39" s="257">
        <v>0.30192306879437891</v>
      </c>
      <c r="O39" s="257">
        <v>2.0530768678017766</v>
      </c>
      <c r="P39" s="258">
        <v>66</v>
      </c>
      <c r="Q39" s="259">
        <v>5</v>
      </c>
      <c r="R39" s="259">
        <v>34</v>
      </c>
    </row>
    <row r="40" spans="1:18" ht="16.5">
      <c r="A40" s="247" t="s">
        <v>118</v>
      </c>
      <c r="B40" s="248" t="s">
        <v>381</v>
      </c>
      <c r="C40" s="249" t="s">
        <v>67</v>
      </c>
      <c r="D40" s="250">
        <v>0.81531208109997677</v>
      </c>
      <c r="E40" s="251">
        <v>8894</v>
      </c>
      <c r="F40" s="252" t="s">
        <v>120</v>
      </c>
      <c r="G40" s="292" t="s">
        <v>245</v>
      </c>
      <c r="H40" s="253">
        <v>3</v>
      </c>
      <c r="I40" s="254">
        <v>1532.5</v>
      </c>
      <c r="J40" s="255">
        <v>1.4340442513503486E-2</v>
      </c>
      <c r="K40" s="255">
        <v>0.4025854003148423</v>
      </c>
      <c r="L40" s="255">
        <v>0.31190864600326262</v>
      </c>
      <c r="M40" s="256">
        <v>11.458</v>
      </c>
      <c r="N40" s="257">
        <v>0</v>
      </c>
      <c r="O40" s="257">
        <v>4.5676998368678632</v>
      </c>
      <c r="P40" s="258">
        <v>23</v>
      </c>
      <c r="Q40" s="259">
        <v>0</v>
      </c>
      <c r="R40" s="259">
        <v>70</v>
      </c>
    </row>
    <row r="41" spans="1:18" ht="16.5">
      <c r="A41" s="247" t="s">
        <v>118</v>
      </c>
      <c r="B41" s="248" t="s">
        <v>586</v>
      </c>
      <c r="C41" s="249" t="s">
        <v>70</v>
      </c>
      <c r="D41" s="250">
        <v>0.78121322892277201</v>
      </c>
      <c r="E41" s="251">
        <v>288</v>
      </c>
      <c r="F41" s="252" t="s">
        <v>127</v>
      </c>
      <c r="G41" s="292" t="s">
        <v>270</v>
      </c>
      <c r="H41" s="253">
        <v>6</v>
      </c>
      <c r="I41" s="254">
        <v>1530.7979999999998</v>
      </c>
      <c r="J41" s="255">
        <v>1.0944024516134904E-2</v>
      </c>
      <c r="K41" s="255">
        <v>0.44006236717864666</v>
      </c>
      <c r="L41" s="255">
        <v>0.55067366610993207</v>
      </c>
      <c r="M41" s="256">
        <v>5.0410000000000004</v>
      </c>
      <c r="N41" s="257">
        <v>0.13065081088425778</v>
      </c>
      <c r="O41" s="257">
        <v>1.4371589197268355</v>
      </c>
      <c r="P41" s="258">
        <v>43</v>
      </c>
      <c r="Q41" s="259">
        <v>2</v>
      </c>
      <c r="R41" s="259">
        <v>22</v>
      </c>
    </row>
    <row r="42" spans="1:18" ht="16.5">
      <c r="A42" s="247" t="s">
        <v>118</v>
      </c>
      <c r="B42" s="248" t="s">
        <v>391</v>
      </c>
      <c r="C42" s="249" t="s">
        <v>70</v>
      </c>
      <c r="D42" s="250">
        <v>0.79478260869565232</v>
      </c>
      <c r="E42" s="251">
        <v>6627</v>
      </c>
      <c r="F42" s="252" t="s">
        <v>128</v>
      </c>
      <c r="G42" s="292" t="s">
        <v>274</v>
      </c>
      <c r="H42" s="253">
        <v>1</v>
      </c>
      <c r="I42" s="254">
        <v>1533.5920000000001</v>
      </c>
      <c r="J42" s="255">
        <v>1.6613912846773354E-2</v>
      </c>
      <c r="K42" s="255">
        <v>0.44547427286566249</v>
      </c>
      <c r="L42" s="255">
        <v>0.11476324863457817</v>
      </c>
      <c r="M42" s="256">
        <v>11.231</v>
      </c>
      <c r="N42" s="257">
        <v>0.13041278253929336</v>
      </c>
      <c r="O42" s="257">
        <v>4.4992409976056207</v>
      </c>
      <c r="P42" s="258">
        <v>76</v>
      </c>
      <c r="Q42" s="259">
        <v>2</v>
      </c>
      <c r="R42" s="259">
        <v>69</v>
      </c>
    </row>
    <row r="43" spans="1:18" ht="16.5">
      <c r="A43" s="247" t="s">
        <v>118</v>
      </c>
      <c r="B43" s="248" t="s">
        <v>407</v>
      </c>
      <c r="C43" s="249" t="s">
        <v>70</v>
      </c>
      <c r="D43" s="250">
        <v>0.79392857142857143</v>
      </c>
      <c r="E43" s="251">
        <v>1728</v>
      </c>
      <c r="F43" s="252" t="s">
        <v>120</v>
      </c>
      <c r="G43" s="292" t="s">
        <v>246</v>
      </c>
      <c r="H43" s="253">
        <v>1</v>
      </c>
      <c r="I43" s="254">
        <v>1372.1859999999999</v>
      </c>
      <c r="J43" s="255">
        <v>4.0786308497367902E-3</v>
      </c>
      <c r="K43" s="255">
        <v>0.37150695347602952</v>
      </c>
      <c r="L43" s="255">
        <v>0.18729239330528077</v>
      </c>
      <c r="M43" s="256">
        <v>8.8659999999999997</v>
      </c>
      <c r="N43" s="257">
        <v>0</v>
      </c>
      <c r="O43" s="257">
        <v>0.72876417628513923</v>
      </c>
      <c r="P43" s="258">
        <v>0</v>
      </c>
      <c r="Q43" s="259">
        <v>0</v>
      </c>
      <c r="R43" s="259">
        <v>10</v>
      </c>
    </row>
    <row r="44" spans="1:18" ht="16.5">
      <c r="A44" s="247" t="s">
        <v>118</v>
      </c>
      <c r="B44" s="248" t="s">
        <v>588</v>
      </c>
      <c r="C44" s="249" t="s">
        <v>67</v>
      </c>
      <c r="D44" s="250">
        <v>0.82028598405729458</v>
      </c>
      <c r="E44" s="251">
        <v>3999</v>
      </c>
      <c r="F44" s="252" t="s">
        <v>127</v>
      </c>
      <c r="G44" s="292" t="s">
        <v>266</v>
      </c>
      <c r="H44" s="253">
        <v>6</v>
      </c>
      <c r="I44" s="254">
        <v>980.69600000000003</v>
      </c>
      <c r="J44" s="255">
        <v>7.2292911595436939E-3</v>
      </c>
      <c r="K44" s="255">
        <v>0.48565754554092105</v>
      </c>
      <c r="L44" s="255">
        <v>0.58770814257955228</v>
      </c>
      <c r="M44" s="256">
        <v>4.0369999999999999</v>
      </c>
      <c r="N44" s="257">
        <v>2.8551151427149697</v>
      </c>
      <c r="O44" s="257">
        <v>1.7334627652198031</v>
      </c>
      <c r="P44" s="258">
        <v>89</v>
      </c>
      <c r="Q44" s="259">
        <v>28</v>
      </c>
      <c r="R44" s="259">
        <v>17</v>
      </c>
    </row>
    <row r="45" spans="1:18" ht="16.5">
      <c r="A45" s="247" t="s">
        <v>118</v>
      </c>
      <c r="B45" s="248" t="s">
        <v>411</v>
      </c>
      <c r="C45" s="249" t="s">
        <v>70</v>
      </c>
      <c r="D45" s="250">
        <v>0.78664380661721012</v>
      </c>
      <c r="E45" s="251">
        <v>7114</v>
      </c>
      <c r="F45" s="252" t="s">
        <v>123</v>
      </c>
      <c r="G45" s="292" t="s">
        <v>254</v>
      </c>
      <c r="H45" s="253">
        <v>5</v>
      </c>
      <c r="I45" s="254">
        <v>1385.7059999999999</v>
      </c>
      <c r="J45" s="255">
        <v>1.7537354507647332E-2</v>
      </c>
      <c r="K45" s="255">
        <v>0.46829947512890807</v>
      </c>
      <c r="L45" s="255">
        <v>0.16237210490536955</v>
      </c>
      <c r="M45" s="256">
        <v>7.8730000000000002</v>
      </c>
      <c r="N45" s="257">
        <v>7.2165379957942019E-2</v>
      </c>
      <c r="O45" s="257">
        <v>0.57732303966353615</v>
      </c>
      <c r="P45" s="258">
        <v>224</v>
      </c>
      <c r="Q45" s="259">
        <v>1</v>
      </c>
      <c r="R45" s="259">
        <v>8</v>
      </c>
    </row>
    <row r="46" spans="1:18" ht="16.5">
      <c r="A46" s="247" t="s">
        <v>118</v>
      </c>
      <c r="B46" s="248" t="s">
        <v>419</v>
      </c>
      <c r="C46" s="249" t="s">
        <v>70</v>
      </c>
      <c r="D46" s="250">
        <v>0.7673913043478261</v>
      </c>
      <c r="E46" s="251">
        <v>998</v>
      </c>
      <c r="F46" s="252" t="s">
        <v>128</v>
      </c>
      <c r="G46" s="292" t="s">
        <v>274</v>
      </c>
      <c r="H46" s="253">
        <v>1</v>
      </c>
      <c r="I46" s="254">
        <v>1527.413</v>
      </c>
      <c r="J46" s="255">
        <v>2.4724011850972324E-2</v>
      </c>
      <c r="K46" s="255">
        <v>0.48738358508862001</v>
      </c>
      <c r="L46" s="255">
        <v>0.18461308828237161</v>
      </c>
      <c r="M46" s="256">
        <v>11.709</v>
      </c>
      <c r="N46" s="257">
        <v>0</v>
      </c>
      <c r="O46" s="257">
        <v>1.2439333696911052</v>
      </c>
      <c r="P46" s="258">
        <v>136</v>
      </c>
      <c r="Q46" s="259">
        <v>0</v>
      </c>
      <c r="R46" s="259">
        <v>19</v>
      </c>
    </row>
    <row r="47" spans="1:18" ht="16.5">
      <c r="A47" s="247" t="s">
        <v>118</v>
      </c>
      <c r="B47" s="248" t="s">
        <v>425</v>
      </c>
      <c r="C47" s="249" t="s">
        <v>70</v>
      </c>
      <c r="D47" s="250">
        <v>0.78011019871049014</v>
      </c>
      <c r="E47" s="251">
        <v>8782</v>
      </c>
      <c r="F47" s="252" t="s">
        <v>127</v>
      </c>
      <c r="G47" s="292" t="s">
        <v>270</v>
      </c>
      <c r="H47" s="253">
        <v>3</v>
      </c>
      <c r="I47" s="254">
        <v>1742.694</v>
      </c>
      <c r="J47" s="255">
        <v>1.3149195022618992E-2</v>
      </c>
      <c r="K47" s="255">
        <v>0.45554317586464194</v>
      </c>
      <c r="L47" s="255">
        <v>0.55431418252429865</v>
      </c>
      <c r="M47" s="256">
        <v>4.9870000000000001</v>
      </c>
      <c r="N47" s="257">
        <v>0.22952968220467851</v>
      </c>
      <c r="O47" s="257">
        <v>1.54932535488158</v>
      </c>
      <c r="P47" s="258">
        <v>55</v>
      </c>
      <c r="Q47" s="259">
        <v>4</v>
      </c>
      <c r="R47" s="259">
        <v>27</v>
      </c>
    </row>
    <row r="48" spans="1:18" ht="16.5">
      <c r="A48" s="247" t="s">
        <v>118</v>
      </c>
      <c r="B48" s="248" t="s">
        <v>590</v>
      </c>
      <c r="C48" s="249" t="s">
        <v>67</v>
      </c>
      <c r="D48" s="250">
        <v>0.83404915019109849</v>
      </c>
      <c r="E48" s="251">
        <v>8534</v>
      </c>
      <c r="F48" s="252" t="s">
        <v>127</v>
      </c>
      <c r="G48" s="292" t="s">
        <v>537</v>
      </c>
      <c r="H48" s="253">
        <v>4</v>
      </c>
      <c r="I48" s="254">
        <v>2222.4050000000002</v>
      </c>
      <c r="J48" s="255">
        <v>8.5311483318407395E-3</v>
      </c>
      <c r="K48" s="255">
        <v>0.44371177180088983</v>
      </c>
      <c r="L48" s="255">
        <v>0.52737298801828281</v>
      </c>
      <c r="M48" s="256">
        <v>3.8570000000000002</v>
      </c>
      <c r="N48" s="257">
        <v>0</v>
      </c>
      <c r="O48" s="257">
        <v>1.3498889716320832</v>
      </c>
      <c r="P48" s="258">
        <v>40</v>
      </c>
      <c r="Q48" s="259">
        <v>0</v>
      </c>
      <c r="R48" s="259">
        <v>31</v>
      </c>
    </row>
    <row r="49" spans="1:18" ht="16.5">
      <c r="A49" s="247" t="s">
        <v>118</v>
      </c>
      <c r="B49" s="248" t="s">
        <v>443</v>
      </c>
      <c r="C49" s="249" t="s">
        <v>70</v>
      </c>
      <c r="D49" s="250">
        <v>0.79292918320095529</v>
      </c>
      <c r="E49" s="251">
        <v>802</v>
      </c>
      <c r="F49" s="252" t="s">
        <v>120</v>
      </c>
      <c r="G49" s="292" t="s">
        <v>242</v>
      </c>
      <c r="H49" s="253">
        <v>4</v>
      </c>
      <c r="I49" s="254">
        <v>1634.615</v>
      </c>
      <c r="J49" s="255">
        <v>3.1334200136458323E-2</v>
      </c>
      <c r="K49" s="255">
        <v>0.35810668608133489</v>
      </c>
      <c r="L49" s="255">
        <v>0.14621179910865861</v>
      </c>
      <c r="M49" s="256">
        <v>6.9219999999999997</v>
      </c>
      <c r="N49" s="257">
        <v>0.12235296996540469</v>
      </c>
      <c r="O49" s="257">
        <v>1.407059154602154</v>
      </c>
      <c r="P49" s="258">
        <v>20</v>
      </c>
      <c r="Q49" s="259">
        <v>2</v>
      </c>
      <c r="R49" s="259">
        <v>23</v>
      </c>
    </row>
    <row r="50" spans="1:18" ht="16.5">
      <c r="A50" s="247" t="s">
        <v>118</v>
      </c>
      <c r="B50" s="248" t="s">
        <v>445</v>
      </c>
      <c r="C50" s="249" t="s">
        <v>70</v>
      </c>
      <c r="D50" s="250">
        <v>0.78135616252108986</v>
      </c>
      <c r="E50" s="251">
        <v>3382</v>
      </c>
      <c r="F50" s="252" t="s">
        <v>127</v>
      </c>
      <c r="G50" s="292" t="s">
        <v>266</v>
      </c>
      <c r="H50" s="253">
        <v>2</v>
      </c>
      <c r="I50" s="254">
        <v>1834.83</v>
      </c>
      <c r="J50" s="255">
        <v>9.9301107719436364E-3</v>
      </c>
      <c r="K50" s="255">
        <v>0.52178507525204243</v>
      </c>
      <c r="L50" s="255">
        <v>0.36406642577241488</v>
      </c>
      <c r="M50" s="256">
        <v>6.4160000000000004</v>
      </c>
      <c r="N50" s="257">
        <v>0.10900192388395656</v>
      </c>
      <c r="O50" s="257">
        <v>7.1396260143991546</v>
      </c>
      <c r="P50" s="258">
        <v>146</v>
      </c>
      <c r="Q50" s="259">
        <v>2</v>
      </c>
      <c r="R50" s="259">
        <v>131</v>
      </c>
    </row>
    <row r="51" spans="1:18" ht="16.5">
      <c r="A51" s="247" t="s">
        <v>118</v>
      </c>
      <c r="B51" s="248" t="s">
        <v>447</v>
      </c>
      <c r="C51" s="249" t="s">
        <v>67</v>
      </c>
      <c r="D51" s="250">
        <v>0.84761894633046764</v>
      </c>
      <c r="E51" s="251">
        <v>7176</v>
      </c>
      <c r="F51" s="252" t="s">
        <v>119</v>
      </c>
      <c r="G51" s="292" t="s">
        <v>219</v>
      </c>
      <c r="H51" s="253">
        <v>2</v>
      </c>
      <c r="I51" s="254">
        <v>1186.3689999999999</v>
      </c>
      <c r="J51" s="255">
        <v>1.1443442519179781E-2</v>
      </c>
      <c r="K51" s="255">
        <v>0.386702588775032</v>
      </c>
      <c r="L51" s="255">
        <v>0.18628268270664525</v>
      </c>
      <c r="M51" s="256">
        <v>14.53</v>
      </c>
      <c r="N51" s="257">
        <v>1.0957804865096779</v>
      </c>
      <c r="O51" s="257">
        <v>25.371532803031773</v>
      </c>
      <c r="P51" s="258">
        <v>25</v>
      </c>
      <c r="Q51" s="259">
        <v>13</v>
      </c>
      <c r="R51" s="259">
        <v>301</v>
      </c>
    </row>
    <row r="52" spans="1:18" ht="16.5">
      <c r="A52" s="247" t="s">
        <v>118</v>
      </c>
      <c r="B52" s="248" t="s">
        <v>449</v>
      </c>
      <c r="C52" s="249" t="s">
        <v>67</v>
      </c>
      <c r="D52" s="250">
        <v>0.80963804453276134</v>
      </c>
      <c r="E52" s="251">
        <v>8493</v>
      </c>
      <c r="F52" s="252" t="s">
        <v>123</v>
      </c>
      <c r="G52" s="292" t="s">
        <v>256</v>
      </c>
      <c r="H52" s="253">
        <v>3</v>
      </c>
      <c r="I52" s="254">
        <v>1353.0159999999998</v>
      </c>
      <c r="J52" s="255">
        <v>1.7124619981108952E-2</v>
      </c>
      <c r="K52" s="255">
        <v>0.40623698872892511</v>
      </c>
      <c r="L52" s="255">
        <v>0.20916234545637302</v>
      </c>
      <c r="M52" s="256">
        <v>5.8620000000000001</v>
      </c>
      <c r="N52" s="257">
        <v>7.390895599165126E-2</v>
      </c>
      <c r="O52" s="257">
        <v>0.59127164793321008</v>
      </c>
      <c r="P52" s="258">
        <v>183</v>
      </c>
      <c r="Q52" s="259">
        <v>1</v>
      </c>
      <c r="R52" s="259">
        <v>8</v>
      </c>
    </row>
    <row r="53" spans="1:18" ht="16.5">
      <c r="A53" s="247" t="s">
        <v>118</v>
      </c>
      <c r="B53" s="248" t="s">
        <v>453</v>
      </c>
      <c r="C53" s="249" t="s">
        <v>67</v>
      </c>
      <c r="D53" s="250">
        <v>0.80434782608695665</v>
      </c>
      <c r="E53" s="251">
        <v>3904</v>
      </c>
      <c r="F53" s="252" t="s">
        <v>128</v>
      </c>
      <c r="G53" s="292" t="s">
        <v>278</v>
      </c>
      <c r="H53" s="253">
        <v>1</v>
      </c>
      <c r="I53" s="254">
        <v>1766.9190000000001</v>
      </c>
      <c r="J53" s="255">
        <v>2.3106328457127684E-3</v>
      </c>
      <c r="K53" s="255">
        <v>0.46101048842148917</v>
      </c>
      <c r="L53" s="255">
        <v>0.17544663903665078</v>
      </c>
      <c r="M53" s="256">
        <v>11.034000000000001</v>
      </c>
      <c r="N53" s="257">
        <v>0.22638276004729135</v>
      </c>
      <c r="O53" s="257">
        <v>4.1880810608748895</v>
      </c>
      <c r="P53" s="258">
        <v>68</v>
      </c>
      <c r="Q53" s="259">
        <v>4</v>
      </c>
      <c r="R53" s="259">
        <v>74</v>
      </c>
    </row>
    <row r="54" spans="1:18" ht="16.5">
      <c r="A54" s="247" t="s">
        <v>118</v>
      </c>
      <c r="B54" s="248" t="s">
        <v>455</v>
      </c>
      <c r="C54" s="249" t="s">
        <v>70</v>
      </c>
      <c r="D54" s="250">
        <v>0.79223800377129927</v>
      </c>
      <c r="E54" s="251">
        <v>7435</v>
      </c>
      <c r="F54" s="252" t="s">
        <v>120</v>
      </c>
      <c r="G54" s="292" t="s">
        <v>244</v>
      </c>
      <c r="H54" s="253">
        <v>4</v>
      </c>
      <c r="I54" s="254">
        <v>1629.5510000000002</v>
      </c>
      <c r="J54" s="255">
        <v>3.5928923142061954E-2</v>
      </c>
      <c r="K54" s="255">
        <v>0.38786314354758356</v>
      </c>
      <c r="L54" s="255">
        <v>7.4253582735366988E-2</v>
      </c>
      <c r="M54" s="256">
        <v>10.641999999999999</v>
      </c>
      <c r="N54" s="257">
        <v>0</v>
      </c>
      <c r="O54" s="257">
        <v>2.6387636839841155</v>
      </c>
      <c r="P54" s="258">
        <v>9</v>
      </c>
      <c r="Q54" s="259">
        <v>0</v>
      </c>
      <c r="R54" s="259">
        <v>43</v>
      </c>
    </row>
    <row r="55" spans="1:18" ht="16.5">
      <c r="A55" s="247" t="s">
        <v>118</v>
      </c>
      <c r="B55" s="248" t="s">
        <v>805</v>
      </c>
      <c r="C55" s="249" t="s">
        <v>70</v>
      </c>
      <c r="D55" s="250">
        <v>0.77731830991132633</v>
      </c>
      <c r="E55" s="251">
        <v>3498</v>
      </c>
      <c r="F55" s="252" t="s">
        <v>128</v>
      </c>
      <c r="G55" s="292" t="s">
        <v>278</v>
      </c>
      <c r="H55" s="253">
        <v>6</v>
      </c>
      <c r="I55" s="254">
        <v>731.6450000000001</v>
      </c>
      <c r="J55" s="255">
        <v>2.0966777041162062E-2</v>
      </c>
      <c r="K55" s="255">
        <v>0.47994203247168388</v>
      </c>
      <c r="L55" s="255">
        <v>0.2159517252219314</v>
      </c>
      <c r="M55" s="256">
        <v>10.282999999999999</v>
      </c>
      <c r="N55" s="257">
        <v>1.2301047639223939</v>
      </c>
      <c r="O55" s="257">
        <v>9.9775164184816401</v>
      </c>
      <c r="P55" s="258">
        <v>51</v>
      </c>
      <c r="Q55" s="259">
        <v>9</v>
      </c>
      <c r="R55" s="259">
        <v>73</v>
      </c>
    </row>
    <row r="56" spans="1:18" ht="16.5">
      <c r="A56" s="247" t="s">
        <v>118</v>
      </c>
      <c r="B56" s="248" t="s">
        <v>459</v>
      </c>
      <c r="C56" s="249" t="s">
        <v>67</v>
      </c>
      <c r="D56" s="250">
        <v>0.83275800752303442</v>
      </c>
      <c r="E56" s="251">
        <v>2138</v>
      </c>
      <c r="F56" s="252" t="s">
        <v>120</v>
      </c>
      <c r="G56" s="292" t="s">
        <v>241</v>
      </c>
      <c r="H56" s="253">
        <v>2</v>
      </c>
      <c r="I56" s="254">
        <v>1256.4590000000001</v>
      </c>
      <c r="J56" s="255">
        <v>3.1580455868104082E-2</v>
      </c>
      <c r="K56" s="255">
        <v>0.35524138492516277</v>
      </c>
      <c r="L56" s="255">
        <v>9.7894161289783427E-2</v>
      </c>
      <c r="M56" s="256">
        <v>6.5759999999999996</v>
      </c>
      <c r="N56" s="257">
        <v>1.830541227369934</v>
      </c>
      <c r="O56" s="257">
        <v>4.7753249409650449</v>
      </c>
      <c r="P56" s="258">
        <v>9</v>
      </c>
      <c r="Q56" s="259">
        <v>23</v>
      </c>
      <c r="R56" s="259">
        <v>60</v>
      </c>
    </row>
    <row r="57" spans="1:18" ht="16.5">
      <c r="A57" s="247" t="s">
        <v>118</v>
      </c>
      <c r="B57" s="248" t="s">
        <v>461</v>
      </c>
      <c r="C57" s="249" t="s">
        <v>67</v>
      </c>
      <c r="D57" s="250">
        <v>0.84041256964860944</v>
      </c>
      <c r="E57" s="251">
        <v>7578</v>
      </c>
      <c r="F57" s="252" t="s">
        <v>122</v>
      </c>
      <c r="G57" s="292" t="s">
        <v>250</v>
      </c>
      <c r="H57" s="253">
        <v>4</v>
      </c>
      <c r="I57" s="254">
        <v>2053.8510000000001</v>
      </c>
      <c r="J57" s="255">
        <v>1.6648626483550921E-2</v>
      </c>
      <c r="K57" s="255">
        <v>0.56713982223805837</v>
      </c>
      <c r="L57" s="255">
        <v>0.31258353210627254</v>
      </c>
      <c r="M57" s="256">
        <v>11.54</v>
      </c>
      <c r="N57" s="257">
        <v>3.213475563709344</v>
      </c>
      <c r="O57" s="257">
        <v>1.9962499713951984</v>
      </c>
      <c r="P57" s="258">
        <v>406</v>
      </c>
      <c r="Q57" s="259">
        <v>66</v>
      </c>
      <c r="R57" s="259">
        <v>41</v>
      </c>
    </row>
    <row r="58" spans="1:18" ht="16.5">
      <c r="A58" s="247" t="s">
        <v>118</v>
      </c>
      <c r="B58" s="248" t="s">
        <v>556</v>
      </c>
      <c r="C58" s="249" t="s">
        <v>67</v>
      </c>
      <c r="D58" s="250">
        <v>0.83512487156491988</v>
      </c>
      <c r="E58" s="251">
        <v>8865</v>
      </c>
      <c r="F58" s="252" t="s">
        <v>128</v>
      </c>
      <c r="G58" s="292" t="s">
        <v>542</v>
      </c>
      <c r="H58" s="253">
        <v>2</v>
      </c>
      <c r="I58" s="254">
        <v>1842.7089999999998</v>
      </c>
      <c r="J58" s="255">
        <v>2.3980518146335651E-2</v>
      </c>
      <c r="K58" s="255">
        <v>0.5025860963994716</v>
      </c>
      <c r="L58" s="255">
        <v>0.11233461170483239</v>
      </c>
      <c r="M58" s="256">
        <v>7.585</v>
      </c>
      <c r="N58" s="257">
        <v>0.10853585671964484</v>
      </c>
      <c r="O58" s="257">
        <v>6.1865438330197557</v>
      </c>
      <c r="P58" s="258">
        <v>179</v>
      </c>
      <c r="Q58" s="259">
        <v>2</v>
      </c>
      <c r="R58" s="259">
        <v>114</v>
      </c>
    </row>
    <row r="59" spans="1:18" ht="16.5">
      <c r="A59" s="247" t="s">
        <v>118</v>
      </c>
      <c r="B59" s="248" t="s">
        <v>814</v>
      </c>
      <c r="C59" s="249" t="s">
        <v>70</v>
      </c>
      <c r="D59" s="250">
        <v>0.78280339053872372</v>
      </c>
      <c r="E59" s="251">
        <v>4035</v>
      </c>
      <c r="F59" s="252" t="s">
        <v>123</v>
      </c>
      <c r="G59" s="292" t="s">
        <v>255</v>
      </c>
      <c r="H59" s="253">
        <v>2</v>
      </c>
      <c r="I59" s="254">
        <v>494.10799999999995</v>
      </c>
      <c r="J59" s="255">
        <v>2.8732464229953025E-2</v>
      </c>
      <c r="K59" s="255">
        <v>0.49029471299832322</v>
      </c>
      <c r="L59" s="255">
        <v>0.23564263111829259</v>
      </c>
      <c r="M59" s="256">
        <v>9.0289999999999999</v>
      </c>
      <c r="N59" s="257">
        <v>0.20238490370526283</v>
      </c>
      <c r="O59" s="257">
        <v>6.0715471111578854</v>
      </c>
      <c r="P59" s="258">
        <v>91</v>
      </c>
      <c r="Q59" s="259">
        <v>1</v>
      </c>
      <c r="R59" s="259">
        <v>31</v>
      </c>
    </row>
    <row r="60" spans="1:18" ht="16.5">
      <c r="A60" s="247" t="s">
        <v>118</v>
      </c>
      <c r="B60" s="248" t="s">
        <v>592</v>
      </c>
      <c r="C60" s="249" t="s">
        <v>67</v>
      </c>
      <c r="D60" s="250">
        <v>0.80305495858359144</v>
      </c>
      <c r="E60" s="251">
        <v>7172</v>
      </c>
      <c r="F60" s="252" t="s">
        <v>125</v>
      </c>
      <c r="G60" s="292" t="s">
        <v>264</v>
      </c>
      <c r="H60" s="253">
        <v>7</v>
      </c>
      <c r="I60" s="254">
        <v>1161.2570000000001</v>
      </c>
      <c r="J60" s="255">
        <v>7.200685546943697E-2</v>
      </c>
      <c r="K60" s="255">
        <v>0.39547869725356272</v>
      </c>
      <c r="L60" s="255">
        <v>0.31087003135395525</v>
      </c>
      <c r="M60" s="256">
        <v>6.9039999999999999</v>
      </c>
      <c r="N60" s="257">
        <v>1.4639308955726422</v>
      </c>
      <c r="O60" s="257">
        <v>1.8083852239426759</v>
      </c>
      <c r="P60" s="258">
        <v>56</v>
      </c>
      <c r="Q60" s="259">
        <v>17</v>
      </c>
      <c r="R60" s="259">
        <v>21</v>
      </c>
    </row>
    <row r="61" spans="1:18" ht="16.5">
      <c r="A61" s="247" t="s">
        <v>118</v>
      </c>
      <c r="B61" s="248" t="s">
        <v>467</v>
      </c>
      <c r="C61" s="249" t="s">
        <v>70</v>
      </c>
      <c r="D61" s="250">
        <v>0.7932361193443489</v>
      </c>
      <c r="E61" s="251">
        <v>5262</v>
      </c>
      <c r="F61" s="252" t="s">
        <v>120</v>
      </c>
      <c r="G61" s="292" t="s">
        <v>242</v>
      </c>
      <c r="H61" s="253">
        <v>6</v>
      </c>
      <c r="I61" s="254">
        <v>1724.6149999999998</v>
      </c>
      <c r="J61" s="255">
        <v>9.7830975638857343E-3</v>
      </c>
      <c r="K61" s="255">
        <v>0.33425049056988126</v>
      </c>
      <c r="L61" s="255">
        <v>5.7983955839419232E-2</v>
      </c>
      <c r="M61" s="256">
        <v>6.5129999999999999</v>
      </c>
      <c r="N61" s="257">
        <v>0.63782351423361161</v>
      </c>
      <c r="O61" s="257">
        <v>4.9866202021900543</v>
      </c>
      <c r="P61" s="258">
        <v>2</v>
      </c>
      <c r="Q61" s="259">
        <v>11</v>
      </c>
      <c r="R61" s="259">
        <v>86</v>
      </c>
    </row>
    <row r="62" spans="1:18" ht="16.5">
      <c r="A62" s="247" t="s">
        <v>118</v>
      </c>
      <c r="B62" s="248" t="s">
        <v>471</v>
      </c>
      <c r="C62" s="249" t="s">
        <v>70</v>
      </c>
      <c r="D62" s="250">
        <v>0.77999999999999992</v>
      </c>
      <c r="E62" s="251">
        <v>2800</v>
      </c>
      <c r="F62" s="252" t="s">
        <v>128</v>
      </c>
      <c r="G62" s="292" t="s">
        <v>275</v>
      </c>
      <c r="H62" s="253">
        <v>1</v>
      </c>
      <c r="I62" s="254">
        <v>1501.588</v>
      </c>
      <c r="J62" s="255">
        <v>4.6604050336108514E-3</v>
      </c>
      <c r="K62" s="255">
        <v>0.49489259609817066</v>
      </c>
      <c r="L62" s="255">
        <v>0.21776945473725151</v>
      </c>
      <c r="M62" s="256">
        <v>10.776999999999999</v>
      </c>
      <c r="N62" s="257">
        <v>6.6596163528211474E-2</v>
      </c>
      <c r="O62" s="257">
        <v>2.0644810693745557</v>
      </c>
      <c r="P62" s="258">
        <v>141</v>
      </c>
      <c r="Q62" s="259">
        <v>1</v>
      </c>
      <c r="R62" s="259">
        <v>31</v>
      </c>
    </row>
    <row r="63" spans="1:18" ht="16.5">
      <c r="A63" s="247" t="s">
        <v>118</v>
      </c>
      <c r="B63" s="248" t="s">
        <v>823</v>
      </c>
      <c r="C63" s="249" t="s">
        <v>67</v>
      </c>
      <c r="D63" s="250">
        <v>0.84420431069352297</v>
      </c>
      <c r="E63" s="251">
        <v>9048</v>
      </c>
      <c r="F63" s="252" t="s">
        <v>124</v>
      </c>
      <c r="G63" s="292" t="s">
        <v>259</v>
      </c>
      <c r="H63" s="253">
        <v>2</v>
      </c>
      <c r="I63" s="254">
        <v>1475.825</v>
      </c>
      <c r="J63" s="255">
        <v>3.2365072424689625E-2</v>
      </c>
      <c r="K63" s="255">
        <v>0.49065125168108126</v>
      </c>
      <c r="L63" s="255">
        <v>0.32524181390069962</v>
      </c>
      <c r="M63" s="256">
        <v>6.0910000000000002</v>
      </c>
      <c r="N63" s="257">
        <v>6.7758711229312416E-2</v>
      </c>
      <c r="O63" s="257">
        <v>1.7617264919621227</v>
      </c>
      <c r="P63" s="258">
        <v>140</v>
      </c>
      <c r="Q63" s="259">
        <v>1</v>
      </c>
      <c r="R63" s="259">
        <v>26</v>
      </c>
    </row>
    <row r="64" spans="1:18" ht="16.5">
      <c r="A64" s="247" t="s">
        <v>118</v>
      </c>
      <c r="B64" s="248" t="s">
        <v>479</v>
      </c>
      <c r="C64" s="249" t="s">
        <v>67</v>
      </c>
      <c r="D64" s="250">
        <v>0.83924260867014377</v>
      </c>
      <c r="E64" s="251">
        <v>8383</v>
      </c>
      <c r="F64" s="252" t="s">
        <v>119</v>
      </c>
      <c r="G64" s="292" t="s">
        <v>229</v>
      </c>
      <c r="H64" s="253">
        <v>3</v>
      </c>
      <c r="I64" s="254">
        <v>2124.9009999999998</v>
      </c>
      <c r="J64" s="255">
        <v>2.0539130582311882E-2</v>
      </c>
      <c r="K64" s="255">
        <v>0.4419219602372938</v>
      </c>
      <c r="L64" s="255">
        <v>0.16659599670761133</v>
      </c>
      <c r="M64" s="256">
        <v>14.77</v>
      </c>
      <c r="N64" s="257">
        <v>1.0824033684392826</v>
      </c>
      <c r="O64" s="257">
        <v>34.213358645885151</v>
      </c>
      <c r="P64" s="258">
        <v>70</v>
      </c>
      <c r="Q64" s="259">
        <v>23</v>
      </c>
      <c r="R64" s="259">
        <v>727</v>
      </c>
    </row>
    <row r="65" spans="1:18" ht="16.5">
      <c r="A65" s="247" t="s">
        <v>118</v>
      </c>
      <c r="B65" s="248" t="s">
        <v>481</v>
      </c>
      <c r="C65" s="249" t="s">
        <v>67</v>
      </c>
      <c r="D65" s="250">
        <v>0.84538755221684903</v>
      </c>
      <c r="E65" s="251">
        <v>5721</v>
      </c>
      <c r="F65" s="252" t="s">
        <v>122</v>
      </c>
      <c r="G65" s="292" t="s">
        <v>253</v>
      </c>
      <c r="H65" s="253">
        <v>4</v>
      </c>
      <c r="I65" s="254">
        <v>1395.0909999999999</v>
      </c>
      <c r="J65" s="255">
        <v>1.5776704951854875E-2</v>
      </c>
      <c r="K65" s="255">
        <v>0.55044472220760154</v>
      </c>
      <c r="L65" s="255">
        <v>0.283852451202108</v>
      </c>
      <c r="M65" s="256">
        <v>10.507999999999999</v>
      </c>
      <c r="N65" s="257">
        <v>0.14335982383944848</v>
      </c>
      <c r="O65" s="257">
        <v>0.7884790311169666</v>
      </c>
      <c r="P65" s="258">
        <v>260</v>
      </c>
      <c r="Q65" s="259">
        <v>2</v>
      </c>
      <c r="R65" s="259">
        <v>11</v>
      </c>
    </row>
    <row r="66" spans="1:18" ht="16.5">
      <c r="A66" s="247" t="s">
        <v>118</v>
      </c>
      <c r="B66" s="248" t="s">
        <v>489</v>
      </c>
      <c r="C66" s="249" t="s">
        <v>67</v>
      </c>
      <c r="D66" s="250">
        <v>0.80345672909847554</v>
      </c>
      <c r="E66" s="251">
        <v>3591</v>
      </c>
      <c r="F66" s="252" t="s">
        <v>127</v>
      </c>
      <c r="G66" s="292" t="s">
        <v>271</v>
      </c>
      <c r="H66" s="253">
        <v>2</v>
      </c>
      <c r="I66" s="254">
        <v>1834.28</v>
      </c>
      <c r="J66" s="255">
        <v>6.3594123221483757E-3</v>
      </c>
      <c r="K66" s="255">
        <v>0.4834408601379237</v>
      </c>
      <c r="L66" s="255">
        <v>0.47321019691650129</v>
      </c>
      <c r="M66" s="256">
        <v>5.5469999999999997</v>
      </c>
      <c r="N66" s="257">
        <v>0.65420764550668387</v>
      </c>
      <c r="O66" s="257">
        <v>1.3629325948055913</v>
      </c>
      <c r="P66" s="258">
        <v>52</v>
      </c>
      <c r="Q66" s="259">
        <v>12</v>
      </c>
      <c r="R66" s="259">
        <v>25</v>
      </c>
    </row>
    <row r="67" spans="1:18" ht="16.5">
      <c r="A67" s="247" t="s">
        <v>118</v>
      </c>
      <c r="B67" s="248" t="s">
        <v>493</v>
      </c>
      <c r="C67" s="249" t="s">
        <v>67</v>
      </c>
      <c r="D67" s="250">
        <v>0.82017788337149999</v>
      </c>
      <c r="E67" s="251">
        <v>7042</v>
      </c>
      <c r="F67" s="252" t="s">
        <v>128</v>
      </c>
      <c r="G67" s="292" t="s">
        <v>277</v>
      </c>
      <c r="H67" s="253">
        <v>2</v>
      </c>
      <c r="I67" s="254">
        <v>760.07300000000009</v>
      </c>
      <c r="J67" s="255">
        <v>6.0153830511792111E-3</v>
      </c>
      <c r="K67" s="255">
        <v>0.53448431945413732</v>
      </c>
      <c r="L67" s="255">
        <v>0.156563908992952</v>
      </c>
      <c r="M67" s="256">
        <v>9.282</v>
      </c>
      <c r="N67" s="257">
        <v>3.5522903721089945</v>
      </c>
      <c r="O67" s="257">
        <v>15.656390899295197</v>
      </c>
      <c r="P67" s="258">
        <v>84</v>
      </c>
      <c r="Q67" s="259">
        <v>27</v>
      </c>
      <c r="R67" s="259">
        <v>119</v>
      </c>
    </row>
    <row r="68" spans="1:18" ht="16.5">
      <c r="A68" s="247" t="s">
        <v>118</v>
      </c>
      <c r="B68" s="248" t="s">
        <v>497</v>
      </c>
      <c r="C68" s="249" t="s">
        <v>70</v>
      </c>
      <c r="D68" s="250">
        <v>0.77723700740675505</v>
      </c>
      <c r="E68" s="251">
        <v>6140</v>
      </c>
      <c r="F68" s="252" t="s">
        <v>128</v>
      </c>
      <c r="G68" s="292" t="s">
        <v>542</v>
      </c>
      <c r="H68" s="253">
        <v>4</v>
      </c>
      <c r="I68" s="254">
        <v>888.35100000000011</v>
      </c>
      <c r="J68" s="255">
        <v>1.6958907725740865E-2</v>
      </c>
      <c r="K68" s="255">
        <v>0.49024755945909648</v>
      </c>
      <c r="L68" s="255">
        <v>0.13958446605001851</v>
      </c>
      <c r="M68" s="256">
        <v>8.9139999999999997</v>
      </c>
      <c r="N68" s="257">
        <v>0.11256811778227298</v>
      </c>
      <c r="O68" s="257">
        <v>9.6808581292754763</v>
      </c>
      <c r="P68" s="258">
        <v>76</v>
      </c>
      <c r="Q68" s="259">
        <v>1</v>
      </c>
      <c r="R68" s="259">
        <v>86</v>
      </c>
    </row>
    <row r="69" spans="1:18" ht="16.5">
      <c r="A69" s="247" t="s">
        <v>118</v>
      </c>
      <c r="B69" s="248" t="s">
        <v>841</v>
      </c>
      <c r="C69" s="249" t="s">
        <v>70</v>
      </c>
      <c r="D69" s="250">
        <v>0.71851374462184481</v>
      </c>
      <c r="E69" s="251">
        <v>4139</v>
      </c>
      <c r="F69" s="252" t="s">
        <v>127</v>
      </c>
      <c r="G69" s="292" t="s">
        <v>537</v>
      </c>
      <c r="H69" s="253">
        <v>2</v>
      </c>
      <c r="I69" s="254">
        <v>1553.075</v>
      </c>
      <c r="J69" s="255">
        <v>8.2260675528907992E-3</v>
      </c>
      <c r="K69" s="255">
        <v>0.47835757263165396</v>
      </c>
      <c r="L69" s="255">
        <v>0.49063953769135421</v>
      </c>
      <c r="M69" s="256">
        <v>6.6440000000000001</v>
      </c>
      <c r="N69" s="257">
        <v>1.287767815462872</v>
      </c>
      <c r="O69" s="257">
        <v>3.0262543663377492</v>
      </c>
      <c r="P69" s="258">
        <v>40</v>
      </c>
      <c r="Q69" s="259">
        <v>20</v>
      </c>
      <c r="R69" s="259">
        <v>47</v>
      </c>
    </row>
    <row r="70" spans="1:18" ht="16.5">
      <c r="A70" s="247" t="s">
        <v>118</v>
      </c>
      <c r="B70" s="248" t="s">
        <v>844</v>
      </c>
      <c r="C70" s="249" t="s">
        <v>70</v>
      </c>
      <c r="D70" s="250">
        <v>0.75381522952539992</v>
      </c>
      <c r="E70" s="251">
        <v>8866</v>
      </c>
      <c r="F70" s="252" t="s">
        <v>120</v>
      </c>
      <c r="G70" s="292" t="s">
        <v>242</v>
      </c>
      <c r="H70" s="253">
        <v>3</v>
      </c>
      <c r="I70" s="254">
        <v>801.44499999999994</v>
      </c>
      <c r="J70" s="255">
        <v>8.9941633787007265E-3</v>
      </c>
      <c r="K70" s="255">
        <v>0.40998290469964921</v>
      </c>
      <c r="L70" s="255">
        <v>0.17516306847565233</v>
      </c>
      <c r="M70" s="256">
        <v>9.5960000000000001</v>
      </c>
      <c r="N70" s="257">
        <v>0.1247746258320908</v>
      </c>
      <c r="O70" s="257">
        <v>7.2369282982612662</v>
      </c>
      <c r="P70" s="258">
        <v>3</v>
      </c>
      <c r="Q70" s="259">
        <v>1</v>
      </c>
      <c r="R70" s="259">
        <v>69</v>
      </c>
    </row>
    <row r="71" spans="1:18" ht="16.5">
      <c r="A71" s="247" t="s">
        <v>118</v>
      </c>
      <c r="B71" s="248" t="s">
        <v>505</v>
      </c>
      <c r="C71" s="249" t="s">
        <v>67</v>
      </c>
      <c r="D71" s="250">
        <v>0.82958333333333345</v>
      </c>
      <c r="E71" s="251">
        <v>1649</v>
      </c>
      <c r="F71" s="252" t="s">
        <v>119</v>
      </c>
      <c r="G71" s="292" t="s">
        <v>233</v>
      </c>
      <c r="H71" s="253">
        <v>1</v>
      </c>
      <c r="I71" s="254">
        <v>1771.2180000000001</v>
      </c>
      <c r="J71" s="255">
        <v>1.0671394091450475E-2</v>
      </c>
      <c r="K71" s="255">
        <v>0.39470112208879798</v>
      </c>
      <c r="L71" s="255">
        <v>0.21171871559570871</v>
      </c>
      <c r="M71" s="256">
        <v>15.513</v>
      </c>
      <c r="N71" s="257">
        <v>0.33874994495313393</v>
      </c>
      <c r="O71" s="257">
        <v>23.091454580971963</v>
      </c>
      <c r="P71" s="258">
        <v>9</v>
      </c>
      <c r="Q71" s="259">
        <v>6</v>
      </c>
      <c r="R71" s="259">
        <v>409</v>
      </c>
    </row>
  </sheetData>
  <phoneticPr fontId="3" type="noConversion"/>
  <conditionalFormatting sqref="C14:D71">
    <cfRule type="containsText" dxfId="27" priority="1" operator="containsText" text="F">
      <formula>NOT(ISERROR(SEARCH("F",C14)))</formula>
    </cfRule>
    <cfRule type="containsText" dxfId="26" priority="2" operator="containsText" text="D">
      <formula>NOT(ISERROR(SEARCH("D",C14)))</formula>
    </cfRule>
    <cfRule type="containsText" dxfId="25" priority="3" operator="containsText" text="C">
      <formula>NOT(ISERROR(SEARCH("C",C14)))</formula>
    </cfRule>
    <cfRule type="containsText" dxfId="24" priority="4" operator="containsText" text="B">
      <formula>NOT(ISERROR(SEARCH("B",C14)))</formula>
    </cfRule>
    <cfRule type="containsText" dxfId="23" priority="5" operator="containsText" text="A">
      <formula>NOT(ISERROR(SEARCH("A",C14)))</formula>
    </cfRule>
    <cfRule type="containsText" dxfId="22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F978-1698-4882-A99C-0201F24342FF}">
  <sheetPr>
    <tabColor rgb="FFFF0000"/>
  </sheetPr>
  <dimension ref="A1:M79"/>
  <sheetViews>
    <sheetView showGridLines="0" workbookViewId="0"/>
  </sheetViews>
  <sheetFormatPr defaultRowHeight="13.5"/>
  <cols>
    <col min="12" max="12" width="0" hidden="1" customWidth="1"/>
  </cols>
  <sheetData>
    <row r="1" spans="1:13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</row>
    <row r="2" spans="1:13" ht="41.25">
      <c r="A2" s="307" t="s">
        <v>858</v>
      </c>
      <c r="B2" s="307"/>
      <c r="C2" s="307"/>
      <c r="D2" s="307"/>
      <c r="E2" s="307"/>
      <c r="F2" s="307"/>
      <c r="G2" s="307"/>
      <c r="H2" s="307"/>
      <c r="I2" s="307"/>
      <c r="J2" s="307"/>
      <c r="K2" s="307"/>
      <c r="L2" s="307"/>
      <c r="M2" s="307"/>
    </row>
    <row r="4" spans="1:13" ht="17.25">
      <c r="A4" s="176" t="s">
        <v>196</v>
      </c>
      <c r="B4" s="177"/>
      <c r="C4" s="177"/>
      <c r="D4" s="177"/>
      <c r="E4" s="177"/>
      <c r="F4" s="177"/>
      <c r="G4" s="177"/>
      <c r="H4" s="177"/>
      <c r="I4" s="177"/>
      <c r="J4" s="177"/>
      <c r="K4" s="177"/>
      <c r="L4" s="177"/>
      <c r="M4" s="177"/>
    </row>
    <row r="5" spans="1:13" ht="26.25">
      <c r="A5" s="173" t="s">
        <v>193</v>
      </c>
    </row>
    <row r="6" spans="1:13" ht="26.25">
      <c r="A6" s="173" t="s">
        <v>194</v>
      </c>
    </row>
    <row r="7" spans="1:13" ht="26.25">
      <c r="A7" s="173"/>
    </row>
    <row r="8" spans="1:13" ht="17.25">
      <c r="A8" s="174" t="s">
        <v>195</v>
      </c>
    </row>
    <row r="9" spans="1:13" ht="40.5">
      <c r="A9" s="241" t="s">
        <v>0</v>
      </c>
      <c r="B9" s="242" t="s">
        <v>74</v>
      </c>
      <c r="C9" s="243" t="s">
        <v>65</v>
      </c>
      <c r="D9" s="243" t="s">
        <v>167</v>
      </c>
      <c r="E9" s="244" t="s">
        <v>153</v>
      </c>
      <c r="F9" s="242" t="s">
        <v>158</v>
      </c>
      <c r="G9" s="244" t="s">
        <v>156</v>
      </c>
      <c r="H9" s="244" t="s">
        <v>160</v>
      </c>
      <c r="I9" s="245" t="s">
        <v>162</v>
      </c>
      <c r="J9" s="244" t="s">
        <v>11</v>
      </c>
      <c r="K9" s="244" t="s">
        <v>12</v>
      </c>
      <c r="L9" s="244" t="s">
        <v>13</v>
      </c>
      <c r="M9" s="244" t="s">
        <v>189</v>
      </c>
    </row>
    <row r="10" spans="1:13" ht="16.5">
      <c r="A10" s="247" t="s">
        <v>118</v>
      </c>
      <c r="B10" s="248" t="s">
        <v>572</v>
      </c>
      <c r="C10" s="249" t="s">
        <v>69</v>
      </c>
      <c r="D10" s="250">
        <v>0.89731707317073173</v>
      </c>
      <c r="E10" s="251">
        <v>667</v>
      </c>
      <c r="F10" s="252" t="s">
        <v>124</v>
      </c>
      <c r="G10" s="292" t="s">
        <v>262</v>
      </c>
      <c r="H10" s="253">
        <v>1</v>
      </c>
      <c r="I10" s="254">
        <v>793.178</v>
      </c>
      <c r="J10" s="255">
        <v>5.0287066718466396E-2</v>
      </c>
      <c r="K10" s="255">
        <v>0.46441857565794686</v>
      </c>
      <c r="L10" s="255">
        <v>0.17709259429881505</v>
      </c>
      <c r="M10" s="260">
        <v>46</v>
      </c>
    </row>
    <row r="11" spans="1:13" ht="16.5">
      <c r="A11" s="247" t="s">
        <v>118</v>
      </c>
      <c r="B11" s="248" t="s">
        <v>667</v>
      </c>
      <c r="C11" s="249" t="s">
        <v>69</v>
      </c>
      <c r="D11" s="250">
        <v>0.87375000000000003</v>
      </c>
      <c r="E11" s="251">
        <v>380</v>
      </c>
      <c r="F11" s="252" t="s">
        <v>128</v>
      </c>
      <c r="G11" s="292" t="s">
        <v>272</v>
      </c>
      <c r="H11" s="253">
        <v>1</v>
      </c>
      <c r="I11" s="254">
        <v>1291.335</v>
      </c>
      <c r="J11" s="255">
        <v>8.4533881366257498E-3</v>
      </c>
      <c r="K11" s="255">
        <v>0.45746845005770392</v>
      </c>
      <c r="L11" s="255">
        <v>0.29194593192316476</v>
      </c>
      <c r="M11" s="260">
        <v>128</v>
      </c>
    </row>
    <row r="12" spans="1:13" ht="16.5">
      <c r="A12" s="247" t="s">
        <v>118</v>
      </c>
      <c r="B12" s="248" t="s">
        <v>554</v>
      </c>
      <c r="C12" s="249" t="s">
        <v>69</v>
      </c>
      <c r="D12" s="250">
        <v>0.88826086956521755</v>
      </c>
      <c r="E12" s="251">
        <v>7939</v>
      </c>
      <c r="F12" s="252" t="s">
        <v>128</v>
      </c>
      <c r="G12" s="292" t="s">
        <v>542</v>
      </c>
      <c r="H12" s="253">
        <v>1</v>
      </c>
      <c r="I12" s="254">
        <v>1007.808</v>
      </c>
      <c r="J12" s="255">
        <v>1.0351256720412542E-2</v>
      </c>
      <c r="K12" s="255">
        <v>0.48074761689989359</v>
      </c>
      <c r="L12" s="255">
        <v>7.7395694417984384E-2</v>
      </c>
      <c r="M12" s="260">
        <v>79</v>
      </c>
    </row>
    <row r="13" spans="1:13" ht="16.5">
      <c r="A13" s="247" t="s">
        <v>118</v>
      </c>
      <c r="B13" s="248" t="s">
        <v>675</v>
      </c>
      <c r="C13" s="249" t="s">
        <v>69</v>
      </c>
      <c r="D13" s="250">
        <v>0.8897435897435898</v>
      </c>
      <c r="E13" s="251">
        <v>8789</v>
      </c>
      <c r="F13" s="252" t="s">
        <v>125</v>
      </c>
      <c r="G13" s="292" t="s">
        <v>264</v>
      </c>
      <c r="H13" s="253">
        <v>1</v>
      </c>
      <c r="I13" s="254">
        <v>1124.905</v>
      </c>
      <c r="J13" s="255">
        <v>3.5756574646915E-2</v>
      </c>
      <c r="K13" s="255">
        <v>0.39421533970741629</v>
      </c>
      <c r="L13" s="255">
        <v>0.52359977064729912</v>
      </c>
      <c r="M13" s="260">
        <v>31</v>
      </c>
    </row>
    <row r="14" spans="1:13" ht="16.5">
      <c r="A14" s="247" t="s">
        <v>118</v>
      </c>
      <c r="B14" s="248" t="s">
        <v>293</v>
      </c>
      <c r="C14" s="249" t="s">
        <v>67</v>
      </c>
      <c r="D14" s="250">
        <v>0.83214967891325575</v>
      </c>
      <c r="E14" s="251">
        <v>6808</v>
      </c>
      <c r="F14" s="252" t="s">
        <v>119</v>
      </c>
      <c r="G14" s="292" t="s">
        <v>214</v>
      </c>
      <c r="H14" s="253">
        <v>11</v>
      </c>
      <c r="I14" s="254">
        <v>1841.481</v>
      </c>
      <c r="J14" s="255">
        <v>1.714467032087065E-2</v>
      </c>
      <c r="K14" s="255">
        <v>0.46968100839926014</v>
      </c>
      <c r="L14" s="255">
        <v>0.22803593194756258</v>
      </c>
      <c r="M14" s="260">
        <v>53</v>
      </c>
    </row>
    <row r="15" spans="1:13" ht="16.5">
      <c r="A15" s="247" t="s">
        <v>118</v>
      </c>
      <c r="B15" s="248" t="s">
        <v>295</v>
      </c>
      <c r="C15" s="249" t="s">
        <v>69</v>
      </c>
      <c r="D15" s="250">
        <v>0.86601513049769152</v>
      </c>
      <c r="E15" s="251">
        <v>8717</v>
      </c>
      <c r="F15" s="252" t="s">
        <v>122</v>
      </c>
      <c r="G15" s="292" t="s">
        <v>252</v>
      </c>
      <c r="H15" s="253">
        <v>2</v>
      </c>
      <c r="I15" s="254">
        <v>1430.7429999999999</v>
      </c>
      <c r="J15" s="255">
        <v>2.2228434284326973E-2</v>
      </c>
      <c r="K15" s="255">
        <v>0.54922235479586334</v>
      </c>
      <c r="L15" s="255">
        <v>0.28726333101053092</v>
      </c>
      <c r="M15" s="260">
        <v>262</v>
      </c>
    </row>
    <row r="16" spans="1:13" ht="16.5">
      <c r="A16" s="247" t="s">
        <v>118</v>
      </c>
      <c r="B16" s="248" t="s">
        <v>297</v>
      </c>
      <c r="C16" s="249" t="s">
        <v>69</v>
      </c>
      <c r="D16" s="250">
        <v>0.89050949702308579</v>
      </c>
      <c r="E16" s="251">
        <v>6741</v>
      </c>
      <c r="F16" s="252" t="s">
        <v>122</v>
      </c>
      <c r="G16" s="292" t="s">
        <v>252</v>
      </c>
      <c r="H16" s="253">
        <v>2</v>
      </c>
      <c r="I16" s="254">
        <v>1246.3880000000001</v>
      </c>
      <c r="J16" s="255">
        <v>1.6926446735296485E-2</v>
      </c>
      <c r="K16" s="255">
        <v>0.55422614650974833</v>
      </c>
      <c r="L16" s="255">
        <v>0.30006707381650016</v>
      </c>
      <c r="M16" s="260">
        <v>231</v>
      </c>
    </row>
    <row r="17" spans="1:13" ht="16.5">
      <c r="A17" s="247" t="s">
        <v>118</v>
      </c>
      <c r="B17" s="248" t="s">
        <v>299</v>
      </c>
      <c r="C17" s="249" t="s">
        <v>67</v>
      </c>
      <c r="D17" s="250">
        <v>0.82285714285714284</v>
      </c>
      <c r="E17" s="251">
        <v>9130</v>
      </c>
      <c r="F17" s="252" t="s">
        <v>121</v>
      </c>
      <c r="G17" s="292" t="s">
        <v>248</v>
      </c>
      <c r="H17" s="253">
        <v>1</v>
      </c>
      <c r="I17" s="254">
        <v>2615.194</v>
      </c>
      <c r="J17" s="255">
        <v>3.9589264967245637E-2</v>
      </c>
      <c r="K17" s="255">
        <v>0.47994176490545931</v>
      </c>
      <c r="L17" s="255">
        <v>0.24357657596338933</v>
      </c>
      <c r="M17" s="260">
        <v>131</v>
      </c>
    </row>
    <row r="18" spans="1:13" ht="16.5">
      <c r="A18" s="247" t="s">
        <v>118</v>
      </c>
      <c r="B18" s="248" t="s">
        <v>575</v>
      </c>
      <c r="C18" s="249" t="s">
        <v>70</v>
      </c>
      <c r="D18" s="250">
        <v>0.76091632302810364</v>
      </c>
      <c r="E18" s="251">
        <v>4009</v>
      </c>
      <c r="F18" s="252" t="s">
        <v>127</v>
      </c>
      <c r="G18" s="292" t="s">
        <v>539</v>
      </c>
      <c r="H18" s="253">
        <v>2</v>
      </c>
      <c r="I18" s="254">
        <v>3395.04</v>
      </c>
      <c r="J18" s="255">
        <v>1.1615647509505772E-2</v>
      </c>
      <c r="K18" s="255">
        <v>0.46392248135050351</v>
      </c>
      <c r="L18" s="255">
        <v>0.52134879117771804</v>
      </c>
      <c r="M18" s="260">
        <v>132</v>
      </c>
    </row>
    <row r="19" spans="1:13" ht="16.5">
      <c r="A19" s="247" t="s">
        <v>118</v>
      </c>
      <c r="B19" s="248" t="s">
        <v>577</v>
      </c>
      <c r="C19" s="249" t="s">
        <v>67</v>
      </c>
      <c r="D19" s="250">
        <v>0.80606596352217919</v>
      </c>
      <c r="E19" s="251">
        <v>1042</v>
      </c>
      <c r="F19" s="252" t="s">
        <v>126</v>
      </c>
      <c r="G19" s="292" t="s">
        <v>631</v>
      </c>
      <c r="H19" s="253">
        <v>5</v>
      </c>
      <c r="I19" s="254">
        <v>900.91100000000006</v>
      </c>
      <c r="J19" s="255">
        <v>6.9373759876056637E-2</v>
      </c>
      <c r="K19" s="255">
        <v>0.37622080989120288</v>
      </c>
      <c r="L19" s="255">
        <v>0.39626555786309636</v>
      </c>
      <c r="M19" s="260">
        <v>31</v>
      </c>
    </row>
    <row r="20" spans="1:13" ht="16.5">
      <c r="A20" s="247" t="s">
        <v>118</v>
      </c>
      <c r="B20" s="248" t="s">
        <v>692</v>
      </c>
      <c r="C20" s="249" t="s">
        <v>69</v>
      </c>
      <c r="D20" s="250">
        <v>0.87093337007607641</v>
      </c>
      <c r="E20" s="251">
        <v>3983</v>
      </c>
      <c r="F20" s="252" t="s">
        <v>123</v>
      </c>
      <c r="G20" s="292" t="s">
        <v>258</v>
      </c>
      <c r="H20" s="253">
        <v>2</v>
      </c>
      <c r="I20" s="254">
        <v>1097.8620000000001</v>
      </c>
      <c r="J20" s="255">
        <v>1.8864816920383276E-2</v>
      </c>
      <c r="K20" s="255">
        <v>0.45156659298406326</v>
      </c>
      <c r="L20" s="255">
        <v>0.16850933906082913</v>
      </c>
      <c r="M20" s="260">
        <v>170</v>
      </c>
    </row>
    <row r="21" spans="1:13" ht="16.5">
      <c r="A21" s="247" t="s">
        <v>118</v>
      </c>
      <c r="B21" s="248" t="s">
        <v>307</v>
      </c>
      <c r="C21" s="249" t="s">
        <v>67</v>
      </c>
      <c r="D21" s="250">
        <v>0.8471283661222353</v>
      </c>
      <c r="E21" s="251">
        <v>4074</v>
      </c>
      <c r="F21" s="252" t="s">
        <v>119</v>
      </c>
      <c r="G21" s="292" t="s">
        <v>234</v>
      </c>
      <c r="H21" s="253">
        <v>10</v>
      </c>
      <c r="I21" s="254">
        <v>1892.9809999999998</v>
      </c>
      <c r="J21" s="255">
        <v>2.4027885243774378E-2</v>
      </c>
      <c r="K21" s="255">
        <v>0.44040632745332486</v>
      </c>
      <c r="L21" s="255">
        <v>0.14468608663739502</v>
      </c>
      <c r="M21" s="260">
        <v>46</v>
      </c>
    </row>
    <row r="22" spans="1:13" ht="16.5">
      <c r="A22" s="247" t="s">
        <v>118</v>
      </c>
      <c r="B22" s="248" t="s">
        <v>309</v>
      </c>
      <c r="C22" s="249" t="s">
        <v>69</v>
      </c>
      <c r="D22" s="250">
        <v>0.89580168970268459</v>
      </c>
      <c r="E22" s="251">
        <v>1474</v>
      </c>
      <c r="F22" s="252" t="s">
        <v>128</v>
      </c>
      <c r="G22" s="292" t="s">
        <v>277</v>
      </c>
      <c r="H22" s="253">
        <v>3</v>
      </c>
      <c r="I22" s="254">
        <v>2425.886</v>
      </c>
      <c r="J22" s="255">
        <v>6.8552497369240651E-3</v>
      </c>
      <c r="K22" s="255">
        <v>0.49532409149386686</v>
      </c>
      <c r="L22" s="255">
        <v>0.18426257458099846</v>
      </c>
      <c r="M22" s="260">
        <v>208</v>
      </c>
    </row>
    <row r="23" spans="1:13" ht="16.5">
      <c r="A23" s="247" t="s">
        <v>118</v>
      </c>
      <c r="B23" s="248" t="s">
        <v>313</v>
      </c>
      <c r="C23" s="249" t="s">
        <v>70</v>
      </c>
      <c r="D23" s="250">
        <v>0.76347826086956527</v>
      </c>
      <c r="E23" s="251">
        <v>4906</v>
      </c>
      <c r="F23" s="252" t="s">
        <v>128</v>
      </c>
      <c r="G23" s="292" t="s">
        <v>278</v>
      </c>
      <c r="H23" s="253">
        <v>1</v>
      </c>
      <c r="I23" s="254">
        <v>1528.232</v>
      </c>
      <c r="J23" s="255">
        <v>1.4575386988680317E-2</v>
      </c>
      <c r="K23" s="255">
        <v>0.51388332766927669</v>
      </c>
      <c r="L23" s="255">
        <v>7.3830006736171419E-2</v>
      </c>
      <c r="M23" s="260">
        <v>164</v>
      </c>
    </row>
    <row r="24" spans="1:13" ht="16.5">
      <c r="A24" s="247" t="s">
        <v>118</v>
      </c>
      <c r="B24" s="248" t="s">
        <v>315</v>
      </c>
      <c r="C24" s="249" t="s">
        <v>67</v>
      </c>
      <c r="D24" s="250">
        <v>0.83346896441136087</v>
      </c>
      <c r="E24" s="251">
        <v>8920</v>
      </c>
      <c r="F24" s="252" t="s">
        <v>123</v>
      </c>
      <c r="G24" s="292" t="s">
        <v>254</v>
      </c>
      <c r="H24" s="253">
        <v>3</v>
      </c>
      <c r="I24" s="254">
        <v>1266.9189999999999</v>
      </c>
      <c r="J24" s="255">
        <v>2.8392272424174296E-2</v>
      </c>
      <c r="K24" s="255">
        <v>0.44667612044619498</v>
      </c>
      <c r="L24" s="255">
        <v>0.11208293505741092</v>
      </c>
      <c r="M24" s="260">
        <v>211</v>
      </c>
    </row>
    <row r="25" spans="1:13" ht="16.5">
      <c r="A25" s="247" t="s">
        <v>118</v>
      </c>
      <c r="B25" s="248" t="s">
        <v>319</v>
      </c>
      <c r="C25" s="249" t="s">
        <v>67</v>
      </c>
      <c r="D25" s="250">
        <v>0.82782608695652171</v>
      </c>
      <c r="E25" s="251">
        <v>4546</v>
      </c>
      <c r="F25" s="252" t="s">
        <v>128</v>
      </c>
      <c r="G25" s="292" t="s">
        <v>276</v>
      </c>
      <c r="H25" s="253">
        <v>1</v>
      </c>
      <c r="I25" s="254">
        <v>1670.4280000000001</v>
      </c>
      <c r="J25" s="255">
        <v>1.2789499466030181E-2</v>
      </c>
      <c r="K25" s="255">
        <v>0.46993439494768358</v>
      </c>
      <c r="L25" s="255">
        <v>0.16941765822890897</v>
      </c>
      <c r="M25" s="260">
        <v>139</v>
      </c>
    </row>
    <row r="26" spans="1:13" ht="16.5">
      <c r="A26" s="247" t="s">
        <v>118</v>
      </c>
      <c r="B26" s="248" t="s">
        <v>321</v>
      </c>
      <c r="C26" s="249" t="s">
        <v>67</v>
      </c>
      <c r="D26" s="250">
        <v>0.81405554542955982</v>
      </c>
      <c r="E26" s="251">
        <v>690</v>
      </c>
      <c r="F26" s="252" t="s">
        <v>123</v>
      </c>
      <c r="G26" s="292" t="s">
        <v>257</v>
      </c>
      <c r="H26" s="253">
        <v>2</v>
      </c>
      <c r="I26" s="254">
        <v>1522.2729999999999</v>
      </c>
      <c r="J26" s="255">
        <v>2.3137732134897178E-2</v>
      </c>
      <c r="K26" s="255">
        <v>0.45948545903458388</v>
      </c>
      <c r="L26" s="255">
        <v>0.15108985050644663</v>
      </c>
      <c r="M26" s="260">
        <v>237</v>
      </c>
    </row>
    <row r="27" spans="1:13" ht="16.5">
      <c r="A27" s="247" t="s">
        <v>118</v>
      </c>
      <c r="B27" s="248" t="s">
        <v>323</v>
      </c>
      <c r="C27" s="249" t="s">
        <v>67</v>
      </c>
      <c r="D27" s="250">
        <v>0.80727272727272725</v>
      </c>
      <c r="E27" s="251">
        <v>3142</v>
      </c>
      <c r="F27" s="252" t="s">
        <v>128</v>
      </c>
      <c r="G27" s="292" t="s">
        <v>275</v>
      </c>
      <c r="H27" s="253">
        <v>1</v>
      </c>
      <c r="I27" s="254">
        <v>1518.153</v>
      </c>
      <c r="J27" s="255">
        <v>1.381386908032117E-3</v>
      </c>
      <c r="K27" s="255">
        <v>0.47639419649761805</v>
      </c>
      <c r="L27" s="255">
        <v>4.1497793700634916E-2</v>
      </c>
      <c r="M27" s="260">
        <v>100</v>
      </c>
    </row>
    <row r="28" spans="1:13" ht="16.5">
      <c r="A28" s="247" t="s">
        <v>118</v>
      </c>
      <c r="B28" s="248" t="s">
        <v>711</v>
      </c>
      <c r="C28" s="249" t="s">
        <v>70</v>
      </c>
      <c r="D28" s="250">
        <v>0.76865074601262418</v>
      </c>
      <c r="E28" s="251">
        <v>6521</v>
      </c>
      <c r="F28" s="252" t="s">
        <v>127</v>
      </c>
      <c r="G28" s="292" t="s">
        <v>269</v>
      </c>
      <c r="H28" s="253">
        <v>3</v>
      </c>
      <c r="I28" s="254">
        <v>1353.9299999999998</v>
      </c>
      <c r="J28" s="255">
        <v>5.4863018882142234E-3</v>
      </c>
      <c r="K28" s="255">
        <v>0.53655854481074106</v>
      </c>
      <c r="L28" s="255">
        <v>0.48599262886559863</v>
      </c>
      <c r="M28" s="260">
        <v>163</v>
      </c>
    </row>
    <row r="29" spans="1:13" ht="16.5">
      <c r="A29" s="247" t="s">
        <v>118</v>
      </c>
      <c r="B29" s="248" t="s">
        <v>329</v>
      </c>
      <c r="C29" s="249" t="s">
        <v>70</v>
      </c>
      <c r="D29" s="250">
        <v>0.77521739130434786</v>
      </c>
      <c r="E29" s="251">
        <v>5288</v>
      </c>
      <c r="F29" s="252" t="s">
        <v>128</v>
      </c>
      <c r="G29" s="292" t="s">
        <v>276</v>
      </c>
      <c r="H29" s="253">
        <v>1</v>
      </c>
      <c r="I29" s="254">
        <v>1514.5029999999999</v>
      </c>
      <c r="J29" s="255">
        <v>3.5243935391853875E-3</v>
      </c>
      <c r="K29" s="255">
        <v>0.45825708186933739</v>
      </c>
      <c r="L29" s="255">
        <v>0.380983068372925</v>
      </c>
      <c r="M29" s="260">
        <v>58</v>
      </c>
    </row>
    <row r="30" spans="1:13" ht="16.5">
      <c r="A30" s="247" t="s">
        <v>118</v>
      </c>
      <c r="B30" s="248" t="s">
        <v>716</v>
      </c>
      <c r="C30" s="249" t="s">
        <v>67</v>
      </c>
      <c r="D30" s="250">
        <v>0.83527041045007278</v>
      </c>
      <c r="E30" s="251">
        <v>7009</v>
      </c>
      <c r="F30" s="252" t="s">
        <v>127</v>
      </c>
      <c r="G30" s="292" t="s">
        <v>271</v>
      </c>
      <c r="H30" s="253">
        <v>5</v>
      </c>
      <c r="I30" s="254">
        <v>983.51299999999992</v>
      </c>
      <c r="J30" s="255">
        <v>5.7221777701131609E-3</v>
      </c>
      <c r="K30" s="255">
        <v>0.48780851672258557</v>
      </c>
      <c r="L30" s="255">
        <v>0.56837072819576351</v>
      </c>
      <c r="M30" s="260">
        <v>38</v>
      </c>
    </row>
    <row r="31" spans="1:13" ht="16.5">
      <c r="A31" s="247" t="s">
        <v>118</v>
      </c>
      <c r="B31" s="248" t="s">
        <v>719</v>
      </c>
      <c r="C31" s="249" t="s">
        <v>67</v>
      </c>
      <c r="D31" s="250">
        <v>0.8326315789473685</v>
      </c>
      <c r="E31" s="251">
        <v>8610</v>
      </c>
      <c r="F31" s="252" t="s">
        <v>126</v>
      </c>
      <c r="G31" s="292" t="s">
        <v>631</v>
      </c>
      <c r="H31" s="253">
        <v>1</v>
      </c>
      <c r="I31" s="254">
        <v>1565.53</v>
      </c>
      <c r="J31" s="255">
        <v>1.9226937586276388E-2</v>
      </c>
      <c r="K31" s="255">
        <v>0.38142033040632317</v>
      </c>
      <c r="L31" s="255">
        <v>0.41966323462624106</v>
      </c>
      <c r="M31" s="260">
        <v>49</v>
      </c>
    </row>
    <row r="32" spans="1:13" ht="16.5">
      <c r="A32" s="247" t="s">
        <v>118</v>
      </c>
      <c r="B32" s="248" t="s">
        <v>337</v>
      </c>
      <c r="C32" s="249" t="s">
        <v>67</v>
      </c>
      <c r="D32" s="250">
        <v>0.84542069799307995</v>
      </c>
      <c r="E32" s="251">
        <v>3674</v>
      </c>
      <c r="F32" s="252" t="s">
        <v>123</v>
      </c>
      <c r="G32" s="292" t="s">
        <v>256</v>
      </c>
      <c r="H32" s="253">
        <v>2</v>
      </c>
      <c r="I32" s="254">
        <v>1293.7619999999999</v>
      </c>
      <c r="J32" s="255">
        <v>1.6538534989811404E-2</v>
      </c>
      <c r="K32" s="255">
        <v>0.4294216881199302</v>
      </c>
      <c r="L32" s="255">
        <v>0.14299384276242463</v>
      </c>
      <c r="M32" s="260">
        <v>170</v>
      </c>
    </row>
    <row r="33" spans="1:13" ht="16.5">
      <c r="A33" s="247" t="s">
        <v>118</v>
      </c>
      <c r="B33" s="248" t="s">
        <v>582</v>
      </c>
      <c r="C33" s="249" t="s">
        <v>67</v>
      </c>
      <c r="D33" s="250">
        <v>0.80035087719298248</v>
      </c>
      <c r="E33" s="251">
        <v>7991</v>
      </c>
      <c r="F33" s="252" t="s">
        <v>127</v>
      </c>
      <c r="G33" s="292" t="s">
        <v>267</v>
      </c>
      <c r="H33" s="253">
        <v>1</v>
      </c>
      <c r="I33" s="254">
        <v>1615.6590000000001</v>
      </c>
      <c r="J33" s="255">
        <v>1.0837796607374424E-2</v>
      </c>
      <c r="K33" s="255">
        <v>0.45678568001978476</v>
      </c>
      <c r="L33" s="255">
        <v>0.47534783020426957</v>
      </c>
      <c r="M33" s="260">
        <v>35</v>
      </c>
    </row>
    <row r="34" spans="1:13" ht="16.5">
      <c r="A34" s="247" t="s">
        <v>118</v>
      </c>
      <c r="B34" s="248" t="s">
        <v>343</v>
      </c>
      <c r="C34" s="249" t="s">
        <v>69</v>
      </c>
      <c r="D34" s="250">
        <v>0.89070776904519178</v>
      </c>
      <c r="E34" s="251">
        <v>3283</v>
      </c>
      <c r="F34" s="252" t="s">
        <v>119</v>
      </c>
      <c r="G34" s="292" t="s">
        <v>219</v>
      </c>
      <c r="H34" s="253">
        <v>10</v>
      </c>
      <c r="I34" s="254">
        <v>5194.9349999999995</v>
      </c>
      <c r="J34" s="255">
        <v>1.7916562411104533E-2</v>
      </c>
      <c r="K34" s="255">
        <v>0.38218533339899763</v>
      </c>
      <c r="L34" s="255">
        <v>0.1905702381261748</v>
      </c>
      <c r="M34" s="260">
        <v>67</v>
      </c>
    </row>
    <row r="35" spans="1:13" ht="16.5">
      <c r="A35" s="247" t="s">
        <v>118</v>
      </c>
      <c r="B35" s="248" t="s">
        <v>345</v>
      </c>
      <c r="C35" s="249" t="s">
        <v>69</v>
      </c>
      <c r="D35" s="250">
        <v>0.88571723883923636</v>
      </c>
      <c r="E35" s="251">
        <v>7788</v>
      </c>
      <c r="F35" s="252" t="s">
        <v>119</v>
      </c>
      <c r="G35" s="292" t="s">
        <v>228</v>
      </c>
      <c r="H35" s="253">
        <v>2</v>
      </c>
      <c r="I35" s="254">
        <v>2469.1559999999999</v>
      </c>
      <c r="J35" s="255">
        <v>3.5429958342875108E-2</v>
      </c>
      <c r="K35" s="255">
        <v>0.4135051744629879</v>
      </c>
      <c r="L35" s="255">
        <v>0.14761771299314932</v>
      </c>
      <c r="M35" s="260">
        <v>56</v>
      </c>
    </row>
    <row r="36" spans="1:13" ht="16.5">
      <c r="A36" s="247" t="s">
        <v>118</v>
      </c>
      <c r="B36" s="248" t="s">
        <v>355</v>
      </c>
      <c r="C36" s="249" t="s">
        <v>68</v>
      </c>
      <c r="D36" s="250">
        <v>0.91526315789473678</v>
      </c>
      <c r="E36" s="251">
        <v>7987</v>
      </c>
      <c r="F36" s="252" t="s">
        <v>127</v>
      </c>
      <c r="G36" s="292" t="s">
        <v>271</v>
      </c>
      <c r="H36" s="253">
        <v>1</v>
      </c>
      <c r="I36" s="254">
        <v>1624.0309999999999</v>
      </c>
      <c r="J36" s="255">
        <v>9.5239970871501753E-3</v>
      </c>
      <c r="K36" s="255">
        <v>0.43272983624105971</v>
      </c>
      <c r="L36" s="255">
        <v>0.44518854627774962</v>
      </c>
      <c r="M36" s="260">
        <v>54</v>
      </c>
    </row>
    <row r="37" spans="1:13" ht="16.5">
      <c r="A37" s="247" t="s">
        <v>118</v>
      </c>
      <c r="B37" s="248" t="s">
        <v>363</v>
      </c>
      <c r="C37" s="249" t="s">
        <v>69</v>
      </c>
      <c r="D37" s="250">
        <v>0.88208500352657859</v>
      </c>
      <c r="E37" s="251">
        <v>3804</v>
      </c>
      <c r="F37" s="252" t="s">
        <v>128</v>
      </c>
      <c r="G37" s="292" t="s">
        <v>279</v>
      </c>
      <c r="H37" s="253">
        <v>4</v>
      </c>
      <c r="I37" s="254">
        <v>2752.1439999999998</v>
      </c>
      <c r="J37" s="255">
        <v>1.3090885711234115E-2</v>
      </c>
      <c r="K37" s="255">
        <v>0.54523655736965526</v>
      </c>
      <c r="L37" s="255">
        <v>0.50469742862292089</v>
      </c>
      <c r="M37" s="260">
        <v>352</v>
      </c>
    </row>
    <row r="38" spans="1:13" ht="16.5">
      <c r="A38" s="247" t="s">
        <v>118</v>
      </c>
      <c r="B38" s="248" t="s">
        <v>371</v>
      </c>
      <c r="C38" s="249" t="s">
        <v>69</v>
      </c>
      <c r="D38" s="250">
        <v>0.86208333333333331</v>
      </c>
      <c r="E38" s="251">
        <v>3097</v>
      </c>
      <c r="F38" s="252" t="s">
        <v>119</v>
      </c>
      <c r="G38" s="292" t="s">
        <v>235</v>
      </c>
      <c r="H38" s="253">
        <v>1</v>
      </c>
      <c r="I38" s="254">
        <v>2412.357</v>
      </c>
      <c r="J38" s="255">
        <v>8.0450386233260791E-3</v>
      </c>
      <c r="K38" s="255">
        <v>0.42246761083490192</v>
      </c>
      <c r="L38" s="255">
        <v>0.16664200199224244</v>
      </c>
      <c r="M38" s="260">
        <v>37</v>
      </c>
    </row>
    <row r="39" spans="1:13" ht="16.5">
      <c r="A39" s="247" t="s">
        <v>118</v>
      </c>
      <c r="B39" s="248" t="s">
        <v>747</v>
      </c>
      <c r="C39" s="249" t="s">
        <v>67</v>
      </c>
      <c r="D39" s="250">
        <v>0.84796855422462203</v>
      </c>
      <c r="E39" s="251">
        <v>5456</v>
      </c>
      <c r="F39" s="252" t="s">
        <v>124</v>
      </c>
      <c r="G39" s="292" t="s">
        <v>263</v>
      </c>
      <c r="H39" s="253">
        <v>2</v>
      </c>
      <c r="I39" s="254">
        <v>1691.3059999999998</v>
      </c>
      <c r="J39" s="255">
        <v>1.8805420405276795E-2</v>
      </c>
      <c r="K39" s="255">
        <v>0.46167186096145746</v>
      </c>
      <c r="L39" s="255">
        <v>0.4523131828303098</v>
      </c>
      <c r="M39" s="260">
        <v>100</v>
      </c>
    </row>
    <row r="40" spans="1:13" ht="16.5">
      <c r="A40" s="247" t="s">
        <v>118</v>
      </c>
      <c r="B40" s="248" t="s">
        <v>377</v>
      </c>
      <c r="C40" s="249" t="s">
        <v>67</v>
      </c>
      <c r="D40" s="250">
        <v>0.80925562399085504</v>
      </c>
      <c r="E40" s="251">
        <v>9915</v>
      </c>
      <c r="F40" s="252" t="s">
        <v>123</v>
      </c>
      <c r="G40" s="292" t="s">
        <v>258</v>
      </c>
      <c r="H40" s="253">
        <v>2</v>
      </c>
      <c r="I40" s="254">
        <v>1324.665</v>
      </c>
      <c r="J40" s="255">
        <v>2.8574066422022985E-2</v>
      </c>
      <c r="K40" s="255">
        <v>0.4553989124556912</v>
      </c>
      <c r="L40" s="255">
        <v>0.21061928865033802</v>
      </c>
      <c r="M40" s="260">
        <v>223</v>
      </c>
    </row>
    <row r="41" spans="1:13" ht="16.5">
      <c r="A41" s="247" t="s">
        <v>118</v>
      </c>
      <c r="B41" s="248" t="s">
        <v>752</v>
      </c>
      <c r="C41" s="249" t="s">
        <v>70</v>
      </c>
      <c r="D41" s="250">
        <v>0.721607142857143</v>
      </c>
      <c r="E41" s="251">
        <v>6686</v>
      </c>
      <c r="F41" s="252" t="s">
        <v>127</v>
      </c>
      <c r="G41" s="292" t="s">
        <v>270</v>
      </c>
      <c r="H41" s="253">
        <v>1</v>
      </c>
      <c r="I41" s="254">
        <v>1656.0509999999999</v>
      </c>
      <c r="J41" s="255">
        <v>3.8609278847639456E-2</v>
      </c>
      <c r="K41" s="255">
        <v>0.41848658171082292</v>
      </c>
      <c r="L41" s="255">
        <v>0.44805383409085831</v>
      </c>
      <c r="M41" s="260">
        <v>66</v>
      </c>
    </row>
    <row r="42" spans="1:13" ht="16.5">
      <c r="A42" s="247" t="s">
        <v>118</v>
      </c>
      <c r="B42" s="248" t="s">
        <v>586</v>
      </c>
      <c r="C42" s="249" t="s">
        <v>70</v>
      </c>
      <c r="D42" s="250">
        <v>0.78121322892277201</v>
      </c>
      <c r="E42" s="251">
        <v>288</v>
      </c>
      <c r="F42" s="252" t="s">
        <v>127</v>
      </c>
      <c r="G42" s="292" t="s">
        <v>270</v>
      </c>
      <c r="H42" s="253">
        <v>6</v>
      </c>
      <c r="I42" s="254">
        <v>1530.7979999999998</v>
      </c>
      <c r="J42" s="255">
        <v>1.0944024516134904E-2</v>
      </c>
      <c r="K42" s="255">
        <v>0.44006236717864666</v>
      </c>
      <c r="L42" s="255">
        <v>0.55067366610993207</v>
      </c>
      <c r="M42" s="260">
        <v>43</v>
      </c>
    </row>
    <row r="43" spans="1:13" ht="16.5">
      <c r="A43" s="247" t="s">
        <v>118</v>
      </c>
      <c r="B43" s="248" t="s">
        <v>387</v>
      </c>
      <c r="C43" s="249" t="s">
        <v>68</v>
      </c>
      <c r="D43" s="250">
        <v>0.94282910596401615</v>
      </c>
      <c r="E43" s="251">
        <v>8165</v>
      </c>
      <c r="F43" s="252" t="s">
        <v>124</v>
      </c>
      <c r="G43" s="292" t="s">
        <v>260</v>
      </c>
      <c r="H43" s="253">
        <v>2</v>
      </c>
      <c r="I43" s="254">
        <v>1320.6020000000001</v>
      </c>
      <c r="J43" s="255">
        <v>4.2107148282891881E-3</v>
      </c>
      <c r="K43" s="255">
        <v>0.46422167844691925</v>
      </c>
      <c r="L43" s="255">
        <v>0.33999645616165958</v>
      </c>
      <c r="M43" s="260">
        <v>80</v>
      </c>
    </row>
    <row r="44" spans="1:13" ht="16.5">
      <c r="A44" s="247" t="s">
        <v>118</v>
      </c>
      <c r="B44" s="248" t="s">
        <v>389</v>
      </c>
      <c r="C44" s="249" t="s">
        <v>68</v>
      </c>
      <c r="D44" s="250">
        <v>0.91170731707317076</v>
      </c>
      <c r="E44" s="251">
        <v>555</v>
      </c>
      <c r="F44" s="252" t="s">
        <v>124</v>
      </c>
      <c r="G44" s="292" t="s">
        <v>261</v>
      </c>
      <c r="H44" s="253">
        <v>1</v>
      </c>
      <c r="I44" s="254">
        <v>1386.7270000000001</v>
      </c>
      <c r="J44" s="255">
        <v>4.585789069979615E-2</v>
      </c>
      <c r="K44" s="255">
        <v>0.43187896986395347</v>
      </c>
      <c r="L44" s="255">
        <v>0.29854470274250083</v>
      </c>
      <c r="M44" s="260">
        <v>57</v>
      </c>
    </row>
    <row r="45" spans="1:13" ht="16.5">
      <c r="A45" s="247" t="s">
        <v>118</v>
      </c>
      <c r="B45" s="248" t="s">
        <v>391</v>
      </c>
      <c r="C45" s="249" t="s">
        <v>70</v>
      </c>
      <c r="D45" s="250">
        <v>0.79478260869565232</v>
      </c>
      <c r="E45" s="251">
        <v>6627</v>
      </c>
      <c r="F45" s="252" t="s">
        <v>128</v>
      </c>
      <c r="G45" s="292" t="s">
        <v>274</v>
      </c>
      <c r="H45" s="253">
        <v>1</v>
      </c>
      <c r="I45" s="254">
        <v>1533.5920000000001</v>
      </c>
      <c r="J45" s="255">
        <v>1.6613912846773354E-2</v>
      </c>
      <c r="K45" s="255">
        <v>0.44547427286566249</v>
      </c>
      <c r="L45" s="255">
        <v>0.11476324863457817</v>
      </c>
      <c r="M45" s="260">
        <v>76</v>
      </c>
    </row>
    <row r="46" spans="1:13" ht="16.5">
      <c r="A46" s="247" t="s">
        <v>118</v>
      </c>
      <c r="B46" s="248" t="s">
        <v>401</v>
      </c>
      <c r="C46" s="249" t="s">
        <v>68</v>
      </c>
      <c r="D46" s="250">
        <v>0.94894460657418001</v>
      </c>
      <c r="E46" s="251">
        <v>1958</v>
      </c>
      <c r="F46" s="252" t="s">
        <v>119</v>
      </c>
      <c r="G46" s="292" t="s">
        <v>212</v>
      </c>
      <c r="H46" s="253">
        <v>3</v>
      </c>
      <c r="I46" s="254">
        <v>2029.9759999999999</v>
      </c>
      <c r="J46" s="255">
        <v>3.2046211670313261E-2</v>
      </c>
      <c r="K46" s="255">
        <v>0.44322542766975909</v>
      </c>
      <c r="L46" s="255">
        <v>0.23744123083228569</v>
      </c>
      <c r="M46" s="260">
        <v>54</v>
      </c>
    </row>
    <row r="47" spans="1:13" ht="16.5">
      <c r="A47" s="247" t="s">
        <v>118</v>
      </c>
      <c r="B47" s="248" t="s">
        <v>403</v>
      </c>
      <c r="C47" s="249" t="s">
        <v>68</v>
      </c>
      <c r="D47" s="250">
        <v>0.94254629842101068</v>
      </c>
      <c r="E47" s="251">
        <v>4740</v>
      </c>
      <c r="F47" s="252" t="s">
        <v>119</v>
      </c>
      <c r="G47" s="292" t="s">
        <v>212</v>
      </c>
      <c r="H47" s="253">
        <v>2</v>
      </c>
      <c r="I47" s="254">
        <v>2017.7440000000001</v>
      </c>
      <c r="J47" s="255">
        <v>1.2787447784118295E-2</v>
      </c>
      <c r="K47" s="255">
        <v>0.44722613696368324</v>
      </c>
      <c r="L47" s="255">
        <v>0.26812122846109321</v>
      </c>
      <c r="M47" s="260">
        <v>61</v>
      </c>
    </row>
    <row r="48" spans="1:13" ht="16.5">
      <c r="A48" s="247" t="s">
        <v>118</v>
      </c>
      <c r="B48" s="248" t="s">
        <v>588</v>
      </c>
      <c r="C48" s="249" t="s">
        <v>67</v>
      </c>
      <c r="D48" s="250">
        <v>0.82028598405729458</v>
      </c>
      <c r="E48" s="251">
        <v>3999</v>
      </c>
      <c r="F48" s="252" t="s">
        <v>127</v>
      </c>
      <c r="G48" s="292" t="s">
        <v>266</v>
      </c>
      <c r="H48" s="253">
        <v>6</v>
      </c>
      <c r="I48" s="254">
        <v>980.69600000000003</v>
      </c>
      <c r="J48" s="255">
        <v>7.2292911595436939E-3</v>
      </c>
      <c r="K48" s="255">
        <v>0.48565754554092105</v>
      </c>
      <c r="L48" s="255">
        <v>0.58770814257955228</v>
      </c>
      <c r="M48" s="260">
        <v>89</v>
      </c>
    </row>
    <row r="49" spans="1:13" ht="16.5">
      <c r="A49" s="247" t="s">
        <v>118</v>
      </c>
      <c r="B49" s="248" t="s">
        <v>409</v>
      </c>
      <c r="C49" s="249" t="s">
        <v>69</v>
      </c>
      <c r="D49" s="250">
        <v>0.8960869565217392</v>
      </c>
      <c r="E49" s="251">
        <v>2656</v>
      </c>
      <c r="F49" s="252" t="s">
        <v>119</v>
      </c>
      <c r="G49" s="292" t="s">
        <v>222</v>
      </c>
      <c r="H49" s="253">
        <v>1</v>
      </c>
      <c r="I49" s="254">
        <v>2159.2469999999998</v>
      </c>
      <c r="J49" s="255">
        <v>1.1452162836981953E-2</v>
      </c>
      <c r="K49" s="255">
        <v>0.43783552879019788</v>
      </c>
      <c r="L49" s="255">
        <v>0.20192224418975691</v>
      </c>
      <c r="M49" s="260">
        <v>58</v>
      </c>
    </row>
    <row r="50" spans="1:13" ht="16.5">
      <c r="A50" s="247" t="s">
        <v>118</v>
      </c>
      <c r="B50" s="248" t="s">
        <v>411</v>
      </c>
      <c r="C50" s="249" t="s">
        <v>70</v>
      </c>
      <c r="D50" s="250">
        <v>0.78664380661721012</v>
      </c>
      <c r="E50" s="251">
        <v>7114</v>
      </c>
      <c r="F50" s="252" t="s">
        <v>123</v>
      </c>
      <c r="G50" s="292" t="s">
        <v>254</v>
      </c>
      <c r="H50" s="253">
        <v>5</v>
      </c>
      <c r="I50" s="254">
        <v>1385.7059999999999</v>
      </c>
      <c r="J50" s="255">
        <v>1.7537354507647332E-2</v>
      </c>
      <c r="K50" s="255">
        <v>0.46829947512890807</v>
      </c>
      <c r="L50" s="255">
        <v>0.16237210490536955</v>
      </c>
      <c r="M50" s="260">
        <v>224</v>
      </c>
    </row>
    <row r="51" spans="1:13" ht="16.5">
      <c r="A51" s="247" t="s">
        <v>118</v>
      </c>
      <c r="B51" s="248" t="s">
        <v>419</v>
      </c>
      <c r="C51" s="249" t="s">
        <v>70</v>
      </c>
      <c r="D51" s="250">
        <v>0.7673913043478261</v>
      </c>
      <c r="E51" s="251">
        <v>998</v>
      </c>
      <c r="F51" s="252" t="s">
        <v>128</v>
      </c>
      <c r="G51" s="292" t="s">
        <v>274</v>
      </c>
      <c r="H51" s="253">
        <v>1</v>
      </c>
      <c r="I51" s="254">
        <v>1527.413</v>
      </c>
      <c r="J51" s="255">
        <v>2.4724011850972324E-2</v>
      </c>
      <c r="K51" s="255">
        <v>0.48738358508862001</v>
      </c>
      <c r="L51" s="255">
        <v>0.18461308828237161</v>
      </c>
      <c r="M51" s="260">
        <v>136</v>
      </c>
    </row>
    <row r="52" spans="1:13" ht="16.5">
      <c r="A52" s="247" t="s">
        <v>118</v>
      </c>
      <c r="B52" s="248" t="s">
        <v>421</v>
      </c>
      <c r="C52" s="249" t="s">
        <v>69</v>
      </c>
      <c r="D52" s="250">
        <v>0.85416512282556767</v>
      </c>
      <c r="E52" s="251">
        <v>9676</v>
      </c>
      <c r="F52" s="252" t="s">
        <v>123</v>
      </c>
      <c r="G52" s="292" t="s">
        <v>254</v>
      </c>
      <c r="H52" s="253">
        <v>4</v>
      </c>
      <c r="I52" s="254">
        <v>1244.0250000000001</v>
      </c>
      <c r="J52" s="255">
        <v>4.0802367305705425E-3</v>
      </c>
      <c r="K52" s="255">
        <v>0.51321053570627351</v>
      </c>
      <c r="L52" s="255">
        <v>0.16318000040192118</v>
      </c>
      <c r="M52" s="260">
        <v>201</v>
      </c>
    </row>
    <row r="53" spans="1:13" ht="16.5">
      <c r="A53" s="247" t="s">
        <v>118</v>
      </c>
      <c r="B53" s="248" t="s">
        <v>423</v>
      </c>
      <c r="C53" s="249" t="s">
        <v>69</v>
      </c>
      <c r="D53" s="250">
        <v>0.87177180345413285</v>
      </c>
      <c r="E53" s="251">
        <v>7758</v>
      </c>
      <c r="F53" s="252" t="s">
        <v>119</v>
      </c>
      <c r="G53" s="292" t="s">
        <v>231</v>
      </c>
      <c r="H53" s="253">
        <v>4</v>
      </c>
      <c r="I53" s="254">
        <v>2215.752</v>
      </c>
      <c r="J53" s="255">
        <v>1.5942044448642272E-2</v>
      </c>
      <c r="K53" s="255">
        <v>0.4466964966021586</v>
      </c>
      <c r="L53" s="255">
        <v>0.21195045069463764</v>
      </c>
      <c r="M53" s="260">
        <v>54</v>
      </c>
    </row>
    <row r="54" spans="1:13" ht="16.5">
      <c r="A54" s="247" t="s">
        <v>118</v>
      </c>
      <c r="B54" s="248" t="s">
        <v>425</v>
      </c>
      <c r="C54" s="249" t="s">
        <v>70</v>
      </c>
      <c r="D54" s="250">
        <v>0.78011019871049014</v>
      </c>
      <c r="E54" s="251">
        <v>8782</v>
      </c>
      <c r="F54" s="252" t="s">
        <v>127</v>
      </c>
      <c r="G54" s="292" t="s">
        <v>270</v>
      </c>
      <c r="H54" s="253">
        <v>3</v>
      </c>
      <c r="I54" s="254">
        <v>1742.694</v>
      </c>
      <c r="J54" s="255">
        <v>1.3149195022618992E-2</v>
      </c>
      <c r="K54" s="255">
        <v>0.45554317586464194</v>
      </c>
      <c r="L54" s="255">
        <v>0.55431418252429865</v>
      </c>
      <c r="M54" s="260">
        <v>55</v>
      </c>
    </row>
    <row r="55" spans="1:13" ht="16.5">
      <c r="A55" s="247" t="s">
        <v>118</v>
      </c>
      <c r="B55" s="248" t="s">
        <v>427</v>
      </c>
      <c r="C55" s="249" t="s">
        <v>69</v>
      </c>
      <c r="D55" s="250">
        <v>0.88486144746384299</v>
      </c>
      <c r="E55" s="251">
        <v>735</v>
      </c>
      <c r="F55" s="252" t="s">
        <v>122</v>
      </c>
      <c r="G55" s="292" t="s">
        <v>253</v>
      </c>
      <c r="H55" s="253">
        <v>3</v>
      </c>
      <c r="I55" s="254">
        <v>1246.2720000000002</v>
      </c>
      <c r="J55" s="255">
        <v>6.6390783431216349E-3</v>
      </c>
      <c r="K55" s="255">
        <v>0.55803184042475484</v>
      </c>
      <c r="L55" s="255">
        <v>0.30571175473732864</v>
      </c>
      <c r="M55" s="260">
        <v>251</v>
      </c>
    </row>
    <row r="56" spans="1:13" ht="16.5">
      <c r="A56" s="247" t="s">
        <v>118</v>
      </c>
      <c r="B56" s="248" t="s">
        <v>431</v>
      </c>
      <c r="C56" s="249" t="s">
        <v>69</v>
      </c>
      <c r="D56" s="250">
        <v>0.883541410762545</v>
      </c>
      <c r="E56" s="251">
        <v>1844</v>
      </c>
      <c r="F56" s="252" t="s">
        <v>120</v>
      </c>
      <c r="G56" s="292" t="s">
        <v>243</v>
      </c>
      <c r="H56" s="253">
        <v>2</v>
      </c>
      <c r="I56" s="254">
        <v>1822.876</v>
      </c>
      <c r="J56" s="255">
        <v>1.314418209118226E-2</v>
      </c>
      <c r="K56" s="255">
        <v>0.38970778339656831</v>
      </c>
      <c r="L56" s="255">
        <v>0.13440299833888866</v>
      </c>
      <c r="M56" s="260">
        <v>31</v>
      </c>
    </row>
    <row r="57" spans="1:13" ht="16.5">
      <c r="A57" s="247" t="s">
        <v>118</v>
      </c>
      <c r="B57" s="248" t="s">
        <v>590</v>
      </c>
      <c r="C57" s="249" t="s">
        <v>67</v>
      </c>
      <c r="D57" s="250">
        <v>0.83404915019109849</v>
      </c>
      <c r="E57" s="251">
        <v>8534</v>
      </c>
      <c r="F57" s="252" t="s">
        <v>127</v>
      </c>
      <c r="G57" s="292" t="s">
        <v>537</v>
      </c>
      <c r="H57" s="253">
        <v>4</v>
      </c>
      <c r="I57" s="254">
        <v>2222.4050000000002</v>
      </c>
      <c r="J57" s="255">
        <v>8.5311483318407395E-3</v>
      </c>
      <c r="K57" s="255">
        <v>0.44371177180088983</v>
      </c>
      <c r="L57" s="255">
        <v>0.52737298801828281</v>
      </c>
      <c r="M57" s="260">
        <v>40</v>
      </c>
    </row>
    <row r="58" spans="1:13" ht="16.5">
      <c r="A58" s="247" t="s">
        <v>118</v>
      </c>
      <c r="B58" s="248" t="s">
        <v>435</v>
      </c>
      <c r="C58" s="249" t="s">
        <v>69</v>
      </c>
      <c r="D58" s="250">
        <v>0.86222240659158289</v>
      </c>
      <c r="E58" s="251">
        <v>6417</v>
      </c>
      <c r="F58" s="252" t="s">
        <v>128</v>
      </c>
      <c r="G58" s="292" t="s">
        <v>272</v>
      </c>
      <c r="H58" s="253">
        <v>2</v>
      </c>
      <c r="I58" s="254">
        <v>1225.191</v>
      </c>
      <c r="J58" s="255">
        <v>9.1565405587380449E-3</v>
      </c>
      <c r="K58" s="255">
        <v>0.4514646054032041</v>
      </c>
      <c r="L58" s="255">
        <v>0.27179435696148602</v>
      </c>
      <c r="M58" s="260">
        <v>54</v>
      </c>
    </row>
    <row r="59" spans="1:13" ht="16.5">
      <c r="A59" s="247" t="s">
        <v>118</v>
      </c>
      <c r="B59" s="248" t="s">
        <v>445</v>
      </c>
      <c r="C59" s="249" t="s">
        <v>70</v>
      </c>
      <c r="D59" s="250">
        <v>0.78135616252108986</v>
      </c>
      <c r="E59" s="251">
        <v>3382</v>
      </c>
      <c r="F59" s="252" t="s">
        <v>127</v>
      </c>
      <c r="G59" s="292" t="s">
        <v>266</v>
      </c>
      <c r="H59" s="253">
        <v>2</v>
      </c>
      <c r="I59" s="254">
        <v>1834.83</v>
      </c>
      <c r="J59" s="255">
        <v>9.9301107719436364E-3</v>
      </c>
      <c r="K59" s="255">
        <v>0.52178507525204243</v>
      </c>
      <c r="L59" s="255">
        <v>0.36406642577241488</v>
      </c>
      <c r="M59" s="260">
        <v>146</v>
      </c>
    </row>
    <row r="60" spans="1:13" ht="16.5">
      <c r="A60" s="247" t="s">
        <v>118</v>
      </c>
      <c r="B60" s="248" t="s">
        <v>449</v>
      </c>
      <c r="C60" s="249" t="s">
        <v>67</v>
      </c>
      <c r="D60" s="250">
        <v>0.80963804453276134</v>
      </c>
      <c r="E60" s="251">
        <v>8493</v>
      </c>
      <c r="F60" s="252" t="s">
        <v>123</v>
      </c>
      <c r="G60" s="292" t="s">
        <v>256</v>
      </c>
      <c r="H60" s="253">
        <v>3</v>
      </c>
      <c r="I60" s="254">
        <v>1353.0159999999998</v>
      </c>
      <c r="J60" s="255">
        <v>1.7124619981108952E-2</v>
      </c>
      <c r="K60" s="255">
        <v>0.40623698872892511</v>
      </c>
      <c r="L60" s="255">
        <v>0.20916234545637302</v>
      </c>
      <c r="M60" s="260">
        <v>183</v>
      </c>
    </row>
    <row r="61" spans="1:13" ht="16.5">
      <c r="A61" s="247" t="s">
        <v>118</v>
      </c>
      <c r="B61" s="248" t="s">
        <v>453</v>
      </c>
      <c r="C61" s="249" t="s">
        <v>67</v>
      </c>
      <c r="D61" s="250">
        <v>0.80434782608695665</v>
      </c>
      <c r="E61" s="251">
        <v>3904</v>
      </c>
      <c r="F61" s="252" t="s">
        <v>128</v>
      </c>
      <c r="G61" s="292" t="s">
        <v>278</v>
      </c>
      <c r="H61" s="253">
        <v>1</v>
      </c>
      <c r="I61" s="254">
        <v>1766.9190000000001</v>
      </c>
      <c r="J61" s="255">
        <v>2.3106328457127684E-3</v>
      </c>
      <c r="K61" s="255">
        <v>0.46101048842148917</v>
      </c>
      <c r="L61" s="255">
        <v>0.17544663903665078</v>
      </c>
      <c r="M61" s="260">
        <v>68</v>
      </c>
    </row>
    <row r="62" spans="1:13" ht="16.5">
      <c r="A62" s="247" t="s">
        <v>118</v>
      </c>
      <c r="B62" s="248" t="s">
        <v>805</v>
      </c>
      <c r="C62" s="249" t="s">
        <v>70</v>
      </c>
      <c r="D62" s="250">
        <v>0.77731830991132633</v>
      </c>
      <c r="E62" s="251">
        <v>3498</v>
      </c>
      <c r="F62" s="252" t="s">
        <v>128</v>
      </c>
      <c r="G62" s="292" t="s">
        <v>278</v>
      </c>
      <c r="H62" s="253">
        <v>6</v>
      </c>
      <c r="I62" s="254">
        <v>731.6450000000001</v>
      </c>
      <c r="J62" s="255">
        <v>2.0966777041162062E-2</v>
      </c>
      <c r="K62" s="255">
        <v>0.47994203247168388</v>
      </c>
      <c r="L62" s="255">
        <v>0.2159517252219314</v>
      </c>
      <c r="M62" s="260">
        <v>51</v>
      </c>
    </row>
    <row r="63" spans="1:13" ht="16.5">
      <c r="A63" s="247" t="s">
        <v>118</v>
      </c>
      <c r="B63" s="248" t="s">
        <v>461</v>
      </c>
      <c r="C63" s="249" t="s">
        <v>67</v>
      </c>
      <c r="D63" s="250">
        <v>0.84041256964860944</v>
      </c>
      <c r="E63" s="251">
        <v>7578</v>
      </c>
      <c r="F63" s="252" t="s">
        <v>122</v>
      </c>
      <c r="G63" s="292" t="s">
        <v>250</v>
      </c>
      <c r="H63" s="253">
        <v>4</v>
      </c>
      <c r="I63" s="254">
        <v>2053.8510000000001</v>
      </c>
      <c r="J63" s="255">
        <v>1.6648626483550921E-2</v>
      </c>
      <c r="K63" s="255">
        <v>0.56713982223805837</v>
      </c>
      <c r="L63" s="255">
        <v>0.31258353210627254</v>
      </c>
      <c r="M63" s="260">
        <v>406</v>
      </c>
    </row>
    <row r="64" spans="1:13" ht="16.5">
      <c r="A64" s="247" t="s">
        <v>118</v>
      </c>
      <c r="B64" s="248" t="s">
        <v>556</v>
      </c>
      <c r="C64" s="249" t="s">
        <v>67</v>
      </c>
      <c r="D64" s="250">
        <v>0.83512487156491988</v>
      </c>
      <c r="E64" s="251">
        <v>8865</v>
      </c>
      <c r="F64" s="252" t="s">
        <v>128</v>
      </c>
      <c r="G64" s="292" t="s">
        <v>542</v>
      </c>
      <c r="H64" s="253">
        <v>2</v>
      </c>
      <c r="I64" s="254">
        <v>1842.7089999999998</v>
      </c>
      <c r="J64" s="255">
        <v>2.3980518146335651E-2</v>
      </c>
      <c r="K64" s="255">
        <v>0.5025860963994716</v>
      </c>
      <c r="L64" s="255">
        <v>0.11233461170483239</v>
      </c>
      <c r="M64" s="260">
        <v>179</v>
      </c>
    </row>
    <row r="65" spans="1:13" ht="16.5">
      <c r="A65" s="247" t="s">
        <v>118</v>
      </c>
      <c r="B65" s="248" t="s">
        <v>814</v>
      </c>
      <c r="C65" s="249" t="s">
        <v>70</v>
      </c>
      <c r="D65" s="250">
        <v>0.78280339053872372</v>
      </c>
      <c r="E65" s="251">
        <v>4035</v>
      </c>
      <c r="F65" s="252" t="s">
        <v>123</v>
      </c>
      <c r="G65" s="292" t="s">
        <v>255</v>
      </c>
      <c r="H65" s="253">
        <v>2</v>
      </c>
      <c r="I65" s="254">
        <v>494.10799999999995</v>
      </c>
      <c r="J65" s="255">
        <v>2.8732464229953025E-2</v>
      </c>
      <c r="K65" s="255">
        <v>0.49029471299832322</v>
      </c>
      <c r="L65" s="255">
        <v>0.23564263111829259</v>
      </c>
      <c r="M65" s="260">
        <v>91</v>
      </c>
    </row>
    <row r="66" spans="1:13" ht="16.5">
      <c r="A66" s="247" t="s">
        <v>118</v>
      </c>
      <c r="B66" s="248" t="s">
        <v>592</v>
      </c>
      <c r="C66" s="249" t="s">
        <v>67</v>
      </c>
      <c r="D66" s="250">
        <v>0.80305495858359144</v>
      </c>
      <c r="E66" s="251">
        <v>7172</v>
      </c>
      <c r="F66" s="252" t="s">
        <v>125</v>
      </c>
      <c r="G66" s="292" t="s">
        <v>264</v>
      </c>
      <c r="H66" s="253">
        <v>7</v>
      </c>
      <c r="I66" s="254">
        <v>1161.2570000000001</v>
      </c>
      <c r="J66" s="255">
        <v>7.200685546943697E-2</v>
      </c>
      <c r="K66" s="255">
        <v>0.39547869725356272</v>
      </c>
      <c r="L66" s="255">
        <v>0.31087003135395525</v>
      </c>
      <c r="M66" s="260">
        <v>56</v>
      </c>
    </row>
    <row r="67" spans="1:13" ht="16.5">
      <c r="A67" s="247" t="s">
        <v>118</v>
      </c>
      <c r="B67" s="248" t="s">
        <v>465</v>
      </c>
      <c r="C67" s="249" t="s">
        <v>69</v>
      </c>
      <c r="D67" s="250">
        <v>0.87935470176261654</v>
      </c>
      <c r="E67" s="251">
        <v>6959</v>
      </c>
      <c r="F67" s="252" t="s">
        <v>125</v>
      </c>
      <c r="G67" s="292" t="s">
        <v>264</v>
      </c>
      <c r="H67" s="253">
        <v>6</v>
      </c>
      <c r="I67" s="254">
        <v>1253.777</v>
      </c>
      <c r="J67" s="255">
        <v>3.3745578431283514E-2</v>
      </c>
      <c r="K67" s="255">
        <v>0.4788009403091516</v>
      </c>
      <c r="L67" s="255">
        <v>0.39959259102695294</v>
      </c>
      <c r="M67" s="260">
        <v>151</v>
      </c>
    </row>
    <row r="68" spans="1:13" ht="16.5">
      <c r="A68" s="247" t="s">
        <v>118</v>
      </c>
      <c r="B68" s="248" t="s">
        <v>469</v>
      </c>
      <c r="C68" s="249" t="s">
        <v>68</v>
      </c>
      <c r="D68" s="250">
        <v>0.91317073170731722</v>
      </c>
      <c r="E68" s="251">
        <v>2320</v>
      </c>
      <c r="F68" s="252" t="s">
        <v>124</v>
      </c>
      <c r="G68" s="292" t="s">
        <v>259</v>
      </c>
      <c r="H68" s="253">
        <v>1</v>
      </c>
      <c r="I68" s="254">
        <v>1536.7180000000001</v>
      </c>
      <c r="J68" s="255">
        <v>2.8831639888229788E-2</v>
      </c>
      <c r="K68" s="255">
        <v>0.44756772892354468</v>
      </c>
      <c r="L68" s="255">
        <v>0.35530266450968884</v>
      </c>
      <c r="M68" s="260">
        <v>99</v>
      </c>
    </row>
    <row r="69" spans="1:13" ht="16.5">
      <c r="A69" s="247" t="s">
        <v>118</v>
      </c>
      <c r="B69" s="248" t="s">
        <v>471</v>
      </c>
      <c r="C69" s="249" t="s">
        <v>70</v>
      </c>
      <c r="D69" s="250">
        <v>0.77999999999999992</v>
      </c>
      <c r="E69" s="251">
        <v>2800</v>
      </c>
      <c r="F69" s="252" t="s">
        <v>128</v>
      </c>
      <c r="G69" s="292" t="s">
        <v>275</v>
      </c>
      <c r="H69" s="253">
        <v>1</v>
      </c>
      <c r="I69" s="254">
        <v>1501.588</v>
      </c>
      <c r="J69" s="255">
        <v>4.6604050336108514E-3</v>
      </c>
      <c r="K69" s="255">
        <v>0.49489259609817066</v>
      </c>
      <c r="L69" s="255">
        <v>0.21776945473725151</v>
      </c>
      <c r="M69" s="260">
        <v>141</v>
      </c>
    </row>
    <row r="70" spans="1:13" ht="16.5">
      <c r="A70" s="247" t="s">
        <v>118</v>
      </c>
      <c r="B70" s="248" t="s">
        <v>823</v>
      </c>
      <c r="C70" s="249" t="s">
        <v>67</v>
      </c>
      <c r="D70" s="250">
        <v>0.84420431069352297</v>
      </c>
      <c r="E70" s="251">
        <v>9048</v>
      </c>
      <c r="F70" s="252" t="s">
        <v>124</v>
      </c>
      <c r="G70" s="292" t="s">
        <v>259</v>
      </c>
      <c r="H70" s="253">
        <v>2</v>
      </c>
      <c r="I70" s="254">
        <v>1475.825</v>
      </c>
      <c r="J70" s="255">
        <v>3.2365072424689625E-2</v>
      </c>
      <c r="K70" s="255">
        <v>0.49065125168108126</v>
      </c>
      <c r="L70" s="255">
        <v>0.32524181390069962</v>
      </c>
      <c r="M70" s="260">
        <v>140</v>
      </c>
    </row>
    <row r="71" spans="1:13" ht="16.5">
      <c r="A71" s="247" t="s">
        <v>118</v>
      </c>
      <c r="B71" s="248" t="s">
        <v>479</v>
      </c>
      <c r="C71" s="249" t="s">
        <v>67</v>
      </c>
      <c r="D71" s="250">
        <v>0.83924260867014377</v>
      </c>
      <c r="E71" s="251">
        <v>8383</v>
      </c>
      <c r="F71" s="252" t="s">
        <v>119</v>
      </c>
      <c r="G71" s="292" t="s">
        <v>229</v>
      </c>
      <c r="H71" s="253">
        <v>3</v>
      </c>
      <c r="I71" s="254">
        <v>2124.9009999999998</v>
      </c>
      <c r="J71" s="255">
        <v>2.0539130582311882E-2</v>
      </c>
      <c r="K71" s="255">
        <v>0.4419219602372938</v>
      </c>
      <c r="L71" s="255">
        <v>0.16659599670761133</v>
      </c>
      <c r="M71" s="260">
        <v>70</v>
      </c>
    </row>
    <row r="72" spans="1:13" ht="16.5">
      <c r="A72" s="247" t="s">
        <v>118</v>
      </c>
      <c r="B72" s="248" t="s">
        <v>481</v>
      </c>
      <c r="C72" s="249" t="s">
        <v>67</v>
      </c>
      <c r="D72" s="250">
        <v>0.84538755221684903</v>
      </c>
      <c r="E72" s="251">
        <v>5721</v>
      </c>
      <c r="F72" s="252" t="s">
        <v>122</v>
      </c>
      <c r="G72" s="292" t="s">
        <v>253</v>
      </c>
      <c r="H72" s="253">
        <v>4</v>
      </c>
      <c r="I72" s="254">
        <v>1395.0909999999999</v>
      </c>
      <c r="J72" s="255">
        <v>1.5776704951854875E-2</v>
      </c>
      <c r="K72" s="255">
        <v>0.55044472220760154</v>
      </c>
      <c r="L72" s="255">
        <v>0.283852451202108</v>
      </c>
      <c r="M72" s="260">
        <v>260</v>
      </c>
    </row>
    <row r="73" spans="1:13" ht="16.5">
      <c r="A73" s="247" t="s">
        <v>118</v>
      </c>
      <c r="B73" s="248" t="s">
        <v>489</v>
      </c>
      <c r="C73" s="249" t="s">
        <v>67</v>
      </c>
      <c r="D73" s="250">
        <v>0.80345672909847554</v>
      </c>
      <c r="E73" s="251">
        <v>3591</v>
      </c>
      <c r="F73" s="252" t="s">
        <v>127</v>
      </c>
      <c r="G73" s="292" t="s">
        <v>271</v>
      </c>
      <c r="H73" s="253">
        <v>2</v>
      </c>
      <c r="I73" s="254">
        <v>1834.28</v>
      </c>
      <c r="J73" s="255">
        <v>6.3594123221483757E-3</v>
      </c>
      <c r="K73" s="255">
        <v>0.4834408601379237</v>
      </c>
      <c r="L73" s="255">
        <v>0.47321019691650129</v>
      </c>
      <c r="M73" s="260">
        <v>52</v>
      </c>
    </row>
    <row r="74" spans="1:13" ht="16.5">
      <c r="A74" s="247" t="s">
        <v>118</v>
      </c>
      <c r="B74" s="248" t="s">
        <v>493</v>
      </c>
      <c r="C74" s="249" t="s">
        <v>67</v>
      </c>
      <c r="D74" s="250">
        <v>0.82017788337149999</v>
      </c>
      <c r="E74" s="251">
        <v>7042</v>
      </c>
      <c r="F74" s="252" t="s">
        <v>128</v>
      </c>
      <c r="G74" s="292" t="s">
        <v>277</v>
      </c>
      <c r="H74" s="253">
        <v>2</v>
      </c>
      <c r="I74" s="254">
        <v>760.07300000000009</v>
      </c>
      <c r="J74" s="255">
        <v>6.0153830511792111E-3</v>
      </c>
      <c r="K74" s="255">
        <v>0.53448431945413732</v>
      </c>
      <c r="L74" s="255">
        <v>0.156563908992952</v>
      </c>
      <c r="M74" s="260">
        <v>84</v>
      </c>
    </row>
    <row r="75" spans="1:13" ht="16.5">
      <c r="A75" s="247" t="s">
        <v>118</v>
      </c>
      <c r="B75" s="248" t="s">
        <v>497</v>
      </c>
      <c r="C75" s="249" t="s">
        <v>70</v>
      </c>
      <c r="D75" s="250">
        <v>0.77723700740675505</v>
      </c>
      <c r="E75" s="251">
        <v>6140</v>
      </c>
      <c r="F75" s="252" t="s">
        <v>128</v>
      </c>
      <c r="G75" s="292" t="s">
        <v>542</v>
      </c>
      <c r="H75" s="253">
        <v>4</v>
      </c>
      <c r="I75" s="254">
        <v>888.35100000000011</v>
      </c>
      <c r="J75" s="255">
        <v>1.6958907725740865E-2</v>
      </c>
      <c r="K75" s="255">
        <v>0.49024755945909648</v>
      </c>
      <c r="L75" s="255">
        <v>0.13958446605001851</v>
      </c>
      <c r="M75" s="260">
        <v>76</v>
      </c>
    </row>
    <row r="76" spans="1:13" ht="16.5">
      <c r="A76" s="247" t="s">
        <v>118</v>
      </c>
      <c r="B76" s="248" t="s">
        <v>841</v>
      </c>
      <c r="C76" s="249" t="s">
        <v>70</v>
      </c>
      <c r="D76" s="250">
        <v>0.71851374462184481</v>
      </c>
      <c r="E76" s="251">
        <v>4139</v>
      </c>
      <c r="F76" s="252" t="s">
        <v>127</v>
      </c>
      <c r="G76" s="292" t="s">
        <v>537</v>
      </c>
      <c r="H76" s="253">
        <v>2</v>
      </c>
      <c r="I76" s="254">
        <v>1553.075</v>
      </c>
      <c r="J76" s="255">
        <v>8.2260675528907992E-3</v>
      </c>
      <c r="K76" s="255">
        <v>0.47835757263165396</v>
      </c>
      <c r="L76" s="255">
        <v>0.49063953769135421</v>
      </c>
      <c r="M76" s="260">
        <v>40</v>
      </c>
    </row>
    <row r="77" spans="1:13" ht="16.5">
      <c r="A77" s="247" t="s">
        <v>118</v>
      </c>
      <c r="B77" s="248" t="s">
        <v>501</v>
      </c>
      <c r="C77" s="249" t="s">
        <v>68</v>
      </c>
      <c r="D77" s="250">
        <v>0.92241184287417322</v>
      </c>
      <c r="E77" s="251">
        <v>4530</v>
      </c>
      <c r="F77" s="252" t="s">
        <v>124</v>
      </c>
      <c r="G77" s="292" t="s">
        <v>262</v>
      </c>
      <c r="H77" s="253">
        <v>6</v>
      </c>
      <c r="I77" s="254">
        <v>777.12899999999991</v>
      </c>
      <c r="J77" s="255">
        <v>4.0911800150575011E-3</v>
      </c>
      <c r="K77" s="255">
        <v>0.46357991147210914</v>
      </c>
      <c r="L77" s="255">
        <v>0.3409987273670137</v>
      </c>
      <c r="M77" s="260">
        <v>76</v>
      </c>
    </row>
    <row r="78" spans="1:13" ht="16.5">
      <c r="A78" s="247" t="s">
        <v>118</v>
      </c>
      <c r="B78" s="248" t="s">
        <v>594</v>
      </c>
      <c r="C78" s="249" t="s">
        <v>69</v>
      </c>
      <c r="D78" s="250">
        <v>0.85793337718311546</v>
      </c>
      <c r="E78" s="251">
        <v>5824</v>
      </c>
      <c r="F78" s="252" t="s">
        <v>128</v>
      </c>
      <c r="G78" s="292" t="s">
        <v>273</v>
      </c>
      <c r="H78" s="253">
        <v>2</v>
      </c>
      <c r="I78" s="254">
        <v>1783.2289999999998</v>
      </c>
      <c r="J78" s="255">
        <v>2.1534217720898554E-2</v>
      </c>
      <c r="K78" s="255">
        <v>0.41608679752777089</v>
      </c>
      <c r="L78" s="255">
        <v>0.25459433421058092</v>
      </c>
      <c r="M78" s="260">
        <v>36</v>
      </c>
    </row>
    <row r="79" spans="1:13" ht="16.5">
      <c r="A79" s="247" t="s">
        <v>118</v>
      </c>
      <c r="B79" s="248" t="s">
        <v>507</v>
      </c>
      <c r="C79" s="249" t="s">
        <v>68</v>
      </c>
      <c r="D79" s="250">
        <v>0.93522518424803291</v>
      </c>
      <c r="E79" s="251">
        <v>524</v>
      </c>
      <c r="F79" s="252" t="s">
        <v>119</v>
      </c>
      <c r="G79" s="292" t="s">
        <v>224</v>
      </c>
      <c r="H79" s="253">
        <v>2</v>
      </c>
      <c r="I79" s="254">
        <v>1764.605</v>
      </c>
      <c r="J79" s="255">
        <v>3.9175818953276313E-3</v>
      </c>
      <c r="K79" s="255">
        <v>0.40374237627703347</v>
      </c>
      <c r="L79" s="255">
        <v>0.21704574111486707</v>
      </c>
      <c r="M79" s="260">
        <v>40</v>
      </c>
    </row>
  </sheetData>
  <mergeCells count="1">
    <mergeCell ref="A2:M2"/>
  </mergeCells>
  <phoneticPr fontId="3" type="noConversion"/>
  <conditionalFormatting sqref="C10:D79">
    <cfRule type="containsText" dxfId="21" priority="1" operator="containsText" text="F">
      <formula>NOT(ISERROR(SEARCH("F",C10)))</formula>
    </cfRule>
    <cfRule type="containsText" dxfId="20" priority="2" operator="containsText" text="D">
      <formula>NOT(ISERROR(SEARCH("D",C10)))</formula>
    </cfRule>
    <cfRule type="containsText" dxfId="19" priority="3" operator="containsText" text="C">
      <formula>NOT(ISERROR(SEARCH("C",C10)))</formula>
    </cfRule>
    <cfRule type="containsText" dxfId="18" priority="4" operator="containsText" text="B">
      <formula>NOT(ISERROR(SEARCH("B",C10)))</formula>
    </cfRule>
    <cfRule type="containsText" dxfId="17" priority="5" operator="containsText" text="A">
      <formula>NOT(ISERROR(SEARCH("A",C10)))</formula>
    </cfRule>
    <cfRule type="containsText" dxfId="16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2024-11-04T08:24:01Z</dcterms:modified>
</cp:coreProperties>
</file>