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6FE88AA8-EDBE-4D74-A22D-476211EB652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7" hidden="1">'공회전과다 명단'!$A$9:$M$26</definedName>
    <definedName name="_xlnm._FilterDatabase" localSheetId="4" hidden="1">운전자별!$A$4:$R$65</definedName>
    <definedName name="_xlnm._FilterDatabase" localSheetId="3" hidden="1">차량별!$A$4:$AY$4</definedName>
    <definedName name="_xlnm.Print_Area" localSheetId="4">운전자별!$A$1:$R$68</definedName>
    <definedName name="_xlnm.Print_Area" localSheetId="1">종합!$A$1:$L$185</definedName>
    <definedName name="_xlnm.Print_Area" localSheetId="3">차량별!$A$1:$T$40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C7" i="7"/>
  <c r="D7" i="7"/>
  <c r="E7" i="7"/>
  <c r="B7" i="7" s="1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5" i="60"/>
  <c r="B175" i="12" l="1"/>
  <c r="B174" i="12"/>
  <c r="H174" i="12" l="1"/>
  <c r="G175" i="12"/>
  <c r="I174" i="12"/>
  <c r="J175" i="12"/>
  <c r="G174" i="12"/>
  <c r="H175" i="12"/>
  <c r="F174" i="12"/>
  <c r="E174" i="12"/>
  <c r="J174" i="12" l="1"/>
  <c r="D175" i="12"/>
  <c r="E175" i="12"/>
  <c r="D174" i="12"/>
  <c r="F175" i="12"/>
  <c r="I175" i="12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B6" i="60"/>
  <c r="B7" i="60"/>
  <c r="B8" i="60"/>
  <c r="B9" i="60"/>
  <c r="B10" i="60"/>
  <c r="B5" i="60"/>
  <c r="F17" i="60" l="1"/>
  <c r="F23" i="60"/>
  <c r="F15" i="60"/>
  <c r="F38" i="60"/>
  <c r="F30" i="60"/>
  <c r="F22" i="60"/>
  <c r="F14" i="60"/>
  <c r="F39" i="60"/>
  <c r="F31" i="60"/>
  <c r="F20" i="60"/>
  <c r="F27" i="60"/>
  <c r="F16" i="60"/>
  <c r="F33" i="60"/>
  <c r="F25" i="60"/>
  <c r="F24" i="60"/>
  <c r="F29" i="60"/>
  <c r="F21" i="60"/>
  <c r="F11" i="60"/>
  <c r="F40" i="60"/>
  <c r="F32" i="60"/>
  <c r="F13" i="60"/>
  <c r="F34" i="60"/>
  <c r="F26" i="60"/>
  <c r="F18" i="60"/>
  <c r="F37" i="60"/>
  <c r="F35" i="60"/>
  <c r="F19" i="60"/>
  <c r="F36" i="60"/>
  <c r="F28" i="60"/>
  <c r="F12" i="60"/>
  <c r="J55" i="12" a="1"/>
  <c r="J55" i="12" l="1"/>
  <c r="B176" i="12" l="1"/>
  <c r="B177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F8" i="60" l="1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72" i="12" l="1"/>
  <c r="D172" i="12" s="1"/>
  <c r="B173" i="12"/>
  <c r="I173" i="12" s="1"/>
  <c r="B169" i="12"/>
  <c r="B170" i="12"/>
  <c r="B171" i="12"/>
  <c r="B168" i="12" l="1"/>
  <c r="J10" i="12" l="1"/>
  <c r="J33" i="12" s="1"/>
  <c r="K29" i="12"/>
  <c r="D29" i="12" l="1"/>
  <c r="H55" i="12" a="1"/>
  <c r="G55" i="12" a="1"/>
  <c r="D55" i="12" a="1"/>
  <c r="E55" i="12" a="1"/>
  <c r="F55" i="12" a="1"/>
  <c r="I55" i="12" a="1"/>
  <c r="H55" i="12" l="1"/>
  <c r="G55" i="12"/>
  <c r="F55" i="12"/>
  <c r="D55" i="12"/>
  <c r="E55" i="12"/>
  <c r="I55" i="12"/>
  <c r="K55" i="12" a="1"/>
  <c r="K55" i="12" s="1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F5" i="60" l="1"/>
  <c r="E171" i="12" l="1"/>
  <c r="D168" i="12"/>
  <c r="D170" i="12"/>
  <c r="F168" i="12"/>
  <c r="G173" i="12"/>
  <c r="G171" i="12"/>
  <c r="I172" i="12"/>
  <c r="F170" i="12"/>
  <c r="D173" i="12"/>
  <c r="I171" i="12"/>
  <c r="E172" i="12"/>
  <c r="G168" i="12"/>
  <c r="I169" i="12"/>
  <c r="E173" i="12"/>
  <c r="H168" i="12"/>
  <c r="H171" i="12"/>
  <c r="G170" i="12"/>
  <c r="D169" i="12"/>
  <c r="F169" i="12"/>
  <c r="J169" i="12"/>
  <c r="I176" i="12"/>
  <c r="D176" i="12"/>
  <c r="E169" i="12"/>
  <c r="H172" i="12"/>
  <c r="H170" i="12"/>
  <c r="J173" i="12"/>
  <c r="G172" i="12"/>
  <c r="H177" i="12"/>
  <c r="J168" i="12"/>
  <c r="E176" i="12"/>
  <c r="G177" i="12"/>
  <c r="I168" i="12"/>
  <c r="H176" i="12"/>
  <c r="E168" i="12"/>
  <c r="H173" i="12"/>
  <c r="D171" i="12"/>
  <c r="J176" i="12"/>
  <c r="F171" i="12"/>
  <c r="H169" i="12"/>
  <c r="J177" i="12"/>
  <c r="F173" i="12"/>
  <c r="E170" i="12"/>
  <c r="I170" i="12"/>
  <c r="F172" i="12"/>
  <c r="I177" i="12"/>
  <c r="F177" i="12"/>
  <c r="G176" i="12"/>
  <c r="D177" i="12"/>
  <c r="F176" i="12"/>
  <c r="E177" i="12"/>
  <c r="G169" i="12"/>
  <c r="J172" i="12"/>
  <c r="J171" i="12"/>
  <c r="J17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<sst xmlns="http://schemas.openxmlformats.org/spreadsheetml/2006/main" count="2319" uniqueCount="500">
  <si>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</si>
  <si>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</si>
  <si>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</si>
  <si>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</si>
  <si>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</si>
  <si>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</si>
  <si>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</si>
  <si>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</si>
  <si>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</si>
  <si>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</si>
  <si>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</si>
  <si>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</si>
  <si>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</si>
  <si>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</si>
  <si>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</si>
  <si>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</si>
  <si>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</si>
  <si>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</si>
  <si>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</si>
  <si>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</si>
  <si>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</si>
  <si>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</si>
  <si>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</si>
  <si>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</si>
  <si>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</si>
  <si>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</si>
  <si>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</si>
  <si>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</si>
  <si>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</si>
  <si>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</si>
  <si>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</si>
  <si>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</si>
  <si>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</si>
  <si>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</si>
  <si>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</si>
  <si>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</si>
  <si>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</si>
  <si>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</si>
  <si>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</si>
  <si>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</si>
  <si>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</si>
  <si>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</si>
  <si>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</si>
  <si>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</si>
  <si>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</si>
  <si>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</si>
  <si>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</si>
  <si>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</si>
  <si>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</si>
  <si>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</si>
  <si>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</si>
  <si>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</si>
  <si>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</si>
  <si>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</si>
  <si>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</si>
  <si>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</si>
  <si>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</si>
  <si>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</si>
  <si>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</si>
  <si>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</si>
  <si>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</si>
  <si>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</si>
  <si>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</si>
  <si>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</si>
  <si>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</si>
  <si>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</si>
  <si>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</si>
  <si>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</si>
  <si>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</si>
  <si>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</si>
  <si>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</si>
  <si>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</si>
  <si>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</si>
  <si>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</si>
  <si>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</si>
  <si>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</si>
  <si>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</si>
  <si>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</si>
  <si>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</si>
  <si>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</si>
  <si>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</si>
  <si>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</si>
  <si>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</si>
  <si>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</si>
  <si>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</si>
  <si>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</si>
  <si>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</si>
  <si>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</si>
  <si>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</si>
  <si>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</si>
  <si>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</si>
  <si>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</si>
  <si>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</si>
  <si>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</si>
  <si>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</si>
  <si>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</si>
  <si>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</si>
  <si>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</si>
  <si>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</si>
  <si>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</si>
  <si>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</si>
  <si>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</si>
  <si>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</si>
  <si>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</si>
  <si>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</si>
  <si>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</si>
  <si>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</si>
  <si>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</si>
  <si>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</si>
  <si>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</si>
  <si>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</si>
  <si>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</si>
  <si>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</si>
  <si>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</si>
  <si>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</si>
  <si>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</si>
  <si>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0" type="noConversion"/>
  </si>
  <si>
    <t>B</t>
    <phoneticPr fontId="3" type="noConversion"/>
  </si>
  <si>
    <t>명진교통</t>
  </si>
  <si>
    <t>522</t>
  </si>
  <si>
    <t>565</t>
  </si>
  <si>
    <t>585</t>
  </si>
  <si>
    <t>591</t>
  </si>
  <si>
    <t>592</t>
  </si>
  <si>
    <t>594</t>
  </si>
  <si>
    <t>순환52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</si>
  <si>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</si>
  <si>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</si>
  <si>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</si>
  <si>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</si>
  <si>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</si>
  <si>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</si>
  <si>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</si>
  <si>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</si>
  <si>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</si>
  <si>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</si>
  <si>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</si>
  <si>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</si>
  <si>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</si>
  <si>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</si>
  <si>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</si>
  <si>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</si>
  <si>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</si>
  <si>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예비예비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</si>
  <si>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</si>
  <si>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</si>
  <si>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</si>
  <si>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</si>
  <si>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</si>
  <si>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</si>
  <si>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</si>
  <si>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</si>
  <si>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</si>
  <si>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</si>
  <si>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</si>
  <si>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</si>
  <si>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</si>
  <si>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</si>
  <si>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</si>
  <si>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</si>
  <si>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</si>
  <si>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</si>
  <si>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</si>
  <si>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</si>
  <si>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</si>
  <si>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</si>
  <si>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</si>
  <si>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</si>
  <si>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</si>
  <si>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</si>
  <si>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</si>
  <si>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[TIP!!] 공회전 과다 운행사원 관리하려면?</t>
    <phoneticPr fontId="3" type="noConversion"/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</si>
  <si>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</si>
  <si>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</si>
  <si>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</si>
  <si>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</si>
  <si>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중형</t>
  </si>
  <si>
    <t>최대주행거리</t>
  </si>
  <si>
    <t>[TIP!!] 특별관리 운행사원 관리하려면?</t>
  </si>
  <si>
    <t>d</t>
    <phoneticPr fontId="3" type="noConversion"/>
  </si>
  <si>
    <t>71바5706</t>
  </si>
  <si>
    <t>WC</t>
  </si>
  <si>
    <t>71바5713</t>
  </si>
  <si>
    <t>71바5715</t>
  </si>
  <si>
    <t>71바5801</t>
  </si>
  <si>
    <t>565565</t>
  </si>
  <si>
    <t>명진교통565C1</t>
  </si>
  <si>
    <t>71바5802</t>
  </si>
  <si>
    <t>71바5804</t>
  </si>
  <si>
    <t>71바7251</t>
  </si>
  <si>
    <t>585585</t>
  </si>
  <si>
    <t>명진교통585S1</t>
  </si>
  <si>
    <t>71바7252</t>
  </si>
  <si>
    <t>71바7254</t>
  </si>
  <si>
    <t>71바7255</t>
  </si>
  <si>
    <t>71바7257</t>
  </si>
  <si>
    <t>71바7258</t>
  </si>
  <si>
    <t>72바1948</t>
  </si>
  <si>
    <t>71바5453</t>
  </si>
  <si>
    <t>591591</t>
  </si>
  <si>
    <t>71바5455</t>
  </si>
  <si>
    <t>71바5459</t>
  </si>
  <si>
    <t>명진교통591B1</t>
  </si>
  <si>
    <t>71바7256</t>
  </si>
  <si>
    <t>72바1869</t>
  </si>
  <si>
    <t>명진교통591F1</t>
  </si>
  <si>
    <t>71바5351</t>
  </si>
  <si>
    <t>592592</t>
  </si>
  <si>
    <t>71바5352</t>
  </si>
  <si>
    <t>명진교통592B1</t>
  </si>
  <si>
    <t>71바5355</t>
  </si>
  <si>
    <t>71바5357</t>
  </si>
  <si>
    <t>명진교통592C1</t>
  </si>
  <si>
    <t>71바5363</t>
  </si>
  <si>
    <t>71바5359</t>
  </si>
  <si>
    <t>594594</t>
  </si>
  <si>
    <t>71바5361</t>
  </si>
  <si>
    <t>71바5364</t>
  </si>
  <si>
    <t>596</t>
  </si>
  <si>
    <t>71바5360</t>
  </si>
  <si>
    <t>596596</t>
  </si>
  <si>
    <t>71바5365</t>
  </si>
  <si>
    <t>71바5704</t>
  </si>
  <si>
    <t>순환52순환52</t>
  </si>
  <si>
    <t>71바5720</t>
  </si>
  <si>
    <t>71바5707</t>
  </si>
  <si>
    <t>72바1890</t>
  </si>
  <si>
    <t>강부원</t>
  </si>
  <si>
    <t>고복수</t>
  </si>
  <si>
    <t>곽순근</t>
  </si>
  <si>
    <t>권오경</t>
  </si>
  <si>
    <t>김광만</t>
  </si>
  <si>
    <t>김국중</t>
  </si>
  <si>
    <t>김서신</t>
  </si>
  <si>
    <t>김성용</t>
  </si>
  <si>
    <t>김성호</t>
  </si>
  <si>
    <t>김양수</t>
  </si>
  <si>
    <t>김용규</t>
  </si>
  <si>
    <t>김응환</t>
  </si>
  <si>
    <t>김헌영</t>
  </si>
  <si>
    <t>박영길</t>
  </si>
  <si>
    <t>박종래</t>
  </si>
  <si>
    <t>박춘자</t>
  </si>
  <si>
    <t>송정헌</t>
  </si>
  <si>
    <t>안성순</t>
  </si>
  <si>
    <t>유선민</t>
  </si>
  <si>
    <t>이기재</t>
  </si>
  <si>
    <t>이신원</t>
  </si>
  <si>
    <t>이찬열</t>
  </si>
  <si>
    <t>이흥우</t>
  </si>
  <si>
    <t>임상은</t>
  </si>
  <si>
    <t>임준성</t>
  </si>
  <si>
    <t>장정상</t>
  </si>
  <si>
    <t>전문권</t>
  </si>
  <si>
    <t>전완주</t>
  </si>
  <si>
    <t>조선미</t>
  </si>
  <si>
    <t>주영용</t>
  </si>
  <si>
    <t>진병렬</t>
  </si>
  <si>
    <t>진병학</t>
  </si>
  <si>
    <t>차응하</t>
  </si>
  <si>
    <t>최영주</t>
  </si>
  <si>
    <t>최정환</t>
  </si>
  <si>
    <t>한상남</t>
  </si>
  <si>
    <t>허영준</t>
  </si>
  <si>
    <t>홍기철</t>
  </si>
  <si>
    <t>홍승표</t>
  </si>
  <si>
    <t>황도성</t>
  </si>
  <si>
    <t>황운용</t>
  </si>
  <si>
    <t>71바5807</t>
  </si>
  <si>
    <t>명진교통565C2</t>
  </si>
  <si>
    <t>김상범</t>
  </si>
  <si>
    <t>이말규</t>
  </si>
  <si>
    <t>황남규</t>
  </si>
  <si>
    <t>0%(0명)</t>
  </si>
  <si>
    <t>14%(1명)</t>
  </si>
  <si>
    <t>인천전체</t>
  </si>
  <si>
    <t>개선율(유카전)</t>
  </si>
  <si>
    <t>김성태</t>
  </si>
  <si>
    <t>유정규</t>
  </si>
  <si>
    <t>명진교통순환52B1</t>
  </si>
  <si>
    <t>NEW</t>
  </si>
  <si>
    <t>new</t>
  </si>
  <si>
    <t>김연근</t>
  </si>
  <si>
    <t>서동원</t>
  </si>
  <si>
    <t>심명걸</t>
  </si>
  <si>
    <t>순위</t>
  </si>
  <si>
    <t>29%(2명)</t>
  </si>
  <si>
    <t>김철</t>
  </si>
  <si>
    <t>문용원</t>
  </si>
  <si>
    <t>조한성</t>
  </si>
  <si>
    <t>한상복</t>
  </si>
  <si>
    <t>현병철</t>
  </si>
  <si>
    <t>522522</t>
  </si>
  <si>
    <t>명진교통522C1</t>
  </si>
  <si>
    <t>▲</t>
  </si>
  <si>
    <t>명진교통522F1</t>
  </si>
  <si>
    <t>=</t>
  </si>
  <si>
    <t>명진교통522S1</t>
  </si>
  <si>
    <t>명진교통565B1</t>
  </si>
  <si>
    <t>명진교통565F1</t>
  </si>
  <si>
    <t>71바5810</t>
  </si>
  <si>
    <t>명진교통585B1</t>
  </si>
  <si>
    <t>명진교통585C1</t>
  </si>
  <si>
    <t>명진교통585B2</t>
  </si>
  <si>
    <t>명진교통594C1</t>
  </si>
  <si>
    <t>명진교통596C1</t>
  </si>
  <si>
    <t>명진교통순환52A1</t>
  </si>
  <si>
    <t>명진교통예비S1</t>
  </si>
  <si>
    <t>이승현</t>
  </si>
  <si>
    <t>최창명</t>
  </si>
  <si>
    <t>B</t>
    <phoneticPr fontId="3" type="noConversion"/>
  </si>
  <si>
    <t>C</t>
    <phoneticPr fontId="3" type="noConversion"/>
  </si>
  <si>
    <t>60%(3명)</t>
  </si>
  <si>
    <t>은혜교통</t>
  </si>
  <si>
    <t>은혜교통</t>
    <phoneticPr fontId="3" type="noConversion"/>
  </si>
  <si>
    <t>은혜교통</t>
    <phoneticPr fontId="3" type="noConversion"/>
  </si>
  <si>
    <t>71바5702</t>
  </si>
  <si>
    <t>명진교통522D1</t>
  </si>
  <si>
    <t>▽</t>
  </si>
  <si>
    <t>명진교통565C3</t>
  </si>
  <si>
    <t>명진교통585A2</t>
  </si>
  <si>
    <t>명진교통585C2</t>
  </si>
  <si>
    <t>명진교통585A1</t>
  </si>
  <si>
    <t>명진교통591C1</t>
  </si>
  <si>
    <t>71바5454</t>
  </si>
  <si>
    <t>명진교통591F2</t>
  </si>
  <si>
    <t>명진교통591C3</t>
  </si>
  <si>
    <t>명진교통592B2</t>
  </si>
  <si>
    <t>명진교통592B3</t>
  </si>
  <si>
    <t>명진교통592D1</t>
  </si>
  <si>
    <t>명진교통594F1</t>
  </si>
  <si>
    <t>명진교통594C2</t>
  </si>
  <si>
    <t>명진교통596D1</t>
  </si>
  <si>
    <t>명진교통예비B1</t>
  </si>
  <si>
    <t>50925212337.132</t>
  </si>
  <si>
    <t>50971722354.163</t>
  </si>
  <si>
    <t>50932441771.875</t>
  </si>
  <si>
    <t>50941871556.983</t>
  </si>
  <si>
    <t>50982055319.057</t>
  </si>
  <si>
    <t>5092293294.92</t>
  </si>
  <si>
    <t>50932775035.599</t>
  </si>
  <si>
    <t>5098708886.599</t>
  </si>
  <si>
    <t>5097697610.901</t>
  </si>
  <si>
    <t>50978432405.99</t>
  </si>
  <si>
    <t>50922112964.793</t>
  </si>
  <si>
    <t>5098405400.618</t>
  </si>
  <si>
    <t>50958792101.855</t>
  </si>
  <si>
    <t>50955082534.803</t>
  </si>
  <si>
    <t>50956572130.107</t>
  </si>
  <si>
    <t>50913572304.335</t>
  </si>
  <si>
    <t>5092650433.024</t>
  </si>
  <si>
    <t>50999991620.067</t>
  </si>
  <si>
    <t>5094813912.494</t>
  </si>
  <si>
    <t>50969561285.822</t>
  </si>
  <si>
    <t>50956061666.546</t>
  </si>
  <si>
    <t>5099271599.836</t>
  </si>
  <si>
    <t>50924485430.366</t>
  </si>
  <si>
    <t>50995821881.299</t>
  </si>
  <si>
    <t>5096391248.839</t>
  </si>
  <si>
    <t>50912121796.646</t>
  </si>
  <si>
    <t>50939921989.8</t>
  </si>
  <si>
    <t>50949491945.872</t>
  </si>
  <si>
    <t>5091208339.099</t>
  </si>
  <si>
    <t>5096033321.039</t>
  </si>
  <si>
    <t>이상범</t>
  </si>
  <si>
    <t>50970562690.615</t>
  </si>
  <si>
    <t>5098217278.343</t>
  </si>
  <si>
    <t>50910611480.447</t>
  </si>
  <si>
    <t>50927283046.912</t>
  </si>
  <si>
    <t>5095625561.301</t>
  </si>
  <si>
    <t>50997005341.941</t>
  </si>
  <si>
    <t>50995971681.621</t>
  </si>
  <si>
    <t>50986992429.021</t>
  </si>
  <si>
    <t>50959451776.336</t>
  </si>
  <si>
    <t>50966671816.651</t>
  </si>
  <si>
    <t>정원균</t>
  </si>
  <si>
    <t>5098990956.91</t>
  </si>
  <si>
    <t>5096794417.415</t>
  </si>
  <si>
    <t>5093907115.354</t>
  </si>
  <si>
    <t>50992665764.271</t>
  </si>
  <si>
    <t>50926362067.521</t>
  </si>
  <si>
    <t>5093618340.75</t>
  </si>
  <si>
    <t>50929461705.452</t>
  </si>
  <si>
    <t>최민현</t>
  </si>
  <si>
    <t>5097073600.099</t>
  </si>
  <si>
    <t>50925351493.082</t>
  </si>
  <si>
    <t>50962682239.65</t>
  </si>
  <si>
    <t>5093328271.368</t>
  </si>
  <si>
    <t>한국록</t>
  </si>
  <si>
    <t>5091709731.877</t>
  </si>
  <si>
    <t>50970421393.939</t>
  </si>
  <si>
    <t>50926445840.673</t>
  </si>
  <si>
    <t>5094686597.34</t>
  </si>
  <si>
    <t>5091171807.439</t>
  </si>
  <si>
    <t>50924785173.61</t>
  </si>
  <si>
    <t>5095191800.173</t>
  </si>
  <si>
    <t>5098691635.461</t>
  </si>
  <si>
    <t>50964692066.727</t>
  </si>
  <si>
    <t>50917371891.814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</si>
  <si>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</si>
  <si>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</si>
  <si>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</si>
  <si>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</si>
  <si>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</si>
  <si>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[24년 12월] 공회전과다 명단</t>
    <phoneticPr fontId="3" type="noConversion"/>
  </si>
  <si>
    <t>성명</t>
    <phoneticPr fontId="3" type="noConversion"/>
  </si>
  <si>
    <t>24'11</t>
    <phoneticPr fontId="3" type="noConversion"/>
  </si>
  <si>
    <t>분석기간: 24.11.01-24.11.30</t>
  </si>
  <si>
    <t>5위/(32개사)</t>
  </si>
  <si>
    <t>8%(5명)</t>
  </si>
  <si>
    <t>17%(11명)</t>
  </si>
  <si>
    <t>31%(20명)</t>
  </si>
  <si>
    <t>23%(14명)</t>
  </si>
  <si>
    <t>9%(6명)</t>
  </si>
  <si>
    <t>12%(8명)</t>
  </si>
  <si>
    <t>25%(1명)</t>
  </si>
  <si>
    <t>50%(1명)</t>
  </si>
  <si>
    <t>20%(1명)</t>
  </si>
  <si>
    <t>17%(1명)</t>
  </si>
  <si>
    <t>67%(2명)</t>
  </si>
  <si>
    <t>50%(3명)</t>
  </si>
  <si>
    <t>33%(1명)</t>
  </si>
  <si>
    <t>33%(2명)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</si>
  <si>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</si>
  <si>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</si>
  <si>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</si>
  <si>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</si>
  <si>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</si>
  <si>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</si>
  <si>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</si>
  <si>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NULL</t>
  </si>
  <si>
    <t>5091975444.865</t>
  </si>
  <si>
    <t>591591C</t>
  </si>
  <si>
    <t>50953646046.673</t>
  </si>
  <si>
    <t>594594C</t>
  </si>
  <si>
    <t>5095785491.284</t>
  </si>
  <si>
    <t>565565C</t>
  </si>
  <si>
    <t>순환52순환52A</t>
  </si>
  <si>
    <t>명진교통순환52A2</t>
  </si>
  <si>
    <t>591591B</t>
  </si>
  <si>
    <t>585585D</t>
  </si>
  <si>
    <t>명진교통585D1</t>
  </si>
  <si>
    <t>585585B</t>
  </si>
  <si>
    <t>명진교통585B5</t>
  </si>
  <si>
    <t>522522C</t>
  </si>
  <si>
    <t>565565F</t>
  </si>
  <si>
    <t>명진교통585D2</t>
  </si>
  <si>
    <t>591591F</t>
  </si>
  <si>
    <t>예비예비B</t>
  </si>
  <si>
    <t>명진교통예비B3</t>
  </si>
  <si>
    <t>522522D</t>
  </si>
  <si>
    <t>순환52순환52S</t>
  </si>
  <si>
    <t>명진교통순환52S1</t>
  </si>
  <si>
    <t>565565A</t>
  </si>
  <si>
    <t>명진교통565A1</t>
  </si>
  <si>
    <t>명진교통591F4</t>
  </si>
  <si>
    <t>명진교통591B2</t>
  </si>
  <si>
    <t>592592C</t>
  </si>
  <si>
    <t>예비예비A</t>
  </si>
  <si>
    <t>명진교통예비A3</t>
  </si>
  <si>
    <t>명진교통591B3</t>
  </si>
  <si>
    <t>585585S</t>
  </si>
  <si>
    <t>585585A</t>
  </si>
  <si>
    <t>예비예비D</t>
  </si>
  <si>
    <t>명진교통예비D5</t>
  </si>
  <si>
    <t>순환52순환52B</t>
  </si>
  <si>
    <t>명진교통585S2</t>
  </si>
  <si>
    <t>585585C</t>
  </si>
  <si>
    <t>명진교통585B7</t>
  </si>
  <si>
    <t>565565D</t>
  </si>
  <si>
    <t>명진교통565D1</t>
  </si>
  <si>
    <t>명진교통592C2</t>
  </si>
  <si>
    <t>522522A</t>
  </si>
  <si>
    <t>명진교통522A1</t>
  </si>
  <si>
    <t>591591A</t>
  </si>
  <si>
    <t>명진교통591A2</t>
  </si>
  <si>
    <t>명진교통591A1</t>
  </si>
  <si>
    <t>예비예비S</t>
  </si>
  <si>
    <t>592592B</t>
  </si>
  <si>
    <t>명진교통585B3</t>
  </si>
  <si>
    <t>명진교통522C3</t>
  </si>
  <si>
    <t>명진교통585B4</t>
  </si>
  <si>
    <t>명진교통522C2</t>
  </si>
  <si>
    <t>명진교통순환52B2</t>
  </si>
  <si>
    <t>명진교통522A2</t>
  </si>
  <si>
    <t>명진교통585B6</t>
  </si>
  <si>
    <t>565565B</t>
  </si>
  <si>
    <t>명진교통565B2</t>
  </si>
  <si>
    <t>명진교통585S3</t>
  </si>
  <si>
    <t>명진교통565B3</t>
  </si>
  <si>
    <t>명진교통565F2</t>
  </si>
  <si>
    <t>594594F</t>
  </si>
  <si>
    <t>명진교통565C4</t>
  </si>
  <si>
    <t>명진교통591F3</t>
  </si>
  <si>
    <t>명진교통585A3</t>
  </si>
  <si>
    <t>596596F</t>
  </si>
  <si>
    <t>명진교통596F1</t>
  </si>
  <si>
    <t>596596D</t>
  </si>
  <si>
    <t>522522B</t>
  </si>
  <si>
    <t>명진교통522B1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</si>
</sst>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5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7030A0"/>
      <name val="맑은 고딕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4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331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0" fontId="8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5" xfId="0" applyFont="1" applyFill="1" applyBorder="1">
      <alignment vertical="center"/>
    </xf>
    <xf numFmtId="0" fontId="11" fillId="6" borderId="5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8" fillId="3" borderId="7" xfId="562" applyFont="1" applyFill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60" fillId="0" borderId="9" xfId="0" applyFont="1" applyBorder="1" applyAlignment="1">
      <alignment horizontal="center" vertical="center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6" xfId="562" applyFont="1" applyFill="1" applyBorder="1" applyAlignment="1">
      <alignment horizontal="left" vertical="center"/>
    </xf>
    <xf numFmtId="0" fontId="41" fillId="9" borderId="10" xfId="0" applyFont="1" applyFill="1" applyBorder="1" applyAlignment="1">
      <alignment horizontal="center" vertical="center"/>
    </xf>
    <xf numFmtId="0" fontId="57" fillId="9" borderId="10" xfId="0" applyFont="1" applyFill="1" applyBorder="1" applyAlignment="1">
      <alignment horizontal="center" vertical="center"/>
    </xf>
    <xf numFmtId="9" fontId="42" fillId="0" borderId="11" xfId="2" applyFont="1" applyBorder="1" applyAlignment="1">
      <alignment horizontal="center" vertical="center" wrapText="1"/>
    </xf>
    <xf numFmtId="177" fontId="42" fillId="0" borderId="11" xfId="1" applyNumberFormat="1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0" fontId="56" fillId="9" borderId="10" xfId="0" applyFont="1" applyFill="1" applyBorder="1" applyAlignment="1">
      <alignment horizontal="center" vertical="center"/>
    </xf>
    <xf numFmtId="0" fontId="56" fillId="9" borderId="13" xfId="0" applyFont="1" applyFill="1" applyBorder="1" applyAlignment="1">
      <alignment horizontal="center" vertical="center"/>
    </xf>
    <xf numFmtId="177" fontId="42" fillId="0" borderId="14" xfId="1" applyNumberFormat="1" applyFont="1" applyBorder="1" applyAlignment="1">
      <alignment horizontal="center" vertical="center" wrapText="1"/>
    </xf>
    <xf numFmtId="177" fontId="42" fillId="0" borderId="15" xfId="1" applyNumberFormat="1" applyFont="1" applyBorder="1" applyAlignment="1">
      <alignment horizontal="center" vertical="center" wrapText="1"/>
    </xf>
    <xf numFmtId="0" fontId="41" fillId="9" borderId="16" xfId="0" applyFont="1" applyFill="1" applyBorder="1" applyAlignment="1">
      <alignment horizontal="center" vertical="center"/>
    </xf>
    <xf numFmtId="0" fontId="57" fillId="9" borderId="16" xfId="0" applyFont="1" applyFill="1" applyBorder="1" applyAlignment="1">
      <alignment horizontal="center" vertical="center"/>
    </xf>
    <xf numFmtId="9" fontId="43" fillId="10" borderId="11" xfId="2" applyFont="1" applyFill="1" applyBorder="1" applyAlignment="1">
      <alignment horizontal="center" vertical="center" wrapText="1"/>
    </xf>
    <xf numFmtId="9" fontId="43" fillId="0" borderId="17" xfId="2" applyFont="1" applyBorder="1" applyAlignment="1">
      <alignment horizontal="center" vertical="center"/>
    </xf>
    <xf numFmtId="0" fontId="58" fillId="9" borderId="16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2" fillId="0" borderId="19" xfId="2" applyFont="1" applyBorder="1" applyAlignment="1">
      <alignment horizontal="center" vertical="center" wrapText="1"/>
    </xf>
    <xf numFmtId="9" fontId="43" fillId="10" borderId="19" xfId="2" applyFont="1" applyFill="1" applyBorder="1" applyAlignment="1">
      <alignment horizontal="center" vertical="center" wrapText="1"/>
    </xf>
    <xf numFmtId="9" fontId="43" fillId="0" borderId="20" xfId="2" applyFont="1" applyBorder="1" applyAlignment="1">
      <alignment horizontal="center" vertical="center"/>
    </xf>
    <xf numFmtId="177" fontId="42" fillId="0" borderId="22" xfId="1" applyNumberFormat="1" applyFont="1" applyBorder="1" applyAlignment="1">
      <alignment horizontal="center" vertical="center" wrapText="1"/>
    </xf>
    <xf numFmtId="178" fontId="42" fillId="0" borderId="22" xfId="2" applyNumberFormat="1" applyFont="1" applyBorder="1" applyAlignment="1">
      <alignment horizontal="right" vertical="center" wrapText="1"/>
    </xf>
    <xf numFmtId="10" fontId="43" fillId="10" borderId="22" xfId="2" applyNumberFormat="1" applyFont="1" applyFill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/>
    </xf>
    <xf numFmtId="0" fontId="41" fillId="9" borderId="24" xfId="0" applyFont="1" applyFill="1" applyBorder="1" applyAlignment="1">
      <alignment horizontal="center" vertical="center"/>
    </xf>
    <xf numFmtId="10" fontId="42" fillId="0" borderId="25" xfId="2" applyNumberFormat="1" applyFont="1" applyBorder="1" applyAlignment="1">
      <alignment horizontal="center" vertical="center" wrapText="1"/>
    </xf>
    <xf numFmtId="177" fontId="42" fillId="0" borderId="27" xfId="1" applyNumberFormat="1" applyFont="1" applyBorder="1" applyAlignment="1">
      <alignment horizontal="center" vertical="center" wrapText="1"/>
    </xf>
    <xf numFmtId="177" fontId="43" fillId="10" borderId="27" xfId="1" applyNumberFormat="1" applyFont="1" applyFill="1" applyBorder="1" applyAlignment="1">
      <alignment horizontal="center" vertical="center" wrapText="1"/>
    </xf>
    <xf numFmtId="9" fontId="43" fillId="0" borderId="28" xfId="2" applyFont="1" applyBorder="1" applyAlignment="1">
      <alignment horizontal="center" vertical="center"/>
    </xf>
    <xf numFmtId="0" fontId="41" fillId="9" borderId="29" xfId="0" applyFont="1" applyFill="1" applyBorder="1" applyAlignment="1">
      <alignment horizontal="center" vertical="center"/>
    </xf>
    <xf numFmtId="0" fontId="41" fillId="0" borderId="30" xfId="0" applyFont="1" applyBorder="1" applyAlignment="1">
      <alignment horizontal="center" vertical="center" wrapText="1"/>
    </xf>
    <xf numFmtId="185" fontId="41" fillId="10" borderId="30" xfId="0" applyNumberFormat="1" applyFont="1" applyFill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 wrapText="1"/>
    </xf>
    <xf numFmtId="0" fontId="41" fillId="9" borderId="35" xfId="0" applyFont="1" applyFill="1" applyBorder="1" applyAlignment="1">
      <alignment horizontal="center" vertical="center"/>
    </xf>
    <xf numFmtId="0" fontId="41" fillId="0" borderId="36" xfId="0" applyFont="1" applyBorder="1" applyAlignment="1">
      <alignment horizontal="center" vertical="center" wrapText="1"/>
    </xf>
    <xf numFmtId="185" fontId="41" fillId="10" borderId="36" xfId="0" applyNumberFormat="1" applyFont="1" applyFill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57" fillId="9" borderId="32" xfId="0" applyFont="1" applyFill="1" applyBorder="1" applyAlignment="1">
      <alignment horizontal="center" vertical="center"/>
    </xf>
    <xf numFmtId="9" fontId="42" fillId="0" borderId="33" xfId="2" applyFont="1" applyBorder="1" applyAlignment="1">
      <alignment horizontal="center" vertical="center" wrapText="1"/>
    </xf>
    <xf numFmtId="9" fontId="43" fillId="10" borderId="33" xfId="2" applyFont="1" applyFill="1" applyBorder="1" applyAlignment="1">
      <alignment horizontal="center" vertical="center" wrapText="1"/>
    </xf>
    <xf numFmtId="9" fontId="43" fillId="0" borderId="34" xfId="2" applyFont="1" applyBorder="1" applyAlignment="1">
      <alignment horizontal="center" vertical="center"/>
    </xf>
    <xf numFmtId="0" fontId="41" fillId="9" borderId="38" xfId="0" applyFont="1" applyFill="1" applyBorder="1" applyAlignment="1">
      <alignment horizontal="center" vertical="center"/>
    </xf>
    <xf numFmtId="177" fontId="45" fillId="6" borderId="39" xfId="1" applyNumberFormat="1" applyFont="1" applyFill="1" applyBorder="1" applyAlignment="1">
      <alignment horizontal="center" vertical="center" wrapText="1"/>
    </xf>
    <xf numFmtId="177" fontId="45" fillId="10" borderId="39" xfId="1" applyNumberFormat="1" applyFont="1" applyFill="1" applyBorder="1" applyAlignment="1">
      <alignment horizontal="center" vertical="center" wrapText="1"/>
    </xf>
    <xf numFmtId="0" fontId="41" fillId="6" borderId="40" xfId="0" applyFont="1" applyFill="1" applyBorder="1" applyAlignment="1">
      <alignment horizontal="center" vertical="center"/>
    </xf>
    <xf numFmtId="0" fontId="41" fillId="9" borderId="43" xfId="0" applyFont="1" applyFill="1" applyBorder="1" applyAlignment="1">
      <alignment horizontal="center" vertical="center"/>
    </xf>
    <xf numFmtId="0" fontId="41" fillId="10" borderId="44" xfId="0" applyFont="1" applyFill="1" applyBorder="1" applyAlignment="1">
      <alignment horizontal="center" vertical="center" wrapText="1"/>
    </xf>
    <xf numFmtId="0" fontId="41" fillId="10" borderId="45" xfId="0" applyFont="1" applyFill="1" applyBorder="1" applyAlignment="1">
      <alignment horizontal="center" vertical="center" wrapText="1"/>
    </xf>
    <xf numFmtId="0" fontId="57" fillId="9" borderId="41" xfId="0" applyFont="1" applyFill="1" applyBorder="1" applyAlignment="1">
      <alignment horizontal="center" vertical="center"/>
    </xf>
    <xf numFmtId="9" fontId="42" fillId="0" borderId="42" xfId="2" applyFont="1" applyBorder="1" applyAlignment="1">
      <alignment horizontal="center" vertical="center" wrapText="1"/>
    </xf>
    <xf numFmtId="0" fontId="41" fillId="9" borderId="46" xfId="0" applyFont="1" applyFill="1" applyBorder="1" applyAlignment="1">
      <alignment horizontal="center" vertical="center"/>
    </xf>
    <xf numFmtId="185" fontId="71" fillId="0" borderId="47" xfId="0" applyNumberFormat="1" applyFont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3" fontId="41" fillId="9" borderId="26" xfId="0" applyNumberFormat="1" applyFont="1" applyFill="1" applyBorder="1" applyAlignment="1">
      <alignment horizontal="center" vertical="center"/>
    </xf>
    <xf numFmtId="194" fontId="41" fillId="9" borderId="21" xfId="0" applyNumberFormat="1" applyFont="1" applyFill="1" applyBorder="1" applyAlignment="1">
      <alignment horizontal="center" vertical="center"/>
    </xf>
    <xf numFmtId="178" fontId="79" fillId="0" borderId="23" xfId="2" applyNumberFormat="1" applyFont="1" applyBorder="1" applyAlignment="1">
      <alignment horizontal="center" vertical="center"/>
    </xf>
    <xf numFmtId="0" fontId="80" fillId="9" borderId="21" xfId="0" applyFont="1" applyFill="1" applyBorder="1" applyAlignment="1">
      <alignment horizontal="center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92" fontId="77" fillId="16" borderId="0" xfId="562" applyNumberFormat="1" applyFont="1" applyFill="1" applyAlignment="1">
      <alignment horizontal="right" vertical="center"/>
    </xf>
    <xf numFmtId="0" fontId="5" fillId="18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left" vertical="center"/>
    </xf>
    <xf numFmtId="0" fontId="77" fillId="18" borderId="0" xfId="0" applyFont="1" applyFill="1" applyAlignment="1">
      <alignment horizontal="center" vertical="center"/>
    </xf>
    <xf numFmtId="0" fontId="82" fillId="19" borderId="0" xfId="0" applyFont="1" applyFill="1">
      <alignment vertical="center"/>
    </xf>
    <xf numFmtId="0" fontId="83" fillId="20" borderId="0" xfId="0" applyFont="1" applyFill="1">
      <alignment vertical="center"/>
    </xf>
    <xf numFmtId="0" fontId="5" fillId="21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left" vertical="center"/>
    </xf>
    <xf numFmtId="0" fontId="77" fillId="21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2" fillId="17" borderId="0" xfId="0" applyFont="1" applyFill="1">
      <alignment vertical="center"/>
    </xf>
    <xf numFmtId="49" fontId="2" fillId="17" borderId="0" xfId="0" applyNumberFormat="1" applyFont="1" applyFill="1">
      <alignment vertical="center"/>
    </xf>
    <xf numFmtId="41" fontId="81" fillId="17" borderId="0" xfId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176" fontId="2" fillId="17" borderId="0" xfId="1" applyNumberFormat="1" applyFont="1" applyFill="1" applyBorder="1">
      <alignment vertical="center"/>
    </xf>
    <xf numFmtId="9" fontId="2" fillId="18" borderId="0" xfId="2" applyFont="1" applyFill="1" applyBorder="1">
      <alignment vertical="center"/>
    </xf>
    <xf numFmtId="0" fontId="2" fillId="18" borderId="0" xfId="0" applyFont="1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1" fontId="81" fillId="0" borderId="0" xfId="1" applyFont="1" applyFill="1" applyBorder="1">
      <alignment vertical="center"/>
    </xf>
    <xf numFmtId="177" fontId="81" fillId="0" borderId="0" xfId="1" applyNumberFormat="1" applyFont="1" applyFill="1" applyBorder="1">
      <alignment vertical="center"/>
    </xf>
    <xf numFmtId="9" fontId="2" fillId="21" borderId="0" xfId="2" applyFont="1" applyFill="1" applyBorder="1">
      <alignment vertical="center"/>
    </xf>
    <xf numFmtId="41" fontId="2" fillId="0" borderId="0" xfId="1" applyFont="1" applyFill="1" applyBorder="1">
      <alignment vertical="center"/>
    </xf>
    <xf numFmtId="9" fontId="2" fillId="0" borderId="0" xfId="2" applyFont="1" applyFill="1" applyBorder="1">
      <alignment vertical="center"/>
    </xf>
    <xf numFmtId="9" fontId="6" fillId="0" borderId="0" xfId="2" applyFont="1" applyFill="1" applyBorder="1">
      <alignment vertical="center"/>
    </xf>
    <xf numFmtId="9" fontId="84" fillId="0" borderId="0" xfId="2" applyFont="1" applyFill="1" applyBorder="1">
      <alignment vertical="center"/>
    </xf>
    <xf numFmtId="0" fontId="2" fillId="20" borderId="0" xfId="0" applyFont="1" applyFill="1" applyAlignment="1">
      <alignment horizontal="center" vertical="center"/>
    </xf>
    <xf numFmtId="176" fontId="2" fillId="0" borderId="0" xfId="1" applyNumberFormat="1" applyFont="1" applyFill="1" applyBorder="1">
      <alignment vertical="center"/>
    </xf>
    <xf numFmtId="0" fontId="2" fillId="21" borderId="49" xfId="0" applyFont="1" applyFill="1" applyBorder="1">
      <alignment vertical="center"/>
    </xf>
    <xf numFmtId="0" fontId="2" fillId="0" borderId="49" xfId="0" applyFont="1" applyBorder="1">
      <alignment vertical="center"/>
    </xf>
    <xf numFmtId="0" fontId="2" fillId="0" borderId="50" xfId="0" applyFont="1" applyBorder="1">
      <alignment vertical="center"/>
    </xf>
    <xf numFmtId="0" fontId="2" fillId="0" borderId="51" xfId="0" applyFont="1" applyBorder="1">
      <alignment vertical="center"/>
    </xf>
    <xf numFmtId="41" fontId="81" fillId="0" borderId="51" xfId="1" applyFont="1" applyFill="1" applyBorder="1">
      <alignment vertical="center"/>
    </xf>
    <xf numFmtId="177" fontId="81" fillId="0" borderId="51" xfId="1" applyNumberFormat="1" applyFont="1" applyFill="1" applyBorder="1">
      <alignment vertical="center"/>
    </xf>
    <xf numFmtId="176" fontId="2" fillId="0" borderId="51" xfId="1" applyNumberFormat="1" applyFont="1" applyFill="1" applyBorder="1">
      <alignment vertical="center"/>
    </xf>
    <xf numFmtId="9" fontId="2" fillId="0" borderId="51" xfId="2" applyFont="1" applyFill="1" applyBorder="1">
      <alignment vertical="center"/>
    </xf>
    <xf numFmtId="9" fontId="6" fillId="0" borderId="51" xfId="2" applyFont="1" applyFill="1" applyBorder="1">
      <alignment vertical="center"/>
    </xf>
    <xf numFmtId="9" fontId="84" fillId="0" borderId="51" xfId="2" applyFont="1" applyFill="1" applyBorder="1">
      <alignment vertical="center"/>
    </xf>
    <xf numFmtId="0" fontId="50" fillId="13" borderId="0" xfId="0" applyFont="1" applyFill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187" fontId="53" fillId="10" borderId="52" xfId="2" applyNumberFormat="1" applyFont="1" applyFill="1" applyBorder="1" applyAlignment="1">
      <alignment horizontal="centerContinuous" vertical="center"/>
    </xf>
    <xf numFmtId="187" fontId="53" fillId="10" borderId="53" xfId="2" applyNumberFormat="1" applyFont="1" applyFill="1" applyBorder="1" applyAlignment="1">
      <alignment horizontal="centerContinuous" vertical="center"/>
    </xf>
    <xf numFmtId="186" fontId="20" fillId="0" borderId="0" xfId="562" applyFont="1">
      <alignment vertical="center"/>
    </xf>
    <xf numFmtId="186" fontId="34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7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5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186" fontId="54" fillId="0" borderId="0" xfId="562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6" fontId="20" fillId="0" borderId="0" xfId="562" applyFont="1" applyAlignment="1">
      <alignment horizontal="center" vertical="center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9" fontId="30" fillId="0" borderId="0" xfId="2" applyFont="1" applyAlignment="1">
      <alignment horizontal="left" vertical="center"/>
    </xf>
    <xf numFmtId="9" fontId="30" fillId="0" borderId="0" xfId="2" quotePrefix="1" applyFont="1">
      <alignment vertical="center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</cellXfs>
  <cellStyles count="570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29D6B7CA-98DD-4D43-99BC-3DAD843B2027}"/>
    <cellStyle name="표준 2 4" xfId="3" xr:uid="{F025CCA9-607F-40C4-B9F4-A4606A80B63C}"/>
    <cellStyle name="표준 3" xfId="565" xr:uid="{60C4FBB4-F171-472B-9713-681973E66964}"/>
  </cellStyles>
  <dxfs count="8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은혜교통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D1E-4328-A9C7-A88B769561A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C3E-4463-A263-B6954750140B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983-4BFE-A24E-3D53F05864B1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367-426B-AD7D-4BD2E92CD535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367-426B-AD7D-4BD2E92CD5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1.9609510860763544</c:v>
                </c:pt>
                <c:pt idx="1">
                  <c:v>2.3321060584469118</c:v>
                </c:pt>
                <c:pt idx="2">
                  <c:v>2.4236004266068312</c:v>
                </c:pt>
                <c:pt idx="3">
                  <c:v>2.4295536763719849</c:v>
                </c:pt>
                <c:pt idx="4">
                  <c:v>2.4009436886212181</c:v>
                </c:pt>
                <c:pt idx="5">
                  <c:v>2.2395873613085295</c:v>
                </c:pt>
                <c:pt idx="6">
                  <c:v>2.1207766845035079</c:v>
                </c:pt>
                <c:pt idx="7">
                  <c:v>2.0197658800197686</c:v>
                </c:pt>
                <c:pt idx="8">
                  <c:v>2.0764478681651437</c:v>
                </c:pt>
                <c:pt idx="9">
                  <c:v>2.2760112616877115</c:v>
                </c:pt>
                <c:pt idx="10">
                  <c:v>2.2818330191542753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7.6923076923076927E-2</c:v>
                </c:pt>
                <c:pt idx="1">
                  <c:v>0.16923076923076924</c:v>
                </c:pt>
                <c:pt idx="2">
                  <c:v>0.30769230769230771</c:v>
                </c:pt>
                <c:pt idx="3">
                  <c:v>0.23076923076923078</c:v>
                </c:pt>
                <c:pt idx="4">
                  <c:v>9.2307692307692313E-2</c:v>
                </c:pt>
                <c:pt idx="5">
                  <c:v>0.12307692307692308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8"/>
                <c:pt idx="0">
                  <c:v> 585 </c:v>
                </c:pt>
                <c:pt idx="1">
                  <c:v> 순환52 </c:v>
                </c:pt>
                <c:pt idx="2">
                  <c:v> 522 </c:v>
                </c:pt>
                <c:pt idx="3">
                  <c:v> 565 </c:v>
                </c:pt>
                <c:pt idx="4">
                  <c:v> 592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종합!$M$75:$X$75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0.2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8"/>
                <c:pt idx="0">
                  <c:v> 585 </c:v>
                </c:pt>
                <c:pt idx="1">
                  <c:v> 순환52 </c:v>
                </c:pt>
                <c:pt idx="2">
                  <c:v> 522 </c:v>
                </c:pt>
                <c:pt idx="3">
                  <c:v> 565 </c:v>
                </c:pt>
                <c:pt idx="4">
                  <c:v> 592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종합!$M$74:$X$74</c:f>
              <c:numCache>
                <c:formatCode>0%</c:formatCode>
                <c:ptCount val="12"/>
                <c:pt idx="0">
                  <c:v>0.2857142857142857</c:v>
                </c:pt>
                <c:pt idx="1">
                  <c:v>0</c:v>
                </c:pt>
                <c:pt idx="2">
                  <c:v>0.25</c:v>
                </c:pt>
                <c:pt idx="3">
                  <c:v>0.6</c:v>
                </c:pt>
                <c:pt idx="4">
                  <c:v>0.2</c:v>
                </c:pt>
                <c:pt idx="5">
                  <c:v>0.66666666666666663</c:v>
                </c:pt>
                <c:pt idx="6">
                  <c:v>0.5</c:v>
                </c:pt>
                <c:pt idx="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8"/>
                <c:pt idx="0">
                  <c:v> 585 </c:v>
                </c:pt>
                <c:pt idx="1">
                  <c:v> 순환52 </c:v>
                </c:pt>
                <c:pt idx="2">
                  <c:v> 522 </c:v>
                </c:pt>
                <c:pt idx="3">
                  <c:v> 565 </c:v>
                </c:pt>
                <c:pt idx="4">
                  <c:v> 592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종합!$M$73:$X$73</c:f>
              <c:numCache>
                <c:formatCode>0%</c:formatCode>
                <c:ptCount val="12"/>
                <c:pt idx="0">
                  <c:v>0.2857142857142857</c:v>
                </c:pt>
                <c:pt idx="1">
                  <c:v>0.5</c:v>
                </c:pt>
                <c:pt idx="2">
                  <c:v>0</c:v>
                </c:pt>
                <c:pt idx="3">
                  <c:v>0.2</c:v>
                </c:pt>
                <c:pt idx="4">
                  <c:v>0.6</c:v>
                </c:pt>
                <c:pt idx="5">
                  <c:v>0</c:v>
                </c:pt>
                <c:pt idx="6">
                  <c:v>0.16666666666666666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8"/>
                <c:pt idx="0">
                  <c:v> 585 </c:v>
                </c:pt>
                <c:pt idx="1">
                  <c:v> 순환52 </c:v>
                </c:pt>
                <c:pt idx="2">
                  <c:v> 522 </c:v>
                </c:pt>
                <c:pt idx="3">
                  <c:v> 565 </c:v>
                </c:pt>
                <c:pt idx="4">
                  <c:v> 592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종합!$M$72:$X$72</c:f>
              <c:numCache>
                <c:formatCode>0%</c:formatCode>
                <c:ptCount val="12"/>
                <c:pt idx="0">
                  <c:v>0.2857142857142857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8"/>
                <c:pt idx="0">
                  <c:v> 585 </c:v>
                </c:pt>
                <c:pt idx="1">
                  <c:v> 순환52 </c:v>
                </c:pt>
                <c:pt idx="2">
                  <c:v> 522 </c:v>
                </c:pt>
                <c:pt idx="3">
                  <c:v> 565 </c:v>
                </c:pt>
                <c:pt idx="4">
                  <c:v> 592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종합!$M$71:$X$71</c:f>
              <c:numCache>
                <c:formatCode>0%</c:formatCode>
                <c:ptCount val="12"/>
                <c:pt idx="0">
                  <c:v>0.14285714285714285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8"/>
                <c:pt idx="0">
                  <c:v> 585 </c:v>
                </c:pt>
                <c:pt idx="1">
                  <c:v> 순환52 </c:v>
                </c:pt>
                <c:pt idx="2">
                  <c:v> 522 </c:v>
                </c:pt>
                <c:pt idx="3">
                  <c:v> 565 </c:v>
                </c:pt>
                <c:pt idx="4">
                  <c:v> 592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종합!$M$70:$X$70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8"/>
                <c:pt idx="0">
                  <c:v> 585 </c:v>
                </c:pt>
                <c:pt idx="1">
                  <c:v> 순환52 </c:v>
                </c:pt>
                <c:pt idx="2">
                  <c:v> 522 </c:v>
                </c:pt>
                <c:pt idx="3">
                  <c:v> 565 </c:v>
                </c:pt>
                <c:pt idx="4">
                  <c:v> 592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183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974912</xdr:colOff>
      <xdr:row>23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649941</xdr:colOff>
      <xdr:row>10</xdr:row>
      <xdr:rowOff>257735</xdr:rowOff>
    </xdr:from>
    <xdr:to>
      <xdr:col>5</xdr:col>
      <xdr:colOff>840441</xdr:colOff>
      <xdr:row>16</xdr:row>
      <xdr:rowOff>801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 flipV="1">
          <a:off x="4303059" y="3608294"/>
          <a:ext cx="190500" cy="14911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803781</xdr:colOff>
      <xdr:row>12</xdr:row>
      <xdr:rowOff>259496</xdr:rowOff>
    </xdr:from>
    <xdr:to>
      <xdr:col>6</xdr:col>
      <xdr:colOff>86609</xdr:colOff>
      <xdr:row>14</xdr:row>
      <xdr:rowOff>166648</xdr:rowOff>
    </xdr:to>
    <xdr:sp macro="" textlink="$K$20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582840" y="4192761"/>
          <a:ext cx="1030945" cy="48985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84B11F4-06C5-4B17-AC57-8DD3B45E10F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9.6%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351385</xdr:colOff>
      <xdr:row>10</xdr:row>
      <xdr:rowOff>168088</xdr:rowOff>
    </xdr:from>
    <xdr:to>
      <xdr:col>6</xdr:col>
      <xdr:colOff>481853</xdr:colOff>
      <xdr:row>10</xdr:row>
      <xdr:rowOff>196103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F6D9D5D-44E1-4F51-A2FD-12B87E53DD01}"/>
            </a:ext>
          </a:extLst>
        </xdr:cNvPr>
        <xdr:cNvCxnSpPr/>
      </xdr:nvCxnSpPr>
      <xdr:spPr>
        <a:xfrm flipV="1">
          <a:off x="4878561" y="3518647"/>
          <a:ext cx="130468" cy="2801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745671</xdr:colOff>
      <xdr:row>8</xdr:row>
      <xdr:rowOff>820110</xdr:rowOff>
    </xdr:from>
    <xdr:to>
      <xdr:col>6</xdr:col>
      <xdr:colOff>902558</xdr:colOff>
      <xdr:row>10</xdr:row>
      <xdr:rowOff>136551</xdr:rowOff>
    </xdr:to>
    <xdr:sp macro="" textlink="$K$21">
      <xdr:nvSpPr>
        <xdr:cNvPr id="15" name="TextBox 14">
          <a:extLst>
            <a:ext uri="{FF2B5EF4-FFF2-40B4-BE49-F238E27FC236}">
              <a16:creationId xmlns:a16="http://schemas.microsoft.com/office/drawing/2014/main" id="{57B32542-CE12-428B-AE1B-534BE08A2BA2}"/>
            </a:ext>
          </a:extLst>
        </xdr:cNvPr>
        <xdr:cNvSpPr txBox="1"/>
      </xdr:nvSpPr>
      <xdr:spPr>
        <a:xfrm>
          <a:off x="4398789" y="3005257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0386DD4-83B0-42F5-B903-0A36FA9AB35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J18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7.85546875" style="4" bestFit="1" customWidth="1"/>
    <col min="9" max="11" width="13.140625" style="4" customWidth="1"/>
    <col min="12" max="12" width="2.5703125" style="35" customWidth="1"/>
    <col min="13" max="23" width="11.5703125" style="35" customWidth="1"/>
    <col min="24" max="25" width="9.140625" style="35"/>
    <col min="26" max="26" width="9.42578125" style="2" bestFit="1" customWidth="1"/>
    <col min="27" max="36" width="9.140625" style="2"/>
    <col min="37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5" t="s">
        <v>111</v>
      </c>
      <c r="C2" s="53"/>
      <c r="D2" s="53"/>
      <c r="E2" s="53"/>
      <c r="F2" s="53"/>
      <c r="G2" s="53"/>
      <c r="H2" s="53"/>
      <c r="I2" s="53"/>
      <c r="J2" s="53"/>
      <c r="K2" s="312" t="s">
        <v>407</v>
      </c>
      <c r="L2" s="54"/>
    </row>
    <row r="3" spans="1:28" ht="15.75" customHeight="1" x14ac:dyDescent="0.25">
      <c r="B3" s="57"/>
      <c r="C3" s="57"/>
      <c r="D3" s="57"/>
      <c r="E3" s="57"/>
      <c r="F3" s="57"/>
      <c r="G3" s="57"/>
    </row>
    <row r="4" spans="1:28" ht="16.5" customHeight="1" x14ac:dyDescent="0.25">
      <c r="B4" s="58" t="s">
        <v>113</v>
      </c>
      <c r="C4" s="313" t="s">
        <v>38</v>
      </c>
      <c r="D4" s="313"/>
      <c r="E4" s="58" t="s">
        <v>112</v>
      </c>
      <c r="F4" s="58" t="s">
        <v>64</v>
      </c>
      <c r="G4" s="291" t="s">
        <v>115</v>
      </c>
      <c r="H4" s="34"/>
      <c r="I4" s="34"/>
      <c r="J4" s="90" t="s">
        <v>35</v>
      </c>
      <c r="K4" s="90" t="s">
        <v>36</v>
      </c>
    </row>
    <row r="5" spans="1:28" ht="48.75" customHeight="1" x14ac:dyDescent="0.25">
      <c r="B5" s="60" t="s">
        <v>406</v>
      </c>
      <c r="C5" s="314" t="s">
        <v>314</v>
      </c>
      <c r="D5" s="314"/>
      <c r="E5" s="59">
        <v>8</v>
      </c>
      <c r="F5" s="60">
        <v>57</v>
      </c>
      <c r="G5" s="292" t="s">
        <v>310</v>
      </c>
      <c r="H5" s="34"/>
      <c r="I5" s="34"/>
      <c r="J5" s="89" t="s">
        <v>50</v>
      </c>
      <c r="K5" s="88"/>
    </row>
    <row r="6" spans="1:28" ht="15.75" customHeight="1" x14ac:dyDescent="0.25">
      <c r="B6" s="46"/>
      <c r="C6" s="46"/>
      <c r="D6" s="46"/>
      <c r="E6" s="46"/>
      <c r="F6" s="46"/>
      <c r="G6" s="46"/>
      <c r="H6" s="46"/>
      <c r="I6" s="46"/>
      <c r="M6" s="316"/>
    </row>
    <row r="7" spans="1:28" ht="16.5" customHeight="1" x14ac:dyDescent="0.25">
      <c r="B7" s="48" t="s">
        <v>130</v>
      </c>
      <c r="C7" s="48"/>
      <c r="D7" s="47"/>
      <c r="E7" s="47"/>
      <c r="F7" s="47"/>
      <c r="G7" s="47"/>
      <c r="H7" s="47"/>
      <c r="I7" s="47"/>
      <c r="J7" s="47"/>
      <c r="K7" s="47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7"/>
      <c r="P9" s="317"/>
    </row>
    <row r="10" spans="1:28" ht="23.25" customHeight="1" thickBot="1" x14ac:dyDescent="0.3">
      <c r="G10" s="6"/>
      <c r="H10" s="191" t="s">
        <v>92</v>
      </c>
      <c r="I10" s="192" t="s">
        <v>93</v>
      </c>
      <c r="J10" s="193" t="str">
        <f>C5</f>
        <v>은혜교통</v>
      </c>
      <c r="K10" s="194" t="s">
        <v>94</v>
      </c>
      <c r="X10" s="316"/>
      <c r="Z10" s="35"/>
      <c r="AA10" s="35"/>
      <c r="AB10" s="35"/>
    </row>
    <row r="11" spans="1:28" ht="23.25" customHeight="1" thickTop="1" x14ac:dyDescent="0.25">
      <c r="G11" s="6"/>
      <c r="H11" s="230">
        <v>1</v>
      </c>
      <c r="I11" s="188">
        <v>2.0099999999999998</v>
      </c>
      <c r="J11" s="189">
        <v>1.9609510860763544</v>
      </c>
      <c r="K11" s="190"/>
      <c r="M11" s="2"/>
      <c r="Y11" s="318"/>
      <c r="Z11" s="229"/>
      <c r="AA11" s="227"/>
      <c r="AB11" s="35"/>
    </row>
    <row r="12" spans="1:28" ht="23.25" customHeight="1" x14ac:dyDescent="0.25">
      <c r="G12" s="6"/>
      <c r="H12" s="231">
        <v>2</v>
      </c>
      <c r="I12" s="182">
        <v>2.3662575846193561</v>
      </c>
      <c r="J12" s="189">
        <v>2.3321060584469118</v>
      </c>
      <c r="K12" s="232">
        <v>0.18927293750768537</v>
      </c>
      <c r="M12" s="227"/>
      <c r="Y12" s="318"/>
      <c r="Z12" s="229"/>
      <c r="AA12" s="227"/>
      <c r="AB12" s="35"/>
    </row>
    <row r="13" spans="1:28" ht="23.25" customHeight="1" x14ac:dyDescent="0.25">
      <c r="G13" s="6"/>
      <c r="H13" s="231">
        <v>3</v>
      </c>
      <c r="I13" s="182">
        <v>2.37</v>
      </c>
      <c r="J13" s="189">
        <v>2.4236004266068312</v>
      </c>
      <c r="K13" s="232">
        <v>3.9232507384698856E-2</v>
      </c>
      <c r="M13" s="227"/>
      <c r="Y13" s="318"/>
      <c r="Z13" s="229"/>
      <c r="AA13" s="227"/>
      <c r="AB13" s="35"/>
    </row>
    <row r="14" spans="1:28" ht="23.25" customHeight="1" x14ac:dyDescent="0.25">
      <c r="G14" s="6"/>
      <c r="H14" s="231">
        <v>4</v>
      </c>
      <c r="I14" s="182">
        <v>2.33</v>
      </c>
      <c r="J14" s="189">
        <v>2.4295536763719849</v>
      </c>
      <c r="K14" s="232">
        <v>2.4563660328649206E-3</v>
      </c>
      <c r="M14" s="227"/>
      <c r="Y14" s="318"/>
      <c r="Z14" s="229"/>
      <c r="AA14" s="227"/>
      <c r="AB14" s="35"/>
    </row>
    <row r="15" spans="1:28" ht="23.25" customHeight="1" x14ac:dyDescent="0.25">
      <c r="G15" s="6"/>
      <c r="H15" s="231">
        <v>5</v>
      </c>
      <c r="I15" s="182">
        <v>2.2850259626150282</v>
      </c>
      <c r="J15" s="189">
        <v>2.4009436886212181</v>
      </c>
      <c r="K15" s="232">
        <v>-1.1775820402325832E-2</v>
      </c>
      <c r="M15" s="227"/>
      <c r="Y15" s="318"/>
      <c r="Z15" s="229"/>
      <c r="AA15" s="227"/>
      <c r="AB15" s="35"/>
    </row>
    <row r="16" spans="1:28" ht="23.25" customHeight="1" x14ac:dyDescent="0.25">
      <c r="G16" s="6"/>
      <c r="H16" s="231">
        <v>6</v>
      </c>
      <c r="I16" s="182">
        <v>2.0664933427553414</v>
      </c>
      <c r="J16" s="189">
        <v>2.2395873613085295</v>
      </c>
      <c r="K16" s="232">
        <v>-6.7205377651047726E-2</v>
      </c>
      <c r="M16" s="227"/>
      <c r="Y16" s="318"/>
      <c r="Z16" s="229"/>
      <c r="AA16" s="227"/>
      <c r="AB16" s="35"/>
    </row>
    <row r="17" spans="2:28" ht="23.25" customHeight="1" x14ac:dyDescent="0.25">
      <c r="G17" s="6"/>
      <c r="H17" s="231">
        <v>7</v>
      </c>
      <c r="I17" s="182">
        <v>2.13</v>
      </c>
      <c r="J17" s="189">
        <v>2.1207766845035079</v>
      </c>
      <c r="K17" s="232">
        <v>-5.3050253300056083E-2</v>
      </c>
      <c r="M17" s="227"/>
      <c r="Y17" s="318"/>
      <c r="Z17" s="229"/>
      <c r="AA17" s="227"/>
      <c r="AB17" s="35"/>
    </row>
    <row r="18" spans="2:28" ht="23.25" customHeight="1" x14ac:dyDescent="0.25">
      <c r="G18" s="6"/>
      <c r="H18" s="231">
        <v>8</v>
      </c>
      <c r="I18" s="182">
        <v>2.08</v>
      </c>
      <c r="J18" s="189">
        <v>2.0197658800197686</v>
      </c>
      <c r="K18" s="232">
        <v>-4.7629156441516995E-2</v>
      </c>
      <c r="M18" s="227"/>
      <c r="Y18" s="318"/>
      <c r="Z18" s="229"/>
      <c r="AA18" s="227"/>
      <c r="AB18" s="35"/>
    </row>
    <row r="19" spans="2:28" ht="23.25" customHeight="1" x14ac:dyDescent="0.25">
      <c r="G19" s="6"/>
      <c r="H19" s="231">
        <v>9</v>
      </c>
      <c r="I19" s="182">
        <v>2.13</v>
      </c>
      <c r="J19" s="189">
        <v>2.0764478681651437</v>
      </c>
      <c r="K19" s="232">
        <v>2.8063642774686537E-2</v>
      </c>
      <c r="M19" s="227"/>
      <c r="Y19" s="318"/>
      <c r="Z19" s="229"/>
      <c r="AA19" s="227"/>
      <c r="AB19" s="35"/>
    </row>
    <row r="20" spans="2:28" ht="23.25" customHeight="1" x14ac:dyDescent="0.25">
      <c r="G20" s="6"/>
      <c r="H20" s="231">
        <v>10</v>
      </c>
      <c r="I20" s="182">
        <v>2.25</v>
      </c>
      <c r="J20" s="189">
        <v>2.2760112616877115</v>
      </c>
      <c r="K20" s="232">
        <v>9.6108068294010307E-2</v>
      </c>
      <c r="M20" s="227"/>
      <c r="Y20" s="318"/>
      <c r="Z20" s="229"/>
      <c r="AA20" s="227"/>
      <c r="AB20" s="35"/>
    </row>
    <row r="21" spans="2:28" ht="23.25" customHeight="1" x14ac:dyDescent="0.25">
      <c r="G21" s="6"/>
      <c r="H21" s="231">
        <v>11</v>
      </c>
      <c r="I21" s="182">
        <v>2.25</v>
      </c>
      <c r="J21" s="189">
        <v>2.2818330191542753</v>
      </c>
      <c r="K21" s="232">
        <v>2.5578772673764405E-3</v>
      </c>
      <c r="M21" s="227"/>
      <c r="Y21" s="318"/>
      <c r="Z21" s="229"/>
      <c r="AA21" s="227"/>
      <c r="AB21" s="35"/>
    </row>
    <row r="22" spans="2:28" ht="23.25" customHeight="1" x14ac:dyDescent="0.25">
      <c r="G22" s="6"/>
      <c r="H22" s="233" t="s">
        <v>276</v>
      </c>
      <c r="I22" s="183">
        <v>0.11940298507462699</v>
      </c>
      <c r="J22" s="184">
        <v>0.16363586800115959</v>
      </c>
      <c r="K22" s="185">
        <v>4.4232882926532602E-2</v>
      </c>
      <c r="M22" s="227"/>
      <c r="Y22" s="318"/>
      <c r="Z22" s="229"/>
      <c r="AA22" s="227"/>
      <c r="AB22" s="35"/>
    </row>
    <row r="23" spans="2:28" ht="23.25" customHeight="1" x14ac:dyDescent="0.25">
      <c r="H23" s="186" t="s">
        <v>285</v>
      </c>
      <c r="I23" s="187"/>
      <c r="J23" s="293" t="s">
        <v>408</v>
      </c>
      <c r="K23" s="294"/>
      <c r="M23" s="227"/>
      <c r="X23" s="2"/>
      <c r="Y23" s="2"/>
      <c r="AB23" s="35"/>
    </row>
    <row r="24" spans="2:28" ht="9" customHeight="1" x14ac:dyDescent="0.25">
      <c r="M24" s="227"/>
      <c r="X24" s="2"/>
      <c r="Y24" s="2"/>
      <c r="AB24" s="227"/>
    </row>
    <row r="25" spans="2:28" ht="16.5" customHeight="1" x14ac:dyDescent="0.25">
      <c r="B25" s="48" t="s">
        <v>131</v>
      </c>
      <c r="C25" s="48"/>
      <c r="D25" s="47"/>
      <c r="E25" s="47"/>
      <c r="F25" s="47"/>
      <c r="G25" s="47"/>
      <c r="H25" s="47"/>
      <c r="I25" s="47"/>
      <c r="J25" s="47"/>
      <c r="K25" s="47"/>
      <c r="M25" s="227"/>
      <c r="X25" s="2"/>
      <c r="Y25" s="2"/>
      <c r="AB25" s="227"/>
    </row>
    <row r="26" spans="2:28" ht="27.75" customHeight="1" x14ac:dyDescent="0.25">
      <c r="B26" s="52" t="s">
        <v>62</v>
      </c>
      <c r="C26" s="52" t="s">
        <v>101</v>
      </c>
      <c r="D26" s="52" t="s">
        <v>103</v>
      </c>
      <c r="E26" s="52" t="s">
        <v>104</v>
      </c>
      <c r="F26" s="52" t="s">
        <v>105</v>
      </c>
      <c r="G26" s="52" t="s">
        <v>106</v>
      </c>
      <c r="H26" s="52" t="s">
        <v>6</v>
      </c>
      <c r="I26" s="52" t="s">
        <v>7</v>
      </c>
      <c r="J26" s="52" t="s">
        <v>107</v>
      </c>
      <c r="K26" s="52" t="s">
        <v>72</v>
      </c>
      <c r="M26" s="227"/>
      <c r="X26" s="2"/>
      <c r="Y26" s="2"/>
      <c r="AB26" s="227"/>
    </row>
    <row r="27" spans="2:28" ht="23.25" customHeight="1" x14ac:dyDescent="0.25">
      <c r="B27" s="71" t="s">
        <v>275</v>
      </c>
      <c r="C27" s="72">
        <v>11</v>
      </c>
      <c r="D27" s="73">
        <v>2.129985566672973E-2</v>
      </c>
      <c r="E27" s="73">
        <v>0.36079073148477359</v>
      </c>
      <c r="F27" s="73">
        <v>0.19984554721691175</v>
      </c>
      <c r="G27" s="74">
        <v>12.713409531510235</v>
      </c>
      <c r="H27" s="75">
        <v>0.55245803618933897</v>
      </c>
      <c r="I27" s="75">
        <v>19.627044114695678</v>
      </c>
      <c r="J27" s="76">
        <v>2.2536266468896193</v>
      </c>
      <c r="K27" s="77" t="s">
        <v>69</v>
      </c>
      <c r="M27" s="227"/>
      <c r="N27" s="319" t="s">
        <v>118</v>
      </c>
      <c r="Y27" s="2"/>
    </row>
    <row r="28" spans="2:28" ht="22.5" customHeight="1" x14ac:dyDescent="0.25">
      <c r="B28" s="223" t="s">
        <v>315</v>
      </c>
      <c r="C28" s="64">
        <v>11</v>
      </c>
      <c r="D28" s="65">
        <v>2.2099081929302156E-2</v>
      </c>
      <c r="E28" s="65">
        <v>0.42482243197861363</v>
      </c>
      <c r="F28" s="65">
        <v>0.23667830808316415</v>
      </c>
      <c r="G28" s="66">
        <v>10.386027777777777</v>
      </c>
      <c r="H28" s="67">
        <v>1.1388668493793614</v>
      </c>
      <c r="I28" s="67">
        <v>17.517361259988597</v>
      </c>
      <c r="J28" s="68">
        <v>2.2818330191542753</v>
      </c>
      <c r="K28" s="69" t="s">
        <v>68</v>
      </c>
      <c r="M28" s="227"/>
      <c r="N28" s="35" t="s">
        <v>68</v>
      </c>
      <c r="O28" s="35">
        <v>64</v>
      </c>
      <c r="Y28" s="2"/>
    </row>
    <row r="29" spans="2:28" ht="22.5" customHeight="1" x14ac:dyDescent="0.25">
      <c r="B29" s="49" t="s">
        <v>108</v>
      </c>
      <c r="C29" s="49"/>
      <c r="D29" s="62">
        <f>D28/D27-1</f>
        <v>3.7522614006291644E-2</v>
      </c>
      <c r="E29" s="62">
        <f t="shared" ref="E29:J29" si="0">E28/E27-1</f>
        <v>0.1774760128408186</v>
      </c>
      <c r="F29" s="62">
        <f t="shared" si="0"/>
        <v>0.18430613731050127</v>
      </c>
      <c r="G29" s="62">
        <f t="shared" si="0"/>
        <v>-0.18306511309684736</v>
      </c>
      <c r="H29" s="62">
        <f t="shared" si="0"/>
        <v>1.0614540377308366</v>
      </c>
      <c r="I29" s="62">
        <f t="shared" si="0"/>
        <v>-0.10748856742658786</v>
      </c>
      <c r="J29" s="62">
        <f t="shared" si="0"/>
        <v>1.251599163667394E-2</v>
      </c>
      <c r="K29" s="63" t="str">
        <f>J23</f>
        <v>5위/(32개사)</v>
      </c>
      <c r="M29" s="2" t="s">
        <v>172</v>
      </c>
      <c r="N29" s="320">
        <v>7.6923076923076927E-2</v>
      </c>
      <c r="O29" s="35">
        <v>5</v>
      </c>
      <c r="X29" s="2"/>
      <c r="Y29" s="2"/>
    </row>
    <row r="30" spans="2:28" ht="22.5" customHeight="1" x14ac:dyDescent="0.25">
      <c r="M30" s="2" t="s">
        <v>173</v>
      </c>
      <c r="N30" s="320">
        <v>0.16923076923076924</v>
      </c>
      <c r="O30" s="35">
        <v>11</v>
      </c>
      <c r="X30" s="2"/>
      <c r="Y30" s="2"/>
    </row>
    <row r="31" spans="2:28" ht="17.25" customHeight="1" x14ac:dyDescent="0.25">
      <c r="B31" s="48" t="s">
        <v>132</v>
      </c>
      <c r="C31" s="48"/>
      <c r="D31" s="47"/>
      <c r="E31" s="47"/>
      <c r="F31" s="47"/>
      <c r="G31" s="47"/>
      <c r="H31" s="47"/>
      <c r="I31" s="47"/>
      <c r="J31" s="47"/>
      <c r="K31" s="47"/>
      <c r="M31" s="2" t="s">
        <v>117</v>
      </c>
      <c r="N31" s="320">
        <v>0.30769230769230771</v>
      </c>
      <c r="O31" s="35">
        <v>20</v>
      </c>
      <c r="X31" s="2"/>
      <c r="Y31" s="2"/>
    </row>
    <row r="32" spans="2:28" ht="22.5" customHeight="1" x14ac:dyDescent="0.25">
      <c r="B32" s="56"/>
      <c r="C32" s="56"/>
      <c r="M32" s="2" t="s">
        <v>174</v>
      </c>
      <c r="N32" s="320">
        <v>0.23076923076923078</v>
      </c>
      <c r="O32" s="35">
        <v>14</v>
      </c>
      <c r="X32" s="2"/>
      <c r="Y32" s="2"/>
    </row>
    <row r="33" spans="2:28" ht="22.5" customHeight="1" thickBot="1" x14ac:dyDescent="0.3">
      <c r="H33" s="195" t="s">
        <v>92</v>
      </c>
      <c r="I33" s="196" t="s">
        <v>93</v>
      </c>
      <c r="J33" s="197" t="str">
        <f>J10</f>
        <v>은혜교통</v>
      </c>
      <c r="K33" s="198" t="s">
        <v>116</v>
      </c>
      <c r="M33" s="2" t="s">
        <v>175</v>
      </c>
      <c r="N33" s="320">
        <v>9.2307692307692313E-2</v>
      </c>
      <c r="O33" s="35">
        <v>6</v>
      </c>
      <c r="X33" s="2"/>
      <c r="Y33" s="2"/>
    </row>
    <row r="34" spans="2:28" ht="22.5" customHeight="1" thickTop="1" x14ac:dyDescent="0.25">
      <c r="H34" s="203" t="s">
        <v>110</v>
      </c>
      <c r="I34" s="204" t="s">
        <v>69</v>
      </c>
      <c r="J34" s="205" t="s">
        <v>68</v>
      </c>
      <c r="K34" s="206"/>
      <c r="M34" s="2" t="s">
        <v>76</v>
      </c>
      <c r="N34" s="320">
        <v>0.12307692307692308</v>
      </c>
      <c r="O34" s="35">
        <v>8</v>
      </c>
      <c r="X34" s="2"/>
      <c r="Z34" s="35"/>
      <c r="AA34" s="35"/>
      <c r="AB34" s="35"/>
    </row>
    <row r="35" spans="2:28" ht="21" customHeight="1" x14ac:dyDescent="0.25">
      <c r="H35" s="199" t="s">
        <v>95</v>
      </c>
      <c r="I35" s="200">
        <v>8.5347657415696804E-2</v>
      </c>
      <c r="J35" s="201" t="s">
        <v>409</v>
      </c>
      <c r="K35" s="202">
        <v>-8.4245804926198764E-3</v>
      </c>
      <c r="M35" s="2"/>
      <c r="X35" s="2"/>
      <c r="Z35" s="35"/>
      <c r="AA35" s="35"/>
      <c r="AB35" s="35"/>
    </row>
    <row r="36" spans="2:28" ht="21" customHeight="1" x14ac:dyDescent="0.25">
      <c r="H36" s="174" t="s">
        <v>96</v>
      </c>
      <c r="I36" s="166">
        <v>9.7881229483736204E-2</v>
      </c>
      <c r="J36" s="175" t="s">
        <v>410</v>
      </c>
      <c r="K36" s="176">
        <v>7.1349539747033036E-2</v>
      </c>
      <c r="L36" s="4"/>
      <c r="M36" s="2"/>
      <c r="X36" s="2"/>
      <c r="Z36" s="35"/>
      <c r="AA36" s="35"/>
      <c r="AB36" s="35"/>
    </row>
    <row r="37" spans="2:28" ht="21" customHeight="1" x14ac:dyDescent="0.25">
      <c r="H37" s="173" t="s">
        <v>97</v>
      </c>
      <c r="I37" s="166">
        <v>0.17547000895255147</v>
      </c>
      <c r="J37" s="175" t="s">
        <v>411</v>
      </c>
      <c r="K37" s="176">
        <v>0.13222229873975624</v>
      </c>
      <c r="L37" s="4"/>
      <c r="M37" s="2"/>
      <c r="X37" s="2"/>
      <c r="Z37" s="35"/>
      <c r="AA37" s="35"/>
      <c r="AB37" s="35"/>
    </row>
    <row r="38" spans="2:28" ht="21" customHeight="1" x14ac:dyDescent="0.25">
      <c r="H38" s="173" t="s">
        <v>100</v>
      </c>
      <c r="I38" s="166">
        <v>0.2348552670844524</v>
      </c>
      <c r="J38" s="175" t="s">
        <v>412</v>
      </c>
      <c r="K38" s="176">
        <v>-4.0860363152216139E-3</v>
      </c>
      <c r="L38" s="4"/>
      <c r="M38" s="2"/>
      <c r="X38" s="2"/>
      <c r="Z38" s="35"/>
      <c r="AA38" s="35"/>
      <c r="AB38" s="35"/>
    </row>
    <row r="39" spans="2:28" ht="21" customHeight="1" x14ac:dyDescent="0.25">
      <c r="H39" s="177" t="s">
        <v>98</v>
      </c>
      <c r="I39" s="166">
        <v>0.22023276633840644</v>
      </c>
      <c r="J39" s="175" t="s">
        <v>413</v>
      </c>
      <c r="K39" s="176">
        <v>-0.12792507403071413</v>
      </c>
      <c r="L39" s="4"/>
      <c r="M39" s="2"/>
      <c r="X39" s="2"/>
      <c r="Z39" s="35"/>
      <c r="AA39" s="35"/>
      <c r="AB39" s="35"/>
    </row>
    <row r="40" spans="2:28" ht="21" customHeight="1" x14ac:dyDescent="0.25">
      <c r="H40" s="178" t="s">
        <v>99</v>
      </c>
      <c r="I40" s="179">
        <v>0.18621307072515667</v>
      </c>
      <c r="J40" s="180" t="s">
        <v>414</v>
      </c>
      <c r="K40" s="181">
        <v>-6.3136147648233581E-2</v>
      </c>
      <c r="L40" s="4"/>
      <c r="M40" s="2"/>
      <c r="X40" s="2"/>
      <c r="Z40" s="35"/>
      <c r="AA40" s="35"/>
      <c r="AB40" s="35"/>
    </row>
    <row r="41" spans="2:28" ht="22.5" customHeight="1" x14ac:dyDescent="0.25">
      <c r="L41" s="4"/>
      <c r="M41" s="2"/>
      <c r="X41" s="2"/>
      <c r="Z41" s="35"/>
      <c r="AA41" s="35"/>
      <c r="AB41" s="35"/>
    </row>
    <row r="42" spans="2:28" ht="18" customHeight="1" x14ac:dyDescent="0.25">
      <c r="B42" s="48" t="s">
        <v>133</v>
      </c>
      <c r="C42" s="48"/>
      <c r="D42" s="47"/>
      <c r="E42" s="47"/>
      <c r="F42" s="47"/>
      <c r="G42" s="47"/>
      <c r="H42" s="47"/>
      <c r="I42" s="47"/>
      <c r="J42" s="47"/>
      <c r="K42" s="47"/>
      <c r="L42" s="4"/>
      <c r="M42" s="2"/>
      <c r="X42" s="2"/>
      <c r="Z42" s="35"/>
      <c r="AA42" s="35"/>
      <c r="AB42" s="35"/>
    </row>
    <row r="43" spans="2:28" ht="30.75" customHeight="1" x14ac:dyDescent="0.25">
      <c r="B43" s="52" t="s">
        <v>62</v>
      </c>
      <c r="C43" s="52" t="s">
        <v>102</v>
      </c>
      <c r="D43" s="52" t="s">
        <v>103</v>
      </c>
      <c r="E43" s="52" t="s">
        <v>104</v>
      </c>
      <c r="F43" s="52" t="s">
        <v>105</v>
      </c>
      <c r="G43" s="52" t="s">
        <v>106</v>
      </c>
      <c r="H43" s="52" t="s">
        <v>6</v>
      </c>
      <c r="I43" s="52" t="s">
        <v>7</v>
      </c>
      <c r="J43" s="52" t="s">
        <v>107</v>
      </c>
      <c r="K43" s="52" t="s">
        <v>72</v>
      </c>
      <c r="L43" s="4"/>
      <c r="M43" s="2"/>
      <c r="N43" s="35" t="s">
        <v>126</v>
      </c>
      <c r="X43" s="2"/>
      <c r="Z43" s="35"/>
      <c r="AA43" s="35"/>
      <c r="AB43" s="35"/>
    </row>
    <row r="44" spans="2:28" ht="22.5" customHeight="1" x14ac:dyDescent="0.25">
      <c r="B44" s="225" t="s">
        <v>313</v>
      </c>
      <c r="C44" s="72">
        <v>1</v>
      </c>
      <c r="D44" s="73">
        <v>2.4138346687025528E-2</v>
      </c>
      <c r="E44" s="73">
        <v>0.55738043998398701</v>
      </c>
      <c r="F44" s="73">
        <v>0.24220269058906124</v>
      </c>
      <c r="G44" s="74">
        <v>13.321851063829788</v>
      </c>
      <c r="H44" s="75">
        <v>2.0519563259240341</v>
      </c>
      <c r="I44" s="75">
        <v>33.60619147434214</v>
      </c>
      <c r="J44" s="76">
        <v>1.9821223583049288</v>
      </c>
      <c r="K44" s="78" t="s">
        <v>76</v>
      </c>
      <c r="L44" s="4"/>
      <c r="M44" s="2"/>
      <c r="N44" s="35">
        <v>1</v>
      </c>
      <c r="X44" s="2"/>
      <c r="Z44" s="35"/>
      <c r="AA44" s="35"/>
      <c r="AB44" s="35"/>
    </row>
    <row r="45" spans="2:28" ht="22.5" customHeight="1" x14ac:dyDescent="0.25">
      <c r="B45" s="223" t="s">
        <v>313</v>
      </c>
      <c r="C45" s="64">
        <v>2</v>
      </c>
      <c r="D45" s="65">
        <v>4.0147206346966981E-2</v>
      </c>
      <c r="E45" s="65">
        <v>0.44741526497196493</v>
      </c>
      <c r="F45" s="65">
        <v>0.2034714355008195</v>
      </c>
      <c r="G45" s="66">
        <v>9.6076603773584903</v>
      </c>
      <c r="H45" s="67">
        <v>0.84862930004570047</v>
      </c>
      <c r="I45" s="67">
        <v>11.552852486550774</v>
      </c>
      <c r="J45" s="68">
        <v>2.2816828328460144</v>
      </c>
      <c r="K45" s="69" t="s">
        <v>66</v>
      </c>
      <c r="M45" s="2"/>
      <c r="N45" s="35">
        <v>5</v>
      </c>
      <c r="X45" s="2"/>
      <c r="Z45" s="35"/>
      <c r="AA45" s="35"/>
      <c r="AB45" s="35"/>
    </row>
    <row r="46" spans="2:28" ht="22.5" customHeight="1" x14ac:dyDescent="0.25">
      <c r="B46" s="223" t="s">
        <v>313</v>
      </c>
      <c r="C46" s="64">
        <v>3</v>
      </c>
      <c r="D46" s="65">
        <v>2.4082793000613188E-2</v>
      </c>
      <c r="E46" s="65">
        <v>0.39880364313467337</v>
      </c>
      <c r="F46" s="65">
        <v>0.20673644881985773</v>
      </c>
      <c r="G46" s="66">
        <v>8.5323888888888888</v>
      </c>
      <c r="H46" s="67">
        <v>0.3526674607579296</v>
      </c>
      <c r="I46" s="67">
        <v>9.4622818128477419</v>
      </c>
      <c r="J46" s="68">
        <v>2.4031641812316424</v>
      </c>
      <c r="K46" s="69" t="s">
        <v>66</v>
      </c>
      <c r="M46" s="2"/>
      <c r="N46" s="35">
        <v>5</v>
      </c>
      <c r="X46" s="2"/>
      <c r="Z46" s="35"/>
      <c r="AA46" s="35"/>
      <c r="AB46" s="35"/>
    </row>
    <row r="47" spans="2:28" ht="22.5" customHeight="1" x14ac:dyDescent="0.25">
      <c r="B47" s="223" t="s">
        <v>313</v>
      </c>
      <c r="C47" s="64">
        <v>4</v>
      </c>
      <c r="D47" s="65">
        <v>2.3902741603883886E-2</v>
      </c>
      <c r="E47" s="65">
        <v>0.38115616816291276</v>
      </c>
      <c r="F47" s="65">
        <v>0.21104798863864033</v>
      </c>
      <c r="G47" s="66">
        <v>8.4559444444444445</v>
      </c>
      <c r="H47" s="67">
        <v>0.4552786476504061</v>
      </c>
      <c r="I47" s="67">
        <v>8.4399714435667601</v>
      </c>
      <c r="J47" s="68">
        <v>2.4295536763719849</v>
      </c>
      <c r="K47" s="69" t="s">
        <v>66</v>
      </c>
      <c r="M47" s="2"/>
      <c r="N47" s="35">
        <v>5</v>
      </c>
      <c r="X47" s="2"/>
      <c r="Z47" s="35"/>
      <c r="AA47" s="35"/>
      <c r="AB47" s="35"/>
    </row>
    <row r="48" spans="2:28" ht="22.5" customHeight="1" x14ac:dyDescent="0.25">
      <c r="B48" s="223" t="s">
        <v>313</v>
      </c>
      <c r="C48" s="64">
        <v>5</v>
      </c>
      <c r="D48" s="65">
        <v>2.307261844183613E-2</v>
      </c>
      <c r="E48" s="65">
        <v>0.37155561772807449</v>
      </c>
      <c r="F48" s="65">
        <v>0.21452624701677855</v>
      </c>
      <c r="G48" s="66">
        <v>8.8709400000000009</v>
      </c>
      <c r="H48" s="67">
        <v>0.26792509437631101</v>
      </c>
      <c r="I48" s="67">
        <v>8.3133676187066534</v>
      </c>
      <c r="J48" s="68">
        <v>2.3950982915211982</v>
      </c>
      <c r="K48" s="69" t="s">
        <v>66</v>
      </c>
      <c r="M48" s="2"/>
      <c r="N48" s="35">
        <v>5</v>
      </c>
      <c r="X48" s="2"/>
      <c r="Z48" s="35"/>
      <c r="AA48" s="35"/>
      <c r="AB48" s="35"/>
    </row>
    <row r="49" spans="2:28" ht="22.5" customHeight="1" x14ac:dyDescent="0.25">
      <c r="B49" s="223" t="s">
        <v>313</v>
      </c>
      <c r="C49" s="64">
        <v>6</v>
      </c>
      <c r="D49" s="65">
        <v>2.498264275062452E-2</v>
      </c>
      <c r="E49" s="65">
        <v>0.37833969166171227</v>
      </c>
      <c r="F49" s="65">
        <v>0.20669265401022022</v>
      </c>
      <c r="G49" s="66">
        <v>10.478479999999999</v>
      </c>
      <c r="H49" s="67">
        <v>0.36748311338941797</v>
      </c>
      <c r="I49" s="67">
        <v>10.444955739334084</v>
      </c>
      <c r="J49" s="68">
        <v>2.23926050606764</v>
      </c>
      <c r="K49" s="69" t="s">
        <v>68</v>
      </c>
      <c r="M49" s="2"/>
      <c r="N49" s="35">
        <v>4</v>
      </c>
      <c r="X49" s="2"/>
      <c r="Z49" s="35"/>
      <c r="AA49" s="35"/>
      <c r="AB49" s="35"/>
    </row>
    <row r="50" spans="2:28" ht="22.5" customHeight="1" x14ac:dyDescent="0.25">
      <c r="B50" s="223" t="s">
        <v>313</v>
      </c>
      <c r="C50" s="64">
        <v>7</v>
      </c>
      <c r="D50" s="65">
        <v>2.4610019006194077E-2</v>
      </c>
      <c r="E50" s="65">
        <v>0.39229341266347306</v>
      </c>
      <c r="F50" s="65">
        <v>0.19595339989075652</v>
      </c>
      <c r="G50" s="66">
        <v>11.44431914893617</v>
      </c>
      <c r="H50" s="67">
        <v>0.35927697423694177</v>
      </c>
      <c r="I50" s="67">
        <v>10.896683721510021</v>
      </c>
      <c r="J50" s="68">
        <v>2.1216462767176405</v>
      </c>
      <c r="K50" s="69" t="s">
        <v>69</v>
      </c>
      <c r="M50" s="2"/>
      <c r="N50" s="35">
        <v>3</v>
      </c>
      <c r="X50" s="2"/>
      <c r="Z50" s="35"/>
      <c r="AA50" s="35"/>
      <c r="AB50" s="35"/>
    </row>
    <row r="51" spans="2:28" ht="22.5" customHeight="1" x14ac:dyDescent="0.25">
      <c r="B51" s="223" t="s">
        <v>313</v>
      </c>
      <c r="C51" s="64">
        <v>8</v>
      </c>
      <c r="D51" s="65">
        <v>2.742397396657454E-2</v>
      </c>
      <c r="E51" s="65">
        <v>0.40227276791396588</v>
      </c>
      <c r="F51" s="65">
        <v>0.18409558410039739</v>
      </c>
      <c r="G51" s="66">
        <v>12.55971739130435</v>
      </c>
      <c r="H51" s="67">
        <v>0.44837910341992054</v>
      </c>
      <c r="I51" s="67">
        <v>12.806604972082509</v>
      </c>
      <c r="J51" s="68">
        <v>2.0197658800197686</v>
      </c>
      <c r="K51" s="69" t="s">
        <v>67</v>
      </c>
      <c r="M51" s="2"/>
      <c r="N51" s="35">
        <v>2</v>
      </c>
      <c r="X51" s="2"/>
      <c r="Z51" s="35"/>
      <c r="AA51" s="35"/>
      <c r="AB51" s="35"/>
    </row>
    <row r="52" spans="2:28" ht="22.5" customHeight="1" x14ac:dyDescent="0.25">
      <c r="B52" s="223" t="s">
        <v>313</v>
      </c>
      <c r="C52" s="64">
        <v>9</v>
      </c>
      <c r="D52" s="65">
        <v>2.6103654483794776E-2</v>
      </c>
      <c r="E52" s="65">
        <v>0.40843498535530537</v>
      </c>
      <c r="F52" s="65">
        <v>0.19774039170598778</v>
      </c>
      <c r="G52" s="66">
        <v>12.399292682926829</v>
      </c>
      <c r="H52" s="67">
        <v>0.50203549244504553</v>
      </c>
      <c r="I52" s="67">
        <v>15.313244638769362</v>
      </c>
      <c r="J52" s="68">
        <v>2.0764478681651437</v>
      </c>
      <c r="K52" s="69" t="s">
        <v>311</v>
      </c>
      <c r="M52" s="2"/>
      <c r="N52" s="35">
        <v>2</v>
      </c>
      <c r="X52" s="2"/>
      <c r="Z52" s="35"/>
      <c r="AA52" s="35"/>
      <c r="AB52" s="35"/>
    </row>
    <row r="53" spans="2:28" ht="22.5" customHeight="1" x14ac:dyDescent="0.25">
      <c r="B53" s="223" t="s">
        <v>313</v>
      </c>
      <c r="C53" s="64">
        <v>10</v>
      </c>
      <c r="D53" s="65">
        <v>2.5707393619961945E-2</v>
      </c>
      <c r="E53" s="65">
        <v>0.40573386522209182</v>
      </c>
      <c r="F53" s="65">
        <v>0.23210774631163722</v>
      </c>
      <c r="G53" s="66">
        <v>10.605268292682926</v>
      </c>
      <c r="H53" s="67">
        <v>0.77541215175168088</v>
      </c>
      <c r="I53" s="67">
        <v>16.448326046969122</v>
      </c>
      <c r="J53" s="68">
        <v>2.2760112616877115</v>
      </c>
      <c r="K53" s="69" t="s">
        <v>68</v>
      </c>
      <c r="M53" s="2"/>
      <c r="N53" s="35">
        <v>4</v>
      </c>
      <c r="X53" s="2"/>
      <c r="Z53" s="35"/>
      <c r="AA53" s="35"/>
      <c r="AB53" s="35"/>
    </row>
    <row r="54" spans="2:28" ht="22.5" customHeight="1" x14ac:dyDescent="0.25">
      <c r="B54" s="223" t="s">
        <v>313</v>
      </c>
      <c r="C54" s="64">
        <v>11</v>
      </c>
      <c r="D54" s="65">
        <v>2.2099081929302156E-2</v>
      </c>
      <c r="E54" s="65">
        <v>0.42482243197861363</v>
      </c>
      <c r="F54" s="65">
        <v>0.23667830808316415</v>
      </c>
      <c r="G54" s="66">
        <v>10.386027777777777</v>
      </c>
      <c r="H54" s="67">
        <v>1.1388668493793614</v>
      </c>
      <c r="I54" s="67">
        <v>17.517361259988597</v>
      </c>
      <c r="J54" s="68">
        <v>2.2818330191542753</v>
      </c>
      <c r="K54" s="69" t="s">
        <v>310</v>
      </c>
      <c r="M54" s="2"/>
      <c r="N54" s="35">
        <v>4</v>
      </c>
      <c r="X54" s="2"/>
      <c r="Z54" s="35"/>
      <c r="AA54" s="35"/>
      <c r="AB54" s="35"/>
    </row>
    <row r="55" spans="2:28" ht="25.5" customHeight="1" x14ac:dyDescent="0.25">
      <c r="B55" s="49" t="s">
        <v>108</v>
      </c>
      <c r="C55" s="49"/>
      <c r="D55" s="62" cm="1">
        <f t="array" aca="1" ref="D55" ca="1">(INDIRECT(ADDRESS(ROW()-1,COLUMN()))/INDIRECT(ADDRESS(ROW()-2,COLUMN())))-1</f>
        <v>-0.14036085275708055</v>
      </c>
      <c r="E55" s="62" cm="1">
        <f t="array" aca="1" ref="E55" ca="1">(INDIRECT(ADDRESS(ROW()-1,COLUMN()))/INDIRECT(ADDRESS(ROW()-2,COLUMN())))-1</f>
        <v>4.7047013800716631E-2</v>
      </c>
      <c r="F55" s="62" cm="1">
        <f t="array" aca="1" ref="F55" ca="1">(INDIRECT(ADDRESS(ROW()-1,COLUMN()))/INDIRECT(ADDRESS(ROW()-2,COLUMN())))-1</f>
        <v>1.9691552066471329E-2</v>
      </c>
      <c r="G55" s="62" cm="1">
        <f t="array" aca="1" ref="G55" ca="1">(INDIRECT(ADDRESS(ROW()-1,COLUMN()))/INDIRECT(ADDRESS(ROW()-2,COLUMN())))-1</f>
        <v>-2.0672792885061964E-2</v>
      </c>
      <c r="H55" s="62" cm="1">
        <f t="array" aca="1" ref="H55" ca="1">(INDIRECT(ADDRESS(ROW()-1,COLUMN()))/INDIRECT(ADDRESS(ROW()-2,COLUMN())))-1</f>
        <v>0.46872453160119387</v>
      </c>
      <c r="I55" s="62" cm="1">
        <f t="array" aca="1" ref="I55" ca="1">(INDIRECT(ADDRESS(ROW()-1,COLUMN()))/INDIRECT(ADDRESS(ROW()-2,COLUMN())))-1</f>
        <v>6.4993556789109341E-2</v>
      </c>
      <c r="J55" s="62" cm="1">
        <f t="array" aca="1" ref="J55" ca="1">(INDIRECT(ADDRESS(ROW()-1,COLUMN()))/INDIRECT(ADDRESS(ROW()-2,COLUMN())))-1</f>
        <v>2.5578772673764405E-3</v>
      </c>
      <c r="K55" s="70" t="str" cm="1">
        <f t="array" ref="K55">_xlfn.IFS(N55=0,"등급유지",N55&gt;0,N55&amp;"등급 상승",N55&lt;0,N55&amp;"등급 하락")</f>
        <v>등급유지</v>
      </c>
      <c r="M55" s="321"/>
      <c r="O55" s="35" t="s">
        <v>127</v>
      </c>
      <c r="X55" s="322"/>
      <c r="Z55" s="228"/>
      <c r="AA55" s="35"/>
      <c r="AB55" s="35"/>
    </row>
    <row r="56" spans="2:28" ht="25.5" customHeight="1" x14ac:dyDescent="0.25">
      <c r="B56" s="44"/>
      <c r="C56" s="44"/>
      <c r="D56" s="45"/>
      <c r="E56" s="45"/>
      <c r="F56" s="45"/>
      <c r="G56" s="45"/>
      <c r="H56" s="45"/>
      <c r="I56" s="45"/>
      <c r="J56" s="45"/>
      <c r="K56" s="45"/>
      <c r="M56" s="321"/>
      <c r="N56" s="2"/>
      <c r="O56" s="2"/>
      <c r="X56" s="322"/>
      <c r="Z56" s="228"/>
      <c r="AA56" s="35"/>
      <c r="AB56" s="35"/>
    </row>
    <row r="57" spans="2:28" ht="18" customHeight="1" x14ac:dyDescent="0.25">
      <c r="B57" s="48" t="s">
        <v>134</v>
      </c>
      <c r="C57" s="48"/>
      <c r="D57" s="47"/>
      <c r="E57" s="47"/>
      <c r="F57" s="47"/>
      <c r="G57" s="47"/>
      <c r="H57" s="47"/>
      <c r="I57" s="47"/>
      <c r="J57" s="47"/>
      <c r="K57" s="47"/>
      <c r="M57" s="321"/>
      <c r="X57" s="322"/>
      <c r="Z57" s="228"/>
      <c r="AA57" s="35"/>
      <c r="AB57" s="35"/>
    </row>
    <row r="58" spans="2:28" ht="21" customHeight="1" x14ac:dyDescent="0.25">
      <c r="B58" s="44"/>
      <c r="C58" s="44"/>
      <c r="D58" s="45"/>
      <c r="E58" s="45"/>
      <c r="F58" s="45"/>
      <c r="G58" s="45"/>
      <c r="H58" s="45"/>
      <c r="I58" s="45"/>
      <c r="J58" s="45"/>
      <c r="K58" s="45"/>
      <c r="M58" s="321"/>
      <c r="X58" s="322"/>
      <c r="Z58" s="228"/>
      <c r="AA58" s="35"/>
      <c r="AB58" s="35"/>
    </row>
    <row r="59" spans="2:28" ht="25.5" customHeight="1" x14ac:dyDescent="0.25">
      <c r="B59" s="44"/>
      <c r="C59" s="44"/>
      <c r="D59" s="45"/>
      <c r="E59" s="45"/>
      <c r="F59" s="45"/>
      <c r="G59" s="45"/>
      <c r="H59" s="45"/>
      <c r="I59" s="45"/>
      <c r="J59" s="45"/>
      <c r="K59" s="45"/>
      <c r="M59" s="321"/>
      <c r="N59" s="322"/>
      <c r="P59" s="228"/>
      <c r="AA59" s="36"/>
    </row>
    <row r="60" spans="2:28" ht="25.5" customHeight="1" x14ac:dyDescent="0.25">
      <c r="B60" s="44"/>
      <c r="C60" s="44"/>
      <c r="D60" s="45"/>
      <c r="M60" s="321"/>
      <c r="N60" s="322"/>
      <c r="P60" s="228"/>
      <c r="AA60" s="36"/>
    </row>
    <row r="61" spans="2:28" ht="25.5" customHeight="1" x14ac:dyDescent="0.25">
      <c r="B61" s="44"/>
      <c r="C61" s="44"/>
      <c r="D61" s="45"/>
      <c r="M61" s="321"/>
      <c r="N61" s="322"/>
      <c r="P61" s="228"/>
      <c r="AA61" s="36"/>
    </row>
    <row r="62" spans="2:28" ht="25.5" customHeight="1" x14ac:dyDescent="0.25">
      <c r="B62" s="44"/>
      <c r="C62" s="44"/>
      <c r="D62" s="45"/>
      <c r="M62" s="321"/>
      <c r="N62" s="322"/>
      <c r="P62" s="228"/>
      <c r="AA62" s="36"/>
    </row>
    <row r="63" spans="2:28" ht="25.5" customHeight="1" x14ac:dyDescent="0.25">
      <c r="B63" s="44"/>
      <c r="C63" s="44"/>
      <c r="D63" s="45"/>
      <c r="M63" s="321"/>
      <c r="N63" s="322"/>
      <c r="P63" s="228"/>
      <c r="AA63" s="36"/>
    </row>
    <row r="64" spans="2:28" ht="25.5" customHeight="1" x14ac:dyDescent="0.25">
      <c r="B64" s="44"/>
      <c r="C64" s="44"/>
      <c r="D64" s="45"/>
      <c r="M64" s="321"/>
      <c r="N64" s="322"/>
      <c r="P64" s="228"/>
      <c r="AA64" s="36"/>
    </row>
    <row r="65" spans="2:27" ht="25.5" customHeight="1" x14ac:dyDescent="0.25">
      <c r="B65" s="44"/>
      <c r="C65" s="44"/>
      <c r="D65" s="45"/>
      <c r="M65" s="321"/>
      <c r="N65" s="322"/>
      <c r="P65" s="228"/>
      <c r="AA65" s="36"/>
    </row>
    <row r="66" spans="2:27" ht="25.5" customHeight="1" x14ac:dyDescent="0.25">
      <c r="B66" s="44"/>
      <c r="C66" s="44"/>
      <c r="D66" s="45"/>
      <c r="E66" s="45"/>
      <c r="F66" s="45"/>
      <c r="G66" s="45"/>
      <c r="H66" s="45"/>
      <c r="I66" s="45"/>
      <c r="J66" s="45"/>
      <c r="K66" s="45"/>
      <c r="M66" s="321"/>
      <c r="N66" s="322"/>
      <c r="P66" s="228"/>
      <c r="AA66" s="36"/>
    </row>
    <row r="67" spans="2:27" ht="25.5" customHeight="1" x14ac:dyDescent="0.25">
      <c r="B67" s="44"/>
      <c r="C67" s="44"/>
      <c r="D67" s="45"/>
      <c r="E67" s="45"/>
      <c r="F67" s="45"/>
      <c r="G67" s="45"/>
      <c r="H67" s="45"/>
      <c r="I67" s="45"/>
      <c r="J67" s="45"/>
      <c r="K67" s="45"/>
      <c r="M67" s="321"/>
      <c r="N67" s="322"/>
      <c r="P67" s="228"/>
      <c r="AA67" s="36"/>
    </row>
    <row r="68" spans="2:27" ht="25.5" customHeight="1" thickBot="1" x14ac:dyDescent="0.3">
      <c r="B68" s="207" t="s">
        <v>92</v>
      </c>
      <c r="C68" s="208" t="s">
        <v>121</v>
      </c>
      <c r="D68" s="208" t="s">
        <v>125</v>
      </c>
      <c r="E68" s="208" t="s">
        <v>119</v>
      </c>
      <c r="F68" s="208" t="s">
        <v>120</v>
      </c>
      <c r="G68" s="208" t="s">
        <v>123</v>
      </c>
      <c r="H68" s="208" t="s">
        <v>124</v>
      </c>
      <c r="I68" s="208" t="s">
        <v>122</v>
      </c>
      <c r="J68" s="208" t="s">
        <v>218</v>
      </c>
      <c r="K68" s="209" t="s">
        <v>163</v>
      </c>
      <c r="M68" s="323">
        <v>1</v>
      </c>
      <c r="N68" s="324">
        <v>2</v>
      </c>
      <c r="O68" s="324">
        <v>3</v>
      </c>
      <c r="P68" s="323">
        <v>4</v>
      </c>
      <c r="Q68" s="324">
        <v>5</v>
      </c>
      <c r="R68" s="324">
        <v>6</v>
      </c>
      <c r="S68" s="323">
        <v>7</v>
      </c>
      <c r="T68" s="324">
        <v>8</v>
      </c>
      <c r="U68" s="324"/>
      <c r="V68" s="324"/>
      <c r="W68" s="324"/>
      <c r="X68" s="324"/>
      <c r="AA68" s="36"/>
    </row>
    <row r="69" spans="2:27" ht="25.5" customHeight="1" thickTop="1" x14ac:dyDescent="0.25">
      <c r="B69" s="212" t="s">
        <v>110</v>
      </c>
      <c r="C69" s="213" t="s">
        <v>66</v>
      </c>
      <c r="D69" s="214" t="s">
        <v>68</v>
      </c>
      <c r="E69" s="214" t="s">
        <v>68</v>
      </c>
      <c r="F69" s="214" t="s">
        <v>69</v>
      </c>
      <c r="G69" s="214" t="s">
        <v>69</v>
      </c>
      <c r="H69" s="214" t="s">
        <v>67</v>
      </c>
      <c r="I69" s="214" t="s">
        <v>67</v>
      </c>
      <c r="J69" s="214" t="s">
        <v>67</v>
      </c>
      <c r="K69" s="214" t="s">
        <v>163</v>
      </c>
      <c r="M69" s="323" t="s">
        <v>121</v>
      </c>
      <c r="N69" s="323" t="s">
        <v>125</v>
      </c>
      <c r="O69" s="323" t="s">
        <v>119</v>
      </c>
      <c r="P69" s="323" t="s">
        <v>120</v>
      </c>
      <c r="Q69" s="323" t="s">
        <v>123</v>
      </c>
      <c r="R69" s="323" t="s">
        <v>124</v>
      </c>
      <c r="S69" s="323" t="s">
        <v>122</v>
      </c>
      <c r="T69" s="323" t="s">
        <v>218</v>
      </c>
      <c r="U69" s="323"/>
      <c r="V69" s="323"/>
      <c r="W69" s="323"/>
      <c r="X69" s="323"/>
      <c r="AA69" s="36"/>
    </row>
    <row r="70" spans="2:27" ht="25.5" customHeight="1" x14ac:dyDescent="0.25">
      <c r="B70" s="210" t="s">
        <v>95</v>
      </c>
      <c r="C70" s="200" t="s">
        <v>274</v>
      </c>
      <c r="D70" s="200" t="s">
        <v>273</v>
      </c>
      <c r="E70" s="200" t="s">
        <v>415</v>
      </c>
      <c r="F70" s="200" t="s">
        <v>273</v>
      </c>
      <c r="G70" s="200" t="s">
        <v>273</v>
      </c>
      <c r="H70" s="200" t="s">
        <v>273</v>
      </c>
      <c r="I70" s="200" t="s">
        <v>273</v>
      </c>
      <c r="J70" s="200" t="s">
        <v>273</v>
      </c>
      <c r="K70" s="211" t="s">
        <v>163</v>
      </c>
      <c r="M70" s="325"/>
      <c r="N70" s="325"/>
      <c r="O70" s="325"/>
      <c r="P70" s="325"/>
      <c r="Q70" s="325"/>
      <c r="R70" s="325"/>
      <c r="S70" s="325"/>
      <c r="T70" s="325"/>
      <c r="U70" s="325"/>
      <c r="V70" s="325"/>
      <c r="W70" s="325"/>
      <c r="X70" s="325"/>
      <c r="AA70" s="36"/>
    </row>
    <row r="71" spans="2:27" ht="25.5" customHeight="1" x14ac:dyDescent="0.25">
      <c r="B71" s="165" t="s">
        <v>96</v>
      </c>
      <c r="C71" s="167" t="s">
        <v>286</v>
      </c>
      <c r="D71" s="167" t="s">
        <v>416</v>
      </c>
      <c r="E71" s="167" t="s">
        <v>273</v>
      </c>
      <c r="F71" s="167" t="s">
        <v>273</v>
      </c>
      <c r="G71" s="167" t="s">
        <v>273</v>
      </c>
      <c r="H71" s="167" t="s">
        <v>273</v>
      </c>
      <c r="I71" s="167" t="s">
        <v>273</v>
      </c>
      <c r="J71" s="167" t="s">
        <v>273</v>
      </c>
      <c r="K71" s="168" t="s">
        <v>163</v>
      </c>
      <c r="M71" s="325">
        <v>0.14285714285714285</v>
      </c>
      <c r="N71" s="325">
        <v>0</v>
      </c>
      <c r="O71" s="325">
        <v>0.25</v>
      </c>
      <c r="P71" s="325">
        <v>0</v>
      </c>
      <c r="Q71" s="325">
        <v>0</v>
      </c>
      <c r="R71" s="325">
        <v>0</v>
      </c>
      <c r="S71" s="325">
        <v>0</v>
      </c>
      <c r="T71" s="325">
        <v>0</v>
      </c>
      <c r="U71" s="325"/>
      <c r="V71" s="325"/>
      <c r="W71" s="325"/>
      <c r="X71" s="325"/>
      <c r="AA71" s="36"/>
    </row>
    <row r="72" spans="2:27" ht="25.5" customHeight="1" x14ac:dyDescent="0.25">
      <c r="B72" s="164" t="s">
        <v>97</v>
      </c>
      <c r="C72" s="167" t="s">
        <v>286</v>
      </c>
      <c r="D72" s="167" t="s">
        <v>416</v>
      </c>
      <c r="E72" s="167" t="s">
        <v>273</v>
      </c>
      <c r="F72" s="167" t="s">
        <v>417</v>
      </c>
      <c r="G72" s="167" t="s">
        <v>312</v>
      </c>
      <c r="H72" s="167" t="s">
        <v>273</v>
      </c>
      <c r="I72" s="167" t="s">
        <v>418</v>
      </c>
      <c r="J72" s="167" t="s">
        <v>273</v>
      </c>
      <c r="K72" s="168" t="s">
        <v>163</v>
      </c>
      <c r="M72" s="325">
        <v>0.2857142857142857</v>
      </c>
      <c r="N72" s="325">
        <v>0.5</v>
      </c>
      <c r="O72" s="325">
        <v>0</v>
      </c>
      <c r="P72" s="325">
        <v>0</v>
      </c>
      <c r="Q72" s="325">
        <v>0</v>
      </c>
      <c r="R72" s="325">
        <v>0</v>
      </c>
      <c r="S72" s="325">
        <v>0</v>
      </c>
      <c r="T72" s="325">
        <v>0</v>
      </c>
      <c r="U72" s="325"/>
      <c r="V72" s="325"/>
      <c r="W72" s="325"/>
      <c r="X72" s="325"/>
      <c r="AA72" s="36"/>
    </row>
    <row r="73" spans="2:27" ht="25.5" customHeight="1" x14ac:dyDescent="0.25">
      <c r="B73" s="164" t="s">
        <v>100</v>
      </c>
      <c r="C73" s="167" t="s">
        <v>286</v>
      </c>
      <c r="D73" s="167" t="s">
        <v>273</v>
      </c>
      <c r="E73" s="167" t="s">
        <v>415</v>
      </c>
      <c r="F73" s="167" t="s">
        <v>312</v>
      </c>
      <c r="G73" s="167" t="s">
        <v>417</v>
      </c>
      <c r="H73" s="167" t="s">
        <v>419</v>
      </c>
      <c r="I73" s="167" t="s">
        <v>420</v>
      </c>
      <c r="J73" s="167" t="s">
        <v>416</v>
      </c>
      <c r="K73" s="168" t="s">
        <v>163</v>
      </c>
      <c r="M73" s="325">
        <v>0.2857142857142857</v>
      </c>
      <c r="N73" s="325">
        <v>0.5</v>
      </c>
      <c r="O73" s="325">
        <v>0</v>
      </c>
      <c r="P73" s="325">
        <v>0.2</v>
      </c>
      <c r="Q73" s="325">
        <v>0.6</v>
      </c>
      <c r="R73" s="325">
        <v>0</v>
      </c>
      <c r="S73" s="325">
        <v>0.16666666666666666</v>
      </c>
      <c r="T73" s="325">
        <v>0</v>
      </c>
      <c r="U73" s="325"/>
      <c r="V73" s="325"/>
      <c r="W73" s="325"/>
      <c r="X73" s="325"/>
      <c r="AA73" s="36"/>
    </row>
    <row r="74" spans="2:27" ht="25.5" customHeight="1" x14ac:dyDescent="0.25">
      <c r="B74" s="169" t="s">
        <v>98</v>
      </c>
      <c r="C74" s="167" t="s">
        <v>273</v>
      </c>
      <c r="D74" s="167" t="s">
        <v>273</v>
      </c>
      <c r="E74" s="167" t="s">
        <v>415</v>
      </c>
      <c r="F74" s="167" t="s">
        <v>273</v>
      </c>
      <c r="G74" s="167" t="s">
        <v>417</v>
      </c>
      <c r="H74" s="167" t="s">
        <v>273</v>
      </c>
      <c r="I74" s="167" t="s">
        <v>273</v>
      </c>
      <c r="J74" s="167" t="s">
        <v>416</v>
      </c>
      <c r="K74" s="168" t="s">
        <v>163</v>
      </c>
      <c r="M74" s="325">
        <v>0.2857142857142857</v>
      </c>
      <c r="N74" s="325">
        <v>0</v>
      </c>
      <c r="O74" s="325">
        <v>0.25</v>
      </c>
      <c r="P74" s="325">
        <v>0.6</v>
      </c>
      <c r="Q74" s="325">
        <v>0.2</v>
      </c>
      <c r="R74" s="325">
        <v>0.66666666666666663</v>
      </c>
      <c r="S74" s="325">
        <v>0.5</v>
      </c>
      <c r="T74" s="325">
        <v>0.5</v>
      </c>
      <c r="U74" s="325"/>
      <c r="V74" s="325"/>
      <c r="W74" s="325"/>
      <c r="X74" s="325"/>
      <c r="AA74" s="36"/>
    </row>
    <row r="75" spans="2:27" ht="25.5" customHeight="1" x14ac:dyDescent="0.25">
      <c r="B75" s="170" t="s">
        <v>99</v>
      </c>
      <c r="C75" s="171" t="s">
        <v>273</v>
      </c>
      <c r="D75" s="171" t="s">
        <v>273</v>
      </c>
      <c r="E75" s="171" t="s">
        <v>415</v>
      </c>
      <c r="F75" s="171" t="s">
        <v>417</v>
      </c>
      <c r="G75" s="171" t="s">
        <v>273</v>
      </c>
      <c r="H75" s="171" t="s">
        <v>421</v>
      </c>
      <c r="I75" s="171" t="s">
        <v>422</v>
      </c>
      <c r="J75" s="171" t="s">
        <v>273</v>
      </c>
      <c r="K75" s="172" t="s">
        <v>163</v>
      </c>
      <c r="M75" s="325">
        <v>0</v>
      </c>
      <c r="N75" s="325">
        <v>0</v>
      </c>
      <c r="O75" s="325">
        <v>0.25</v>
      </c>
      <c r="P75" s="325">
        <v>0</v>
      </c>
      <c r="Q75" s="325">
        <v>0.2</v>
      </c>
      <c r="R75" s="325">
        <v>0</v>
      </c>
      <c r="S75" s="325">
        <v>0</v>
      </c>
      <c r="T75" s="325">
        <v>0.5</v>
      </c>
      <c r="U75" s="325"/>
      <c r="V75" s="325"/>
      <c r="W75" s="325"/>
      <c r="X75" s="325"/>
      <c r="AA75" s="36"/>
    </row>
    <row r="76" spans="2:27" ht="15.75" customHeight="1" x14ac:dyDescent="0.25">
      <c r="B76" s="44"/>
      <c r="C76" s="44"/>
      <c r="D76" s="45"/>
      <c r="E76" s="45"/>
      <c r="F76" s="45"/>
      <c r="G76" s="45"/>
      <c r="H76" s="45"/>
      <c r="I76" s="45"/>
      <c r="J76" s="45"/>
      <c r="K76" s="45"/>
      <c r="M76" s="320">
        <v>0</v>
      </c>
      <c r="N76" s="320">
        <v>0</v>
      </c>
      <c r="O76" s="320">
        <v>0.25</v>
      </c>
      <c r="P76" s="320">
        <v>0.2</v>
      </c>
      <c r="Q76" s="320">
        <v>0</v>
      </c>
      <c r="R76" s="320">
        <v>0.33333333333333331</v>
      </c>
      <c r="S76" s="320">
        <v>0.33333333333333331</v>
      </c>
      <c r="T76" s="320">
        <v>0</v>
      </c>
      <c r="AA76" s="36"/>
    </row>
    <row r="77" spans="2:27" ht="17.25" customHeight="1" x14ac:dyDescent="0.25">
      <c r="B77" s="48" t="s">
        <v>135</v>
      </c>
      <c r="C77" s="48"/>
      <c r="D77" s="47"/>
      <c r="E77" s="47"/>
      <c r="F77" s="47"/>
      <c r="G77" s="47"/>
      <c r="H77" s="47"/>
      <c r="I77" s="47"/>
      <c r="J77" s="47"/>
      <c r="K77" s="47"/>
      <c r="M77" s="325"/>
      <c r="N77" s="326"/>
      <c r="O77" s="320"/>
      <c r="P77" s="327"/>
      <c r="Q77" s="320"/>
      <c r="R77" s="320"/>
      <c r="S77" s="320"/>
      <c r="T77" s="320"/>
      <c r="AA77" s="36"/>
    </row>
    <row r="78" spans="2:27" ht="30.75" customHeight="1" x14ac:dyDescent="0.25">
      <c r="B78" s="52" t="s">
        <v>75</v>
      </c>
      <c r="C78" s="52" t="s">
        <v>102</v>
      </c>
      <c r="D78" s="52" t="s">
        <v>103</v>
      </c>
      <c r="E78" s="52" t="s">
        <v>104</v>
      </c>
      <c r="F78" s="52" t="s">
        <v>105</v>
      </c>
      <c r="G78" s="52" t="s">
        <v>106</v>
      </c>
      <c r="H78" s="52" t="s">
        <v>6</v>
      </c>
      <c r="I78" s="52" t="s">
        <v>7</v>
      </c>
      <c r="J78" s="52" t="s">
        <v>107</v>
      </c>
      <c r="K78" s="52" t="s">
        <v>109</v>
      </c>
      <c r="M78" s="321"/>
      <c r="N78" s="322"/>
      <c r="P78" s="228"/>
      <c r="AA78" s="36"/>
    </row>
    <row r="79" spans="2:27" ht="20.25" customHeight="1" x14ac:dyDescent="0.25">
      <c r="B79" s="34" t="s">
        <v>121</v>
      </c>
      <c r="C79" s="61">
        <v>1</v>
      </c>
      <c r="D79" s="82">
        <v>2.0329760043394245E-2</v>
      </c>
      <c r="E79" s="82">
        <v>0.58066909837381764</v>
      </c>
      <c r="F79" s="82">
        <v>0.24753228571718422</v>
      </c>
      <c r="G79" s="83">
        <v>12.664125000000002</v>
      </c>
      <c r="H79" s="84">
        <v>1.494497206849053</v>
      </c>
      <c r="I79" s="84">
        <v>15.905013320572372</v>
      </c>
      <c r="J79" s="85">
        <v>2.0734096538202773</v>
      </c>
      <c r="K79" s="69"/>
      <c r="M79" s="321"/>
      <c r="N79" s="328"/>
      <c r="P79" s="228"/>
      <c r="AA79" s="36"/>
    </row>
    <row r="80" spans="2:27" ht="20.25" customHeight="1" x14ac:dyDescent="0.25">
      <c r="B80" s="34" t="s">
        <v>121</v>
      </c>
      <c r="C80" s="61">
        <v>2</v>
      </c>
      <c r="D80" s="82">
        <v>5.9102662821113712E-2</v>
      </c>
      <c r="E80" s="82">
        <v>0.40072031464827657</v>
      </c>
      <c r="F80" s="82">
        <v>0.1878813917391513</v>
      </c>
      <c r="G80" s="83">
        <v>8.6687142857142856</v>
      </c>
      <c r="H80" s="84">
        <v>6.9102269131686225E-2</v>
      </c>
      <c r="I80" s="84">
        <v>5.3541461860550958</v>
      </c>
      <c r="J80" s="85">
        <v>2.4483080069603402</v>
      </c>
      <c r="K80" s="69"/>
      <c r="M80" s="321"/>
      <c r="N80" s="328"/>
      <c r="P80" s="228"/>
      <c r="AA80" s="36"/>
    </row>
    <row r="81" spans="2:27" ht="20.25" customHeight="1" x14ac:dyDescent="0.25">
      <c r="B81" s="34" t="s">
        <v>121</v>
      </c>
      <c r="C81" s="61">
        <v>3</v>
      </c>
      <c r="D81" s="82">
        <v>3.6207762922358722E-2</v>
      </c>
      <c r="E81" s="82">
        <v>0.37769518993293166</v>
      </c>
      <c r="F81" s="82">
        <v>0.19615797538811278</v>
      </c>
      <c r="G81" s="83">
        <v>8.1830000000000016</v>
      </c>
      <c r="H81" s="84">
        <v>1.956269878496637E-2</v>
      </c>
      <c r="I81" s="84">
        <v>5.5586011261854438</v>
      </c>
      <c r="J81" s="85">
        <v>2.5269422384999127</v>
      </c>
      <c r="K81" s="69"/>
      <c r="M81" s="321"/>
      <c r="N81" s="328"/>
      <c r="P81" s="228"/>
      <c r="AA81" s="36"/>
    </row>
    <row r="82" spans="2:27" ht="20.25" customHeight="1" x14ac:dyDescent="0.25">
      <c r="B82" s="34" t="s">
        <v>121</v>
      </c>
      <c r="C82" s="61">
        <v>4</v>
      </c>
      <c r="D82" s="82">
        <v>3.5092512614911163E-2</v>
      </c>
      <c r="E82" s="82">
        <v>0.36176875307581663</v>
      </c>
      <c r="F82" s="82">
        <v>0.19137520197474314</v>
      </c>
      <c r="G82" s="83">
        <v>7.8070000000000004</v>
      </c>
      <c r="H82" s="84">
        <v>2.414321303297853E-2</v>
      </c>
      <c r="I82" s="84">
        <v>4.4933202033598931</v>
      </c>
      <c r="J82" s="85">
        <v>2.5957199288107793</v>
      </c>
      <c r="K82" s="69"/>
      <c r="M82" s="321"/>
      <c r="N82" s="328"/>
      <c r="P82" s="228"/>
      <c r="AA82" s="36"/>
    </row>
    <row r="83" spans="2:27" ht="20.25" customHeight="1" x14ac:dyDescent="0.25">
      <c r="B83" s="34" t="s">
        <v>121</v>
      </c>
      <c r="C83" s="61">
        <v>5</v>
      </c>
      <c r="D83" s="82">
        <v>3.2536526999274895E-2</v>
      </c>
      <c r="E83" s="82">
        <v>0.35072025887663877</v>
      </c>
      <c r="F83" s="82">
        <v>0.1946489675777012</v>
      </c>
      <c r="G83" s="83">
        <v>8.1754285714285722</v>
      </c>
      <c r="H83" s="84">
        <v>1.2278755248553931E-2</v>
      </c>
      <c r="I83" s="84">
        <v>4.2883552705574601</v>
      </c>
      <c r="J83" s="85">
        <v>2.5180453286300168</v>
      </c>
      <c r="K83" s="69"/>
      <c r="M83" s="321"/>
      <c r="N83" s="328"/>
      <c r="P83" s="228"/>
      <c r="AA83" s="36"/>
    </row>
    <row r="84" spans="2:27" ht="20.25" customHeight="1" x14ac:dyDescent="0.25">
      <c r="B84" s="34" t="s">
        <v>121</v>
      </c>
      <c r="C84" s="61">
        <v>6</v>
      </c>
      <c r="D84" s="82">
        <v>3.2380204662687269E-2</v>
      </c>
      <c r="E84" s="82">
        <v>0.36056940831602163</v>
      </c>
      <c r="F84" s="82">
        <v>0.1865394910983314</v>
      </c>
      <c r="G84" s="83">
        <v>9.4181250000000016</v>
      </c>
      <c r="H84" s="84">
        <v>3.046786298053596E-2</v>
      </c>
      <c r="I84" s="84">
        <v>4.2451889086213432</v>
      </c>
      <c r="J84" s="85">
        <v>2.3523954609351629</v>
      </c>
      <c r="K84" s="69"/>
      <c r="M84" s="321"/>
      <c r="N84" s="328"/>
      <c r="P84" s="228"/>
      <c r="AA84" s="36"/>
    </row>
    <row r="85" spans="2:27" ht="20.25" customHeight="1" x14ac:dyDescent="0.25">
      <c r="B85" s="34" t="s">
        <v>121</v>
      </c>
      <c r="C85" s="61">
        <v>7</v>
      </c>
      <c r="D85" s="82">
        <v>3.1983221438661107E-2</v>
      </c>
      <c r="E85" s="82">
        <v>0.36758167898625693</v>
      </c>
      <c r="F85" s="82">
        <v>0.17709535718527428</v>
      </c>
      <c r="G85" s="83">
        <v>10.239857142857142</v>
      </c>
      <c r="H85" s="84">
        <v>1.5095069654387512E-2</v>
      </c>
      <c r="I85" s="84">
        <v>4.0937828902698934</v>
      </c>
      <c r="J85" s="85">
        <v>2.2130311715421627</v>
      </c>
      <c r="K85" s="69"/>
      <c r="M85" s="321"/>
      <c r="N85" s="328"/>
      <c r="P85" s="228"/>
      <c r="AA85" s="36"/>
    </row>
    <row r="86" spans="2:27" ht="20.25" customHeight="1" x14ac:dyDescent="0.25">
      <c r="B86" s="34" t="s">
        <v>121</v>
      </c>
      <c r="C86" s="61">
        <v>8</v>
      </c>
      <c r="D86" s="82">
        <v>3.5598970691818374E-2</v>
      </c>
      <c r="E86" s="82">
        <v>0.36515545622734047</v>
      </c>
      <c r="F86" s="82">
        <v>0.14991412838964999</v>
      </c>
      <c r="G86" s="83">
        <v>11.058428571428569</v>
      </c>
      <c r="H86" s="84">
        <v>1.087647848050665E-2</v>
      </c>
      <c r="I86" s="84">
        <v>4.3904718132978511</v>
      </c>
      <c r="J86" s="85">
        <v>2.1046416567777162</v>
      </c>
      <c r="K86" s="69"/>
      <c r="M86" s="321"/>
      <c r="N86" s="328"/>
      <c r="P86" s="228"/>
      <c r="AA86" s="36"/>
    </row>
    <row r="87" spans="2:27" ht="20.25" customHeight="1" x14ac:dyDescent="0.25">
      <c r="B87" s="34" t="s">
        <v>121</v>
      </c>
      <c r="C87" s="61">
        <v>9</v>
      </c>
      <c r="D87" s="82">
        <v>3.2979635388476834E-2</v>
      </c>
      <c r="E87" s="82">
        <v>0.37155069514466293</v>
      </c>
      <c r="F87" s="82">
        <v>0.1695751816980032</v>
      </c>
      <c r="G87" s="83">
        <v>10.650285714285715</v>
      </c>
      <c r="H87" s="84">
        <v>2.1647895535915302E-2</v>
      </c>
      <c r="I87" s="84">
        <v>5.368678092906995</v>
      </c>
      <c r="J87" s="85">
        <v>2.1932811006731785</v>
      </c>
      <c r="K87" s="69"/>
      <c r="M87" s="321"/>
      <c r="N87" s="322"/>
      <c r="P87" s="228"/>
      <c r="AA87" s="36"/>
    </row>
    <row r="88" spans="2:27" ht="20.25" customHeight="1" x14ac:dyDescent="0.25">
      <c r="B88" s="34" t="s">
        <v>121</v>
      </c>
      <c r="C88" s="61">
        <v>10</v>
      </c>
      <c r="D88" s="82">
        <v>3.5721184747970001E-2</v>
      </c>
      <c r="E88" s="82">
        <v>0.3610798736690301</v>
      </c>
      <c r="F88" s="82">
        <v>0.19882716329537697</v>
      </c>
      <c r="G88" s="83">
        <v>8.8658571428571431</v>
      </c>
      <c r="H88" s="84">
        <v>2.079160655912218E-2</v>
      </c>
      <c r="I88" s="84">
        <v>4.6810817053109366</v>
      </c>
      <c r="J88" s="85">
        <v>2.452560032023392</v>
      </c>
      <c r="K88" s="69"/>
      <c r="M88" s="321"/>
      <c r="N88" s="322"/>
      <c r="P88" s="228"/>
      <c r="AA88" s="36"/>
    </row>
    <row r="89" spans="2:27" ht="20.25" customHeight="1" x14ac:dyDescent="0.25">
      <c r="B89" s="34" t="s">
        <v>121</v>
      </c>
      <c r="C89" s="61">
        <v>11</v>
      </c>
      <c r="D89" s="82">
        <v>3.2595557554834009E-2</v>
      </c>
      <c r="E89" s="82">
        <v>0.36891556672074349</v>
      </c>
      <c r="F89" s="82">
        <v>0.20097917793377754</v>
      </c>
      <c r="G89" s="83">
        <v>8.6854285714285719</v>
      </c>
      <c r="H89" s="84">
        <v>4.4527749502656838E-2</v>
      </c>
      <c r="I89" s="84">
        <v>4.4432332896579716</v>
      </c>
      <c r="J89" s="85">
        <v>2.478238939992949</v>
      </c>
      <c r="K89" s="69" t="s">
        <v>66</v>
      </c>
      <c r="M89" s="321"/>
      <c r="N89" s="322"/>
      <c r="P89" s="228"/>
      <c r="AA89" s="36"/>
    </row>
    <row r="90" spans="2:27" ht="20.25" customHeight="1" x14ac:dyDescent="0.25">
      <c r="B90" s="34" t="s">
        <v>125</v>
      </c>
      <c r="C90" s="61">
        <v>1</v>
      </c>
      <c r="D90" s="82">
        <v>1.6642513768987902E-2</v>
      </c>
      <c r="E90" s="82">
        <v>0.53101912891647107</v>
      </c>
      <c r="F90" s="82">
        <v>0.21697934074999026</v>
      </c>
      <c r="G90" s="83">
        <v>14.77</v>
      </c>
      <c r="H90" s="84">
        <v>1.6661699593957524</v>
      </c>
      <c r="I90" s="84">
        <v>38.20873525753958</v>
      </c>
      <c r="J90" s="85">
        <v>1.8344347426512992</v>
      </c>
      <c r="K90" s="69"/>
      <c r="M90" s="321"/>
      <c r="N90" s="322"/>
      <c r="P90" s="228"/>
      <c r="AA90" s="36"/>
    </row>
    <row r="91" spans="2:27" ht="20.25" customHeight="1" x14ac:dyDescent="0.25">
      <c r="B91" s="34" t="s">
        <v>125</v>
      </c>
      <c r="C91" s="61">
        <v>2</v>
      </c>
      <c r="D91" s="82">
        <v>3.9163891088533923E-2</v>
      </c>
      <c r="E91" s="82">
        <v>0.42296765265529618</v>
      </c>
      <c r="F91" s="82">
        <v>0.17118691326929239</v>
      </c>
      <c r="G91" s="83">
        <v>10.704599999999999</v>
      </c>
      <c r="H91" s="84">
        <v>4.8458269466680234E-2</v>
      </c>
      <c r="I91" s="84">
        <v>10.702816449540775</v>
      </c>
      <c r="J91" s="85">
        <v>2.1697831329219825</v>
      </c>
      <c r="K91" s="69"/>
      <c r="M91" s="321"/>
      <c r="N91" s="322"/>
      <c r="P91" s="228"/>
      <c r="AA91" s="36"/>
    </row>
    <row r="92" spans="2:27" ht="20.25" customHeight="1" x14ac:dyDescent="0.25">
      <c r="B92" s="34" t="s">
        <v>125</v>
      </c>
      <c r="C92" s="61">
        <v>3</v>
      </c>
      <c r="D92" s="82">
        <v>2.8635995510123479E-2</v>
      </c>
      <c r="E92" s="82">
        <v>0.39513523431570707</v>
      </c>
      <c r="F92" s="82">
        <v>0.18060858018077833</v>
      </c>
      <c r="G92" s="83">
        <v>10.0374</v>
      </c>
      <c r="H92" s="84">
        <v>8.8418038600250482E-3</v>
      </c>
      <c r="I92" s="84">
        <v>11.806755421086782</v>
      </c>
      <c r="J92" s="85">
        <v>2.2395280597360121</v>
      </c>
      <c r="K92" s="69"/>
      <c r="M92" s="321"/>
      <c r="N92" s="322"/>
      <c r="P92" s="228"/>
      <c r="AA92" s="36"/>
    </row>
    <row r="93" spans="2:27" ht="20.25" customHeight="1" x14ac:dyDescent="0.25">
      <c r="B93" s="34" t="s">
        <v>125</v>
      </c>
      <c r="C93" s="61">
        <v>4</v>
      </c>
      <c r="D93" s="82">
        <v>2.6216072373387755E-2</v>
      </c>
      <c r="E93" s="82">
        <v>0.38070898698312355</v>
      </c>
      <c r="F93" s="82">
        <v>0.18606917264493797</v>
      </c>
      <c r="G93" s="83">
        <v>10.698400000000001</v>
      </c>
      <c r="H93" s="84">
        <v>3.73858092515447E-3</v>
      </c>
      <c r="I93" s="84">
        <v>16.131976692041537</v>
      </c>
      <c r="J93" s="85">
        <v>2.1911372212933236</v>
      </c>
      <c r="K93" s="69"/>
      <c r="M93" s="321"/>
      <c r="N93" s="322"/>
      <c r="P93" s="228"/>
      <c r="AA93" s="36"/>
    </row>
    <row r="94" spans="2:27" ht="20.25" customHeight="1" x14ac:dyDescent="0.25">
      <c r="B94" s="34" t="s">
        <v>125</v>
      </c>
      <c r="C94" s="61">
        <v>5</v>
      </c>
      <c r="D94" s="82">
        <v>2.5558678225801362E-2</v>
      </c>
      <c r="E94" s="82">
        <v>0.37302126115904316</v>
      </c>
      <c r="F94" s="82">
        <v>0.17915927193331729</v>
      </c>
      <c r="G94" s="83">
        <v>11.449249999999999</v>
      </c>
      <c r="H94" s="84">
        <v>1.2364338987806577E-2</v>
      </c>
      <c r="I94" s="84">
        <v>14.614648683587374</v>
      </c>
      <c r="J94" s="85">
        <v>2.2098436035075046</v>
      </c>
      <c r="K94" s="69"/>
      <c r="M94" s="321"/>
      <c r="N94" s="322"/>
      <c r="P94" s="228"/>
      <c r="AA94" s="36"/>
    </row>
    <row r="95" spans="2:27" ht="20.25" customHeight="1" x14ac:dyDescent="0.25">
      <c r="B95" s="34" t="s">
        <v>125</v>
      </c>
      <c r="C95" s="61">
        <v>6</v>
      </c>
      <c r="D95" s="82">
        <v>3.0987620821149312E-2</v>
      </c>
      <c r="E95" s="82">
        <v>0.37317442044951721</v>
      </c>
      <c r="F95" s="82">
        <v>0.17366634765742006</v>
      </c>
      <c r="G95" s="83">
        <v>12.821250000000001</v>
      </c>
      <c r="H95" s="84">
        <v>1.6934797431245249E-2</v>
      </c>
      <c r="I95" s="84">
        <v>17.138015000420193</v>
      </c>
      <c r="J95" s="85">
        <v>2.0786671504568361</v>
      </c>
      <c r="K95" s="69"/>
      <c r="M95" s="321"/>
      <c r="N95" s="322"/>
      <c r="P95" s="228"/>
      <c r="AA95" s="36"/>
    </row>
    <row r="96" spans="2:27" ht="20.25" customHeight="1" x14ac:dyDescent="0.25">
      <c r="B96" s="34" t="s">
        <v>125</v>
      </c>
      <c r="C96" s="61">
        <v>7</v>
      </c>
      <c r="D96" s="82">
        <v>2.7931182465601282E-2</v>
      </c>
      <c r="E96" s="82">
        <v>0.39031026288162823</v>
      </c>
      <c r="F96" s="82">
        <v>0.17215203059937237</v>
      </c>
      <c r="G96" s="83">
        <v>12.806666666666667</v>
      </c>
      <c r="H96" s="84">
        <v>1.0629949404098324E-2</v>
      </c>
      <c r="I96" s="84">
        <v>13.712634731286839</v>
      </c>
      <c r="J96" s="85">
        <v>2.0977695464056056</v>
      </c>
      <c r="K96" s="69"/>
      <c r="M96" s="321"/>
      <c r="N96" s="322"/>
      <c r="P96" s="228"/>
      <c r="AA96" s="36"/>
    </row>
    <row r="97" spans="2:27" ht="20.25" customHeight="1" x14ac:dyDescent="0.25">
      <c r="B97" s="34" t="s">
        <v>125</v>
      </c>
      <c r="C97" s="61">
        <v>8</v>
      </c>
      <c r="D97" s="82">
        <v>3.4359438059523455E-2</v>
      </c>
      <c r="E97" s="82">
        <v>0.39275503019231184</v>
      </c>
      <c r="F97" s="82">
        <v>0.16504969357382512</v>
      </c>
      <c r="G97" s="83">
        <v>13.424666666666667</v>
      </c>
      <c r="H97" s="84">
        <v>2.8817056931265846E-2</v>
      </c>
      <c r="I97" s="84">
        <v>13.407135737271433</v>
      </c>
      <c r="J97" s="85">
        <v>2.0196451968440923</v>
      </c>
      <c r="K97" s="69"/>
      <c r="M97" s="321"/>
      <c r="N97" s="322"/>
      <c r="P97" s="228"/>
      <c r="AA97" s="36"/>
    </row>
    <row r="98" spans="2:27" ht="20.25" customHeight="1" x14ac:dyDescent="0.25">
      <c r="B98" s="34" t="s">
        <v>125</v>
      </c>
      <c r="C98" s="61">
        <v>9</v>
      </c>
      <c r="D98" s="82">
        <v>3.5654806369417431E-2</v>
      </c>
      <c r="E98" s="82">
        <v>0.39225240318831722</v>
      </c>
      <c r="F98" s="82">
        <v>0.17191253981562316</v>
      </c>
      <c r="G98" s="83">
        <v>12.943333333333335</v>
      </c>
      <c r="H98" s="84">
        <v>1.9215261529317046E-2</v>
      </c>
      <c r="I98" s="84">
        <v>14.155242659930224</v>
      </c>
      <c r="J98" s="85">
        <v>2.0796996245039887</v>
      </c>
      <c r="K98" s="69"/>
      <c r="M98" s="321"/>
      <c r="N98" s="322"/>
      <c r="P98" s="228"/>
      <c r="AA98" s="36"/>
    </row>
    <row r="99" spans="2:27" ht="20.25" customHeight="1" x14ac:dyDescent="0.25">
      <c r="B99" s="34" t="s">
        <v>125</v>
      </c>
      <c r="C99" s="61">
        <v>10</v>
      </c>
      <c r="D99" s="82">
        <v>2.9818034696753887E-2</v>
      </c>
      <c r="E99" s="82">
        <v>0.38790304789879715</v>
      </c>
      <c r="F99" s="82">
        <v>0.20519779835416646</v>
      </c>
      <c r="G99" s="83">
        <v>11.098333333333334</v>
      </c>
      <c r="H99" s="84">
        <v>4.1353848922645396E-2</v>
      </c>
      <c r="I99" s="84">
        <v>12.778339317097426</v>
      </c>
      <c r="J99" s="85">
        <v>2.2412321799603645</v>
      </c>
      <c r="K99" s="69"/>
      <c r="M99" s="321"/>
      <c r="N99" s="322"/>
      <c r="P99" s="228"/>
      <c r="AA99" s="36"/>
    </row>
    <row r="100" spans="2:27" ht="20.25" customHeight="1" x14ac:dyDescent="0.25">
      <c r="B100" s="34" t="s">
        <v>125</v>
      </c>
      <c r="C100" s="61">
        <v>11</v>
      </c>
      <c r="D100" s="82">
        <v>3.208501696259701E-2</v>
      </c>
      <c r="E100" s="82">
        <v>0.38749234424350926</v>
      </c>
      <c r="F100" s="82">
        <v>0.21502561609513479</v>
      </c>
      <c r="G100" s="83">
        <v>12.2155</v>
      </c>
      <c r="H100" s="84">
        <v>0.16337953101361022</v>
      </c>
      <c r="I100" s="84">
        <v>13.533271152294047</v>
      </c>
      <c r="J100" s="85">
        <v>2.2099343917415597</v>
      </c>
      <c r="K100" s="69" t="s">
        <v>68</v>
      </c>
      <c r="M100" s="321"/>
      <c r="N100" s="322"/>
      <c r="P100" s="228"/>
      <c r="AA100" s="36"/>
    </row>
    <row r="101" spans="2:27" ht="20.25" customHeight="1" x14ac:dyDescent="0.25">
      <c r="B101" s="34" t="s">
        <v>119</v>
      </c>
      <c r="C101" s="61">
        <v>1</v>
      </c>
      <c r="D101" s="82">
        <v>2.802483091645128E-2</v>
      </c>
      <c r="E101" s="82">
        <v>0.5563906565430724</v>
      </c>
      <c r="F101" s="82">
        <v>0.23516692247094528</v>
      </c>
      <c r="G101" s="83">
        <v>13.788333333333334</v>
      </c>
      <c r="H101" s="84">
        <v>1.7276016634596951</v>
      </c>
      <c r="I101" s="84">
        <v>41.43199760297172</v>
      </c>
      <c r="J101" s="85">
        <v>1.792563814096239</v>
      </c>
      <c r="K101" s="69"/>
      <c r="M101" s="321"/>
      <c r="N101" s="322"/>
      <c r="P101" s="228"/>
      <c r="AA101" s="36"/>
    </row>
    <row r="102" spans="2:27" ht="20.25" customHeight="1" x14ac:dyDescent="0.25">
      <c r="B102" s="34" t="s">
        <v>119</v>
      </c>
      <c r="C102" s="61">
        <v>2</v>
      </c>
      <c r="D102" s="82">
        <v>3.1366229749386298E-2</v>
      </c>
      <c r="E102" s="82">
        <v>0.47309877216337121</v>
      </c>
      <c r="F102" s="82">
        <v>0.20198396980997357</v>
      </c>
      <c r="G102" s="83">
        <v>10.022</v>
      </c>
      <c r="H102" s="84">
        <v>9.4804310697833544E-2</v>
      </c>
      <c r="I102" s="84">
        <v>10.790762078356982</v>
      </c>
      <c r="J102" s="85">
        <v>2.0982095911931031</v>
      </c>
      <c r="K102" s="69"/>
      <c r="M102" s="321"/>
      <c r="N102" s="322"/>
      <c r="P102" s="228"/>
      <c r="AA102" s="36"/>
    </row>
    <row r="103" spans="2:27" ht="20.25" customHeight="1" x14ac:dyDescent="0.25">
      <c r="B103" s="34" t="s">
        <v>119</v>
      </c>
      <c r="C103" s="61">
        <v>3</v>
      </c>
      <c r="D103" s="82">
        <v>1.5599862203299321E-2</v>
      </c>
      <c r="E103" s="82">
        <v>0.44836705579537456</v>
      </c>
      <c r="F103" s="82">
        <v>0.207997883695452</v>
      </c>
      <c r="G103" s="83">
        <v>9.8672727272727272</v>
      </c>
      <c r="H103" s="84">
        <v>0.65169049721812633</v>
      </c>
      <c r="I103" s="84">
        <v>13.030792858727258</v>
      </c>
      <c r="J103" s="85">
        <v>2.1298649123042637</v>
      </c>
      <c r="K103" s="69"/>
      <c r="M103" s="321"/>
      <c r="N103" s="322"/>
      <c r="P103" s="228"/>
      <c r="AA103" s="36"/>
    </row>
    <row r="104" spans="2:27" ht="20.25" customHeight="1" x14ac:dyDescent="0.25">
      <c r="B104" s="34" t="s">
        <v>119</v>
      </c>
      <c r="C104" s="61">
        <v>4</v>
      </c>
      <c r="D104" s="82">
        <v>1.4607340504181287E-2</v>
      </c>
      <c r="E104" s="82">
        <v>0.44227479044570489</v>
      </c>
      <c r="F104" s="82">
        <v>0.21731941989276241</v>
      </c>
      <c r="G104" s="83">
        <v>10.028272727272729</v>
      </c>
      <c r="H104" s="84">
        <v>0.88961166037972916</v>
      </c>
      <c r="I104" s="84">
        <v>12.179475372034229</v>
      </c>
      <c r="J104" s="85">
        <v>2.098407525538514</v>
      </c>
      <c r="K104" s="69"/>
      <c r="M104" s="321"/>
      <c r="N104" s="322"/>
      <c r="P104" s="228"/>
      <c r="AA104" s="36"/>
    </row>
    <row r="105" spans="2:27" ht="20.25" customHeight="1" x14ac:dyDescent="0.25">
      <c r="B105" s="34" t="s">
        <v>119</v>
      </c>
      <c r="C105" s="61">
        <v>5</v>
      </c>
      <c r="D105" s="82">
        <v>1.5616878761826618E-2</v>
      </c>
      <c r="E105" s="82">
        <v>0.43199109695061166</v>
      </c>
      <c r="F105" s="82">
        <v>0.20631080420010819</v>
      </c>
      <c r="G105" s="83">
        <v>10.631400000000003</v>
      </c>
      <c r="H105" s="84">
        <v>3.758298446598328E-2</v>
      </c>
      <c r="I105" s="84">
        <v>12.279745661306535</v>
      </c>
      <c r="J105" s="85">
        <v>2.0551550923825568</v>
      </c>
      <c r="K105" s="69"/>
      <c r="M105" s="321"/>
      <c r="N105" s="322"/>
      <c r="P105" s="228"/>
      <c r="AA105" s="36"/>
    </row>
    <row r="106" spans="2:27" ht="20.25" customHeight="1" x14ac:dyDescent="0.25">
      <c r="B106" s="34" t="s">
        <v>119</v>
      </c>
      <c r="C106" s="61">
        <v>6</v>
      </c>
      <c r="D106" s="82">
        <v>1.554387371889579E-2</v>
      </c>
      <c r="E106" s="82">
        <v>0.43486802302163385</v>
      </c>
      <c r="F106" s="82">
        <v>0.19071618623939376</v>
      </c>
      <c r="G106" s="83">
        <v>11.7036</v>
      </c>
      <c r="H106" s="84">
        <v>6.8378681136131894E-2</v>
      </c>
      <c r="I106" s="84">
        <v>12.987927140504112</v>
      </c>
      <c r="J106" s="85">
        <v>1.9361460526304515</v>
      </c>
      <c r="K106" s="69"/>
      <c r="M106" s="321"/>
      <c r="N106" s="322"/>
      <c r="P106" s="228"/>
      <c r="AA106" s="36"/>
    </row>
    <row r="107" spans="2:27" ht="20.25" customHeight="1" x14ac:dyDescent="0.25">
      <c r="B107" s="34" t="s">
        <v>119</v>
      </c>
      <c r="C107" s="61">
        <v>7</v>
      </c>
      <c r="D107" s="82">
        <v>1.2007652902867974E-2</v>
      </c>
      <c r="E107" s="82">
        <v>0.44691082075668875</v>
      </c>
      <c r="F107" s="82">
        <v>0.17816941699552735</v>
      </c>
      <c r="G107" s="83">
        <v>13.126250000000001</v>
      </c>
      <c r="H107" s="84">
        <v>0.21574739782558866</v>
      </c>
      <c r="I107" s="84">
        <v>11.159593423791714</v>
      </c>
      <c r="J107" s="85">
        <v>1.8541472669839016</v>
      </c>
      <c r="K107" s="69"/>
      <c r="M107" s="321"/>
      <c r="N107" s="322"/>
      <c r="P107" s="228"/>
      <c r="AA107" s="36"/>
    </row>
    <row r="108" spans="2:27" ht="20.25" customHeight="1" x14ac:dyDescent="0.25">
      <c r="B108" s="34" t="s">
        <v>119</v>
      </c>
      <c r="C108" s="61">
        <v>8</v>
      </c>
      <c r="D108" s="82">
        <v>1.2120380593144492E-2</v>
      </c>
      <c r="E108" s="82">
        <v>0.44398104843309294</v>
      </c>
      <c r="F108" s="82">
        <v>0.18308725922602576</v>
      </c>
      <c r="G108" s="83">
        <v>14.095749999999999</v>
      </c>
      <c r="H108" s="84">
        <v>4.6650397288778435E-2</v>
      </c>
      <c r="I108" s="84">
        <v>14.153730537415376</v>
      </c>
      <c r="J108" s="85">
        <v>1.8258280942764491</v>
      </c>
      <c r="K108" s="69"/>
      <c r="M108" s="321"/>
      <c r="N108" s="322"/>
      <c r="P108" s="228"/>
      <c r="AA108" s="36"/>
    </row>
    <row r="109" spans="2:27" ht="20.25" customHeight="1" x14ac:dyDescent="0.25">
      <c r="B109" s="34" t="s">
        <v>119</v>
      </c>
      <c r="C109" s="61">
        <v>9</v>
      </c>
      <c r="D109" s="82">
        <v>1.218104725486208E-2</v>
      </c>
      <c r="E109" s="82">
        <v>0.45677412917443871</v>
      </c>
      <c r="F109" s="82">
        <v>0.20395599510069432</v>
      </c>
      <c r="G109" s="83">
        <v>14.808333333333332</v>
      </c>
      <c r="H109" s="84">
        <v>7.6735918948776086E-2</v>
      </c>
      <c r="I109" s="84">
        <v>18.570092385603811</v>
      </c>
      <c r="J109" s="85">
        <v>1.9040846752602381</v>
      </c>
      <c r="K109" s="69"/>
      <c r="M109" s="321"/>
      <c r="N109" s="322"/>
      <c r="P109" s="228"/>
      <c r="AA109" s="36"/>
    </row>
    <row r="110" spans="2:27" ht="20.25" customHeight="1" x14ac:dyDescent="0.25">
      <c r="B110" s="34" t="s">
        <v>119</v>
      </c>
      <c r="C110" s="61">
        <v>10</v>
      </c>
      <c r="D110" s="82">
        <v>1.4145710481114893E-2</v>
      </c>
      <c r="E110" s="82">
        <v>0.45611854102360155</v>
      </c>
      <c r="F110" s="82">
        <v>0.24553581583117071</v>
      </c>
      <c r="G110" s="83">
        <v>13.376399999999999</v>
      </c>
      <c r="H110" s="84">
        <v>0.13114915884823006</v>
      </c>
      <c r="I110" s="84">
        <v>18.799412238650977</v>
      </c>
      <c r="J110" s="85">
        <v>2.0448517791016587</v>
      </c>
      <c r="K110" s="69"/>
      <c r="M110" s="321"/>
      <c r="N110" s="322"/>
      <c r="P110" s="228"/>
      <c r="AA110" s="36"/>
    </row>
    <row r="111" spans="2:27" ht="20.25" customHeight="1" x14ac:dyDescent="0.25">
      <c r="B111" s="34" t="s">
        <v>119</v>
      </c>
      <c r="C111" s="61">
        <v>11</v>
      </c>
      <c r="D111" s="82">
        <v>1.4508947127595206E-2</v>
      </c>
      <c r="E111" s="82">
        <v>0.46947791295842506</v>
      </c>
      <c r="F111" s="82">
        <v>0.26097972855777057</v>
      </c>
      <c r="G111" s="83">
        <v>12.139749999999999</v>
      </c>
      <c r="H111" s="84">
        <v>0.47733425469945279</v>
      </c>
      <c r="I111" s="84">
        <v>14.852865878787625</v>
      </c>
      <c r="J111" s="85">
        <v>2.1001818467940763</v>
      </c>
      <c r="K111" s="69" t="s">
        <v>68</v>
      </c>
      <c r="M111" s="321"/>
      <c r="N111" s="322"/>
      <c r="P111" s="228"/>
      <c r="AA111" s="36"/>
    </row>
    <row r="112" spans="2:27" ht="20.25" customHeight="1" x14ac:dyDescent="0.25">
      <c r="B112" s="34" t="s">
        <v>120</v>
      </c>
      <c r="C112" s="61">
        <v>1</v>
      </c>
      <c r="D112" s="82">
        <v>2.2812138806905802E-2</v>
      </c>
      <c r="E112" s="82">
        <v>0.53215597368201206</v>
      </c>
      <c r="F112" s="82">
        <v>0.19386150131918689</v>
      </c>
      <c r="G112" s="83">
        <v>8.3680000000000003</v>
      </c>
      <c r="H112" s="84">
        <v>0.62685754917581393</v>
      </c>
      <c r="I112" s="84">
        <v>19.595102648310629</v>
      </c>
      <c r="J112" s="85">
        <v>1.7858785962627228</v>
      </c>
      <c r="K112" s="69"/>
      <c r="M112" s="321"/>
      <c r="N112" s="322"/>
      <c r="P112" s="228"/>
      <c r="AA112" s="36"/>
    </row>
    <row r="113" spans="2:27" ht="20.25" customHeight="1" x14ac:dyDescent="0.25">
      <c r="B113" s="34" t="s">
        <v>120</v>
      </c>
      <c r="C113" s="61">
        <v>2</v>
      </c>
      <c r="D113" s="82">
        <v>9.8858191065933181E-3</v>
      </c>
      <c r="E113" s="82">
        <v>0.48821479540686064</v>
      </c>
      <c r="F113" s="82">
        <v>0.18865467677647885</v>
      </c>
      <c r="G113" s="83">
        <v>6.8458571428571426</v>
      </c>
      <c r="H113" s="84">
        <v>0.52492448006946058</v>
      </c>
      <c r="I113" s="84">
        <v>17.351140086659623</v>
      </c>
      <c r="J113" s="85">
        <v>1.9031000829217117</v>
      </c>
      <c r="K113" s="69"/>
      <c r="M113" s="321"/>
      <c r="N113" s="322"/>
      <c r="P113" s="228"/>
      <c r="AA113" s="36"/>
    </row>
    <row r="114" spans="2:27" ht="20.25" customHeight="1" x14ac:dyDescent="0.25">
      <c r="B114" s="34" t="s">
        <v>120</v>
      </c>
      <c r="C114" s="61">
        <v>3</v>
      </c>
      <c r="D114" s="82">
        <v>2.0952371003995506E-2</v>
      </c>
      <c r="E114" s="82">
        <v>0.37266534309875943</v>
      </c>
      <c r="F114" s="82">
        <v>0.1495802323939211</v>
      </c>
      <c r="G114" s="83">
        <v>4.5358571428571421</v>
      </c>
      <c r="H114" s="84">
        <v>2.3201011007255655E-2</v>
      </c>
      <c r="I114" s="84">
        <v>4.0634913564136328</v>
      </c>
      <c r="J114" s="85">
        <v>2.2403658680477765</v>
      </c>
      <c r="K114" s="69"/>
      <c r="M114" s="321"/>
      <c r="N114" s="322"/>
      <c r="P114" s="228"/>
      <c r="AA114" s="36"/>
    </row>
    <row r="115" spans="2:27" ht="20.25" customHeight="1" x14ac:dyDescent="0.25">
      <c r="B115" s="34" t="s">
        <v>120</v>
      </c>
      <c r="C115" s="61">
        <v>4</v>
      </c>
      <c r="D115" s="82">
        <v>1.8856536632998817E-2</v>
      </c>
      <c r="E115" s="82">
        <v>0.38049803128583359</v>
      </c>
      <c r="F115" s="82">
        <v>0.16347117934683805</v>
      </c>
      <c r="G115" s="83">
        <v>4.7860000000000005</v>
      </c>
      <c r="H115" s="84">
        <v>0.11404051481978118</v>
      </c>
      <c r="I115" s="84">
        <v>3.8577153461450115</v>
      </c>
      <c r="J115" s="85">
        <v>2.2052267468551778</v>
      </c>
      <c r="K115" s="69"/>
      <c r="M115" s="321"/>
      <c r="N115" s="322"/>
      <c r="P115" s="228"/>
      <c r="AA115" s="36"/>
    </row>
    <row r="116" spans="2:27" ht="20.25" customHeight="1" x14ac:dyDescent="0.25">
      <c r="B116" s="34" t="s">
        <v>120</v>
      </c>
      <c r="C116" s="61">
        <v>5</v>
      </c>
      <c r="D116" s="82">
        <v>1.9624730736391326E-2</v>
      </c>
      <c r="E116" s="82">
        <v>0.38756952165873826</v>
      </c>
      <c r="F116" s="82">
        <v>0.17763524689506044</v>
      </c>
      <c r="G116" s="83">
        <v>5.7911666666666664</v>
      </c>
      <c r="H116" s="84">
        <v>0.12492496945886736</v>
      </c>
      <c r="I116" s="84">
        <v>6.3349049028819193</v>
      </c>
      <c r="J116" s="85">
        <v>2.0558774358812477</v>
      </c>
      <c r="K116" s="69"/>
      <c r="M116" s="321"/>
      <c r="N116" s="322"/>
      <c r="P116" s="228"/>
      <c r="AA116" s="36"/>
    </row>
    <row r="117" spans="2:27" ht="20.25" customHeight="1" x14ac:dyDescent="0.25">
      <c r="B117" s="34" t="s">
        <v>120</v>
      </c>
      <c r="C117" s="61">
        <v>6</v>
      </c>
      <c r="D117" s="82">
        <v>1.9693291260599488E-2</v>
      </c>
      <c r="E117" s="82">
        <v>0.37753064213324072</v>
      </c>
      <c r="F117" s="82">
        <v>0.17069103609458905</v>
      </c>
      <c r="G117" s="83">
        <v>6.4356666666666662</v>
      </c>
      <c r="H117" s="84">
        <v>7.9415804634579285E-2</v>
      </c>
      <c r="I117" s="84">
        <v>7.4121417658940656</v>
      </c>
      <c r="J117" s="85">
        <v>1.9500283709148156</v>
      </c>
      <c r="K117" s="69"/>
      <c r="M117" s="321"/>
      <c r="N117" s="322"/>
      <c r="P117" s="228"/>
      <c r="AA117" s="36"/>
    </row>
    <row r="118" spans="2:27" ht="20.25" customHeight="1" x14ac:dyDescent="0.25">
      <c r="B118" s="34" t="s">
        <v>120</v>
      </c>
      <c r="C118" s="61">
        <v>7</v>
      </c>
      <c r="D118" s="82">
        <v>1.967169870299601E-2</v>
      </c>
      <c r="E118" s="82">
        <v>0.39489185189897458</v>
      </c>
      <c r="F118" s="82">
        <v>0.15960857630083325</v>
      </c>
      <c r="G118" s="83">
        <v>6.891285714285714</v>
      </c>
      <c r="H118" s="84">
        <v>6.0872836117785378E-2</v>
      </c>
      <c r="I118" s="84">
        <v>6.5133934646030349</v>
      </c>
      <c r="J118" s="85">
        <v>1.8985472240405226</v>
      </c>
      <c r="K118" s="69"/>
      <c r="M118" s="321"/>
      <c r="N118" s="322"/>
      <c r="P118" s="228"/>
      <c r="AA118" s="36"/>
    </row>
    <row r="119" spans="2:27" ht="20.25" customHeight="1" x14ac:dyDescent="0.25">
      <c r="B119" s="34" t="s">
        <v>120</v>
      </c>
      <c r="C119" s="61">
        <v>8</v>
      </c>
      <c r="D119" s="82">
        <v>1.8124939379278667E-2</v>
      </c>
      <c r="E119" s="82">
        <v>0.39701309411179669</v>
      </c>
      <c r="F119" s="82">
        <v>0.15534664968209966</v>
      </c>
      <c r="G119" s="83">
        <v>7.2460000000000004</v>
      </c>
      <c r="H119" s="84">
        <v>0.10186665552924568</v>
      </c>
      <c r="I119" s="84">
        <v>9.5523141071288098</v>
      </c>
      <c r="J119" s="85">
        <v>1.8661534171686354</v>
      </c>
      <c r="K119" s="69"/>
      <c r="M119" s="321"/>
      <c r="N119" s="322"/>
      <c r="P119" s="228"/>
      <c r="AA119" s="36"/>
    </row>
    <row r="120" spans="2:27" ht="20.25" customHeight="1" x14ac:dyDescent="0.25">
      <c r="B120" s="34" t="s">
        <v>120</v>
      </c>
      <c r="C120" s="61">
        <v>9</v>
      </c>
      <c r="D120" s="82">
        <v>1.7277693862190049E-2</v>
      </c>
      <c r="E120" s="82">
        <v>0.4012274216037805</v>
      </c>
      <c r="F120" s="82">
        <v>0.17317580346640155</v>
      </c>
      <c r="G120" s="83">
        <v>6.8456666666666672</v>
      </c>
      <c r="H120" s="84">
        <v>8.9000277680866366E-2</v>
      </c>
      <c r="I120" s="84">
        <v>9.7947147700363981</v>
      </c>
      <c r="J120" s="85">
        <v>1.8965503670503698</v>
      </c>
      <c r="K120" s="69"/>
      <c r="M120" s="321"/>
      <c r="N120" s="322"/>
      <c r="P120" s="228"/>
      <c r="AA120" s="36"/>
    </row>
    <row r="121" spans="2:27" ht="20.25" customHeight="1" x14ac:dyDescent="0.25">
      <c r="B121" s="34" t="s">
        <v>120</v>
      </c>
      <c r="C121" s="61">
        <v>10</v>
      </c>
      <c r="D121" s="82">
        <v>1.8035420756163996E-2</v>
      </c>
      <c r="E121" s="82">
        <v>0.40563498118230756</v>
      </c>
      <c r="F121" s="82">
        <v>0.20043091543529148</v>
      </c>
      <c r="G121" s="83">
        <v>6.0682857142857145</v>
      </c>
      <c r="H121" s="84">
        <v>0.27214472921489119</v>
      </c>
      <c r="I121" s="84">
        <v>9.3227957913479607</v>
      </c>
      <c r="J121" s="85">
        <v>2.0645391958844383</v>
      </c>
      <c r="K121" s="69"/>
      <c r="M121" s="321"/>
      <c r="N121" s="322"/>
      <c r="P121" s="228"/>
      <c r="AA121" s="36"/>
    </row>
    <row r="122" spans="2:27" ht="20.25" customHeight="1" x14ac:dyDescent="0.25">
      <c r="B122" s="34" t="s">
        <v>120</v>
      </c>
      <c r="C122" s="61">
        <v>11</v>
      </c>
      <c r="D122" s="82">
        <v>1.4070246158110472E-2</v>
      </c>
      <c r="E122" s="82">
        <v>0.43022514259129274</v>
      </c>
      <c r="F122" s="82">
        <v>0.20428903906988505</v>
      </c>
      <c r="G122" s="83">
        <v>5.673</v>
      </c>
      <c r="H122" s="84">
        <v>0.39607545533287686</v>
      </c>
      <c r="I122" s="84">
        <v>9.1860873676600967</v>
      </c>
      <c r="J122" s="85">
        <v>2.0558107872660534</v>
      </c>
      <c r="K122" s="69" t="s">
        <v>69</v>
      </c>
      <c r="M122" s="321"/>
      <c r="N122" s="322"/>
      <c r="P122" s="228"/>
      <c r="AA122" s="36"/>
    </row>
    <row r="123" spans="2:27" ht="20.25" customHeight="1" x14ac:dyDescent="0.25">
      <c r="B123" s="34" t="s">
        <v>123</v>
      </c>
      <c r="C123" s="61">
        <v>1</v>
      </c>
      <c r="D123" s="82">
        <v>2.0712172912782188E-2</v>
      </c>
      <c r="E123" s="82">
        <v>0.58887835935339417</v>
      </c>
      <c r="F123" s="82">
        <v>0.25907363264877964</v>
      </c>
      <c r="G123" s="83">
        <v>15.161333333333333</v>
      </c>
      <c r="H123" s="84">
        <v>3.7485566450931942</v>
      </c>
      <c r="I123" s="84">
        <v>36.922527196779839</v>
      </c>
      <c r="J123" s="85">
        <v>2.2555093462066074</v>
      </c>
      <c r="K123" s="69"/>
      <c r="M123" s="321"/>
      <c r="N123" s="322"/>
      <c r="P123" s="228"/>
      <c r="AA123" s="36"/>
    </row>
    <row r="124" spans="2:27" ht="20.25" customHeight="1" x14ac:dyDescent="0.25">
      <c r="B124" s="34" t="s">
        <v>123</v>
      </c>
      <c r="C124" s="61">
        <v>2</v>
      </c>
      <c r="D124" s="82">
        <v>3.8888957069170692E-2</v>
      </c>
      <c r="E124" s="82">
        <v>0.46959305040877647</v>
      </c>
      <c r="F124" s="82">
        <v>0.23031346502885411</v>
      </c>
      <c r="G124" s="83">
        <v>10.913909090909092</v>
      </c>
      <c r="H124" s="84">
        <v>1.5551235327731388</v>
      </c>
      <c r="I124" s="84">
        <v>17.779915549858497</v>
      </c>
      <c r="J124" s="85">
        <v>2.5503695962292876</v>
      </c>
      <c r="K124" s="69"/>
      <c r="M124" s="321"/>
      <c r="N124" s="322"/>
      <c r="P124" s="228"/>
      <c r="AA124" s="36"/>
    </row>
    <row r="125" spans="2:27" ht="20.25" customHeight="1" x14ac:dyDescent="0.25">
      <c r="B125" s="34" t="s">
        <v>123</v>
      </c>
      <c r="C125" s="61">
        <v>3</v>
      </c>
      <c r="D125" s="82">
        <v>2.4812230648828447E-2</v>
      </c>
      <c r="E125" s="82">
        <v>0.40085562297552435</v>
      </c>
      <c r="F125" s="82">
        <v>0.23588544522096258</v>
      </c>
      <c r="G125" s="83">
        <v>10.178111111111111</v>
      </c>
      <c r="H125" s="84">
        <v>0.92858360160015552</v>
      </c>
      <c r="I125" s="84">
        <v>14.296405902463933</v>
      </c>
      <c r="J125" s="85">
        <v>2.769462712535776</v>
      </c>
      <c r="K125" s="69"/>
    </row>
    <row r="126" spans="2:27" ht="20.25" customHeight="1" x14ac:dyDescent="0.25">
      <c r="B126" s="34" t="s">
        <v>123</v>
      </c>
      <c r="C126" s="61">
        <v>4</v>
      </c>
      <c r="D126" s="82">
        <v>2.7125919932352024E-2</v>
      </c>
      <c r="E126" s="82">
        <v>0.36187196871222238</v>
      </c>
      <c r="F126" s="82">
        <v>0.22222189402366546</v>
      </c>
      <c r="G126" s="83">
        <v>9.2550000000000008</v>
      </c>
      <c r="H126" s="84">
        <v>1.0661957224187155</v>
      </c>
      <c r="I126" s="84">
        <v>9.9214873296800388</v>
      </c>
      <c r="J126" s="85">
        <v>2.8762656527788959</v>
      </c>
      <c r="K126" s="69"/>
    </row>
    <row r="127" spans="2:27" ht="20.25" customHeight="1" x14ac:dyDescent="0.25">
      <c r="B127" s="34" t="s">
        <v>123</v>
      </c>
      <c r="C127" s="61">
        <v>5</v>
      </c>
      <c r="D127" s="82">
        <v>2.3313569528612781E-2</v>
      </c>
      <c r="E127" s="82">
        <v>0.35302061362870368</v>
      </c>
      <c r="F127" s="82">
        <v>0.23363508742896555</v>
      </c>
      <c r="G127" s="83">
        <v>9.2591111111111122</v>
      </c>
      <c r="H127" s="84">
        <v>1.011073636651646</v>
      </c>
      <c r="I127" s="84">
        <v>9.1631382048115544</v>
      </c>
      <c r="J127" s="85">
        <v>2.8643780443110654</v>
      </c>
      <c r="K127" s="69"/>
      <c r="N127" s="329"/>
    </row>
    <row r="128" spans="2:27" ht="20.25" customHeight="1" x14ac:dyDescent="0.25">
      <c r="B128" s="34" t="s">
        <v>123</v>
      </c>
      <c r="C128" s="61">
        <v>6</v>
      </c>
      <c r="D128" s="82">
        <v>2.5023731970589137E-2</v>
      </c>
      <c r="E128" s="82">
        <v>0.36941704017439181</v>
      </c>
      <c r="F128" s="82">
        <v>0.21691193543172488</v>
      </c>
      <c r="G128" s="83">
        <v>11.513111111111112</v>
      </c>
      <c r="H128" s="84">
        <v>1.3716112739973505</v>
      </c>
      <c r="I128" s="84">
        <v>12.820124943721998</v>
      </c>
      <c r="J128" s="85">
        <v>2.5336079865679157</v>
      </c>
      <c r="K128" s="69"/>
      <c r="N128" s="329"/>
    </row>
    <row r="129" spans="2:14" ht="20.25" customHeight="1" x14ac:dyDescent="0.25">
      <c r="B129" s="34" t="s">
        <v>123</v>
      </c>
      <c r="C129" s="61">
        <v>7</v>
      </c>
      <c r="D129" s="82">
        <v>2.3749482685013139E-2</v>
      </c>
      <c r="E129" s="82">
        <v>0.38625187606312233</v>
      </c>
      <c r="F129" s="82">
        <v>0.198471569049817</v>
      </c>
      <c r="G129" s="83">
        <v>12.804555555555556</v>
      </c>
      <c r="H129" s="84">
        <v>1.1605267708381286</v>
      </c>
      <c r="I129" s="84">
        <v>15.748778105003346</v>
      </c>
      <c r="J129" s="85">
        <v>2.3605256361327376</v>
      </c>
      <c r="K129" s="69"/>
      <c r="N129" s="329"/>
    </row>
    <row r="130" spans="2:14" ht="20.25" customHeight="1" x14ac:dyDescent="0.25">
      <c r="B130" s="34" t="s">
        <v>123</v>
      </c>
      <c r="C130" s="61">
        <v>8</v>
      </c>
      <c r="D130" s="82">
        <v>2.7719123821580257E-2</v>
      </c>
      <c r="E130" s="82">
        <v>0.40423890471704738</v>
      </c>
      <c r="F130" s="82">
        <v>0.18146853736688576</v>
      </c>
      <c r="G130" s="83">
        <v>14.453249999999999</v>
      </c>
      <c r="H130" s="84">
        <v>1.6896767673071118</v>
      </c>
      <c r="I130" s="84">
        <v>18.56995978898987</v>
      </c>
      <c r="J130" s="85">
        <v>2.2127145006611246</v>
      </c>
      <c r="K130" s="69"/>
      <c r="N130" s="329"/>
    </row>
    <row r="131" spans="2:14" ht="20.25" customHeight="1" x14ac:dyDescent="0.25">
      <c r="B131" s="34" t="s">
        <v>123</v>
      </c>
      <c r="C131" s="61">
        <v>9</v>
      </c>
      <c r="D131" s="82">
        <v>2.8507661331467975E-2</v>
      </c>
      <c r="E131" s="82">
        <v>0.40150665466663804</v>
      </c>
      <c r="F131" s="82">
        <v>0.1890166514969624</v>
      </c>
      <c r="G131" s="83">
        <v>14.002571428571429</v>
      </c>
      <c r="H131" s="84">
        <v>2.0356150275410743</v>
      </c>
      <c r="I131" s="84">
        <v>19.559172124334303</v>
      </c>
      <c r="J131" s="85">
        <v>2.2571322608530298</v>
      </c>
      <c r="K131" s="69"/>
    </row>
    <row r="132" spans="2:14" ht="20.25" customHeight="1" x14ac:dyDescent="0.25">
      <c r="B132" s="34" t="s">
        <v>123</v>
      </c>
      <c r="C132" s="61">
        <v>10</v>
      </c>
      <c r="D132" s="82">
        <v>2.9491516065254481E-2</v>
      </c>
      <c r="E132" s="82">
        <v>0.41020992190324745</v>
      </c>
      <c r="F132" s="82">
        <v>0.23510665348512863</v>
      </c>
      <c r="G132" s="83">
        <v>12.408428571428571</v>
      </c>
      <c r="H132" s="84">
        <v>2.8919876123435202</v>
      </c>
      <c r="I132" s="84">
        <v>25.198763622231731</v>
      </c>
      <c r="J132" s="85">
        <v>2.5121765139617329</v>
      </c>
      <c r="K132" s="69"/>
    </row>
    <row r="133" spans="2:14" ht="20.25" customHeight="1" x14ac:dyDescent="0.25">
      <c r="B133" s="34" t="s">
        <v>123</v>
      </c>
      <c r="C133" s="61">
        <v>11</v>
      </c>
      <c r="D133" s="82">
        <v>2.3007867619416915E-2</v>
      </c>
      <c r="E133" s="82">
        <v>0.4486279884961758</v>
      </c>
      <c r="F133" s="82">
        <v>0.23732270069086234</v>
      </c>
      <c r="G133" s="83">
        <v>12.125800000000002</v>
      </c>
      <c r="H133" s="84">
        <v>3.9804509846899818</v>
      </c>
      <c r="I133" s="84">
        <v>31.416695361286507</v>
      </c>
      <c r="J133" s="85">
        <v>2.5118955836245984</v>
      </c>
      <c r="K133" s="69" t="s">
        <v>69</v>
      </c>
    </row>
    <row r="134" spans="2:14" ht="20.25" customHeight="1" x14ac:dyDescent="0.25">
      <c r="B134" s="34" t="s">
        <v>124</v>
      </c>
      <c r="C134" s="61">
        <v>1</v>
      </c>
      <c r="D134" s="82">
        <v>4.5916760767701417E-2</v>
      </c>
      <c r="E134" s="82">
        <v>0.5470189819974266</v>
      </c>
      <c r="F134" s="82">
        <v>0.28985298210212174</v>
      </c>
      <c r="G134" s="83">
        <v>14.777000000000001</v>
      </c>
      <c r="H134" s="84">
        <v>1.6498107706562484</v>
      </c>
      <c r="I134" s="84">
        <v>35.861156272348396</v>
      </c>
      <c r="J134" s="85">
        <v>2.0390509596904431</v>
      </c>
      <c r="K134" s="69"/>
    </row>
    <row r="135" spans="2:14" ht="20.25" customHeight="1" x14ac:dyDescent="0.25">
      <c r="B135" s="34" t="s">
        <v>124</v>
      </c>
      <c r="C135" s="61">
        <v>2</v>
      </c>
      <c r="D135" s="82">
        <v>5.3175775488420923E-2</v>
      </c>
      <c r="E135" s="82">
        <v>0.43872774074784771</v>
      </c>
      <c r="F135" s="82">
        <v>0.26340115417596649</v>
      </c>
      <c r="G135" s="83">
        <v>10.801666666666668</v>
      </c>
      <c r="H135" s="84">
        <v>4.9091124199289675E-2</v>
      </c>
      <c r="I135" s="84">
        <v>12.954602219256996</v>
      </c>
      <c r="J135" s="85">
        <v>2.3940079459648276</v>
      </c>
      <c r="K135" s="69"/>
    </row>
    <row r="136" spans="2:14" ht="20.25" customHeight="1" x14ac:dyDescent="0.25">
      <c r="B136" s="34" t="s">
        <v>124</v>
      </c>
      <c r="C136" s="61">
        <v>3</v>
      </c>
      <c r="D136" s="82">
        <v>3.6262319548432398E-2</v>
      </c>
      <c r="E136" s="82">
        <v>0.40443262052733076</v>
      </c>
      <c r="F136" s="82">
        <v>0.26349588246087008</v>
      </c>
      <c r="G136" s="83">
        <v>9.9496666666666655</v>
      </c>
      <c r="H136" s="84">
        <v>8.5714313085242841E-2</v>
      </c>
      <c r="I136" s="84">
        <v>11.067230424829885</v>
      </c>
      <c r="J136" s="85">
        <v>2.4953337663053334</v>
      </c>
      <c r="K136" s="69"/>
    </row>
    <row r="137" spans="2:14" ht="20.25" customHeight="1" x14ac:dyDescent="0.25">
      <c r="B137" s="34" t="s">
        <v>124</v>
      </c>
      <c r="C137" s="61">
        <v>4</v>
      </c>
      <c r="D137" s="82">
        <v>2.9503613297436591E-2</v>
      </c>
      <c r="E137" s="82">
        <v>0.37881741486495801</v>
      </c>
      <c r="F137" s="82">
        <v>0.25926851509908799</v>
      </c>
      <c r="G137" s="83">
        <v>9.1660000000000021</v>
      </c>
      <c r="H137" s="84">
        <v>0.17116964066785259</v>
      </c>
      <c r="I137" s="84">
        <v>6.6114273707958064</v>
      </c>
      <c r="J137" s="85">
        <v>2.5522948723252128</v>
      </c>
      <c r="K137" s="69"/>
    </row>
    <row r="138" spans="2:14" ht="20.25" customHeight="1" x14ac:dyDescent="0.25">
      <c r="B138" s="34" t="s">
        <v>124</v>
      </c>
      <c r="C138" s="61">
        <v>5</v>
      </c>
      <c r="D138" s="82">
        <v>2.4692901452229386E-2</v>
      </c>
      <c r="E138" s="82">
        <v>0.35773488429199091</v>
      </c>
      <c r="F138" s="82">
        <v>0.25100334886313708</v>
      </c>
      <c r="G138" s="83">
        <v>8.9266666666666676</v>
      </c>
      <c r="H138" s="84">
        <v>0.17359211505555192</v>
      </c>
      <c r="I138" s="84">
        <v>4.5242444986353219</v>
      </c>
      <c r="J138" s="85">
        <v>2.5749020060303551</v>
      </c>
      <c r="K138" s="69"/>
    </row>
    <row r="139" spans="2:14" ht="20.25" customHeight="1" x14ac:dyDescent="0.25">
      <c r="B139" s="34" t="s">
        <v>124</v>
      </c>
      <c r="C139" s="61">
        <v>6</v>
      </c>
      <c r="D139" s="82">
        <v>2.8028856491257338E-2</v>
      </c>
      <c r="E139" s="82">
        <v>0.39029406091148899</v>
      </c>
      <c r="F139" s="82">
        <v>0.25666961935980526</v>
      </c>
      <c r="G139" s="83">
        <v>11.572666666666668</v>
      </c>
      <c r="H139" s="84">
        <v>0.2251926861218802</v>
      </c>
      <c r="I139" s="84">
        <v>11.429779891163875</v>
      </c>
      <c r="J139" s="85">
        <v>2.2663272203509011</v>
      </c>
      <c r="K139" s="69"/>
    </row>
    <row r="140" spans="2:14" ht="20.25" customHeight="1" x14ac:dyDescent="0.25">
      <c r="B140" s="34" t="s">
        <v>124</v>
      </c>
      <c r="C140" s="61">
        <v>7</v>
      </c>
      <c r="D140" s="82">
        <v>3.1010109124073523E-2</v>
      </c>
      <c r="E140" s="82">
        <v>0.41619247797916226</v>
      </c>
      <c r="F140" s="82">
        <v>0.25677487811561422</v>
      </c>
      <c r="G140" s="83">
        <v>13.485666666666667</v>
      </c>
      <c r="H140" s="84">
        <v>0.20793541384041445</v>
      </c>
      <c r="I140" s="84">
        <v>15.605299228950127</v>
      </c>
      <c r="J140" s="85">
        <v>2.0782403816489841</v>
      </c>
      <c r="K140" s="69"/>
    </row>
    <row r="141" spans="2:14" ht="20.25" customHeight="1" x14ac:dyDescent="0.25">
      <c r="B141" s="34" t="s">
        <v>124</v>
      </c>
      <c r="C141" s="61">
        <v>8</v>
      </c>
      <c r="D141" s="82">
        <v>3.1409753125328704E-2</v>
      </c>
      <c r="E141" s="82">
        <v>0.45564262824969337</v>
      </c>
      <c r="F141" s="82">
        <v>0.24391798748045354</v>
      </c>
      <c r="G141" s="83">
        <v>15.862666666666669</v>
      </c>
      <c r="H141" s="84">
        <v>0.29999374051522193</v>
      </c>
      <c r="I141" s="84">
        <v>21.749546187353591</v>
      </c>
      <c r="J141" s="85">
        <v>1.8903395124334486</v>
      </c>
      <c r="K141" s="69"/>
    </row>
    <row r="142" spans="2:14" ht="20.25" customHeight="1" x14ac:dyDescent="0.25">
      <c r="B142" s="34" t="s">
        <v>124</v>
      </c>
      <c r="C142" s="61">
        <v>9</v>
      </c>
      <c r="D142" s="82">
        <v>3.2693325699153834E-2</v>
      </c>
      <c r="E142" s="82">
        <v>0.44917810044783024</v>
      </c>
      <c r="F142" s="82">
        <v>0.25695759011860742</v>
      </c>
      <c r="G142" s="83">
        <v>14.719000000000001</v>
      </c>
      <c r="H142" s="84">
        <v>0.23589549256790188</v>
      </c>
      <c r="I142" s="84">
        <v>23.564274739729342</v>
      </c>
      <c r="J142" s="85">
        <v>2.0213194805725587</v>
      </c>
      <c r="K142" s="69"/>
    </row>
    <row r="143" spans="2:14" ht="20.25" customHeight="1" x14ac:dyDescent="0.25">
      <c r="B143" s="34" t="s">
        <v>124</v>
      </c>
      <c r="C143" s="61">
        <v>10</v>
      </c>
      <c r="D143" s="82">
        <v>3.189614981887573E-2</v>
      </c>
      <c r="E143" s="82">
        <v>0.42855861513753063</v>
      </c>
      <c r="F143" s="82">
        <v>0.28611822022370215</v>
      </c>
      <c r="G143" s="83">
        <v>12.296666666666667</v>
      </c>
      <c r="H143" s="84">
        <v>0.59331944197788045</v>
      </c>
      <c r="I143" s="84">
        <v>27.713202285005657</v>
      </c>
      <c r="J143" s="85">
        <v>2.2569374998374903</v>
      </c>
      <c r="K143" s="69"/>
    </row>
    <row r="144" spans="2:14" ht="20.25" customHeight="1" x14ac:dyDescent="0.25">
      <c r="B144" s="34" t="s">
        <v>124</v>
      </c>
      <c r="C144" s="61">
        <v>11</v>
      </c>
      <c r="D144" s="82">
        <v>2.9275822550546081E-2</v>
      </c>
      <c r="E144" s="82">
        <v>0.45547970099105684</v>
      </c>
      <c r="F144" s="82">
        <v>0.28907069584152123</v>
      </c>
      <c r="G144" s="83">
        <v>12.799333333333331</v>
      </c>
      <c r="H144" s="84">
        <v>1.1794219181410424</v>
      </c>
      <c r="I144" s="84">
        <v>32.3554746210026</v>
      </c>
      <c r="J144" s="85">
        <v>2.1995467326069509</v>
      </c>
      <c r="K144" s="69" t="s">
        <v>67</v>
      </c>
      <c r="N144" s="330"/>
    </row>
    <row r="145" spans="2:14" ht="20.25" customHeight="1" x14ac:dyDescent="0.25">
      <c r="B145" s="34" t="s">
        <v>122</v>
      </c>
      <c r="C145" s="61">
        <v>1</v>
      </c>
      <c r="D145" s="82">
        <v>1.6876009118535328E-2</v>
      </c>
      <c r="E145" s="82">
        <v>0.50896532439155706</v>
      </c>
      <c r="F145" s="82">
        <v>0.25126009218629214</v>
      </c>
      <c r="G145" s="83">
        <v>11.198666666666668</v>
      </c>
      <c r="H145" s="84">
        <v>2.0664289667987692</v>
      </c>
      <c r="I145" s="84">
        <v>38.098863753662819</v>
      </c>
      <c r="J145" s="85">
        <v>2.150108822994595</v>
      </c>
      <c r="K145" s="69"/>
      <c r="N145" s="330"/>
    </row>
    <row r="146" spans="2:14" ht="20.25" customHeight="1" x14ac:dyDescent="0.25">
      <c r="B146" s="34" t="s">
        <v>122</v>
      </c>
      <c r="C146" s="61">
        <v>2</v>
      </c>
      <c r="D146" s="82">
        <v>4.2966544213291859E-2</v>
      </c>
      <c r="E146" s="82">
        <v>0.40416161081429358</v>
      </c>
      <c r="F146" s="82">
        <v>0.19488168801375755</v>
      </c>
      <c r="G146" s="83">
        <v>7.9047142857142862</v>
      </c>
      <c r="H146" s="84">
        <v>2.7574210749356212</v>
      </c>
      <c r="I146" s="84">
        <v>5.5058676305061134</v>
      </c>
      <c r="J146" s="85">
        <v>2.4628185428543139</v>
      </c>
      <c r="K146" s="69"/>
      <c r="N146" s="330"/>
    </row>
    <row r="147" spans="2:14" ht="20.25" customHeight="1" x14ac:dyDescent="0.25">
      <c r="B147" s="34" t="s">
        <v>122</v>
      </c>
      <c r="C147" s="61">
        <v>3</v>
      </c>
      <c r="D147" s="82">
        <v>1.6286699318599957E-2</v>
      </c>
      <c r="E147" s="82">
        <v>0.35419482476127551</v>
      </c>
      <c r="F147" s="82">
        <v>0.20809996286874391</v>
      </c>
      <c r="G147" s="83">
        <v>6.3797142857142859</v>
      </c>
      <c r="H147" s="84">
        <v>7.8006840531284524E-2</v>
      </c>
      <c r="I147" s="84">
        <v>3.4880201551845795</v>
      </c>
      <c r="J147" s="85">
        <v>2.6770833066079618</v>
      </c>
      <c r="K147" s="69"/>
      <c r="N147" s="330"/>
    </row>
    <row r="148" spans="2:14" ht="20.25" customHeight="1" x14ac:dyDescent="0.25">
      <c r="B148" s="34" t="s">
        <v>122</v>
      </c>
      <c r="C148" s="61">
        <v>4</v>
      </c>
      <c r="D148" s="82">
        <v>2.0092944752944184E-2</v>
      </c>
      <c r="E148" s="82">
        <v>0.33638568151883419</v>
      </c>
      <c r="F148" s="82">
        <v>0.22199093035875148</v>
      </c>
      <c r="G148" s="83">
        <v>6.4355714285714294</v>
      </c>
      <c r="H148" s="84">
        <v>8.8852489505293411E-2</v>
      </c>
      <c r="I148" s="84">
        <v>3.6897165378777106</v>
      </c>
      <c r="J148" s="85">
        <v>2.6996403216022293</v>
      </c>
      <c r="K148" s="69"/>
      <c r="N148" s="330"/>
    </row>
    <row r="149" spans="2:14" ht="20.25" customHeight="1" x14ac:dyDescent="0.25">
      <c r="B149" s="34" t="s">
        <v>122</v>
      </c>
      <c r="C149" s="61">
        <v>5</v>
      </c>
      <c r="D149" s="82">
        <v>2.1414436773820631E-2</v>
      </c>
      <c r="E149" s="82">
        <v>0.32704769526101396</v>
      </c>
      <c r="F149" s="82">
        <v>0.23951046818738489</v>
      </c>
      <c r="G149" s="83">
        <v>7.0258571428571424</v>
      </c>
      <c r="H149" s="84">
        <v>9.0060876520825853E-2</v>
      </c>
      <c r="I149" s="84">
        <v>4.8272629815162658</v>
      </c>
      <c r="J149" s="85">
        <v>2.6546031705697852</v>
      </c>
      <c r="K149" s="69"/>
    </row>
    <row r="150" spans="2:14" ht="20.25" customHeight="1" x14ac:dyDescent="0.25">
      <c r="B150" s="34" t="s">
        <v>122</v>
      </c>
      <c r="C150" s="61">
        <v>6</v>
      </c>
      <c r="D150" s="82">
        <v>2.6342861327869491E-2</v>
      </c>
      <c r="E150" s="82">
        <v>0.33204702128834729</v>
      </c>
      <c r="F150" s="82">
        <v>0.24299437877676902</v>
      </c>
      <c r="G150" s="83">
        <v>9.1373333333333324</v>
      </c>
      <c r="H150" s="84">
        <v>9.1665470746811792E-2</v>
      </c>
      <c r="I150" s="84">
        <v>6.980055993043992</v>
      </c>
      <c r="J150" s="85">
        <v>2.5137001679690454</v>
      </c>
      <c r="K150" s="69"/>
    </row>
    <row r="151" spans="2:14" ht="20.25" customHeight="1" x14ac:dyDescent="0.25">
      <c r="B151" s="34" t="s">
        <v>122</v>
      </c>
      <c r="C151" s="61">
        <v>7</v>
      </c>
      <c r="D151" s="82">
        <v>2.2317517477369486E-2</v>
      </c>
      <c r="E151" s="82">
        <v>0.34549040620900029</v>
      </c>
      <c r="F151" s="82">
        <v>0.22187250897137245</v>
      </c>
      <c r="G151" s="83">
        <v>10.307833333333333</v>
      </c>
      <c r="H151" s="84">
        <v>8.2728503465390263E-2</v>
      </c>
      <c r="I151" s="84">
        <v>7.7124314520960597</v>
      </c>
      <c r="J151" s="85">
        <v>2.3835726979441287</v>
      </c>
      <c r="K151" s="69"/>
    </row>
    <row r="152" spans="2:14" ht="20.25" customHeight="1" x14ac:dyDescent="0.25">
      <c r="B152" s="34" t="s">
        <v>122</v>
      </c>
      <c r="C152" s="61">
        <v>8</v>
      </c>
      <c r="D152" s="82">
        <v>2.3796181127422929E-2</v>
      </c>
      <c r="E152" s="82">
        <v>0.37320624756643273</v>
      </c>
      <c r="F152" s="82">
        <v>0.20330885644115115</v>
      </c>
      <c r="G152" s="83">
        <v>12.156333333333331</v>
      </c>
      <c r="H152" s="84">
        <v>0.14087542808520709</v>
      </c>
      <c r="I152" s="84">
        <v>9.0992719685945129</v>
      </c>
      <c r="J152" s="85">
        <v>2.1941297469610475</v>
      </c>
      <c r="K152" s="69"/>
    </row>
    <row r="153" spans="2:14" ht="20.25" customHeight="1" x14ac:dyDescent="0.25">
      <c r="B153" s="34" t="s">
        <v>122</v>
      </c>
      <c r="C153" s="61">
        <v>9</v>
      </c>
      <c r="D153" s="82">
        <v>1.4766775124550338E-2</v>
      </c>
      <c r="E153" s="82">
        <v>0.41443526038883638</v>
      </c>
      <c r="F153" s="82">
        <v>0.23288332758657612</v>
      </c>
      <c r="G153" s="83">
        <v>13.6936</v>
      </c>
      <c r="H153" s="84">
        <v>0.27156143480027201</v>
      </c>
      <c r="I153" s="84">
        <v>19.661047879539694</v>
      </c>
      <c r="J153" s="85">
        <v>2.1502036185884337</v>
      </c>
      <c r="K153" s="69"/>
    </row>
    <row r="154" spans="2:14" ht="20.25" customHeight="1" x14ac:dyDescent="0.25">
      <c r="B154" s="34" t="s">
        <v>122</v>
      </c>
      <c r="C154" s="61">
        <v>10</v>
      </c>
      <c r="D154" s="82">
        <v>1.416704269105397E-2</v>
      </c>
      <c r="E154" s="82">
        <v>0.42574911861651232</v>
      </c>
      <c r="F154" s="82">
        <v>0.26567704916262824</v>
      </c>
      <c r="G154" s="83">
        <v>12.3088</v>
      </c>
      <c r="H154" s="84">
        <v>0.92894073133786104</v>
      </c>
      <c r="I154" s="84">
        <v>22.385718906881436</v>
      </c>
      <c r="J154" s="85">
        <v>2.2944724246990305</v>
      </c>
      <c r="K154" s="69"/>
    </row>
    <row r="155" spans="2:14" ht="20.25" customHeight="1" x14ac:dyDescent="0.25">
      <c r="B155" s="34" t="s">
        <v>122</v>
      </c>
      <c r="C155" s="61">
        <v>11</v>
      </c>
      <c r="D155" s="82">
        <v>1.2852056003240834E-2</v>
      </c>
      <c r="E155" s="82">
        <v>0.43293716143821798</v>
      </c>
      <c r="F155" s="82">
        <v>0.26150739508014431</v>
      </c>
      <c r="G155" s="83">
        <v>11.198166666666665</v>
      </c>
      <c r="H155" s="84">
        <v>1.4808612555350111</v>
      </c>
      <c r="I155" s="84">
        <v>19.562076901559561</v>
      </c>
      <c r="J155" s="85">
        <v>2.3216733916109238</v>
      </c>
      <c r="K155" s="69" t="s">
        <v>67</v>
      </c>
    </row>
    <row r="156" spans="2:14" ht="20.25" customHeight="1" x14ac:dyDescent="0.25">
      <c r="B156" s="34" t="s">
        <v>218</v>
      </c>
      <c r="C156" s="61">
        <v>1</v>
      </c>
      <c r="D156" s="82">
        <v>0</v>
      </c>
      <c r="E156" s="82">
        <v>0</v>
      </c>
      <c r="F156" s="82">
        <v>0</v>
      </c>
      <c r="G156" s="83">
        <v>0</v>
      </c>
      <c r="H156" s="84">
        <v>0</v>
      </c>
      <c r="I156" s="84">
        <v>0</v>
      </c>
      <c r="J156" s="85">
        <v>0</v>
      </c>
      <c r="K156" s="69"/>
    </row>
    <row r="157" spans="2:14" ht="20.25" customHeight="1" x14ac:dyDescent="0.25">
      <c r="B157" s="34" t="s">
        <v>218</v>
      </c>
      <c r="C157" s="61">
        <v>2</v>
      </c>
      <c r="D157" s="82">
        <v>0</v>
      </c>
      <c r="E157" s="82">
        <v>0</v>
      </c>
      <c r="F157" s="82">
        <v>0</v>
      </c>
      <c r="G157" s="83">
        <v>0</v>
      </c>
      <c r="H157" s="84">
        <v>0</v>
      </c>
      <c r="I157" s="84">
        <v>0</v>
      </c>
      <c r="J157" s="85">
        <v>0</v>
      </c>
      <c r="K157" s="69"/>
    </row>
    <row r="158" spans="2:14" ht="20.25" customHeight="1" x14ac:dyDescent="0.25">
      <c r="B158" s="34" t="s">
        <v>218</v>
      </c>
      <c r="C158" s="61">
        <v>3</v>
      </c>
      <c r="D158" s="82">
        <v>0</v>
      </c>
      <c r="E158" s="82">
        <v>0</v>
      </c>
      <c r="F158" s="82">
        <v>0</v>
      </c>
      <c r="G158" s="83">
        <v>0</v>
      </c>
      <c r="H158" s="84">
        <v>0</v>
      </c>
      <c r="I158" s="84">
        <v>0</v>
      </c>
      <c r="J158" s="85">
        <v>0</v>
      </c>
      <c r="K158" s="69"/>
    </row>
    <row r="159" spans="2:14" ht="20.25" customHeight="1" x14ac:dyDescent="0.25">
      <c r="B159" s="34" t="s">
        <v>218</v>
      </c>
      <c r="C159" s="61">
        <v>4</v>
      </c>
      <c r="D159" s="82">
        <v>0</v>
      </c>
      <c r="E159" s="82">
        <v>0</v>
      </c>
      <c r="F159" s="82">
        <v>0</v>
      </c>
      <c r="G159" s="83">
        <v>0</v>
      </c>
      <c r="H159" s="84">
        <v>0</v>
      </c>
      <c r="I159" s="84">
        <v>0</v>
      </c>
      <c r="J159" s="85">
        <v>0</v>
      </c>
      <c r="K159" s="69"/>
    </row>
    <row r="160" spans="2:14" ht="20.25" customHeight="1" x14ac:dyDescent="0.25">
      <c r="B160" s="34" t="s">
        <v>218</v>
      </c>
      <c r="C160" s="61">
        <v>5</v>
      </c>
      <c r="D160" s="82">
        <v>0</v>
      </c>
      <c r="E160" s="82">
        <v>0</v>
      </c>
      <c r="F160" s="82">
        <v>0</v>
      </c>
      <c r="G160" s="83">
        <v>0</v>
      </c>
      <c r="H160" s="84">
        <v>0</v>
      </c>
      <c r="I160" s="84">
        <v>0</v>
      </c>
      <c r="J160" s="85">
        <v>0</v>
      </c>
      <c r="K160" s="69"/>
    </row>
    <row r="161" spans="2:11" ht="20.25" customHeight="1" x14ac:dyDescent="0.25">
      <c r="B161" s="34" t="s">
        <v>218</v>
      </c>
      <c r="C161" s="61">
        <v>6</v>
      </c>
      <c r="D161" s="82">
        <v>0</v>
      </c>
      <c r="E161" s="82">
        <v>0</v>
      </c>
      <c r="F161" s="82">
        <v>0</v>
      </c>
      <c r="G161" s="83">
        <v>0</v>
      </c>
      <c r="H161" s="84">
        <v>0</v>
      </c>
      <c r="I161" s="84">
        <v>0</v>
      </c>
      <c r="J161" s="85">
        <v>0</v>
      </c>
      <c r="K161" s="69"/>
    </row>
    <row r="162" spans="2:11" ht="20.25" customHeight="1" x14ac:dyDescent="0.25">
      <c r="B162" s="34" t="s">
        <v>218</v>
      </c>
      <c r="C162" s="61">
        <v>7</v>
      </c>
      <c r="D162" s="82">
        <v>0</v>
      </c>
      <c r="E162" s="82">
        <v>0</v>
      </c>
      <c r="F162" s="82">
        <v>0</v>
      </c>
      <c r="G162" s="83">
        <v>0</v>
      </c>
      <c r="H162" s="84">
        <v>0</v>
      </c>
      <c r="I162" s="84">
        <v>0</v>
      </c>
      <c r="J162" s="85">
        <v>0</v>
      </c>
      <c r="K162" s="69"/>
    </row>
    <row r="163" spans="2:11" ht="20.25" customHeight="1" x14ac:dyDescent="0.25">
      <c r="B163" s="34" t="s">
        <v>218</v>
      </c>
      <c r="C163" s="61">
        <v>8</v>
      </c>
      <c r="D163" s="82">
        <v>6.4295386252378461E-2</v>
      </c>
      <c r="E163" s="82">
        <v>0.36748354249408199</v>
      </c>
      <c r="F163" s="82">
        <v>0.21157671797470548</v>
      </c>
      <c r="G163" s="83">
        <v>11.596</v>
      </c>
      <c r="H163" s="84">
        <v>0.52380643770436797</v>
      </c>
      <c r="I163" s="84">
        <v>6.0597215342270019</v>
      </c>
      <c r="J163" s="85">
        <v>2.0288284980566931</v>
      </c>
      <c r="K163" s="69"/>
    </row>
    <row r="164" spans="2:11" ht="20.25" customHeight="1" x14ac:dyDescent="0.25">
      <c r="B164" s="34" t="s">
        <v>218</v>
      </c>
      <c r="C164" s="61">
        <v>9</v>
      </c>
      <c r="D164" s="82">
        <v>6.3339794202302208E-2</v>
      </c>
      <c r="E164" s="82">
        <v>0.37752994889718028</v>
      </c>
      <c r="F164" s="82">
        <v>0.22543729751985084</v>
      </c>
      <c r="G164" s="83">
        <v>11.52</v>
      </c>
      <c r="H164" s="84">
        <v>0.57265047063103636</v>
      </c>
      <c r="I164" s="84">
        <v>9.5714435805473208</v>
      </c>
      <c r="J164" s="85">
        <v>2.0672099693374553</v>
      </c>
      <c r="K164" s="69"/>
    </row>
    <row r="165" spans="2:11" ht="20.25" customHeight="1" x14ac:dyDescent="0.25">
      <c r="B165" s="34" t="s">
        <v>218</v>
      </c>
      <c r="C165" s="61">
        <v>10</v>
      </c>
      <c r="D165" s="82">
        <v>4.7696655606005854E-2</v>
      </c>
      <c r="E165" s="82">
        <v>0.35648589197827363</v>
      </c>
      <c r="F165" s="82">
        <v>0.24282945325421401</v>
      </c>
      <c r="G165" s="83">
        <v>9.3015000000000008</v>
      </c>
      <c r="H165" s="84">
        <v>0.40589962934260598</v>
      </c>
      <c r="I165" s="84">
        <v>6.8394087544229105</v>
      </c>
      <c r="J165" s="85">
        <v>2.3441575139019024</v>
      </c>
      <c r="K165" s="69"/>
    </row>
    <row r="166" spans="2:11" ht="20.25" customHeight="1" x14ac:dyDescent="0.25">
      <c r="B166" s="34" t="s">
        <v>218</v>
      </c>
      <c r="C166" s="61">
        <v>11</v>
      </c>
      <c r="D166" s="82">
        <v>2.8767776945909106E-2</v>
      </c>
      <c r="E166" s="82">
        <v>0.35596630511041205</v>
      </c>
      <c r="F166" s="82">
        <v>0.22436358832783168</v>
      </c>
      <c r="G166" s="83">
        <v>8.7530000000000001</v>
      </c>
      <c r="H166" s="84">
        <v>9.2635668178295494E-2</v>
      </c>
      <c r="I166" s="84">
        <v>3.8721709298527514</v>
      </c>
      <c r="J166" s="85">
        <v>2.2498405621549162</v>
      </c>
      <c r="K166" s="69" t="s">
        <v>67</v>
      </c>
    </row>
    <row r="167" spans="2:11" ht="20.25" customHeight="1" x14ac:dyDescent="0.25">
      <c r="B167" s="80" t="s">
        <v>129</v>
      </c>
      <c r="C167" s="79"/>
      <c r="D167" s="80"/>
      <c r="E167" s="80"/>
      <c r="F167" s="80"/>
      <c r="G167" s="80"/>
      <c r="H167" s="80"/>
      <c r="I167" s="80"/>
      <c r="J167" s="80"/>
      <c r="K167" s="79"/>
    </row>
    <row r="168" spans="2:11" ht="20.25" customHeight="1" x14ac:dyDescent="0.25">
      <c r="B168" s="224" t="str">
        <f>M69</f>
        <v>585</v>
      </c>
      <c r="C168" s="50"/>
      <c r="D168" s="62">
        <f t="shared" ref="D168:J173" si="1">IFERROR((SUMIFS(D$79:D$166,$B$79:$B$166,$B168,$C$79:$C$166,MAX($C$79:$C$166))/SUMIFS(D$79:D$166,$B$79:$B$166,$B168,$C$79:$C$166,MAX($C$79:$C$166)-1))-1, "-")</f>
        <v>-8.7500658648048346E-2</v>
      </c>
      <c r="E168" s="62">
        <f t="shared" si="1"/>
        <v>2.1700719489271991E-2</v>
      </c>
      <c r="F168" s="62">
        <f t="shared" si="1"/>
        <v>1.0823544442987165E-2</v>
      </c>
      <c r="G168" s="62">
        <f t="shared" si="1"/>
        <v>-2.0350945037946544E-2</v>
      </c>
      <c r="H168" s="62">
        <f t="shared" si="1"/>
        <v>1.1416213978481902</v>
      </c>
      <c r="I168" s="62">
        <f t="shared" si="1"/>
        <v>-5.0810567007004703E-2</v>
      </c>
      <c r="J168" s="62">
        <f t="shared" si="1"/>
        <v>1.0470246450347442E-2</v>
      </c>
      <c r="K168" s="51"/>
    </row>
    <row r="169" spans="2:11" ht="20.25" customHeight="1" x14ac:dyDescent="0.25">
      <c r="B169" s="224" t="str">
        <f>N69</f>
        <v>순환52</v>
      </c>
      <c r="C169" s="50"/>
      <c r="D169" s="62">
        <f t="shared" si="1"/>
        <v>7.6027219395848222E-2</v>
      </c>
      <c r="E169" s="62">
        <f t="shared" si="1"/>
        <v>-1.0587791395623158E-3</v>
      </c>
      <c r="F169" s="62">
        <f t="shared" si="1"/>
        <v>4.7894362511657018E-2</v>
      </c>
      <c r="G169" s="62">
        <f t="shared" si="1"/>
        <v>0.10066075987385492</v>
      </c>
      <c r="H169" s="62">
        <f t="shared" si="1"/>
        <v>2.9507696446640419</v>
      </c>
      <c r="I169" s="62">
        <f t="shared" si="1"/>
        <v>5.9079025565279997E-2</v>
      </c>
      <c r="J169" s="62">
        <f t="shared" si="1"/>
        <v>-1.3964545261597294E-2</v>
      </c>
      <c r="K169" s="51"/>
    </row>
    <row r="170" spans="2:11" ht="20.25" customHeight="1" x14ac:dyDescent="0.25">
      <c r="B170" s="224" t="str">
        <f>O69</f>
        <v>522</v>
      </c>
      <c r="C170" s="50"/>
      <c r="D170" s="62">
        <f t="shared" si="1"/>
        <v>2.5678218634917593E-2</v>
      </c>
      <c r="E170" s="62">
        <f t="shared" si="1"/>
        <v>2.928925429087581E-2</v>
      </c>
      <c r="F170" s="62">
        <f t="shared" si="1"/>
        <v>6.2898818546370583E-2</v>
      </c>
      <c r="G170" s="62">
        <f t="shared" si="1"/>
        <v>-9.2450136060524435E-2</v>
      </c>
      <c r="H170" s="62">
        <f t="shared" si="1"/>
        <v>2.6396287928299946</v>
      </c>
      <c r="I170" s="62">
        <f t="shared" si="1"/>
        <v>-0.20992924192328632</v>
      </c>
      <c r="J170" s="62">
        <f t="shared" si="1"/>
        <v>2.705822899140653E-2</v>
      </c>
      <c r="K170" s="51"/>
    </row>
    <row r="171" spans="2:11" ht="20.25" customHeight="1" x14ac:dyDescent="0.25">
      <c r="B171" s="224" t="str">
        <f>P69</f>
        <v>565</v>
      </c>
      <c r="C171" s="50"/>
      <c r="D171" s="62">
        <f t="shared" si="1"/>
        <v>-0.21985484295942137</v>
      </c>
      <c r="E171" s="62">
        <f t="shared" si="1"/>
        <v>6.0621402368484123E-2</v>
      </c>
      <c r="F171" s="62">
        <f t="shared" si="1"/>
        <v>1.9249144405764751E-2</v>
      </c>
      <c r="G171" s="62">
        <f t="shared" si="1"/>
        <v>-6.513960167616184E-2</v>
      </c>
      <c r="H171" s="62">
        <f t="shared" si="1"/>
        <v>0.45538536232361637</v>
      </c>
      <c r="I171" s="62">
        <f t="shared" si="1"/>
        <v>-1.4663886965617823E-2</v>
      </c>
      <c r="J171" s="62">
        <f t="shared" si="1"/>
        <v>-4.2277756875648276E-3</v>
      </c>
      <c r="K171" s="51"/>
    </row>
    <row r="172" spans="2:11" ht="20.25" customHeight="1" x14ac:dyDescent="0.25">
      <c r="B172" s="38" t="str">
        <f>Q69</f>
        <v>592</v>
      </c>
      <c r="C172" s="50"/>
      <c r="D172" s="62">
        <f>IFERROR((SUMIFS(D$79:D$166,$B$79:$B$166,$B172,$C$79:$C$166,MAX($C$79:$C$166))/SUMIFS(D$79:D$166,$B$79:$B$166,$B172,$C$79:$C$166,MAX($C$79:$C$166)-1))-1, "-")</f>
        <v>-0.21984791936404713</v>
      </c>
      <c r="E172" s="62">
        <f t="shared" si="1"/>
        <v>9.3654649830702263E-2</v>
      </c>
      <c r="F172" s="62">
        <f t="shared" si="1"/>
        <v>9.4257103016179844E-3</v>
      </c>
      <c r="G172" s="62">
        <f t="shared" si="1"/>
        <v>-2.2777144567632468E-2</v>
      </c>
      <c r="H172" s="62">
        <f t="shared" si="1"/>
        <v>0.37637207286113727</v>
      </c>
      <c r="I172" s="62">
        <f t="shared" si="1"/>
        <v>0.24675542944372775</v>
      </c>
      <c r="J172" s="62">
        <f t="shared" si="1"/>
        <v>-1.1182746736670968E-4</v>
      </c>
      <c r="K172" s="51"/>
    </row>
    <row r="173" spans="2:11" ht="20.25" customHeight="1" x14ac:dyDescent="0.25">
      <c r="B173" s="224" t="str">
        <f>R69</f>
        <v>594</v>
      </c>
      <c r="C173" s="50"/>
      <c r="D173" s="62">
        <f t="shared" si="1"/>
        <v>-8.2151835980497356E-2</v>
      </c>
      <c r="E173" s="62">
        <f t="shared" si="1"/>
        <v>6.2817745117285329E-2</v>
      </c>
      <c r="F173" s="62">
        <f t="shared" si="1"/>
        <v>1.0319075854416715E-2</v>
      </c>
      <c r="G173" s="62">
        <f t="shared" si="1"/>
        <v>4.087828679859018E-2</v>
      </c>
      <c r="H173" s="62">
        <f t="shared" si="1"/>
        <v>0.98783628968796267</v>
      </c>
      <c r="I173" s="62">
        <f t="shared" si="1"/>
        <v>0.16751122040157229</v>
      </c>
      <c r="J173" s="62">
        <f t="shared" si="1"/>
        <v>-2.542860280121706E-2</v>
      </c>
      <c r="K173" s="51"/>
    </row>
    <row r="174" spans="2:11" ht="20.25" customHeight="1" x14ac:dyDescent="0.25">
      <c r="B174" s="224" t="str">
        <f>S69</f>
        <v>591</v>
      </c>
      <c r="C174" s="50"/>
      <c r="D174" s="62">
        <f t="shared" ref="D174:J175" si="2">IFERROR((SUMIFS(D$79:D$166,$B$79:$B$166,$B174,$C$79:$C$166,MAX($C$79:$C$166))/SUMIFS(D$79:D$166,$B$79:$B$166,$B174,$C$79:$C$166,MAX($C$79:$C$166)-1))-1, "-")</f>
        <v>-9.282012601285583E-2</v>
      </c>
      <c r="E174" s="62">
        <f t="shared" si="2"/>
        <v>1.688328291803276E-2</v>
      </c>
      <c r="F174" s="62">
        <f t="shared" si="2"/>
        <v>-1.5694445928340461E-2</v>
      </c>
      <c r="G174" s="62">
        <f t="shared" si="2"/>
        <v>-9.0230837557953247E-2</v>
      </c>
      <c r="H174" s="62">
        <f t="shared" si="2"/>
        <v>0.59413965345482667</v>
      </c>
      <c r="I174" s="62">
        <f t="shared" si="2"/>
        <v>-0.12613586443515468</v>
      </c>
      <c r="J174" s="62">
        <f t="shared" si="2"/>
        <v>1.1854998394875693E-2</v>
      </c>
      <c r="K174" s="51"/>
    </row>
    <row r="175" spans="2:11" ht="20.25" customHeight="1" x14ac:dyDescent="0.25">
      <c r="B175" s="224" t="str">
        <f>T69</f>
        <v>596</v>
      </c>
      <c r="C175" s="50"/>
      <c r="D175" s="62">
        <f t="shared" si="2"/>
        <v>-0.39685966279181362</v>
      </c>
      <c r="E175" s="62">
        <f t="shared" si="2"/>
        <v>-1.4575243496403045E-3</v>
      </c>
      <c r="F175" s="62">
        <f t="shared" si="2"/>
        <v>-7.6044584703037321E-2</v>
      </c>
      <c r="G175" s="62">
        <f t="shared" si="2"/>
        <v>-5.896898349728541E-2</v>
      </c>
      <c r="H175" s="62">
        <f t="shared" si="2"/>
        <v>-0.77177690866993898</v>
      </c>
      <c r="I175" s="62">
        <f t="shared" si="2"/>
        <v>-0.43384420073610974</v>
      </c>
      <c r="J175" s="62">
        <f t="shared" si="2"/>
        <v>-4.0234903664811084E-2</v>
      </c>
      <c r="K175" s="51"/>
    </row>
    <row r="176" spans="2:11" ht="20.25" hidden="1" customHeight="1" x14ac:dyDescent="0.25">
      <c r="B176" s="38" t="e">
        <f>#REF!</f>
        <v>#REF!</v>
      </c>
      <c r="C176" s="50"/>
      <c r="D176" s="62" t="str">
        <f t="shared" ref="D176:J177" si="3">IFERROR((SUMIFS(D$79:D$166,$B$79:$B$166,$B176,$C$79:$C$166,MAX($C$79:$C$166))/SUMIFS(D$79:D$166,$B$79:$B$166,$B176,$C$79:$C$166,MAX($C$79:$C$166)-1))-1, "-")</f>
        <v>-</v>
      </c>
      <c r="E176" s="62" t="str">
        <f t="shared" si="3"/>
        <v>-</v>
      </c>
      <c r="F176" s="62" t="str">
        <f t="shared" si="3"/>
        <v>-</v>
      </c>
      <c r="G176" s="62" t="str">
        <f t="shared" si="3"/>
        <v>-</v>
      </c>
      <c r="H176" s="62" t="str">
        <f t="shared" si="3"/>
        <v>-</v>
      </c>
      <c r="I176" s="62" t="str">
        <f t="shared" si="3"/>
        <v>-</v>
      </c>
      <c r="J176" s="81" t="str">
        <f t="shared" si="3"/>
        <v>-</v>
      </c>
      <c r="K176" s="51"/>
    </row>
    <row r="177" spans="2:11" ht="20.25" hidden="1" customHeight="1" x14ac:dyDescent="0.25">
      <c r="B177" s="38" t="e">
        <f>#REF!</f>
        <v>#REF!</v>
      </c>
      <c r="C177" s="50"/>
      <c r="D177" s="62" t="str">
        <f t="shared" si="3"/>
        <v>-</v>
      </c>
      <c r="E177" s="62" t="str">
        <f t="shared" si="3"/>
        <v>-</v>
      </c>
      <c r="F177" s="62" t="str">
        <f t="shared" si="3"/>
        <v>-</v>
      </c>
      <c r="G177" s="62" t="str">
        <f t="shared" si="3"/>
        <v>-</v>
      </c>
      <c r="H177" s="62" t="str">
        <f t="shared" si="3"/>
        <v>-</v>
      </c>
      <c r="I177" s="62" t="str">
        <f t="shared" si="3"/>
        <v>-</v>
      </c>
      <c r="J177" s="81" t="str">
        <f t="shared" si="3"/>
        <v>-</v>
      </c>
      <c r="K177" s="51"/>
    </row>
    <row r="178" spans="2:11" ht="20.25" customHeight="1" thickBot="1" x14ac:dyDescent="0.3"/>
    <row r="179" spans="2:11" ht="17.25" thickTop="1" x14ac:dyDescent="0.25">
      <c r="B179" s="25" t="s">
        <v>51</v>
      </c>
      <c r="C179" s="25"/>
      <c r="D179" s="25"/>
      <c r="E179" s="25"/>
      <c r="F179" s="163" t="s">
        <v>77</v>
      </c>
      <c r="G179" s="39"/>
      <c r="H179" s="25"/>
      <c r="I179" s="25"/>
    </row>
    <row r="180" spans="2:11" x14ac:dyDescent="0.25">
      <c r="B180" s="26" t="s">
        <v>33</v>
      </c>
      <c r="C180" s="26" t="s">
        <v>52</v>
      </c>
      <c r="D180" s="26"/>
      <c r="E180" s="26"/>
      <c r="F180" s="86" t="s">
        <v>78</v>
      </c>
      <c r="G180" s="40"/>
      <c r="H180" s="42" t="s">
        <v>81</v>
      </c>
      <c r="I180" s="42"/>
    </row>
    <row r="181" spans="2:11" x14ac:dyDescent="0.25">
      <c r="B181" s="26" t="s">
        <v>34</v>
      </c>
      <c r="C181" s="26" t="s">
        <v>53</v>
      </c>
      <c r="D181" s="26"/>
      <c r="E181" s="26"/>
      <c r="F181" s="86" t="s">
        <v>79</v>
      </c>
      <c r="G181" s="40"/>
      <c r="H181" s="42" t="s">
        <v>82</v>
      </c>
      <c r="I181" s="42"/>
    </row>
    <row r="182" spans="2:11" x14ac:dyDescent="0.25">
      <c r="B182" s="26" t="s">
        <v>4</v>
      </c>
      <c r="C182" s="26" t="s">
        <v>54</v>
      </c>
      <c r="D182" s="26"/>
      <c r="E182" s="26"/>
      <c r="F182" s="86" t="s">
        <v>80</v>
      </c>
      <c r="G182" s="40"/>
      <c r="H182" s="42" t="s">
        <v>83</v>
      </c>
      <c r="I182" s="42"/>
    </row>
    <row r="183" spans="2:11" x14ac:dyDescent="0.25">
      <c r="B183" s="26" t="s">
        <v>5</v>
      </c>
      <c r="C183" s="26" t="s">
        <v>55</v>
      </c>
      <c r="D183" s="26"/>
      <c r="E183" s="26"/>
      <c r="F183" s="86" t="s">
        <v>87</v>
      </c>
      <c r="G183" s="40"/>
      <c r="H183" s="42" t="s">
        <v>84</v>
      </c>
      <c r="I183" s="42"/>
    </row>
    <row r="184" spans="2:11" x14ac:dyDescent="0.25">
      <c r="B184" s="26" t="s">
        <v>56</v>
      </c>
      <c r="C184" s="26" t="s">
        <v>57</v>
      </c>
      <c r="D184" s="26"/>
      <c r="E184" s="26"/>
      <c r="F184" s="86" t="s">
        <v>88</v>
      </c>
      <c r="G184" s="40"/>
      <c r="H184" s="42" t="s">
        <v>85</v>
      </c>
      <c r="I184" s="42"/>
    </row>
    <row r="185" spans="2:11" ht="17.25" thickBot="1" x14ac:dyDescent="0.3">
      <c r="B185" s="27" t="s">
        <v>58</v>
      </c>
      <c r="C185" s="27" t="s">
        <v>59</v>
      </c>
      <c r="D185" s="27"/>
      <c r="E185" s="27"/>
      <c r="F185" s="87" t="s">
        <v>89</v>
      </c>
      <c r="G185" s="41"/>
      <c r="H185" s="43" t="s">
        <v>86</v>
      </c>
      <c r="I185" s="43"/>
    </row>
    <row r="186" spans="2:11" ht="17.25" thickTop="1" x14ac:dyDescent="0.25"/>
    <row r="187" spans="2:11" ht="6.75" customHeight="1" x14ac:dyDescent="0.25"/>
  </sheetData>
  <mergeCells count="3">
    <mergeCell ref="O9:P9"/>
    <mergeCell ref="C4:D4"/>
    <mergeCell ref="C5:D5"/>
  </mergeCells>
  <phoneticPr fontId="3" type="noConversion"/>
  <conditionalFormatting sqref="B79:K166">
    <cfRule type="expression" dxfId="85" priority="17">
      <formula>$B79&lt;&gt;$B80</formula>
    </cfRule>
  </conditionalFormatting>
  <conditionalFormatting sqref="C69:K69">
    <cfRule type="containsText" dxfId="83" priority="23" operator="containsText" text="F">
      <formula>NOT(ISERROR(SEARCH("F",C69)))</formula>
    </cfRule>
    <cfRule type="containsText" dxfId="82" priority="24" operator="containsText" text="D">
      <formula>NOT(ISERROR(SEARCH("D",C69)))</formula>
    </cfRule>
    <cfRule type="containsText" dxfId="81" priority="25" operator="containsText" text="S">
      <formula>NOT(ISERROR(SEARCH("S",C69)))</formula>
    </cfRule>
    <cfRule type="containsText" dxfId="80" priority="26" operator="containsText" text="A">
      <formula>NOT(ISERROR(SEARCH("A",C69)))</formula>
    </cfRule>
  </conditionalFormatting>
  <conditionalFormatting sqref="D56:K56 D58:K59 D60:D65 D66:K67 D76:K76 D167:K167 K168:K177">
    <cfRule type="containsText" dxfId="79" priority="81" operator="containsText" text="악화">
      <formula>NOT(ISERROR(SEARCH("악화",D56)))</formula>
    </cfRule>
  </conditionalFormatting>
  <conditionalFormatting sqref="D56:K56 D58:K59 D66:K67 D76:K76 D167:K167 K168:K177 D60:D65">
    <cfRule type="containsText" dxfId="78" priority="80" operator="containsText" text="개선">
      <formula>NOT(ISERROR(SEARCH("개선",D56)))</formula>
    </cfRule>
  </conditionalFormatting>
  <conditionalFormatting sqref="G4:G5">
    <cfRule type="containsText" dxfId="77" priority="31" operator="containsText" text="S">
      <formula>NOT(ISERROR(SEARCH("S",G4)))</formula>
    </cfRule>
    <cfRule type="containsText" dxfId="76" priority="32" operator="containsText" text="A">
      <formula>NOT(ISERROR(SEARCH("A",G4)))</formula>
    </cfRule>
  </conditionalFormatting>
  <conditionalFormatting sqref="G5">
    <cfRule type="containsText" dxfId="75" priority="27" operator="containsText" text="F">
      <formula>NOT(ISERROR(SEARCH("F",G5)))</formula>
    </cfRule>
    <cfRule type="containsText" dxfId="74" priority="28" operator="containsText" text="D">
      <formula>NOT(ISERROR(SEARCH("D",G5)))</formula>
    </cfRule>
  </conditionalFormatting>
  <conditionalFormatting sqref="J23 K25:K29 K31:K68 K70:K1048576">
    <cfRule type="containsText" dxfId="73" priority="33" operator="containsText" text="D">
      <formula>NOT(ISERROR(SEARCH("D",J23)))</formula>
    </cfRule>
    <cfRule type="containsText" dxfId="72" priority="34" operator="containsText" text="F">
      <formula>NOT(ISERROR(SEARCH("F",J23)))</formula>
    </cfRule>
    <cfRule type="containsText" dxfId="71" priority="35" operator="containsText" text="S">
      <formula>NOT(ISERROR(SEARCH("S",J23)))</formula>
    </cfRule>
    <cfRule type="containsText" dxfId="70" priority="36" operator="containsText" text="A">
      <formula>NOT(ISERROR(SEARCH("A",J23)))</formula>
    </cfRule>
  </conditionalFormatting>
  <conditionalFormatting sqref="K1:K22">
    <cfRule type="containsText" dxfId="69" priority="1" operator="containsText" text="D">
      <formula>NOT(ISERROR(SEARCH("D",K1)))</formula>
    </cfRule>
    <cfRule type="containsText" dxfId="68" priority="2" operator="containsText" text="F">
      <formula>NOT(ISERROR(SEARCH("F",K1)))</formula>
    </cfRule>
    <cfRule type="containsText" dxfId="67" priority="3" operator="containsText" text="S">
      <formula>NOT(ISERROR(SEARCH("S",K1)))</formula>
    </cfRule>
    <cfRule type="containsText" dxfId="66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9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38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86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D168:J175</xm:sqref>
        </x14:conditionalFormatting>
        <x14:conditionalFormatting xmlns:xm="http://schemas.microsoft.com/office/excel/2006/main">
          <x14:cfRule type="iconSet" priority="3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D176:J177</xm:sqref>
        </x14:conditionalFormatting>
        <x14:conditionalFormatting xmlns:xm="http://schemas.microsoft.com/office/excel/2006/main">
          <x14:cfRule type="iconSet" priority="40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41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>
    <row r="1" spans="1:1" x14ac:dyDescent="0.25">
      <c r="A1" t="s">
        <v>179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96" customWidth="1"/>
    <col min="6" max="6" width="10.28515625" style="4" customWidth="1"/>
    <col min="7" max="7" width="9.140625" style="4"/>
    <col min="8" max="8" width="9.7109375" style="4" customWidth="1"/>
    <col min="9" max="9" width="10" style="162" bestFit="1" customWidth="1"/>
    <col min="10" max="20" width="9.28515625" style="16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28"/>
      <c r="D1" s="23"/>
      <c r="E1" s="94"/>
      <c r="F1" s="99"/>
      <c r="G1" s="21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"/>
    </row>
    <row r="2" spans="1:66" ht="50.25" customHeight="1" x14ac:dyDescent="0.25">
      <c r="A2" s="10" t="s">
        <v>47</v>
      </c>
      <c r="B2" s="10"/>
      <c r="C2" s="10"/>
      <c r="D2" s="10"/>
      <c r="E2" s="95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0"/>
    </row>
    <row r="3" spans="1:66" s="17" customFormat="1" ht="21.75" customHeight="1" x14ac:dyDescent="0.25">
      <c r="A3" s="37" t="s">
        <v>157</v>
      </c>
      <c r="B3" s="37"/>
      <c r="C3" s="19"/>
      <c r="D3" s="19"/>
      <c r="E3" s="95"/>
      <c r="F3" s="4"/>
      <c r="G3" s="4"/>
      <c r="H3" s="4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29" t="s">
        <v>38</v>
      </c>
      <c r="B4" s="129" t="s">
        <v>145</v>
      </c>
      <c r="C4" s="129" t="s">
        <v>1</v>
      </c>
      <c r="D4" s="129" t="s">
        <v>10</v>
      </c>
      <c r="E4" s="130" t="s">
        <v>144</v>
      </c>
      <c r="F4" s="116" t="s">
        <v>45</v>
      </c>
      <c r="G4" s="140" t="s">
        <v>147</v>
      </c>
      <c r="H4" s="116" t="s">
        <v>63</v>
      </c>
      <c r="I4" s="116" t="s">
        <v>3</v>
      </c>
      <c r="J4" s="115" t="s">
        <v>11</v>
      </c>
      <c r="K4" s="115" t="s">
        <v>12</v>
      </c>
      <c r="L4" s="115" t="s">
        <v>13</v>
      </c>
      <c r="M4" s="115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41" t="s">
        <v>43</v>
      </c>
      <c r="T4" s="141" t="s">
        <v>44</v>
      </c>
      <c r="U4" s="263" t="s">
        <v>37</v>
      </c>
      <c r="V4" s="264" t="s">
        <v>31</v>
      </c>
      <c r="W4" s="263" t="s">
        <v>0</v>
      </c>
      <c r="X4" s="264" t="s">
        <v>9</v>
      </c>
      <c r="Y4" s="263" t="s">
        <v>29</v>
      </c>
      <c r="Z4" s="263" t="s">
        <v>30</v>
      </c>
      <c r="AA4" s="263" t="s">
        <v>61</v>
      </c>
      <c r="AB4" s="263" t="s">
        <v>42</v>
      </c>
      <c r="AC4" s="265" t="s">
        <v>3</v>
      </c>
      <c r="AD4" s="263" t="s">
        <v>19</v>
      </c>
      <c r="AE4" s="266" t="s">
        <v>8</v>
      </c>
      <c r="AF4" s="263" t="s">
        <v>16</v>
      </c>
      <c r="AG4" s="263" t="s">
        <v>15</v>
      </c>
      <c r="AH4" s="263" t="s">
        <v>2</v>
      </c>
      <c r="AI4" s="263" t="s">
        <v>20</v>
      </c>
      <c r="AJ4" s="263" t="s">
        <v>21</v>
      </c>
      <c r="AK4" s="263" t="s">
        <v>22</v>
      </c>
      <c r="AL4" s="263" t="s">
        <v>23</v>
      </c>
      <c r="AM4" s="263" t="s">
        <v>24</v>
      </c>
      <c r="AN4" s="263" t="s">
        <v>17</v>
      </c>
      <c r="AO4" s="263" t="s">
        <v>25</v>
      </c>
      <c r="AP4" s="263" t="s">
        <v>39</v>
      </c>
      <c r="AQ4" s="263" t="s">
        <v>27</v>
      </c>
      <c r="AR4" s="263" t="s">
        <v>40</v>
      </c>
      <c r="AS4" s="263" t="s">
        <v>41</v>
      </c>
      <c r="AT4" s="267" t="s">
        <v>6</v>
      </c>
      <c r="AU4" s="263" t="s">
        <v>7</v>
      </c>
      <c r="AV4" s="263" t="s">
        <v>28</v>
      </c>
      <c r="AW4" s="263" t="s">
        <v>18</v>
      </c>
      <c r="AX4" s="263" t="s">
        <v>60</v>
      </c>
      <c r="AY4" s="268" t="s">
        <v>90</v>
      </c>
      <c r="AZ4" s="254" t="s">
        <v>65</v>
      </c>
      <c r="BA4" s="255" t="s">
        <v>128</v>
      </c>
      <c r="BB4" s="254" t="s">
        <v>136</v>
      </c>
      <c r="BC4" s="254" t="s">
        <v>137</v>
      </c>
      <c r="BD4" s="256" t="s">
        <v>114</v>
      </c>
      <c r="BE4" s="269" t="s">
        <v>138</v>
      </c>
      <c r="BF4" s="269" t="s">
        <v>139</v>
      </c>
      <c r="BG4" s="269" t="s">
        <v>90</v>
      </c>
      <c r="BH4" s="269" t="s">
        <v>138</v>
      </c>
      <c r="BI4" s="269" t="s">
        <v>139</v>
      </c>
      <c r="BJ4" s="269" t="s">
        <v>90</v>
      </c>
      <c r="BK4" s="257"/>
      <c r="BL4" s="258" t="s">
        <v>140</v>
      </c>
      <c r="BM4" s="269" t="s">
        <v>141</v>
      </c>
      <c r="BN4" s="269" t="s">
        <v>142</v>
      </c>
    </row>
    <row r="5" spans="1:66" x14ac:dyDescent="0.25">
      <c r="A5" s="134" t="str">
        <f>W5</f>
        <v>은혜교통</v>
      </c>
      <c r="B5" s="134" t="str">
        <f>X5</f>
        <v>522</v>
      </c>
      <c r="C5" s="135" t="str">
        <f>Y5</f>
        <v>71바5702</v>
      </c>
      <c r="D5" s="123" t="str">
        <f>Z5</f>
        <v>중형</v>
      </c>
      <c r="E5" s="119" t="str">
        <f>AZ5</f>
        <v>F</v>
      </c>
      <c r="F5" s="142">
        <f>G5/H5</f>
        <v>0.79333333333333333</v>
      </c>
      <c r="G5" s="143">
        <f>AE5</f>
        <v>1.9039999999999999</v>
      </c>
      <c r="H5" s="144">
        <f>AF5</f>
        <v>2.4</v>
      </c>
      <c r="I5" s="145">
        <f>AC5</f>
        <v>1596.9739999999999</v>
      </c>
      <c r="J5" s="146">
        <f>AI5/AH5</f>
        <v>2.668128275064436E-2</v>
      </c>
      <c r="K5" s="146">
        <f>AJ5/AH5</f>
        <v>0.45674582205551328</v>
      </c>
      <c r="L5" s="146">
        <f>AK5/AC5</f>
        <v>0.27051160507309452</v>
      </c>
      <c r="M5" s="147">
        <f>AG5</f>
        <v>13.917999999999999</v>
      </c>
      <c r="N5" s="148">
        <f>IF(AW5=0,AT5,"속도계이상")</f>
        <v>1.9410000000000001</v>
      </c>
      <c r="O5" s="148">
        <f>IF(AW5=0,AU5,"속도계이상")</f>
        <v>29.994</v>
      </c>
      <c r="P5" s="149">
        <f>AQ5/60</f>
        <v>0.87333333333333329</v>
      </c>
      <c r="Q5" s="150">
        <f>AN5</f>
        <v>89</v>
      </c>
      <c r="R5" s="151">
        <f>AC5/(AH5-AI5-AJ5)</f>
        <v>24.585738570766953</v>
      </c>
      <c r="S5" s="136">
        <f>IF(AW5=0,AL5,"속도계이상")</f>
        <v>31</v>
      </c>
      <c r="T5" s="136">
        <f>IF(AW5=0,AM5,"속도계이상")</f>
        <v>479</v>
      </c>
      <c r="U5" s="270" t="s">
        <v>314</v>
      </c>
      <c r="V5" s="271" t="s">
        <v>119</v>
      </c>
      <c r="W5" s="270" t="s">
        <v>313</v>
      </c>
      <c r="X5" s="271" t="s">
        <v>119</v>
      </c>
      <c r="Y5" s="270" t="s">
        <v>316</v>
      </c>
      <c r="Z5" s="270" t="s">
        <v>176</v>
      </c>
      <c r="AA5" s="270" t="s">
        <v>48</v>
      </c>
      <c r="AB5" s="270">
        <v>509</v>
      </c>
      <c r="AC5" s="272">
        <v>1596.9739999999999</v>
      </c>
      <c r="AD5" s="270">
        <v>838.72299999999996</v>
      </c>
      <c r="AE5" s="273">
        <v>1.9039999999999999</v>
      </c>
      <c r="AF5" s="270">
        <v>2.4</v>
      </c>
      <c r="AG5" s="270">
        <v>13.917999999999999</v>
      </c>
      <c r="AH5" s="270">
        <v>125.742755</v>
      </c>
      <c r="AI5" s="270">
        <v>3.354978</v>
      </c>
      <c r="AJ5" s="270">
        <v>57.432478000000003</v>
      </c>
      <c r="AK5" s="270">
        <v>432</v>
      </c>
      <c r="AL5" s="270">
        <v>31</v>
      </c>
      <c r="AM5" s="270">
        <v>479</v>
      </c>
      <c r="AN5" s="270">
        <v>89</v>
      </c>
      <c r="AO5" s="270">
        <v>12.700326</v>
      </c>
      <c r="AP5" s="270">
        <v>2056.6</v>
      </c>
      <c r="AQ5" s="270">
        <v>52.4</v>
      </c>
      <c r="AR5" s="270">
        <v>70</v>
      </c>
      <c r="AS5" s="270">
        <v>43904</v>
      </c>
      <c r="AT5" s="270">
        <v>1.9410000000000001</v>
      </c>
      <c r="AU5" s="270">
        <v>29.994</v>
      </c>
      <c r="AV5" s="270">
        <v>0</v>
      </c>
      <c r="AW5" s="270">
        <v>0</v>
      </c>
      <c r="AX5" s="270">
        <v>0.54</v>
      </c>
      <c r="AY5" s="274">
        <v>0.79333333333333333</v>
      </c>
      <c r="AZ5" s="259" t="s">
        <v>70</v>
      </c>
      <c r="BA5" s="260" t="s">
        <v>292</v>
      </c>
      <c r="BB5" s="259">
        <v>1</v>
      </c>
      <c r="BC5" s="259" t="s">
        <v>295</v>
      </c>
      <c r="BD5" s="261">
        <v>1</v>
      </c>
      <c r="BE5" s="275">
        <v>18016.725000000002</v>
      </c>
      <c r="BF5" s="276">
        <v>8.863841791446557E-2</v>
      </c>
      <c r="BG5" s="277">
        <v>7.0319811545476021E-2</v>
      </c>
      <c r="BH5" s="275">
        <v>169905.72700000007</v>
      </c>
      <c r="BI5" s="276">
        <v>9.3991769918385336E-3</v>
      </c>
      <c r="BJ5" s="278">
        <v>7.4566804135252369E-3</v>
      </c>
      <c r="BK5" s="257">
        <v>1</v>
      </c>
      <c r="BL5" s="262" t="s">
        <v>280</v>
      </c>
      <c r="BM5" s="270" t="s">
        <v>281</v>
      </c>
      <c r="BN5" s="279" t="s">
        <v>280</v>
      </c>
    </row>
    <row r="6" spans="1:66" x14ac:dyDescent="0.25">
      <c r="A6" s="131" t="str">
        <f t="shared" ref="A6:A7" si="0">W6</f>
        <v>은혜교통</v>
      </c>
      <c r="B6" s="131" t="str">
        <f t="shared" ref="B6:B40" si="1">X6</f>
        <v>522</v>
      </c>
      <c r="C6" s="132" t="str">
        <f t="shared" ref="C6:C7" si="2">Y6</f>
        <v>71바5706</v>
      </c>
      <c r="D6" s="106" t="str">
        <f t="shared" ref="D6:D7" si="3">Z6</f>
        <v>중형</v>
      </c>
      <c r="E6" s="102" t="str">
        <f>AZ6</f>
        <v>C</v>
      </c>
      <c r="F6" s="152">
        <f>G6/H6</f>
        <v>0.89863636363636357</v>
      </c>
      <c r="G6" s="153">
        <f>AE6</f>
        <v>1.9770000000000001</v>
      </c>
      <c r="H6" s="154">
        <f>AF6</f>
        <v>2.2000000000000002</v>
      </c>
      <c r="I6" s="155">
        <f t="shared" ref="I6:I7" si="4">AC6</f>
        <v>5318.9830000000002</v>
      </c>
      <c r="J6" s="156">
        <f t="shared" ref="J6:J7" si="5">AI6/AH6</f>
        <v>6.7614574686970953E-3</v>
      </c>
      <c r="K6" s="156">
        <f t="shared" ref="K6:K7" si="6">AJ6/AH6</f>
        <v>0.50307521138294775</v>
      </c>
      <c r="L6" s="156">
        <f t="shared" ref="L6:L7" si="7">AK6/AC6</f>
        <v>0.30043337231948286</v>
      </c>
      <c r="M6" s="157">
        <f t="shared" ref="M6:M7" si="8">AG6</f>
        <v>15.417999999999999</v>
      </c>
      <c r="N6" s="158">
        <f t="shared" ref="N6:N7" si="9">IF(AW6=0,AT6,"속도계이상")</f>
        <v>0.97799999999999998</v>
      </c>
      <c r="O6" s="158">
        <f t="shared" ref="O6:O7" si="10">IF(AW6=0,AU6,"속도계이상")</f>
        <v>14.757999999999999</v>
      </c>
      <c r="P6" s="159">
        <f t="shared" ref="P6:P7" si="11">AQ6/60</f>
        <v>7.2366666666666664</v>
      </c>
      <c r="Q6" s="160">
        <f t="shared" ref="Q6:Q7" si="12">AN6</f>
        <v>98</v>
      </c>
      <c r="R6" s="161">
        <f t="shared" ref="R6:R7" si="13">AC6/(AH6-AI6-AJ6)</f>
        <v>24.630713390999919</v>
      </c>
      <c r="S6" s="133">
        <f t="shared" ref="S6:S7" si="14">IF(AW6=0,AL6,"속도계이상")</f>
        <v>52</v>
      </c>
      <c r="T6" s="133">
        <f t="shared" ref="T6:T7" si="15">IF(AW6=0,AM6,"속도계이상")</f>
        <v>785</v>
      </c>
      <c r="U6" s="270" t="s">
        <v>314</v>
      </c>
      <c r="V6" s="271" t="s">
        <v>119</v>
      </c>
      <c r="W6" s="270" t="s">
        <v>313</v>
      </c>
      <c r="X6" s="271" t="s">
        <v>119</v>
      </c>
      <c r="Y6" s="270" t="s">
        <v>180</v>
      </c>
      <c r="Z6" s="270" t="s">
        <v>176</v>
      </c>
      <c r="AA6" s="270" t="s">
        <v>48</v>
      </c>
      <c r="AB6" s="270">
        <v>509</v>
      </c>
      <c r="AC6" s="272">
        <v>5318.9830000000002</v>
      </c>
      <c r="AD6" s="270">
        <v>2689.8719999999998</v>
      </c>
      <c r="AE6" s="273">
        <v>1.9770000000000001</v>
      </c>
      <c r="AF6" s="270">
        <v>2.2000000000000002</v>
      </c>
      <c r="AG6" s="270">
        <v>15.417999999999999</v>
      </c>
      <c r="AH6" s="270">
        <v>440.56581199999999</v>
      </c>
      <c r="AI6" s="270">
        <v>2.9788670000000002</v>
      </c>
      <c r="AJ6" s="270">
        <v>221.63773900000001</v>
      </c>
      <c r="AK6" s="270">
        <v>1598</v>
      </c>
      <c r="AL6" s="270">
        <v>52</v>
      </c>
      <c r="AM6" s="270">
        <v>785</v>
      </c>
      <c r="AN6" s="270">
        <v>98</v>
      </c>
      <c r="AO6" s="270">
        <v>12.073072</v>
      </c>
      <c r="AP6" s="270">
        <v>9053.1</v>
      </c>
      <c r="AQ6" s="270">
        <v>434.2</v>
      </c>
      <c r="AR6" s="270">
        <v>347</v>
      </c>
      <c r="AS6" s="270">
        <v>248569</v>
      </c>
      <c r="AT6" s="270">
        <v>0.97799999999999998</v>
      </c>
      <c r="AU6" s="270">
        <v>14.757999999999999</v>
      </c>
      <c r="AV6" s="270">
        <v>0</v>
      </c>
      <c r="AW6" s="270">
        <v>0</v>
      </c>
      <c r="AX6" s="270">
        <v>0.6</v>
      </c>
      <c r="AY6" s="274">
        <v>0.89863636363636357</v>
      </c>
      <c r="AZ6" s="259" t="s">
        <v>69</v>
      </c>
      <c r="BA6" s="260" t="s">
        <v>292</v>
      </c>
      <c r="BB6" s="259">
        <v>1</v>
      </c>
      <c r="BC6" s="259" t="s">
        <v>293</v>
      </c>
      <c r="BD6" s="261">
        <v>1</v>
      </c>
      <c r="BE6" s="275">
        <v>18016.725000000002</v>
      </c>
      <c r="BF6" s="276">
        <v>0.29522474256558834</v>
      </c>
      <c r="BG6" s="277">
        <v>0.26529968911462187</v>
      </c>
      <c r="BH6" s="275">
        <v>169905.72700000007</v>
      </c>
      <c r="BI6" s="276">
        <v>3.1305495664663487E-2</v>
      </c>
      <c r="BJ6" s="278">
        <v>2.8132256785927141E-2</v>
      </c>
      <c r="BK6" s="257">
        <v>1</v>
      </c>
      <c r="BL6" s="262" t="s">
        <v>69</v>
      </c>
      <c r="BM6" s="270">
        <v>0</v>
      </c>
      <c r="BN6" s="279" t="s">
        <v>296</v>
      </c>
    </row>
    <row r="7" spans="1:66" x14ac:dyDescent="0.25">
      <c r="A7" s="134" t="str">
        <f t="shared" si="0"/>
        <v>은혜교통</v>
      </c>
      <c r="B7" s="134" t="str">
        <f t="shared" si="1"/>
        <v>522</v>
      </c>
      <c r="C7" s="135" t="str">
        <f t="shared" si="2"/>
        <v>71바5713</v>
      </c>
      <c r="D7" s="123" t="str">
        <f t="shared" si="3"/>
        <v>중형</v>
      </c>
      <c r="E7" s="119" t="str">
        <f t="shared" ref="E7:E40" si="16">AZ7</f>
        <v>S</v>
      </c>
      <c r="F7" s="142">
        <f t="shared" ref="F7:F40" si="17">G7/H7</f>
        <v>1.0626086956521741</v>
      </c>
      <c r="G7" s="143">
        <f t="shared" ref="G7:G40" si="18">AE7</f>
        <v>2.444</v>
      </c>
      <c r="H7" s="144">
        <f t="shared" ref="H7:H40" si="19">AF7</f>
        <v>2.2999999999999998</v>
      </c>
      <c r="I7" s="145">
        <f t="shared" si="4"/>
        <v>5915.4409999999998</v>
      </c>
      <c r="J7" s="146">
        <f t="shared" si="5"/>
        <v>1.7751005726655632E-2</v>
      </c>
      <c r="K7" s="146">
        <f t="shared" si="6"/>
        <v>0.44266658814033288</v>
      </c>
      <c r="L7" s="146">
        <f t="shared" si="7"/>
        <v>0.2547569995204077</v>
      </c>
      <c r="M7" s="147">
        <f t="shared" si="8"/>
        <v>11.13</v>
      </c>
      <c r="N7" s="148">
        <f t="shared" si="9"/>
        <v>1.7000000000000001E-2</v>
      </c>
      <c r="O7" s="148">
        <f t="shared" si="10"/>
        <v>13.253</v>
      </c>
      <c r="P7" s="149">
        <f t="shared" si="11"/>
        <v>1.59</v>
      </c>
      <c r="Q7" s="150">
        <f t="shared" si="12"/>
        <v>94</v>
      </c>
      <c r="R7" s="151">
        <f t="shared" si="13"/>
        <v>24.615442142629014</v>
      </c>
      <c r="S7" s="136">
        <f t="shared" si="14"/>
        <v>1</v>
      </c>
      <c r="T7" s="136">
        <f t="shared" si="15"/>
        <v>784</v>
      </c>
      <c r="U7" s="270" t="s">
        <v>314</v>
      </c>
      <c r="V7" s="271" t="s">
        <v>119</v>
      </c>
      <c r="W7" s="270" t="s">
        <v>313</v>
      </c>
      <c r="X7" s="271" t="s">
        <v>119</v>
      </c>
      <c r="Y7" s="270" t="s">
        <v>182</v>
      </c>
      <c r="Z7" s="270" t="s">
        <v>176</v>
      </c>
      <c r="AA7" s="270" t="s">
        <v>48</v>
      </c>
      <c r="AB7" s="270">
        <v>509</v>
      </c>
      <c r="AC7" s="272">
        <v>5915.4409999999998</v>
      </c>
      <c r="AD7" s="270">
        <v>2420.0709999999999</v>
      </c>
      <c r="AE7" s="273">
        <v>2.444</v>
      </c>
      <c r="AF7" s="270">
        <v>2.2999999999999998</v>
      </c>
      <c r="AG7" s="270">
        <v>11.13</v>
      </c>
      <c r="AH7" s="270">
        <v>445.37076500000001</v>
      </c>
      <c r="AI7" s="270">
        <v>7.9057789999999999</v>
      </c>
      <c r="AJ7" s="270">
        <v>197.150757</v>
      </c>
      <c r="AK7" s="270">
        <v>1507</v>
      </c>
      <c r="AL7" s="270">
        <v>1</v>
      </c>
      <c r="AM7" s="270">
        <v>784</v>
      </c>
      <c r="AN7" s="270">
        <v>94</v>
      </c>
      <c r="AO7" s="270">
        <v>13.282059</v>
      </c>
      <c r="AP7" s="270">
        <v>8754.2000000000007</v>
      </c>
      <c r="AQ7" s="270">
        <v>95.4</v>
      </c>
      <c r="AR7" s="270">
        <v>251</v>
      </c>
      <c r="AS7" s="270">
        <v>138776</v>
      </c>
      <c r="AT7" s="270">
        <v>1.7000000000000001E-2</v>
      </c>
      <c r="AU7" s="270">
        <v>13.253</v>
      </c>
      <c r="AV7" s="270">
        <v>50744</v>
      </c>
      <c r="AW7" s="270">
        <v>0</v>
      </c>
      <c r="AX7" s="270">
        <v>0.6</v>
      </c>
      <c r="AY7" s="274">
        <v>1.0626086956521741</v>
      </c>
      <c r="AZ7" s="259" t="s">
        <v>71</v>
      </c>
      <c r="BA7" s="260" t="s">
        <v>292</v>
      </c>
      <c r="BB7" s="259">
        <v>1</v>
      </c>
      <c r="BC7" s="259" t="s">
        <v>297</v>
      </c>
      <c r="BD7" s="261">
        <v>16</v>
      </c>
      <c r="BE7" s="275">
        <v>18016.725000000002</v>
      </c>
      <c r="BF7" s="276">
        <v>0.32833053732018441</v>
      </c>
      <c r="BG7" s="277">
        <v>0.34888688400457862</v>
      </c>
      <c r="BH7" s="275">
        <v>169905.72700000007</v>
      </c>
      <c r="BI7" s="276">
        <v>3.4816018885578809E-2</v>
      </c>
      <c r="BJ7" s="278">
        <v>3.6995804415806355E-2</v>
      </c>
      <c r="BK7" s="257">
        <v>1</v>
      </c>
      <c r="BL7" s="262" t="s">
        <v>71</v>
      </c>
      <c r="BM7" s="270">
        <v>0</v>
      </c>
      <c r="BN7" s="279" t="s">
        <v>296</v>
      </c>
    </row>
    <row r="8" spans="1:66" x14ac:dyDescent="0.25">
      <c r="A8" s="131" t="str">
        <f t="shared" ref="A8:A40" si="20">W8</f>
        <v>은혜교통</v>
      </c>
      <c r="B8" s="131" t="str">
        <f t="shared" si="1"/>
        <v>522</v>
      </c>
      <c r="C8" s="132" t="str">
        <f t="shared" ref="C8:C40" si="21">Y8</f>
        <v>71바5715</v>
      </c>
      <c r="D8" s="106" t="str">
        <f t="shared" ref="D8:D40" si="22">Z8</f>
        <v>중형</v>
      </c>
      <c r="E8" s="102" t="str">
        <f t="shared" si="16"/>
        <v>D</v>
      </c>
      <c r="F8" s="152">
        <f t="shared" si="17"/>
        <v>0.82166666666666666</v>
      </c>
      <c r="G8" s="153">
        <f t="shared" si="18"/>
        <v>1.972</v>
      </c>
      <c r="H8" s="154">
        <f t="shared" si="19"/>
        <v>2.4</v>
      </c>
      <c r="I8" s="155">
        <f t="shared" ref="I8:I40" si="23">AC8</f>
        <v>5185.3270000000002</v>
      </c>
      <c r="J8" s="156">
        <f t="shared" ref="J8:J40" si="24">AI8/AH8</f>
        <v>1.5596090448935736E-2</v>
      </c>
      <c r="K8" s="156">
        <f t="shared" ref="K8:K40" si="25">AJ8/AH8</f>
        <v>0.4663563747131515</v>
      </c>
      <c r="L8" s="156">
        <f t="shared" ref="L8:L40" si="26">AK8/AC8</f>
        <v>0.22467242663770287</v>
      </c>
      <c r="M8" s="157">
        <f t="shared" ref="M8:M40" si="27">AG8</f>
        <v>8.093</v>
      </c>
      <c r="N8" s="158">
        <f t="shared" ref="N8:N40" si="28">IF(AW8=0,AT8,"속도계이상")</f>
        <v>3.9E-2</v>
      </c>
      <c r="O8" s="158">
        <f t="shared" ref="O8:O40" si="29">IF(AW8=0,AU8,"속도계이상")</f>
        <v>12.111000000000001</v>
      </c>
      <c r="P8" s="159">
        <f t="shared" ref="P8:P40" si="30">AQ8/60</f>
        <v>0.44666666666666666</v>
      </c>
      <c r="Q8" s="160">
        <f t="shared" ref="Q8:Q40" si="31">AN8</f>
        <v>83</v>
      </c>
      <c r="R8" s="161">
        <f t="shared" ref="R8:R40" si="32">AC8/(AH8-AI8-AJ8)</f>
        <v>24.799821624721588</v>
      </c>
      <c r="S8" s="133">
        <f t="shared" ref="S8:S40" si="33">IF(AW8=0,AL8,"속도계이상")</f>
        <v>2</v>
      </c>
      <c r="T8" s="133">
        <f t="shared" ref="T8:T40" si="34">IF(AW8=0,AM8,"속도계이상")</f>
        <v>628</v>
      </c>
      <c r="U8" s="270" t="s">
        <v>314</v>
      </c>
      <c r="V8" s="271" t="s">
        <v>119</v>
      </c>
      <c r="W8" s="270" t="s">
        <v>313</v>
      </c>
      <c r="X8" s="271" t="s">
        <v>119</v>
      </c>
      <c r="Y8" s="270" t="s">
        <v>183</v>
      </c>
      <c r="Z8" s="270" t="s">
        <v>176</v>
      </c>
      <c r="AA8" s="270" t="s">
        <v>181</v>
      </c>
      <c r="AB8" s="270">
        <v>509</v>
      </c>
      <c r="AC8" s="272">
        <v>5185.3270000000002</v>
      </c>
      <c r="AD8" s="270">
        <v>2629.9839999999999</v>
      </c>
      <c r="AE8" s="273">
        <v>1.972</v>
      </c>
      <c r="AF8" s="270">
        <v>2.4</v>
      </c>
      <c r="AG8" s="270">
        <v>8.093</v>
      </c>
      <c r="AH8" s="270">
        <v>403.60634099999999</v>
      </c>
      <c r="AI8" s="270">
        <v>6.2946809999999997</v>
      </c>
      <c r="AJ8" s="270">
        <v>188.22439</v>
      </c>
      <c r="AK8" s="270">
        <v>1165</v>
      </c>
      <c r="AL8" s="270">
        <v>2</v>
      </c>
      <c r="AM8" s="270">
        <v>628</v>
      </c>
      <c r="AN8" s="270">
        <v>83</v>
      </c>
      <c r="AO8" s="270">
        <v>12.847486</v>
      </c>
      <c r="AP8" s="270">
        <v>5142.8999999999996</v>
      </c>
      <c r="AQ8" s="270">
        <v>26.8</v>
      </c>
      <c r="AR8" s="270">
        <v>309</v>
      </c>
      <c r="AS8" s="270">
        <v>141912</v>
      </c>
      <c r="AT8" s="270">
        <v>3.9E-2</v>
      </c>
      <c r="AU8" s="270">
        <v>12.111000000000001</v>
      </c>
      <c r="AV8" s="270">
        <v>40906</v>
      </c>
      <c r="AW8" s="270">
        <v>0</v>
      </c>
      <c r="AX8" s="270">
        <v>0.4</v>
      </c>
      <c r="AY8" s="274">
        <v>0.82166666666666666</v>
      </c>
      <c r="AZ8" s="259" t="s">
        <v>67</v>
      </c>
      <c r="BA8" s="260" t="s">
        <v>292</v>
      </c>
      <c r="BB8" s="259">
        <v>1</v>
      </c>
      <c r="BC8" s="259" t="s">
        <v>317</v>
      </c>
      <c r="BD8" s="261">
        <v>8</v>
      </c>
      <c r="BE8" s="275">
        <v>18016.725000000002</v>
      </c>
      <c r="BF8" s="276">
        <v>0.28780630219976161</v>
      </c>
      <c r="BG8" s="277">
        <v>0.23648084497413746</v>
      </c>
      <c r="BH8" s="275">
        <v>169905.72700000007</v>
      </c>
      <c r="BI8" s="276">
        <v>3.0518847666623963E-2</v>
      </c>
      <c r="BJ8" s="278">
        <v>2.507631983274269E-2</v>
      </c>
      <c r="BK8" s="257">
        <v>1</v>
      </c>
      <c r="BL8" s="262" t="s">
        <v>69</v>
      </c>
      <c r="BM8" s="270">
        <v>-1</v>
      </c>
      <c r="BN8" s="279" t="s">
        <v>318</v>
      </c>
    </row>
    <row r="9" spans="1:66" x14ac:dyDescent="0.25">
      <c r="A9" s="134" t="str">
        <f t="shared" si="20"/>
        <v>은혜교통</v>
      </c>
      <c r="B9" s="134" t="str">
        <f t="shared" si="1"/>
        <v>565</v>
      </c>
      <c r="C9" s="135" t="str">
        <f t="shared" si="21"/>
        <v>71바5801</v>
      </c>
      <c r="D9" s="123" t="str">
        <f t="shared" si="22"/>
        <v>중형</v>
      </c>
      <c r="E9" s="119" t="str">
        <f t="shared" si="16"/>
        <v>B</v>
      </c>
      <c r="F9" s="142">
        <f t="shared" si="17"/>
        <v>0.94608695652173924</v>
      </c>
      <c r="G9" s="143">
        <f t="shared" si="18"/>
        <v>2.1760000000000002</v>
      </c>
      <c r="H9" s="144">
        <f t="shared" si="19"/>
        <v>2.2999999999999998</v>
      </c>
      <c r="I9" s="145">
        <f t="shared" si="23"/>
        <v>5157.4750000000004</v>
      </c>
      <c r="J9" s="146">
        <f t="shared" si="24"/>
        <v>1.1541899968042647E-2</v>
      </c>
      <c r="K9" s="146">
        <f t="shared" si="25"/>
        <v>0.44187630015206869</v>
      </c>
      <c r="L9" s="146">
        <f t="shared" si="26"/>
        <v>0.21444602252071021</v>
      </c>
      <c r="M9" s="147">
        <f t="shared" si="27"/>
        <v>4.8440000000000003</v>
      </c>
      <c r="N9" s="148">
        <f t="shared" si="28"/>
        <v>0.13600000000000001</v>
      </c>
      <c r="O9" s="148">
        <f t="shared" si="29"/>
        <v>5.2930000000000001</v>
      </c>
      <c r="P9" s="149">
        <f t="shared" si="30"/>
        <v>1.8333333333333333E-2</v>
      </c>
      <c r="Q9" s="150">
        <f t="shared" si="31"/>
        <v>86</v>
      </c>
      <c r="R9" s="151">
        <f t="shared" si="32"/>
        <v>20.454575569148304</v>
      </c>
      <c r="S9" s="136">
        <f t="shared" si="33"/>
        <v>7</v>
      </c>
      <c r="T9" s="136">
        <f t="shared" si="34"/>
        <v>273</v>
      </c>
      <c r="U9" s="270" t="s">
        <v>314</v>
      </c>
      <c r="V9" s="271" t="s">
        <v>120</v>
      </c>
      <c r="W9" s="270" t="s">
        <v>313</v>
      </c>
      <c r="X9" s="271" t="s">
        <v>120</v>
      </c>
      <c r="Y9" s="270" t="s">
        <v>184</v>
      </c>
      <c r="Z9" s="270" t="s">
        <v>176</v>
      </c>
      <c r="AA9" s="270" t="s">
        <v>181</v>
      </c>
      <c r="AB9" s="270">
        <v>509</v>
      </c>
      <c r="AC9" s="272">
        <v>5157.4750000000004</v>
      </c>
      <c r="AD9" s="270">
        <v>2370.1680000000001</v>
      </c>
      <c r="AE9" s="273">
        <v>2.1760000000000002</v>
      </c>
      <c r="AF9" s="270">
        <v>2.2999999999999998</v>
      </c>
      <c r="AG9" s="270">
        <v>4.8440000000000003</v>
      </c>
      <c r="AH9" s="270">
        <v>461.308538</v>
      </c>
      <c r="AI9" s="270">
        <v>5.3243770000000001</v>
      </c>
      <c r="AJ9" s="270">
        <v>203.84130999999999</v>
      </c>
      <c r="AK9" s="270">
        <v>1106</v>
      </c>
      <c r="AL9" s="270">
        <v>7</v>
      </c>
      <c r="AM9" s="270">
        <v>273</v>
      </c>
      <c r="AN9" s="270">
        <v>86</v>
      </c>
      <c r="AO9" s="270">
        <v>11.180097999999999</v>
      </c>
      <c r="AP9" s="270">
        <v>2187.6</v>
      </c>
      <c r="AQ9" s="270">
        <v>1.1000000000000001</v>
      </c>
      <c r="AR9" s="270">
        <v>339</v>
      </c>
      <c r="AS9" s="270">
        <v>140016</v>
      </c>
      <c r="AT9" s="270">
        <v>0.13600000000000001</v>
      </c>
      <c r="AU9" s="270">
        <v>5.2930000000000001</v>
      </c>
      <c r="AV9" s="270">
        <v>0</v>
      </c>
      <c r="AW9" s="270">
        <v>0</v>
      </c>
      <c r="AX9" s="270">
        <v>0.42</v>
      </c>
      <c r="AY9" s="274">
        <v>0.94608695652173924</v>
      </c>
      <c r="AZ9" s="259" t="s">
        <v>68</v>
      </c>
      <c r="BA9" s="260" t="s">
        <v>185</v>
      </c>
      <c r="BB9" s="259">
        <v>1</v>
      </c>
      <c r="BC9" s="259" t="s">
        <v>298</v>
      </c>
      <c r="BD9" s="261">
        <v>1</v>
      </c>
      <c r="BE9" s="275">
        <v>20955.602999999999</v>
      </c>
      <c r="BF9" s="276">
        <v>0.24611436855336496</v>
      </c>
      <c r="BG9" s="277">
        <v>0.23284559390092271</v>
      </c>
      <c r="BH9" s="275">
        <v>169905.72700000007</v>
      </c>
      <c r="BI9" s="276">
        <v>3.0354921467714846E-2</v>
      </c>
      <c r="BJ9" s="278">
        <v>2.8718395266846743E-2</v>
      </c>
      <c r="BK9" s="257">
        <v>1</v>
      </c>
      <c r="BL9" s="262" t="s">
        <v>68</v>
      </c>
      <c r="BM9" s="270">
        <v>0</v>
      </c>
      <c r="BN9" s="279" t="s">
        <v>296</v>
      </c>
    </row>
    <row r="10" spans="1:66" x14ac:dyDescent="0.25">
      <c r="A10" s="131" t="str">
        <f t="shared" si="20"/>
        <v>은혜교통</v>
      </c>
      <c r="B10" s="131" t="str">
        <f t="shared" si="1"/>
        <v>565</v>
      </c>
      <c r="C10" s="132" t="str">
        <f t="shared" si="21"/>
        <v>71바5802</v>
      </c>
      <c r="D10" s="106" t="str">
        <f t="shared" si="22"/>
        <v>중형</v>
      </c>
      <c r="E10" s="102" t="str">
        <f t="shared" si="16"/>
        <v>C</v>
      </c>
      <c r="F10" s="152">
        <f t="shared" si="17"/>
        <v>0.89130434782608692</v>
      </c>
      <c r="G10" s="153">
        <f t="shared" si="18"/>
        <v>2.0499999999999998</v>
      </c>
      <c r="H10" s="154">
        <f t="shared" si="19"/>
        <v>2.2999999999999998</v>
      </c>
      <c r="I10" s="155">
        <f t="shared" si="23"/>
        <v>5091.3680000000004</v>
      </c>
      <c r="J10" s="156">
        <f t="shared" si="24"/>
        <v>1.1476773428975224E-2</v>
      </c>
      <c r="K10" s="156">
        <f t="shared" si="25"/>
        <v>0.35453103360421628</v>
      </c>
      <c r="L10" s="156">
        <f t="shared" si="26"/>
        <v>0.20073190545252276</v>
      </c>
      <c r="M10" s="157">
        <f t="shared" si="27"/>
        <v>3.7</v>
      </c>
      <c r="N10" s="158">
        <f t="shared" si="28"/>
        <v>3.9E-2</v>
      </c>
      <c r="O10" s="158">
        <f t="shared" si="29"/>
        <v>4.5369999999999999</v>
      </c>
      <c r="P10" s="159">
        <f t="shared" si="30"/>
        <v>0</v>
      </c>
      <c r="Q10" s="160">
        <f t="shared" si="31"/>
        <v>81</v>
      </c>
      <c r="R10" s="161">
        <f t="shared" si="32"/>
        <v>19.764552981941616</v>
      </c>
      <c r="S10" s="133">
        <f t="shared" si="33"/>
        <v>2</v>
      </c>
      <c r="T10" s="133">
        <f t="shared" si="34"/>
        <v>231</v>
      </c>
      <c r="U10" s="270" t="s">
        <v>314</v>
      </c>
      <c r="V10" s="271" t="s">
        <v>120</v>
      </c>
      <c r="W10" s="270" t="s">
        <v>313</v>
      </c>
      <c r="X10" s="271" t="s">
        <v>120</v>
      </c>
      <c r="Y10" s="270" t="s">
        <v>187</v>
      </c>
      <c r="Z10" s="270" t="s">
        <v>176</v>
      </c>
      <c r="AA10" s="270" t="s">
        <v>181</v>
      </c>
      <c r="AB10" s="270">
        <v>509</v>
      </c>
      <c r="AC10" s="272">
        <v>5091.3680000000004</v>
      </c>
      <c r="AD10" s="270">
        <v>2483.0120000000002</v>
      </c>
      <c r="AE10" s="273">
        <v>2.0499999999999998</v>
      </c>
      <c r="AF10" s="270">
        <v>2.2999999999999998</v>
      </c>
      <c r="AG10" s="270">
        <v>3.7</v>
      </c>
      <c r="AH10" s="270">
        <v>406.31567999999999</v>
      </c>
      <c r="AI10" s="270">
        <v>4.6631929999999997</v>
      </c>
      <c r="AJ10" s="270">
        <v>144.05151799999999</v>
      </c>
      <c r="AK10" s="270">
        <v>1022</v>
      </c>
      <c r="AL10" s="270">
        <v>2</v>
      </c>
      <c r="AM10" s="270">
        <v>231</v>
      </c>
      <c r="AN10" s="270">
        <v>81</v>
      </c>
      <c r="AO10" s="270">
        <v>12.530571999999999</v>
      </c>
      <c r="AP10" s="270">
        <v>361.3</v>
      </c>
      <c r="AQ10" s="270">
        <v>0</v>
      </c>
      <c r="AR10" s="270">
        <v>97</v>
      </c>
      <c r="AS10" s="270">
        <v>41250</v>
      </c>
      <c r="AT10" s="270">
        <v>3.9E-2</v>
      </c>
      <c r="AU10" s="270">
        <v>4.5369999999999999</v>
      </c>
      <c r="AV10" s="270">
        <v>36225</v>
      </c>
      <c r="AW10" s="270">
        <v>0</v>
      </c>
      <c r="AX10" s="270">
        <v>0.37</v>
      </c>
      <c r="AY10" s="274">
        <v>0.89130434782608692</v>
      </c>
      <c r="AZ10" s="259" t="s">
        <v>69</v>
      </c>
      <c r="BA10" s="260" t="s">
        <v>185</v>
      </c>
      <c r="BB10" s="259">
        <v>1</v>
      </c>
      <c r="BC10" s="259" t="s">
        <v>186</v>
      </c>
      <c r="BD10" s="261">
        <v>9</v>
      </c>
      <c r="BE10" s="275">
        <v>20955.602999999999</v>
      </c>
      <c r="BF10" s="276">
        <v>0.24295974685147456</v>
      </c>
      <c r="BG10" s="277">
        <v>0.21655107871544471</v>
      </c>
      <c r="BH10" s="275">
        <v>169905.72700000007</v>
      </c>
      <c r="BI10" s="276">
        <v>2.9965840998402594E-2</v>
      </c>
      <c r="BJ10" s="278">
        <v>2.6708684368141441E-2</v>
      </c>
      <c r="BK10" s="257">
        <v>1</v>
      </c>
      <c r="BL10" s="262" t="s">
        <v>68</v>
      </c>
      <c r="BM10" s="270">
        <v>-1</v>
      </c>
      <c r="BN10" s="279" t="s">
        <v>318</v>
      </c>
    </row>
    <row r="11" spans="1:66" x14ac:dyDescent="0.25">
      <c r="A11" s="134" t="str">
        <f t="shared" si="20"/>
        <v>은혜교통</v>
      </c>
      <c r="B11" s="134" t="str">
        <f t="shared" si="1"/>
        <v>565</v>
      </c>
      <c r="C11" s="135" t="str">
        <f t="shared" si="21"/>
        <v>71바5804</v>
      </c>
      <c r="D11" s="123" t="str">
        <f t="shared" si="22"/>
        <v>중형</v>
      </c>
      <c r="E11" s="119" t="str">
        <f t="shared" si="16"/>
        <v>C</v>
      </c>
      <c r="F11" s="142">
        <f t="shared" si="17"/>
        <v>0.88478260869565228</v>
      </c>
      <c r="G11" s="143">
        <f t="shared" si="18"/>
        <v>2.0350000000000001</v>
      </c>
      <c r="H11" s="144">
        <f t="shared" si="19"/>
        <v>2.2999999999999998</v>
      </c>
      <c r="I11" s="145">
        <f t="shared" si="23"/>
        <v>4642.5349999999999</v>
      </c>
      <c r="J11" s="146">
        <f t="shared" si="24"/>
        <v>1.0234085856539493E-2</v>
      </c>
      <c r="K11" s="146">
        <f t="shared" si="25"/>
        <v>0.46173065120474471</v>
      </c>
      <c r="L11" s="146">
        <f t="shared" si="26"/>
        <v>0.18890541482185919</v>
      </c>
      <c r="M11" s="147">
        <f t="shared" si="27"/>
        <v>5.8319999999999999</v>
      </c>
      <c r="N11" s="148">
        <f t="shared" si="28"/>
        <v>0.64600000000000002</v>
      </c>
      <c r="O11" s="148">
        <f t="shared" si="29"/>
        <v>4.9539999999999997</v>
      </c>
      <c r="P11" s="149">
        <f t="shared" si="30"/>
        <v>0</v>
      </c>
      <c r="Q11" s="150">
        <f t="shared" si="31"/>
        <v>89</v>
      </c>
      <c r="R11" s="151">
        <f t="shared" si="32"/>
        <v>20.727447699016384</v>
      </c>
      <c r="S11" s="136">
        <f t="shared" si="33"/>
        <v>30</v>
      </c>
      <c r="T11" s="136">
        <f t="shared" si="34"/>
        <v>230</v>
      </c>
      <c r="U11" s="270" t="s">
        <v>314</v>
      </c>
      <c r="V11" s="271" t="s">
        <v>120</v>
      </c>
      <c r="W11" s="270" t="s">
        <v>313</v>
      </c>
      <c r="X11" s="271" t="s">
        <v>120</v>
      </c>
      <c r="Y11" s="270" t="s">
        <v>188</v>
      </c>
      <c r="Z11" s="270" t="s">
        <v>176</v>
      </c>
      <c r="AA11" s="270" t="s">
        <v>181</v>
      </c>
      <c r="AB11" s="270">
        <v>509</v>
      </c>
      <c r="AC11" s="272">
        <v>4642.5349999999999</v>
      </c>
      <c r="AD11" s="270">
        <v>2280.8919999999998</v>
      </c>
      <c r="AE11" s="273">
        <v>2.0350000000000001</v>
      </c>
      <c r="AF11" s="270">
        <v>2.2999999999999998</v>
      </c>
      <c r="AG11" s="270">
        <v>5.8319999999999999</v>
      </c>
      <c r="AH11" s="270">
        <v>424.176332</v>
      </c>
      <c r="AI11" s="270">
        <v>4.3410570000000002</v>
      </c>
      <c r="AJ11" s="270">
        <v>195.85521399999999</v>
      </c>
      <c r="AK11" s="270">
        <v>877</v>
      </c>
      <c r="AL11" s="270">
        <v>30</v>
      </c>
      <c r="AM11" s="270">
        <v>230</v>
      </c>
      <c r="AN11" s="270">
        <v>89</v>
      </c>
      <c r="AO11" s="270">
        <v>10.944823</v>
      </c>
      <c r="AP11" s="270">
        <v>1487.8</v>
      </c>
      <c r="AQ11" s="270">
        <v>0</v>
      </c>
      <c r="AR11" s="270">
        <v>384</v>
      </c>
      <c r="AS11" s="270">
        <v>139284</v>
      </c>
      <c r="AT11" s="270">
        <v>0.64600000000000002</v>
      </c>
      <c r="AU11" s="270">
        <v>4.9539999999999997</v>
      </c>
      <c r="AV11" s="270">
        <v>16862</v>
      </c>
      <c r="AW11" s="270">
        <v>0</v>
      </c>
      <c r="AX11" s="270">
        <v>0.42</v>
      </c>
      <c r="AY11" s="274">
        <v>0.88478260869565228</v>
      </c>
      <c r="AZ11" s="259" t="s">
        <v>69</v>
      </c>
      <c r="BA11" s="260" t="s">
        <v>185</v>
      </c>
      <c r="BB11" s="259">
        <v>2</v>
      </c>
      <c r="BC11" s="259" t="s">
        <v>269</v>
      </c>
      <c r="BD11" s="261">
        <v>7</v>
      </c>
      <c r="BE11" s="275">
        <v>20955.602999999999</v>
      </c>
      <c r="BF11" s="276">
        <v>0.22154146554503823</v>
      </c>
      <c r="BG11" s="277">
        <v>0.19601603581919688</v>
      </c>
      <c r="BH11" s="275">
        <v>169905.72700000007</v>
      </c>
      <c r="BI11" s="276">
        <v>2.7324181956503431E-2</v>
      </c>
      <c r="BJ11" s="278">
        <v>2.4175960991949779E-2</v>
      </c>
      <c r="BK11" s="257">
        <v>1</v>
      </c>
      <c r="BL11" s="262" t="s">
        <v>69</v>
      </c>
      <c r="BM11" s="270">
        <v>0</v>
      </c>
      <c r="BN11" s="279" t="s">
        <v>296</v>
      </c>
    </row>
    <row r="12" spans="1:66" s="2" customFormat="1" x14ac:dyDescent="0.25">
      <c r="A12" s="131" t="str">
        <f t="shared" si="20"/>
        <v>은혜교통</v>
      </c>
      <c r="B12" s="131" t="str">
        <f t="shared" si="1"/>
        <v>565</v>
      </c>
      <c r="C12" s="132" t="str">
        <f t="shared" si="21"/>
        <v>71바5807</v>
      </c>
      <c r="D12" s="106" t="str">
        <f t="shared" si="22"/>
        <v>중형</v>
      </c>
      <c r="E12" s="102" t="str">
        <f t="shared" si="16"/>
        <v>C</v>
      </c>
      <c r="F12" s="152">
        <f t="shared" si="17"/>
        <v>0.87826086956521743</v>
      </c>
      <c r="G12" s="153">
        <f t="shared" si="18"/>
        <v>2.02</v>
      </c>
      <c r="H12" s="154">
        <f t="shared" si="19"/>
        <v>2.2999999999999998</v>
      </c>
      <c r="I12" s="155">
        <f t="shared" si="23"/>
        <v>5035.5990000000002</v>
      </c>
      <c r="J12" s="156">
        <f t="shared" si="24"/>
        <v>2.2696387997686206E-2</v>
      </c>
      <c r="K12" s="156">
        <f t="shared" si="25"/>
        <v>0.45289273725498042</v>
      </c>
      <c r="L12" s="156">
        <f t="shared" si="26"/>
        <v>0.21089844524951251</v>
      </c>
      <c r="M12" s="157">
        <f t="shared" si="27"/>
        <v>6.3760000000000003</v>
      </c>
      <c r="N12" s="158">
        <f t="shared" si="28"/>
        <v>0.85399999999999998</v>
      </c>
      <c r="O12" s="158">
        <f t="shared" si="29"/>
        <v>20.890999999999998</v>
      </c>
      <c r="P12" s="159">
        <f t="shared" si="30"/>
        <v>3.3333333333333333E-2</v>
      </c>
      <c r="Q12" s="160">
        <f t="shared" si="31"/>
        <v>85</v>
      </c>
      <c r="R12" s="161">
        <f t="shared" si="32"/>
        <v>21.440947883221821</v>
      </c>
      <c r="S12" s="133">
        <f t="shared" si="33"/>
        <v>43</v>
      </c>
      <c r="T12" s="133">
        <f t="shared" si="34"/>
        <v>1052</v>
      </c>
      <c r="U12" s="270" t="s">
        <v>314</v>
      </c>
      <c r="V12" s="271" t="s">
        <v>120</v>
      </c>
      <c r="W12" s="270" t="s">
        <v>313</v>
      </c>
      <c r="X12" s="271" t="s">
        <v>120</v>
      </c>
      <c r="Y12" s="270" t="s">
        <v>268</v>
      </c>
      <c r="Z12" s="270" t="s">
        <v>176</v>
      </c>
      <c r="AA12" s="270" t="s">
        <v>181</v>
      </c>
      <c r="AB12" s="270">
        <v>509</v>
      </c>
      <c r="AC12" s="272">
        <v>5035.5990000000002</v>
      </c>
      <c r="AD12" s="270">
        <v>2493.2150000000001</v>
      </c>
      <c r="AE12" s="273">
        <v>2.02</v>
      </c>
      <c r="AF12" s="270">
        <v>2.2999999999999998</v>
      </c>
      <c r="AG12" s="270">
        <v>6.3760000000000003</v>
      </c>
      <c r="AH12" s="270">
        <v>447.85298</v>
      </c>
      <c r="AI12" s="270">
        <v>10.164645</v>
      </c>
      <c r="AJ12" s="270">
        <v>202.829362</v>
      </c>
      <c r="AK12" s="270">
        <v>1062</v>
      </c>
      <c r="AL12" s="270">
        <v>43</v>
      </c>
      <c r="AM12" s="270">
        <v>1052</v>
      </c>
      <c r="AN12" s="270">
        <v>85</v>
      </c>
      <c r="AO12" s="270">
        <v>11.243866000000001</v>
      </c>
      <c r="AP12" s="270">
        <v>2113.1999999999998</v>
      </c>
      <c r="AQ12" s="270">
        <v>2</v>
      </c>
      <c r="AR12" s="270">
        <v>354</v>
      </c>
      <c r="AS12" s="270">
        <v>133118</v>
      </c>
      <c r="AT12" s="270">
        <v>0.85399999999999998</v>
      </c>
      <c r="AU12" s="270">
        <v>20.890999999999998</v>
      </c>
      <c r="AV12" s="270">
        <v>0</v>
      </c>
      <c r="AW12" s="270">
        <v>0</v>
      </c>
      <c r="AX12" s="270">
        <v>0.42</v>
      </c>
      <c r="AY12" s="274">
        <v>0.87826086956521743</v>
      </c>
      <c r="AZ12" s="259" t="s">
        <v>69</v>
      </c>
      <c r="BA12" s="260" t="s">
        <v>185</v>
      </c>
      <c r="BB12" s="259">
        <v>3</v>
      </c>
      <c r="BC12" s="259" t="s">
        <v>319</v>
      </c>
      <c r="BD12" s="261">
        <v>1</v>
      </c>
      <c r="BE12" s="275">
        <v>20955.602999999999</v>
      </c>
      <c r="BF12" s="276">
        <v>0.24029845383117826</v>
      </c>
      <c r="BG12" s="277">
        <v>0.21104472901694787</v>
      </c>
      <c r="BH12" s="275">
        <v>169905.72700000007</v>
      </c>
      <c r="BI12" s="276">
        <v>2.9637606035492835E-2</v>
      </c>
      <c r="BJ12" s="278">
        <v>2.6029549648563275E-2</v>
      </c>
      <c r="BK12" s="257">
        <v>1</v>
      </c>
      <c r="BL12" s="262" t="s">
        <v>69</v>
      </c>
      <c r="BM12" s="270">
        <v>0</v>
      </c>
      <c r="BN12" s="279" t="s">
        <v>296</v>
      </c>
    </row>
    <row r="13" spans="1:66" x14ac:dyDescent="0.25">
      <c r="A13" s="134" t="str">
        <f t="shared" si="20"/>
        <v>은혜교통</v>
      </c>
      <c r="B13" s="134" t="str">
        <f t="shared" si="1"/>
        <v>565</v>
      </c>
      <c r="C13" s="135" t="str">
        <f t="shared" si="21"/>
        <v>71바5810</v>
      </c>
      <c r="D13" s="123" t="str">
        <f t="shared" si="22"/>
        <v>중형</v>
      </c>
      <c r="E13" s="119" t="str">
        <f t="shared" si="16"/>
        <v>F</v>
      </c>
      <c r="F13" s="142">
        <f t="shared" si="17"/>
        <v>0.79</v>
      </c>
      <c r="G13" s="143">
        <f t="shared" si="18"/>
        <v>1.8169999999999999</v>
      </c>
      <c r="H13" s="144">
        <f t="shared" si="19"/>
        <v>2.2999999999999998</v>
      </c>
      <c r="I13" s="145">
        <f t="shared" si="23"/>
        <v>1028.626</v>
      </c>
      <c r="J13" s="146">
        <f t="shared" si="24"/>
        <v>1.3895651110495077E-2</v>
      </c>
      <c r="K13" s="146">
        <f t="shared" si="25"/>
        <v>0.45068355517460079</v>
      </c>
      <c r="L13" s="146">
        <f t="shared" si="26"/>
        <v>0.20804451763809198</v>
      </c>
      <c r="M13" s="147">
        <f t="shared" si="27"/>
        <v>7.6130000000000004</v>
      </c>
      <c r="N13" s="148">
        <f t="shared" si="28"/>
        <v>9.7000000000000003E-2</v>
      </c>
      <c r="O13" s="148">
        <f t="shared" si="29"/>
        <v>13.513</v>
      </c>
      <c r="P13" s="149">
        <f t="shared" si="30"/>
        <v>0</v>
      </c>
      <c r="Q13" s="150">
        <f t="shared" si="31"/>
        <v>83</v>
      </c>
      <c r="R13" s="151">
        <f t="shared" si="32"/>
        <v>21.071198139373784</v>
      </c>
      <c r="S13" s="136">
        <f t="shared" si="33"/>
        <v>1</v>
      </c>
      <c r="T13" s="136">
        <f t="shared" si="34"/>
        <v>139</v>
      </c>
      <c r="U13" s="270" t="s">
        <v>314</v>
      </c>
      <c r="V13" s="271" t="s">
        <v>120</v>
      </c>
      <c r="W13" s="270" t="s">
        <v>313</v>
      </c>
      <c r="X13" s="271" t="s">
        <v>120</v>
      </c>
      <c r="Y13" s="270" t="s">
        <v>300</v>
      </c>
      <c r="Z13" s="270" t="s">
        <v>176</v>
      </c>
      <c r="AA13" s="270" t="s">
        <v>181</v>
      </c>
      <c r="AB13" s="270">
        <v>509</v>
      </c>
      <c r="AC13" s="272">
        <v>1028.626</v>
      </c>
      <c r="AD13" s="270">
        <v>566.06500000000005</v>
      </c>
      <c r="AE13" s="273">
        <v>1.8169999999999999</v>
      </c>
      <c r="AF13" s="270">
        <v>2.2999999999999998</v>
      </c>
      <c r="AG13" s="270">
        <v>7.6130000000000004</v>
      </c>
      <c r="AH13" s="270">
        <v>91.174424999999999</v>
      </c>
      <c r="AI13" s="270">
        <v>1.2669280000000001</v>
      </c>
      <c r="AJ13" s="270">
        <v>41.090814000000002</v>
      </c>
      <c r="AK13" s="270">
        <v>214</v>
      </c>
      <c r="AL13" s="270">
        <v>1</v>
      </c>
      <c r="AM13" s="270">
        <v>139</v>
      </c>
      <c r="AN13" s="270">
        <v>83</v>
      </c>
      <c r="AO13" s="270">
        <v>11.281957</v>
      </c>
      <c r="AP13" s="270">
        <v>311.39999999999998</v>
      </c>
      <c r="AQ13" s="270">
        <v>0</v>
      </c>
      <c r="AR13" s="270">
        <v>63</v>
      </c>
      <c r="AS13" s="270">
        <v>28014</v>
      </c>
      <c r="AT13" s="280">
        <v>9.7000000000000003E-2</v>
      </c>
      <c r="AU13" s="270">
        <v>13.513</v>
      </c>
      <c r="AV13" s="270">
        <v>2377</v>
      </c>
      <c r="AW13" s="270">
        <v>0</v>
      </c>
      <c r="AX13" s="270">
        <v>0.42</v>
      </c>
      <c r="AY13" s="274">
        <v>0.79</v>
      </c>
      <c r="AZ13" s="259" t="s">
        <v>70</v>
      </c>
      <c r="BA13" s="260" t="s">
        <v>185</v>
      </c>
      <c r="BB13" s="259">
        <v>1</v>
      </c>
      <c r="BC13" s="259" t="s">
        <v>299</v>
      </c>
      <c r="BD13" s="261">
        <v>2</v>
      </c>
      <c r="BE13" s="275">
        <v>20955.602999999999</v>
      </c>
      <c r="BF13" s="276">
        <v>4.9085965218944073E-2</v>
      </c>
      <c r="BG13" s="277">
        <v>3.8777912522965821E-2</v>
      </c>
      <c r="BH13" s="275">
        <v>169905.72700000007</v>
      </c>
      <c r="BI13" s="276">
        <v>6.0540984589648322E-3</v>
      </c>
      <c r="BJ13" s="278">
        <v>4.7827377825822174E-3</v>
      </c>
      <c r="BK13" s="257">
        <v>1</v>
      </c>
      <c r="BL13" s="262" t="s">
        <v>67</v>
      </c>
      <c r="BM13" s="270">
        <v>-1</v>
      </c>
      <c r="BN13" s="279" t="s">
        <v>318</v>
      </c>
    </row>
    <row r="14" spans="1:66" x14ac:dyDescent="0.25">
      <c r="A14" s="131" t="str">
        <f t="shared" si="20"/>
        <v>은혜교통</v>
      </c>
      <c r="B14" s="131" t="str">
        <f t="shared" si="1"/>
        <v>585</v>
      </c>
      <c r="C14" s="132" t="str">
        <f t="shared" si="21"/>
        <v>71바7251</v>
      </c>
      <c r="D14" s="106" t="str">
        <f t="shared" si="22"/>
        <v>중형</v>
      </c>
      <c r="E14" s="102" t="str">
        <f t="shared" si="16"/>
        <v>S</v>
      </c>
      <c r="F14" s="152">
        <f t="shared" si="17"/>
        <v>1.198076923076923</v>
      </c>
      <c r="G14" s="153">
        <f t="shared" si="18"/>
        <v>3.1150000000000002</v>
      </c>
      <c r="H14" s="154">
        <f t="shared" si="19"/>
        <v>2.6</v>
      </c>
      <c r="I14" s="155">
        <f t="shared" si="23"/>
        <v>4554.2969999999996</v>
      </c>
      <c r="J14" s="156">
        <f t="shared" si="24"/>
        <v>2.6661927073956013E-2</v>
      </c>
      <c r="K14" s="156">
        <f t="shared" si="25"/>
        <v>0.36390098992502673</v>
      </c>
      <c r="L14" s="156">
        <f t="shared" si="26"/>
        <v>0.16819280780326801</v>
      </c>
      <c r="M14" s="157">
        <f t="shared" si="27"/>
        <v>5.617</v>
      </c>
      <c r="N14" s="158">
        <f t="shared" si="28"/>
        <v>0.26300000000000001</v>
      </c>
      <c r="O14" s="158">
        <f t="shared" si="29"/>
        <v>3.25</v>
      </c>
      <c r="P14" s="159">
        <f t="shared" si="30"/>
        <v>0</v>
      </c>
      <c r="Q14" s="160">
        <f t="shared" si="31"/>
        <v>83</v>
      </c>
      <c r="R14" s="161">
        <f t="shared" si="32"/>
        <v>21.835224212033296</v>
      </c>
      <c r="S14" s="133">
        <f t="shared" si="33"/>
        <v>12</v>
      </c>
      <c r="T14" s="133">
        <f t="shared" si="34"/>
        <v>148</v>
      </c>
      <c r="U14" s="270" t="s">
        <v>314</v>
      </c>
      <c r="V14" s="271" t="s">
        <v>121</v>
      </c>
      <c r="W14" s="270" t="s">
        <v>313</v>
      </c>
      <c r="X14" s="271" t="s">
        <v>121</v>
      </c>
      <c r="Y14" s="270" t="s">
        <v>189</v>
      </c>
      <c r="Z14" s="270" t="s">
        <v>176</v>
      </c>
      <c r="AA14" s="270" t="s">
        <v>181</v>
      </c>
      <c r="AB14" s="270">
        <v>509</v>
      </c>
      <c r="AC14" s="272">
        <v>4554.2969999999996</v>
      </c>
      <c r="AD14" s="270">
        <v>1462.0820000000001</v>
      </c>
      <c r="AE14" s="273">
        <v>3.1150000000000002</v>
      </c>
      <c r="AF14" s="270">
        <v>2.6</v>
      </c>
      <c r="AG14" s="270">
        <v>5.617</v>
      </c>
      <c r="AH14" s="270">
        <v>342.24319100000002</v>
      </c>
      <c r="AI14" s="270">
        <v>9.1248629999999995</v>
      </c>
      <c r="AJ14" s="270">
        <v>124.542636</v>
      </c>
      <c r="AK14" s="270">
        <v>766</v>
      </c>
      <c r="AL14" s="270">
        <v>12</v>
      </c>
      <c r="AM14" s="270">
        <v>148</v>
      </c>
      <c r="AN14" s="270">
        <v>83</v>
      </c>
      <c r="AO14" s="270">
        <v>13.307195</v>
      </c>
      <c r="AP14" s="270">
        <v>239.3</v>
      </c>
      <c r="AQ14" s="270">
        <v>0</v>
      </c>
      <c r="AR14" s="270">
        <v>15</v>
      </c>
      <c r="AS14" s="270">
        <v>2359</v>
      </c>
      <c r="AT14" s="280">
        <v>0.26300000000000001</v>
      </c>
      <c r="AU14" s="270">
        <v>3.25</v>
      </c>
      <c r="AV14" s="270">
        <v>31143</v>
      </c>
      <c r="AW14" s="270">
        <v>0</v>
      </c>
      <c r="AX14" s="270">
        <v>0.6</v>
      </c>
      <c r="AY14" s="274">
        <v>1.198076923076923</v>
      </c>
      <c r="AZ14" s="259" t="s">
        <v>71</v>
      </c>
      <c r="BA14" s="260" t="s">
        <v>190</v>
      </c>
      <c r="BB14" s="259">
        <v>1</v>
      </c>
      <c r="BC14" s="259" t="s">
        <v>191</v>
      </c>
      <c r="BD14" s="261">
        <v>9</v>
      </c>
      <c r="BE14" s="275">
        <v>31441.068000000003</v>
      </c>
      <c r="BF14" s="276">
        <v>0.14485185426907252</v>
      </c>
      <c r="BG14" s="277">
        <v>0.17354366386467726</v>
      </c>
      <c r="BH14" s="275">
        <v>169905.72700000007</v>
      </c>
      <c r="BI14" s="276">
        <v>2.6804846901952856E-2</v>
      </c>
      <c r="BJ14" s="278">
        <v>3.2114268499839671E-2</v>
      </c>
      <c r="BK14" s="257">
        <v>1</v>
      </c>
      <c r="BL14" s="262" t="s">
        <v>71</v>
      </c>
      <c r="BM14" s="270">
        <v>0</v>
      </c>
      <c r="BN14" s="279" t="s">
        <v>296</v>
      </c>
    </row>
    <row r="15" spans="1:66" x14ac:dyDescent="0.25">
      <c r="A15" s="134" t="str">
        <f t="shared" si="20"/>
        <v>은혜교통</v>
      </c>
      <c r="B15" s="134" t="str">
        <f t="shared" si="1"/>
        <v>585</v>
      </c>
      <c r="C15" s="135" t="str">
        <f t="shared" si="21"/>
        <v>71바7252</v>
      </c>
      <c r="D15" s="123" t="str">
        <f t="shared" si="22"/>
        <v>중형</v>
      </c>
      <c r="E15" s="119" t="str">
        <f t="shared" si="16"/>
        <v>C</v>
      </c>
      <c r="F15" s="142">
        <f t="shared" si="17"/>
        <v>0.89111111111111108</v>
      </c>
      <c r="G15" s="143">
        <f t="shared" si="18"/>
        <v>2.4060000000000001</v>
      </c>
      <c r="H15" s="144">
        <f t="shared" si="19"/>
        <v>2.7</v>
      </c>
      <c r="I15" s="145">
        <f t="shared" si="23"/>
        <v>3923.143</v>
      </c>
      <c r="J15" s="146">
        <f t="shared" si="24"/>
        <v>2.5605489057032089E-2</v>
      </c>
      <c r="K15" s="146">
        <f t="shared" si="25"/>
        <v>0.39126818535651325</v>
      </c>
      <c r="L15" s="146">
        <f t="shared" si="26"/>
        <v>0.31377902870224206</v>
      </c>
      <c r="M15" s="147">
        <f t="shared" si="27"/>
        <v>8.6479999999999997</v>
      </c>
      <c r="N15" s="148">
        <f t="shared" si="28"/>
        <v>0</v>
      </c>
      <c r="O15" s="148">
        <f t="shared" si="29"/>
        <v>5.633</v>
      </c>
      <c r="P15" s="149">
        <f t="shared" si="30"/>
        <v>2.0733333333333333</v>
      </c>
      <c r="Q15" s="150">
        <f t="shared" si="31"/>
        <v>103</v>
      </c>
      <c r="R15" s="151">
        <f t="shared" si="32"/>
        <v>21.635992813185563</v>
      </c>
      <c r="S15" s="136">
        <f t="shared" si="33"/>
        <v>0</v>
      </c>
      <c r="T15" s="136">
        <f t="shared" si="34"/>
        <v>221</v>
      </c>
      <c r="U15" s="270" t="s">
        <v>314</v>
      </c>
      <c r="V15" s="271" t="s">
        <v>121</v>
      </c>
      <c r="W15" s="270" t="s">
        <v>313</v>
      </c>
      <c r="X15" s="271" t="s">
        <v>121</v>
      </c>
      <c r="Y15" s="270" t="s">
        <v>192</v>
      </c>
      <c r="Z15" s="270" t="s">
        <v>176</v>
      </c>
      <c r="AA15" s="270" t="s">
        <v>48</v>
      </c>
      <c r="AB15" s="270">
        <v>509</v>
      </c>
      <c r="AC15" s="272">
        <v>3923.143</v>
      </c>
      <c r="AD15" s="270">
        <v>1630.73</v>
      </c>
      <c r="AE15" s="273">
        <v>2.4060000000000001</v>
      </c>
      <c r="AF15" s="270">
        <v>2.7</v>
      </c>
      <c r="AG15" s="270">
        <v>8.6479999999999997</v>
      </c>
      <c r="AH15" s="270">
        <v>310.95293600000002</v>
      </c>
      <c r="AI15" s="270">
        <v>7.9621019999999998</v>
      </c>
      <c r="AJ15" s="270">
        <v>121.66599100000001</v>
      </c>
      <c r="AK15" s="270">
        <v>1231</v>
      </c>
      <c r="AL15" s="270">
        <v>0</v>
      </c>
      <c r="AM15" s="270">
        <v>221</v>
      </c>
      <c r="AN15" s="270">
        <v>103</v>
      </c>
      <c r="AO15" s="270">
        <v>12.616516000000001</v>
      </c>
      <c r="AP15" s="270">
        <v>896.6</v>
      </c>
      <c r="AQ15" s="270">
        <v>124.4</v>
      </c>
      <c r="AR15" s="270">
        <v>34</v>
      </c>
      <c r="AS15" s="270">
        <v>36483</v>
      </c>
      <c r="AT15" s="280">
        <v>0</v>
      </c>
      <c r="AU15" s="270">
        <v>5.633</v>
      </c>
      <c r="AV15" s="270">
        <v>30539</v>
      </c>
      <c r="AW15" s="270">
        <v>0</v>
      </c>
      <c r="AX15" s="270">
        <v>0.57999999999999996</v>
      </c>
      <c r="AY15" s="274">
        <v>0.89111111111111108</v>
      </c>
      <c r="AZ15" s="259" t="s">
        <v>69</v>
      </c>
      <c r="BA15" s="260" t="s">
        <v>190</v>
      </c>
      <c r="BB15" s="259">
        <v>1</v>
      </c>
      <c r="BC15" s="259" t="s">
        <v>302</v>
      </c>
      <c r="BD15" s="261">
        <v>8</v>
      </c>
      <c r="BE15" s="275">
        <v>31441.068000000003</v>
      </c>
      <c r="BF15" s="276">
        <v>0.12477766340507261</v>
      </c>
      <c r="BG15" s="277">
        <v>0.11119076227874247</v>
      </c>
      <c r="BH15" s="275">
        <v>169905.72700000007</v>
      </c>
      <c r="BI15" s="276">
        <v>2.3090116320799464E-2</v>
      </c>
      <c r="BJ15" s="278">
        <v>2.0575859210312412E-2</v>
      </c>
      <c r="BK15" s="257">
        <v>1</v>
      </c>
      <c r="BL15" s="262" t="s">
        <v>68</v>
      </c>
      <c r="BM15" s="270">
        <v>-1</v>
      </c>
      <c r="BN15" s="279" t="s">
        <v>318</v>
      </c>
    </row>
    <row r="16" spans="1:66" x14ac:dyDescent="0.25">
      <c r="A16" s="131" t="str">
        <f t="shared" si="20"/>
        <v>은혜교통</v>
      </c>
      <c r="B16" s="131" t="str">
        <f t="shared" si="1"/>
        <v>585</v>
      </c>
      <c r="C16" s="132" t="str">
        <f t="shared" si="21"/>
        <v>71바7254</v>
      </c>
      <c r="D16" s="106" t="str">
        <f t="shared" si="22"/>
        <v>중형</v>
      </c>
      <c r="E16" s="102" t="str">
        <f t="shared" si="16"/>
        <v>A</v>
      </c>
      <c r="F16" s="152">
        <f t="shared" si="17"/>
        <v>0.9507692307692307</v>
      </c>
      <c r="G16" s="153">
        <f t="shared" si="18"/>
        <v>2.472</v>
      </c>
      <c r="H16" s="154">
        <f t="shared" si="19"/>
        <v>2.6</v>
      </c>
      <c r="I16" s="155">
        <f t="shared" si="23"/>
        <v>4769.1260000000002</v>
      </c>
      <c r="J16" s="156">
        <f t="shared" si="24"/>
        <v>2.377011972380089E-2</v>
      </c>
      <c r="K16" s="156">
        <f t="shared" si="25"/>
        <v>0.33712304744383947</v>
      </c>
      <c r="L16" s="156">
        <f t="shared" si="26"/>
        <v>7.4227437060794779E-2</v>
      </c>
      <c r="M16" s="157">
        <f t="shared" si="27"/>
        <v>5.6189999999999998</v>
      </c>
      <c r="N16" s="158">
        <f t="shared" si="28"/>
        <v>0</v>
      </c>
      <c r="O16" s="158">
        <f t="shared" si="29"/>
        <v>1.363</v>
      </c>
      <c r="P16" s="159">
        <f t="shared" si="30"/>
        <v>0</v>
      </c>
      <c r="Q16" s="160">
        <f t="shared" si="31"/>
        <v>70</v>
      </c>
      <c r="R16" s="161">
        <f t="shared" si="32"/>
        <v>20.799574623519874</v>
      </c>
      <c r="S16" s="133">
        <f t="shared" si="33"/>
        <v>0</v>
      </c>
      <c r="T16" s="133">
        <f t="shared" si="34"/>
        <v>65</v>
      </c>
      <c r="U16" s="270" t="s">
        <v>314</v>
      </c>
      <c r="V16" s="271" t="s">
        <v>121</v>
      </c>
      <c r="W16" s="270" t="s">
        <v>313</v>
      </c>
      <c r="X16" s="271" t="s">
        <v>121</v>
      </c>
      <c r="Y16" s="270" t="s">
        <v>193</v>
      </c>
      <c r="Z16" s="270" t="s">
        <v>176</v>
      </c>
      <c r="AA16" s="270" t="s">
        <v>181</v>
      </c>
      <c r="AB16" s="270">
        <v>509</v>
      </c>
      <c r="AC16" s="272">
        <v>4769.1260000000002</v>
      </c>
      <c r="AD16" s="270">
        <v>1928.9670000000001</v>
      </c>
      <c r="AE16" s="273">
        <v>2.472</v>
      </c>
      <c r="AF16" s="270">
        <v>2.6</v>
      </c>
      <c r="AG16" s="270">
        <v>5.6189999999999998</v>
      </c>
      <c r="AH16" s="270">
        <v>358.76567299999999</v>
      </c>
      <c r="AI16" s="270">
        <v>8.5279030000000002</v>
      </c>
      <c r="AJ16" s="270">
        <v>120.948177</v>
      </c>
      <c r="AK16" s="270">
        <v>354</v>
      </c>
      <c r="AL16" s="270">
        <v>0</v>
      </c>
      <c r="AM16" s="270">
        <v>65</v>
      </c>
      <c r="AN16" s="270">
        <v>70</v>
      </c>
      <c r="AO16" s="270">
        <v>13.293150000000001</v>
      </c>
      <c r="AP16" s="270">
        <v>79.5</v>
      </c>
      <c r="AQ16" s="270">
        <v>0</v>
      </c>
      <c r="AR16" s="270">
        <v>10</v>
      </c>
      <c r="AS16" s="270">
        <v>2095</v>
      </c>
      <c r="AT16" s="280">
        <v>0</v>
      </c>
      <c r="AU16" s="270">
        <v>1.363</v>
      </c>
      <c r="AV16" s="270">
        <v>33943</v>
      </c>
      <c r="AW16" s="270">
        <v>0</v>
      </c>
      <c r="AX16" s="270">
        <v>0.5</v>
      </c>
      <c r="AY16" s="274">
        <v>0.9507692307692307</v>
      </c>
      <c r="AZ16" s="259" t="s">
        <v>66</v>
      </c>
      <c r="BA16" s="260" t="s">
        <v>190</v>
      </c>
      <c r="BB16" s="259">
        <v>2</v>
      </c>
      <c r="BC16" s="259" t="s">
        <v>320</v>
      </c>
      <c r="BD16" s="261">
        <v>7</v>
      </c>
      <c r="BE16" s="275">
        <v>31441.068000000003</v>
      </c>
      <c r="BF16" s="276">
        <v>0.15168460562471986</v>
      </c>
      <c r="BG16" s="277">
        <v>0.14421705580934902</v>
      </c>
      <c r="BH16" s="275">
        <v>169905.72700000007</v>
      </c>
      <c r="BI16" s="276">
        <v>2.8069248071902829E-2</v>
      </c>
      <c r="BJ16" s="278">
        <v>2.6687377397593765E-2</v>
      </c>
      <c r="BK16" s="257">
        <v>1</v>
      </c>
      <c r="BL16" s="262" t="s">
        <v>68</v>
      </c>
      <c r="BM16" s="270">
        <v>1</v>
      </c>
      <c r="BN16" s="279" t="s">
        <v>294</v>
      </c>
    </row>
    <row r="17" spans="1:66" x14ac:dyDescent="0.25">
      <c r="A17" s="134" t="str">
        <f t="shared" si="20"/>
        <v>은혜교통</v>
      </c>
      <c r="B17" s="134" t="str">
        <f t="shared" si="1"/>
        <v>585</v>
      </c>
      <c r="C17" s="135" t="str">
        <f t="shared" si="21"/>
        <v>71바7255</v>
      </c>
      <c r="D17" s="123" t="str">
        <f t="shared" si="22"/>
        <v>중형</v>
      </c>
      <c r="E17" s="119" t="str">
        <f t="shared" si="16"/>
        <v>B</v>
      </c>
      <c r="F17" s="142">
        <f t="shared" si="17"/>
        <v>0.91461538461538461</v>
      </c>
      <c r="G17" s="143">
        <f t="shared" si="18"/>
        <v>2.3780000000000001</v>
      </c>
      <c r="H17" s="144">
        <f t="shared" si="19"/>
        <v>2.6</v>
      </c>
      <c r="I17" s="145">
        <f t="shared" si="23"/>
        <v>4583.8990000000003</v>
      </c>
      <c r="J17" s="146">
        <f t="shared" si="24"/>
        <v>3.3636064462840183E-2</v>
      </c>
      <c r="K17" s="146">
        <f t="shared" si="25"/>
        <v>0.36886149974166171</v>
      </c>
      <c r="L17" s="146">
        <f t="shared" si="26"/>
        <v>0.23320758158065871</v>
      </c>
      <c r="M17" s="147">
        <f t="shared" si="27"/>
        <v>10.913</v>
      </c>
      <c r="N17" s="148">
        <f t="shared" si="28"/>
        <v>4.3999999999999997E-2</v>
      </c>
      <c r="O17" s="148">
        <f t="shared" si="29"/>
        <v>3.3809999999999998</v>
      </c>
      <c r="P17" s="149">
        <f t="shared" si="30"/>
        <v>0</v>
      </c>
      <c r="Q17" s="150">
        <f t="shared" si="31"/>
        <v>75</v>
      </c>
      <c r="R17" s="151">
        <f t="shared" si="32"/>
        <v>21.842493208188213</v>
      </c>
      <c r="S17" s="136">
        <f t="shared" si="33"/>
        <v>2</v>
      </c>
      <c r="T17" s="136">
        <f t="shared" si="34"/>
        <v>155</v>
      </c>
      <c r="U17" s="270" t="s">
        <v>314</v>
      </c>
      <c r="V17" s="271" t="s">
        <v>121</v>
      </c>
      <c r="W17" s="270" t="s">
        <v>313</v>
      </c>
      <c r="X17" s="271" t="s">
        <v>121</v>
      </c>
      <c r="Y17" s="270" t="s">
        <v>194</v>
      </c>
      <c r="Z17" s="270" t="s">
        <v>176</v>
      </c>
      <c r="AA17" s="270" t="s">
        <v>48</v>
      </c>
      <c r="AB17" s="270">
        <v>509</v>
      </c>
      <c r="AC17" s="272">
        <v>4583.8990000000003</v>
      </c>
      <c r="AD17" s="270">
        <v>1927.577</v>
      </c>
      <c r="AE17" s="273">
        <v>2.3780000000000001</v>
      </c>
      <c r="AF17" s="270">
        <v>2.6</v>
      </c>
      <c r="AG17" s="270">
        <v>10.913</v>
      </c>
      <c r="AH17" s="270">
        <v>351.23125099999999</v>
      </c>
      <c r="AI17" s="270">
        <v>11.814037000000001</v>
      </c>
      <c r="AJ17" s="270">
        <v>129.55568600000001</v>
      </c>
      <c r="AK17" s="270">
        <v>1069</v>
      </c>
      <c r="AL17" s="270">
        <v>2</v>
      </c>
      <c r="AM17" s="270">
        <v>155</v>
      </c>
      <c r="AN17" s="270">
        <v>75</v>
      </c>
      <c r="AO17" s="270">
        <v>13.050941999999999</v>
      </c>
      <c r="AP17" s="270">
        <v>278.60000000000002</v>
      </c>
      <c r="AQ17" s="270">
        <v>0</v>
      </c>
      <c r="AR17" s="270">
        <v>16</v>
      </c>
      <c r="AS17" s="270">
        <v>7110</v>
      </c>
      <c r="AT17" s="280">
        <v>4.3999999999999997E-2</v>
      </c>
      <c r="AU17" s="270">
        <v>3.3809999999999998</v>
      </c>
      <c r="AV17" s="270">
        <v>35928</v>
      </c>
      <c r="AW17" s="270">
        <v>0</v>
      </c>
      <c r="AX17" s="270">
        <v>0.65</v>
      </c>
      <c r="AY17" s="274">
        <v>0.91461538461538461</v>
      </c>
      <c r="AZ17" s="259" t="s">
        <v>68</v>
      </c>
      <c r="BA17" s="260" t="s">
        <v>190</v>
      </c>
      <c r="BB17" s="259">
        <v>2</v>
      </c>
      <c r="BC17" s="259" t="s">
        <v>303</v>
      </c>
      <c r="BD17" s="261">
        <v>8</v>
      </c>
      <c r="BE17" s="275">
        <v>31441.068000000003</v>
      </c>
      <c r="BF17" s="276">
        <v>0.14579336172677085</v>
      </c>
      <c r="BG17" s="277">
        <v>0.1333448516101004</v>
      </c>
      <c r="BH17" s="275">
        <v>169905.72700000007</v>
      </c>
      <c r="BI17" s="276">
        <v>2.6979072930249128E-2</v>
      </c>
      <c r="BJ17" s="278">
        <v>2.4675475164666318E-2</v>
      </c>
      <c r="BK17" s="257">
        <v>1</v>
      </c>
      <c r="BL17" s="262" t="s">
        <v>68</v>
      </c>
      <c r="BM17" s="270">
        <v>0</v>
      </c>
      <c r="BN17" s="279" t="s">
        <v>296</v>
      </c>
    </row>
    <row r="18" spans="1:66" x14ac:dyDescent="0.25">
      <c r="A18" s="131" t="str">
        <f t="shared" si="20"/>
        <v>은혜교통</v>
      </c>
      <c r="B18" s="131" t="str">
        <f t="shared" si="1"/>
        <v>585</v>
      </c>
      <c r="C18" s="132" t="str">
        <f t="shared" si="21"/>
        <v>71바7257</v>
      </c>
      <c r="D18" s="106" t="str">
        <f t="shared" si="22"/>
        <v>중형</v>
      </c>
      <c r="E18" s="102" t="str">
        <f t="shared" si="16"/>
        <v>C</v>
      </c>
      <c r="F18" s="152">
        <f t="shared" si="17"/>
        <v>0.87961538461538458</v>
      </c>
      <c r="G18" s="153">
        <f t="shared" si="18"/>
        <v>2.2869999999999999</v>
      </c>
      <c r="H18" s="154">
        <f t="shared" si="19"/>
        <v>2.6</v>
      </c>
      <c r="I18" s="155">
        <f t="shared" si="23"/>
        <v>4927.5389999999998</v>
      </c>
      <c r="J18" s="156">
        <f t="shared" si="24"/>
        <v>4.8024138391352784E-2</v>
      </c>
      <c r="K18" s="156">
        <f t="shared" si="25"/>
        <v>0.37227337142116734</v>
      </c>
      <c r="L18" s="156">
        <f t="shared" si="26"/>
        <v>0.18224107409398485</v>
      </c>
      <c r="M18" s="157">
        <f t="shared" si="27"/>
        <v>11.346</v>
      </c>
      <c r="N18" s="158">
        <f t="shared" si="28"/>
        <v>0</v>
      </c>
      <c r="O18" s="158">
        <f t="shared" si="29"/>
        <v>11.608000000000001</v>
      </c>
      <c r="P18" s="159">
        <f t="shared" si="30"/>
        <v>9.8333333333333342E-2</v>
      </c>
      <c r="Q18" s="160">
        <f t="shared" si="31"/>
        <v>97</v>
      </c>
      <c r="R18" s="161">
        <f t="shared" si="32"/>
        <v>21.852676589327935</v>
      </c>
      <c r="S18" s="133">
        <f t="shared" si="33"/>
        <v>0</v>
      </c>
      <c r="T18" s="133">
        <f t="shared" si="34"/>
        <v>572</v>
      </c>
      <c r="U18" s="270" t="s">
        <v>314</v>
      </c>
      <c r="V18" s="271" t="s">
        <v>121</v>
      </c>
      <c r="W18" s="270" t="s">
        <v>313</v>
      </c>
      <c r="X18" s="271" t="s">
        <v>121</v>
      </c>
      <c r="Y18" s="270" t="s">
        <v>195</v>
      </c>
      <c r="Z18" s="270" t="s">
        <v>176</v>
      </c>
      <c r="AA18" s="270" t="s">
        <v>48</v>
      </c>
      <c r="AB18" s="270">
        <v>509</v>
      </c>
      <c r="AC18" s="272">
        <v>4927.5389999999998</v>
      </c>
      <c r="AD18" s="270">
        <v>2154.3270000000002</v>
      </c>
      <c r="AE18" s="273">
        <v>2.2869999999999999</v>
      </c>
      <c r="AF18" s="270">
        <v>2.6</v>
      </c>
      <c r="AG18" s="270">
        <v>11.346</v>
      </c>
      <c r="AH18" s="270">
        <v>388.973725</v>
      </c>
      <c r="AI18" s="270">
        <v>18.680128</v>
      </c>
      <c r="AJ18" s="270">
        <v>144.80456000000001</v>
      </c>
      <c r="AK18" s="270">
        <v>898</v>
      </c>
      <c r="AL18" s="270">
        <v>0</v>
      </c>
      <c r="AM18" s="270">
        <v>572</v>
      </c>
      <c r="AN18" s="270">
        <v>97</v>
      </c>
      <c r="AO18" s="270">
        <v>12.668051</v>
      </c>
      <c r="AP18" s="270">
        <v>639.1</v>
      </c>
      <c r="AQ18" s="270">
        <v>5.9</v>
      </c>
      <c r="AR18" s="270">
        <v>53</v>
      </c>
      <c r="AS18" s="270">
        <v>16257</v>
      </c>
      <c r="AT18" s="280">
        <v>0</v>
      </c>
      <c r="AU18" s="270">
        <v>11.608000000000001</v>
      </c>
      <c r="AV18" s="270">
        <v>37319</v>
      </c>
      <c r="AW18" s="270">
        <v>0</v>
      </c>
      <c r="AX18" s="270">
        <v>0.64</v>
      </c>
      <c r="AY18" s="274">
        <v>0.87961538461538458</v>
      </c>
      <c r="AZ18" s="259" t="s">
        <v>69</v>
      </c>
      <c r="BA18" s="260" t="s">
        <v>190</v>
      </c>
      <c r="BB18" s="259">
        <v>2</v>
      </c>
      <c r="BC18" s="259" t="s">
        <v>321</v>
      </c>
      <c r="BD18" s="261">
        <v>10</v>
      </c>
      <c r="BE18" s="275">
        <v>31441.068000000003</v>
      </c>
      <c r="BF18" s="276">
        <v>0.15672301589755155</v>
      </c>
      <c r="BG18" s="277">
        <v>0.13785597590680784</v>
      </c>
      <c r="BH18" s="275">
        <v>169905.72700000007</v>
      </c>
      <c r="BI18" s="276">
        <v>2.900160628487819E-2</v>
      </c>
      <c r="BJ18" s="278">
        <v>2.5510259066737085E-2</v>
      </c>
      <c r="BK18" s="257">
        <v>1</v>
      </c>
      <c r="BL18" s="262" t="s">
        <v>69</v>
      </c>
      <c r="BM18" s="270">
        <v>0</v>
      </c>
      <c r="BN18" s="279" t="s">
        <v>296</v>
      </c>
    </row>
    <row r="19" spans="1:66" x14ac:dyDescent="0.25">
      <c r="A19" s="134" t="str">
        <f t="shared" si="20"/>
        <v>은혜교통</v>
      </c>
      <c r="B19" s="134" t="str">
        <f t="shared" si="1"/>
        <v>585</v>
      </c>
      <c r="C19" s="135" t="str">
        <f t="shared" si="21"/>
        <v>71바7258</v>
      </c>
      <c r="D19" s="123" t="str">
        <f t="shared" si="22"/>
        <v>중형</v>
      </c>
      <c r="E19" s="119" t="str">
        <f t="shared" si="16"/>
        <v>B</v>
      </c>
      <c r="F19" s="142">
        <f t="shared" si="17"/>
        <v>0.91615384615384621</v>
      </c>
      <c r="G19" s="143">
        <f t="shared" si="18"/>
        <v>2.3820000000000001</v>
      </c>
      <c r="H19" s="144">
        <f t="shared" si="19"/>
        <v>2.6</v>
      </c>
      <c r="I19" s="145">
        <f t="shared" si="23"/>
        <v>4692.2889999999998</v>
      </c>
      <c r="J19" s="146">
        <f t="shared" si="24"/>
        <v>3.1218906896219936E-2</v>
      </c>
      <c r="K19" s="146">
        <f t="shared" si="25"/>
        <v>0.36985783578242015</v>
      </c>
      <c r="L19" s="146">
        <f t="shared" si="26"/>
        <v>0.21567299030387943</v>
      </c>
      <c r="M19" s="147">
        <f t="shared" si="27"/>
        <v>10.169</v>
      </c>
      <c r="N19" s="148">
        <f t="shared" si="28"/>
        <v>0</v>
      </c>
      <c r="O19" s="148">
        <f t="shared" si="29"/>
        <v>3.282</v>
      </c>
      <c r="P19" s="149">
        <f t="shared" si="30"/>
        <v>0.85333333333333339</v>
      </c>
      <c r="Q19" s="150">
        <f t="shared" si="31"/>
        <v>94</v>
      </c>
      <c r="R19" s="151">
        <f t="shared" si="32"/>
        <v>21.3046070599991</v>
      </c>
      <c r="S19" s="136">
        <f t="shared" si="33"/>
        <v>0</v>
      </c>
      <c r="T19" s="136">
        <f t="shared" si="34"/>
        <v>154</v>
      </c>
      <c r="U19" s="270" t="s">
        <v>314</v>
      </c>
      <c r="V19" s="271" t="s">
        <v>121</v>
      </c>
      <c r="W19" s="270" t="s">
        <v>313</v>
      </c>
      <c r="X19" s="271" t="s">
        <v>121</v>
      </c>
      <c r="Y19" s="270" t="s">
        <v>196</v>
      </c>
      <c r="Z19" s="270" t="s">
        <v>176</v>
      </c>
      <c r="AA19" s="270" t="s">
        <v>48</v>
      </c>
      <c r="AB19" s="270">
        <v>509</v>
      </c>
      <c r="AC19" s="272">
        <v>4692.2889999999998</v>
      </c>
      <c r="AD19" s="270">
        <v>1969.5060000000001</v>
      </c>
      <c r="AE19" s="273">
        <v>2.3820000000000001</v>
      </c>
      <c r="AF19" s="270">
        <v>2.6</v>
      </c>
      <c r="AG19" s="270">
        <v>10.169</v>
      </c>
      <c r="AH19" s="270">
        <v>367.73930100000001</v>
      </c>
      <c r="AI19" s="270">
        <v>11.480418999999999</v>
      </c>
      <c r="AJ19" s="270">
        <v>136.01126199999999</v>
      </c>
      <c r="AK19" s="270">
        <v>1012</v>
      </c>
      <c r="AL19" s="270">
        <v>0</v>
      </c>
      <c r="AM19" s="270">
        <v>154</v>
      </c>
      <c r="AN19" s="270">
        <v>94</v>
      </c>
      <c r="AO19" s="270">
        <v>12.759824</v>
      </c>
      <c r="AP19" s="270">
        <v>434.3</v>
      </c>
      <c r="AQ19" s="270">
        <v>51.2</v>
      </c>
      <c r="AR19" s="270">
        <v>61</v>
      </c>
      <c r="AS19" s="270">
        <v>18878</v>
      </c>
      <c r="AT19" s="280">
        <v>0</v>
      </c>
      <c r="AU19" s="270">
        <v>3.282</v>
      </c>
      <c r="AV19" s="270">
        <v>35309</v>
      </c>
      <c r="AW19" s="270">
        <v>0</v>
      </c>
      <c r="AX19" s="270">
        <v>0.64</v>
      </c>
      <c r="AY19" s="274">
        <v>0.91615384615384621</v>
      </c>
      <c r="AZ19" s="259" t="s">
        <v>68</v>
      </c>
      <c r="BA19" s="260" t="s">
        <v>190</v>
      </c>
      <c r="BB19" s="259">
        <v>1</v>
      </c>
      <c r="BC19" s="259" t="s">
        <v>301</v>
      </c>
      <c r="BD19" s="261">
        <v>7</v>
      </c>
      <c r="BE19" s="275">
        <v>31441.068000000003</v>
      </c>
      <c r="BF19" s="276">
        <v>0.14924076370433725</v>
      </c>
      <c r="BG19" s="277">
        <v>0.13672749967066591</v>
      </c>
      <c r="BH19" s="275">
        <v>169905.72700000007</v>
      </c>
      <c r="BI19" s="276">
        <v>2.7617014934405347E-2</v>
      </c>
      <c r="BJ19" s="278">
        <v>2.5301434451443668E-2</v>
      </c>
      <c r="BK19" s="257">
        <v>1</v>
      </c>
      <c r="BL19" s="262" t="s">
        <v>68</v>
      </c>
      <c r="BM19" s="270">
        <v>0</v>
      </c>
      <c r="BN19" s="279" t="s">
        <v>296</v>
      </c>
    </row>
    <row r="20" spans="1:66" x14ac:dyDescent="0.25">
      <c r="A20" s="131" t="str">
        <f t="shared" si="20"/>
        <v>은혜교통</v>
      </c>
      <c r="B20" s="131" t="str">
        <f t="shared" si="1"/>
        <v>585</v>
      </c>
      <c r="C20" s="132" t="str">
        <f t="shared" si="21"/>
        <v>72바1948</v>
      </c>
      <c r="D20" s="106" t="str">
        <f t="shared" si="22"/>
        <v>중형</v>
      </c>
      <c r="E20" s="102" t="str">
        <f t="shared" si="16"/>
        <v>A</v>
      </c>
      <c r="F20" s="152">
        <f t="shared" si="17"/>
        <v>0.95115384615384602</v>
      </c>
      <c r="G20" s="153">
        <f t="shared" si="18"/>
        <v>2.4729999999999999</v>
      </c>
      <c r="H20" s="154">
        <f t="shared" si="19"/>
        <v>2.6</v>
      </c>
      <c r="I20" s="155">
        <f t="shared" si="23"/>
        <v>3990.7750000000001</v>
      </c>
      <c r="J20" s="156">
        <f t="shared" si="24"/>
        <v>3.7263275895287239E-2</v>
      </c>
      <c r="K20" s="156">
        <f t="shared" si="25"/>
        <v>0.38294293763151127</v>
      </c>
      <c r="L20" s="156">
        <f t="shared" si="26"/>
        <v>0.24782153842298801</v>
      </c>
      <c r="M20" s="157">
        <f t="shared" si="27"/>
        <v>8.4860000000000007</v>
      </c>
      <c r="N20" s="158">
        <f t="shared" si="28"/>
        <v>0</v>
      </c>
      <c r="O20" s="158">
        <f t="shared" si="29"/>
        <v>2.0550000000000002</v>
      </c>
      <c r="P20" s="159">
        <f t="shared" si="30"/>
        <v>0.19666666666666668</v>
      </c>
      <c r="Q20" s="160">
        <f t="shared" si="31"/>
        <v>89</v>
      </c>
      <c r="R20" s="161">
        <f t="shared" si="32"/>
        <v>21.276082577158576</v>
      </c>
      <c r="S20" s="133">
        <f t="shared" si="33"/>
        <v>0</v>
      </c>
      <c r="T20" s="133">
        <f t="shared" si="34"/>
        <v>82</v>
      </c>
      <c r="U20" s="270" t="s">
        <v>314</v>
      </c>
      <c r="V20" s="271" t="s">
        <v>121</v>
      </c>
      <c r="W20" s="270" t="s">
        <v>313</v>
      </c>
      <c r="X20" s="271" t="s">
        <v>121</v>
      </c>
      <c r="Y20" s="270" t="s">
        <v>197</v>
      </c>
      <c r="Z20" s="270" t="s">
        <v>176</v>
      </c>
      <c r="AA20" s="270" t="s">
        <v>48</v>
      </c>
      <c r="AB20" s="270">
        <v>509</v>
      </c>
      <c r="AC20" s="272">
        <v>3990.7750000000001</v>
      </c>
      <c r="AD20" s="270">
        <v>1613.67</v>
      </c>
      <c r="AE20" s="273">
        <v>2.4729999999999999</v>
      </c>
      <c r="AF20" s="270">
        <v>2.6</v>
      </c>
      <c r="AG20" s="270">
        <v>8.4860000000000007</v>
      </c>
      <c r="AH20" s="270">
        <v>323.51321000000002</v>
      </c>
      <c r="AI20" s="270">
        <v>12.055161999999999</v>
      </c>
      <c r="AJ20" s="270">
        <v>123.88709900000001</v>
      </c>
      <c r="AK20" s="270">
        <v>989</v>
      </c>
      <c r="AL20" s="270">
        <v>0</v>
      </c>
      <c r="AM20" s="270">
        <v>82</v>
      </c>
      <c r="AN20" s="270">
        <v>89</v>
      </c>
      <c r="AO20" s="270">
        <v>12.335739999999999</v>
      </c>
      <c r="AP20" s="270">
        <v>139.5</v>
      </c>
      <c r="AQ20" s="270">
        <v>11.8</v>
      </c>
      <c r="AR20" s="270">
        <v>57</v>
      </c>
      <c r="AS20" s="270">
        <v>16168</v>
      </c>
      <c r="AT20" s="280">
        <v>0</v>
      </c>
      <c r="AU20" s="270">
        <v>2.0550000000000002</v>
      </c>
      <c r="AV20" s="270">
        <v>31070</v>
      </c>
      <c r="AW20" s="270">
        <v>0</v>
      </c>
      <c r="AX20" s="270">
        <v>0.6</v>
      </c>
      <c r="AY20" s="274">
        <v>0.95115384615384602</v>
      </c>
      <c r="AZ20" s="259" t="s">
        <v>66</v>
      </c>
      <c r="BA20" s="260" t="s">
        <v>190</v>
      </c>
      <c r="BB20" s="259">
        <v>1</v>
      </c>
      <c r="BC20" s="259" t="s">
        <v>322</v>
      </c>
      <c r="BD20" s="261">
        <v>7</v>
      </c>
      <c r="BE20" s="275">
        <v>31441.068000000003</v>
      </c>
      <c r="BF20" s="276">
        <v>0.12692873537247526</v>
      </c>
      <c r="BG20" s="277">
        <v>0.12072875483697357</v>
      </c>
      <c r="BH20" s="275">
        <v>169905.72700000007</v>
      </c>
      <c r="BI20" s="276">
        <v>2.3488172355720524E-2</v>
      </c>
      <c r="BJ20" s="278">
        <v>2.2340865475268017E-2</v>
      </c>
      <c r="BK20" s="257">
        <v>1</v>
      </c>
      <c r="BL20" s="262" t="s">
        <v>68</v>
      </c>
      <c r="BM20" s="270">
        <v>1</v>
      </c>
      <c r="BN20" s="279" t="s">
        <v>294</v>
      </c>
    </row>
    <row r="21" spans="1:66" x14ac:dyDescent="0.25">
      <c r="A21" s="134" t="str">
        <f t="shared" si="20"/>
        <v>은혜교통</v>
      </c>
      <c r="B21" s="134" t="str">
        <f t="shared" si="1"/>
        <v>591</v>
      </c>
      <c r="C21" s="135" t="str">
        <f t="shared" si="21"/>
        <v>71바5453</v>
      </c>
      <c r="D21" s="123" t="str">
        <f t="shared" si="22"/>
        <v>중형</v>
      </c>
      <c r="E21" s="119" t="str">
        <f t="shared" si="16"/>
        <v>C</v>
      </c>
      <c r="F21" s="142">
        <f t="shared" si="17"/>
        <v>0.88535714285714295</v>
      </c>
      <c r="G21" s="143">
        <f t="shared" si="18"/>
        <v>2.4790000000000001</v>
      </c>
      <c r="H21" s="144">
        <f t="shared" si="19"/>
        <v>2.8</v>
      </c>
      <c r="I21" s="145">
        <f t="shared" si="23"/>
        <v>5778.68</v>
      </c>
      <c r="J21" s="146">
        <f t="shared" si="24"/>
        <v>1.3392470684317134E-2</v>
      </c>
      <c r="K21" s="146">
        <f t="shared" si="25"/>
        <v>0.43740409877885461</v>
      </c>
      <c r="L21" s="146">
        <f t="shared" si="26"/>
        <v>0.30387562557539088</v>
      </c>
      <c r="M21" s="147">
        <f t="shared" si="27"/>
        <v>10.824</v>
      </c>
      <c r="N21" s="148">
        <f t="shared" si="28"/>
        <v>1.194</v>
      </c>
      <c r="O21" s="148">
        <f t="shared" si="29"/>
        <v>25.835999999999999</v>
      </c>
      <c r="P21" s="149">
        <f t="shared" si="30"/>
        <v>0.61</v>
      </c>
      <c r="Q21" s="150">
        <f t="shared" si="31"/>
        <v>87</v>
      </c>
      <c r="R21" s="151">
        <f t="shared" si="32"/>
        <v>24.543905740746279</v>
      </c>
      <c r="S21" s="136">
        <f t="shared" si="33"/>
        <v>69</v>
      </c>
      <c r="T21" s="136">
        <f t="shared" si="34"/>
        <v>1493</v>
      </c>
      <c r="U21" s="270" t="s">
        <v>314</v>
      </c>
      <c r="V21" s="271" t="s">
        <v>122</v>
      </c>
      <c r="W21" s="270" t="s">
        <v>313</v>
      </c>
      <c r="X21" s="271" t="s">
        <v>122</v>
      </c>
      <c r="Y21" s="270" t="s">
        <v>198</v>
      </c>
      <c r="Z21" s="270" t="s">
        <v>176</v>
      </c>
      <c r="AA21" s="270" t="s">
        <v>48</v>
      </c>
      <c r="AB21" s="270">
        <v>509</v>
      </c>
      <c r="AC21" s="272">
        <v>5778.68</v>
      </c>
      <c r="AD21" s="270">
        <v>2331.2429999999999</v>
      </c>
      <c r="AE21" s="273">
        <v>2.4790000000000001</v>
      </c>
      <c r="AF21" s="270">
        <v>2.8</v>
      </c>
      <c r="AG21" s="270">
        <v>10.824</v>
      </c>
      <c r="AH21" s="270">
        <v>428.69826899999998</v>
      </c>
      <c r="AI21" s="270">
        <v>5.7413290000000003</v>
      </c>
      <c r="AJ21" s="270">
        <v>187.51437999999999</v>
      </c>
      <c r="AK21" s="270">
        <v>1756</v>
      </c>
      <c r="AL21" s="270">
        <v>69</v>
      </c>
      <c r="AM21" s="270">
        <v>1493</v>
      </c>
      <c r="AN21" s="270">
        <v>87</v>
      </c>
      <c r="AO21" s="270">
        <v>13.479597</v>
      </c>
      <c r="AP21" s="270">
        <v>4405.3</v>
      </c>
      <c r="AQ21" s="270">
        <v>36.6</v>
      </c>
      <c r="AR21" s="270">
        <v>293</v>
      </c>
      <c r="AS21" s="270">
        <v>150155</v>
      </c>
      <c r="AT21" s="280">
        <v>1.194</v>
      </c>
      <c r="AU21" s="270">
        <v>25.835999999999999</v>
      </c>
      <c r="AV21" s="270">
        <v>0</v>
      </c>
      <c r="AW21" s="270">
        <v>0</v>
      </c>
      <c r="AX21" s="270">
        <v>0.6</v>
      </c>
      <c r="AY21" s="274">
        <v>0.88535714285714295</v>
      </c>
      <c r="AZ21" s="259" t="s">
        <v>69</v>
      </c>
      <c r="BA21" s="260" t="s">
        <v>199</v>
      </c>
      <c r="BB21" s="259">
        <v>1</v>
      </c>
      <c r="BC21" s="259" t="s">
        <v>323</v>
      </c>
      <c r="BD21" s="261">
        <v>1</v>
      </c>
      <c r="BE21" s="275">
        <v>29915.024000000005</v>
      </c>
      <c r="BF21" s="276">
        <v>0.19316982663961757</v>
      </c>
      <c r="BG21" s="277">
        <v>0.17102428579986143</v>
      </c>
      <c r="BH21" s="275">
        <v>169905.72700000007</v>
      </c>
      <c r="BI21" s="276">
        <v>3.4011096047398083E-2</v>
      </c>
      <c r="BJ21" s="278">
        <v>3.0111966821964233E-2</v>
      </c>
      <c r="BK21" s="257">
        <v>2</v>
      </c>
      <c r="BL21" s="262" t="s">
        <v>68</v>
      </c>
      <c r="BM21" s="270">
        <v>-1</v>
      </c>
      <c r="BN21" s="279" t="s">
        <v>318</v>
      </c>
    </row>
    <row r="22" spans="1:66" x14ac:dyDescent="0.25">
      <c r="A22" s="131" t="str">
        <f t="shared" si="20"/>
        <v>은혜교통</v>
      </c>
      <c r="B22" s="131" t="str">
        <f t="shared" si="1"/>
        <v>591</v>
      </c>
      <c r="C22" s="132" t="str">
        <f t="shared" si="21"/>
        <v>71바5454</v>
      </c>
      <c r="D22" s="106" t="str">
        <f t="shared" si="22"/>
        <v>중형</v>
      </c>
      <c r="E22" s="102" t="str">
        <f t="shared" si="16"/>
        <v>F</v>
      </c>
      <c r="F22" s="152">
        <f t="shared" si="17"/>
        <v>0.72142857142857153</v>
      </c>
      <c r="G22" s="153">
        <f t="shared" si="18"/>
        <v>2.02</v>
      </c>
      <c r="H22" s="154">
        <f t="shared" si="19"/>
        <v>2.8</v>
      </c>
      <c r="I22" s="155">
        <f t="shared" si="23"/>
        <v>1614.136</v>
      </c>
      <c r="J22" s="156">
        <f t="shared" si="24"/>
        <v>2.2262342125625507E-2</v>
      </c>
      <c r="K22" s="156">
        <f t="shared" si="25"/>
        <v>0.43205034696025357</v>
      </c>
      <c r="L22" s="156">
        <f t="shared" si="26"/>
        <v>0.20939995142912371</v>
      </c>
      <c r="M22" s="157">
        <f t="shared" si="27"/>
        <v>8.3190000000000008</v>
      </c>
      <c r="N22" s="158">
        <f t="shared" si="28"/>
        <v>0.496</v>
      </c>
      <c r="O22" s="158">
        <f t="shared" si="29"/>
        <v>7.1870000000000003</v>
      </c>
      <c r="P22" s="159">
        <f t="shared" si="30"/>
        <v>0.18666666666666665</v>
      </c>
      <c r="Q22" s="160">
        <f t="shared" si="31"/>
        <v>92</v>
      </c>
      <c r="R22" s="161">
        <f t="shared" si="32"/>
        <v>23.434967528100177</v>
      </c>
      <c r="S22" s="133">
        <f t="shared" si="33"/>
        <v>8</v>
      </c>
      <c r="T22" s="133">
        <f t="shared" si="34"/>
        <v>116</v>
      </c>
      <c r="U22" s="270" t="s">
        <v>314</v>
      </c>
      <c r="V22" s="271" t="s">
        <v>122</v>
      </c>
      <c r="W22" s="270" t="s">
        <v>313</v>
      </c>
      <c r="X22" s="271" t="s">
        <v>122</v>
      </c>
      <c r="Y22" s="270" t="s">
        <v>324</v>
      </c>
      <c r="Z22" s="270" t="s">
        <v>176</v>
      </c>
      <c r="AA22" s="270" t="s">
        <v>181</v>
      </c>
      <c r="AB22" s="270">
        <v>509</v>
      </c>
      <c r="AC22" s="272">
        <v>1614.136</v>
      </c>
      <c r="AD22" s="270">
        <v>799.26300000000003</v>
      </c>
      <c r="AE22" s="273">
        <v>2.02</v>
      </c>
      <c r="AF22" s="270">
        <v>2.8</v>
      </c>
      <c r="AG22" s="270">
        <v>8.3190000000000008</v>
      </c>
      <c r="AH22" s="270">
        <v>126.221086</v>
      </c>
      <c r="AI22" s="270">
        <v>2.8099769999999999</v>
      </c>
      <c r="AJ22" s="270">
        <v>54.533864000000001</v>
      </c>
      <c r="AK22" s="270">
        <v>338</v>
      </c>
      <c r="AL22" s="270">
        <v>8</v>
      </c>
      <c r="AM22" s="270">
        <v>116</v>
      </c>
      <c r="AN22" s="270">
        <v>92</v>
      </c>
      <c r="AO22" s="270">
        <v>12.788164</v>
      </c>
      <c r="AP22" s="270">
        <v>351.1</v>
      </c>
      <c r="AQ22" s="270">
        <v>11.2</v>
      </c>
      <c r="AR22" s="270">
        <v>73</v>
      </c>
      <c r="AS22" s="270">
        <v>39211</v>
      </c>
      <c r="AT22" s="280">
        <v>0.496</v>
      </c>
      <c r="AU22" s="270">
        <v>7.1870000000000003</v>
      </c>
      <c r="AV22" s="270">
        <v>3410</v>
      </c>
      <c r="AW22" s="270">
        <v>0</v>
      </c>
      <c r="AX22" s="270">
        <v>0.44</v>
      </c>
      <c r="AY22" s="274">
        <v>0.72142857142857153</v>
      </c>
      <c r="AZ22" s="259" t="s">
        <v>70</v>
      </c>
      <c r="BA22" s="260" t="s">
        <v>199</v>
      </c>
      <c r="BB22" s="259">
        <v>2</v>
      </c>
      <c r="BC22" s="259" t="s">
        <v>325</v>
      </c>
      <c r="BD22" s="261">
        <v>6</v>
      </c>
      <c r="BE22" s="275">
        <v>29915.024000000005</v>
      </c>
      <c r="BF22" s="276">
        <v>5.3957369380683087E-2</v>
      </c>
      <c r="BG22" s="277">
        <v>3.8926387910349948E-2</v>
      </c>
      <c r="BH22" s="275">
        <v>169905.72700000007</v>
      </c>
      <c r="BI22" s="276">
        <v>9.5001859472341344E-3</v>
      </c>
      <c r="BJ22" s="278">
        <v>6.8537055762189119E-3</v>
      </c>
      <c r="BK22" s="257">
        <v>1</v>
      </c>
      <c r="BL22" s="262" t="s">
        <v>280</v>
      </c>
      <c r="BM22" s="270" t="s">
        <v>281</v>
      </c>
      <c r="BN22" s="279" t="s">
        <v>280</v>
      </c>
    </row>
    <row r="23" spans="1:66" x14ac:dyDescent="0.25">
      <c r="A23" s="134" t="str">
        <f t="shared" si="20"/>
        <v>은혜교통</v>
      </c>
      <c r="B23" s="134" t="str">
        <f t="shared" si="1"/>
        <v>591</v>
      </c>
      <c r="C23" s="135" t="str">
        <f t="shared" si="21"/>
        <v>71바5455</v>
      </c>
      <c r="D23" s="123" t="str">
        <f t="shared" si="22"/>
        <v>중형</v>
      </c>
      <c r="E23" s="119" t="str">
        <f t="shared" si="16"/>
        <v>C</v>
      </c>
      <c r="F23" s="142">
        <f t="shared" si="17"/>
        <v>0.88535714285714295</v>
      </c>
      <c r="G23" s="143">
        <f t="shared" si="18"/>
        <v>2.4790000000000001</v>
      </c>
      <c r="H23" s="144">
        <f t="shared" si="19"/>
        <v>2.8</v>
      </c>
      <c r="I23" s="145">
        <f t="shared" si="23"/>
        <v>5910.5320000000002</v>
      </c>
      <c r="J23" s="146">
        <f t="shared" si="24"/>
        <v>1.5785968246649223E-2</v>
      </c>
      <c r="K23" s="146">
        <f t="shared" si="25"/>
        <v>0.39036987704256182</v>
      </c>
      <c r="L23" s="146">
        <f t="shared" si="26"/>
        <v>0.27442538167461067</v>
      </c>
      <c r="M23" s="147">
        <f t="shared" si="27"/>
        <v>10.725</v>
      </c>
      <c r="N23" s="148">
        <f t="shared" si="28"/>
        <v>4.7539999999999996</v>
      </c>
      <c r="O23" s="148">
        <f t="shared" si="29"/>
        <v>30.353000000000002</v>
      </c>
      <c r="P23" s="149">
        <f t="shared" si="30"/>
        <v>1.8916666666666666</v>
      </c>
      <c r="Q23" s="150">
        <f t="shared" si="31"/>
        <v>92</v>
      </c>
      <c r="R23" s="151">
        <f t="shared" si="32"/>
        <v>25.252674487495039</v>
      </c>
      <c r="S23" s="136">
        <f t="shared" si="33"/>
        <v>281</v>
      </c>
      <c r="T23" s="136">
        <f t="shared" si="34"/>
        <v>1794</v>
      </c>
      <c r="U23" s="270" t="s">
        <v>314</v>
      </c>
      <c r="V23" s="271" t="s">
        <v>122</v>
      </c>
      <c r="W23" s="270" t="s">
        <v>313</v>
      </c>
      <c r="X23" s="271" t="s">
        <v>122</v>
      </c>
      <c r="Y23" s="270" t="s">
        <v>200</v>
      </c>
      <c r="Z23" s="270" t="s">
        <v>176</v>
      </c>
      <c r="AA23" s="270" t="s">
        <v>48</v>
      </c>
      <c r="AB23" s="270">
        <v>509</v>
      </c>
      <c r="AC23" s="272">
        <v>5910.5320000000002</v>
      </c>
      <c r="AD23" s="270">
        <v>2384.3139999999999</v>
      </c>
      <c r="AE23" s="273">
        <v>2.4790000000000001</v>
      </c>
      <c r="AF23" s="270">
        <v>2.8</v>
      </c>
      <c r="AG23" s="270">
        <v>10.725</v>
      </c>
      <c r="AH23" s="270">
        <v>394.13654600000001</v>
      </c>
      <c r="AI23" s="270">
        <v>6.2218270000000002</v>
      </c>
      <c r="AJ23" s="270">
        <v>153.85903500000001</v>
      </c>
      <c r="AK23" s="270">
        <v>1622</v>
      </c>
      <c r="AL23" s="270">
        <v>281</v>
      </c>
      <c r="AM23" s="270">
        <v>1794</v>
      </c>
      <c r="AN23" s="270">
        <v>92</v>
      </c>
      <c r="AO23" s="270">
        <v>14.996153</v>
      </c>
      <c r="AP23" s="270">
        <v>4331</v>
      </c>
      <c r="AQ23" s="270">
        <v>113.5</v>
      </c>
      <c r="AR23" s="270">
        <v>137</v>
      </c>
      <c r="AS23" s="270">
        <v>88700</v>
      </c>
      <c r="AT23" s="280">
        <v>4.7539999999999996</v>
      </c>
      <c r="AU23" s="270">
        <v>30.353000000000002</v>
      </c>
      <c r="AV23" s="270">
        <v>22614</v>
      </c>
      <c r="AW23" s="270">
        <v>0</v>
      </c>
      <c r="AX23" s="270">
        <v>0.57999999999999996</v>
      </c>
      <c r="AY23" s="274">
        <v>0.88535714285714295</v>
      </c>
      <c r="AZ23" s="259" t="s">
        <v>69</v>
      </c>
      <c r="BA23" s="260" t="s">
        <v>199</v>
      </c>
      <c r="BB23" s="259">
        <v>1</v>
      </c>
      <c r="BC23" s="259" t="s">
        <v>323</v>
      </c>
      <c r="BD23" s="261">
        <v>4</v>
      </c>
      <c r="BE23" s="275">
        <v>29915.024000000005</v>
      </c>
      <c r="BF23" s="276">
        <v>0.19757737784198331</v>
      </c>
      <c r="BG23" s="277">
        <v>0.17492654273938454</v>
      </c>
      <c r="BH23" s="275">
        <v>169905.72700000007</v>
      </c>
      <c r="BI23" s="276">
        <v>3.4787126392743652E-2</v>
      </c>
      <c r="BJ23" s="278">
        <v>3.079903083128983E-2</v>
      </c>
      <c r="BK23" s="257">
        <v>2</v>
      </c>
      <c r="BL23" s="262" t="s">
        <v>68</v>
      </c>
      <c r="BM23" s="270">
        <v>-1</v>
      </c>
      <c r="BN23" s="279" t="s">
        <v>318</v>
      </c>
    </row>
    <row r="24" spans="1:66" x14ac:dyDescent="0.25">
      <c r="A24" s="131" t="str">
        <f t="shared" si="20"/>
        <v>은혜교통</v>
      </c>
      <c r="B24" s="131" t="str">
        <f t="shared" si="1"/>
        <v>591</v>
      </c>
      <c r="C24" s="132" t="str">
        <f t="shared" si="21"/>
        <v>71바5459</v>
      </c>
      <c r="D24" s="106" t="str">
        <f t="shared" si="22"/>
        <v>중형</v>
      </c>
      <c r="E24" s="102" t="str">
        <f t="shared" si="16"/>
        <v>C</v>
      </c>
      <c r="F24" s="152">
        <f t="shared" si="17"/>
        <v>0.85250000000000004</v>
      </c>
      <c r="G24" s="153">
        <f t="shared" si="18"/>
        <v>2.387</v>
      </c>
      <c r="H24" s="154">
        <f t="shared" si="19"/>
        <v>2.8</v>
      </c>
      <c r="I24" s="155">
        <f t="shared" si="23"/>
        <v>5529.67</v>
      </c>
      <c r="J24" s="156">
        <f t="shared" si="24"/>
        <v>1.1958202581141945E-2</v>
      </c>
      <c r="K24" s="156">
        <f t="shared" si="25"/>
        <v>0.430967230061718</v>
      </c>
      <c r="L24" s="156">
        <f t="shared" si="26"/>
        <v>0.2358187739955549</v>
      </c>
      <c r="M24" s="157">
        <f t="shared" si="27"/>
        <v>10.564</v>
      </c>
      <c r="N24" s="158">
        <f t="shared" si="28"/>
        <v>0.61499999999999999</v>
      </c>
      <c r="O24" s="158">
        <f t="shared" si="29"/>
        <v>17.614000000000001</v>
      </c>
      <c r="P24" s="159">
        <f t="shared" si="30"/>
        <v>0</v>
      </c>
      <c r="Q24" s="160">
        <f t="shared" si="31"/>
        <v>82</v>
      </c>
      <c r="R24" s="161">
        <f t="shared" si="32"/>
        <v>23.692966351914745</v>
      </c>
      <c r="S24" s="133">
        <f t="shared" si="33"/>
        <v>34</v>
      </c>
      <c r="T24" s="133">
        <f t="shared" si="34"/>
        <v>974</v>
      </c>
      <c r="U24" s="270" t="s">
        <v>314</v>
      </c>
      <c r="V24" s="271" t="s">
        <v>122</v>
      </c>
      <c r="W24" s="270" t="s">
        <v>313</v>
      </c>
      <c r="X24" s="271" t="s">
        <v>122</v>
      </c>
      <c r="Y24" s="270" t="s">
        <v>201</v>
      </c>
      <c r="Z24" s="270" t="s">
        <v>176</v>
      </c>
      <c r="AA24" s="270" t="s">
        <v>48</v>
      </c>
      <c r="AB24" s="270">
        <v>509</v>
      </c>
      <c r="AC24" s="272">
        <v>5529.67</v>
      </c>
      <c r="AD24" s="270">
        <v>2316.2829999999999</v>
      </c>
      <c r="AE24" s="273">
        <v>2.387</v>
      </c>
      <c r="AF24" s="270">
        <v>2.8</v>
      </c>
      <c r="AG24" s="270">
        <v>10.564</v>
      </c>
      <c r="AH24" s="270">
        <v>418.95409999999998</v>
      </c>
      <c r="AI24" s="270">
        <v>5.009938</v>
      </c>
      <c r="AJ24" s="270">
        <v>180.555488</v>
      </c>
      <c r="AK24" s="270">
        <v>1304</v>
      </c>
      <c r="AL24" s="270">
        <v>34</v>
      </c>
      <c r="AM24" s="270">
        <v>974</v>
      </c>
      <c r="AN24" s="270">
        <v>82</v>
      </c>
      <c r="AO24" s="270">
        <v>13.198748</v>
      </c>
      <c r="AP24" s="270">
        <v>1969</v>
      </c>
      <c r="AQ24" s="270">
        <v>0</v>
      </c>
      <c r="AR24" s="270">
        <v>255</v>
      </c>
      <c r="AS24" s="270">
        <v>152360</v>
      </c>
      <c r="AT24" s="280">
        <v>0.61499999999999999</v>
      </c>
      <c r="AU24" s="270">
        <v>17.614000000000001</v>
      </c>
      <c r="AV24" s="270">
        <v>3935</v>
      </c>
      <c r="AW24" s="270">
        <v>0</v>
      </c>
      <c r="AX24" s="270">
        <v>0.59</v>
      </c>
      <c r="AY24" s="274">
        <v>0.85250000000000004</v>
      </c>
      <c r="AZ24" s="259" t="s">
        <v>69</v>
      </c>
      <c r="BA24" s="260" t="s">
        <v>199</v>
      </c>
      <c r="BB24" s="259">
        <v>3</v>
      </c>
      <c r="BC24" s="259" t="s">
        <v>326</v>
      </c>
      <c r="BD24" s="261">
        <v>2</v>
      </c>
      <c r="BE24" s="275">
        <v>29915.024000000005</v>
      </c>
      <c r="BF24" s="276">
        <v>0.18484591555066107</v>
      </c>
      <c r="BG24" s="277">
        <v>0.15758114300693857</v>
      </c>
      <c r="BH24" s="275">
        <v>169905.72700000007</v>
      </c>
      <c r="BI24" s="276">
        <v>3.2545518609858264E-2</v>
      </c>
      <c r="BJ24" s="278">
        <v>2.7745054614904171E-2</v>
      </c>
      <c r="BK24" s="257">
        <v>1</v>
      </c>
      <c r="BL24" s="262" t="s">
        <v>67</v>
      </c>
      <c r="BM24" s="270">
        <v>1</v>
      </c>
      <c r="BN24" s="279" t="s">
        <v>294</v>
      </c>
    </row>
    <row r="25" spans="1:66" x14ac:dyDescent="0.25">
      <c r="A25" s="134" t="str">
        <f t="shared" si="20"/>
        <v>은혜교통</v>
      </c>
      <c r="B25" s="134" t="str">
        <f t="shared" si="1"/>
        <v>591</v>
      </c>
      <c r="C25" s="135" t="str">
        <f t="shared" si="21"/>
        <v>71바7256</v>
      </c>
      <c r="D25" s="123" t="str">
        <f t="shared" si="22"/>
        <v>중형</v>
      </c>
      <c r="E25" s="119" t="str">
        <f t="shared" si="16"/>
        <v>B</v>
      </c>
      <c r="F25" s="142">
        <f t="shared" si="17"/>
        <v>0.91692307692307684</v>
      </c>
      <c r="G25" s="143">
        <f t="shared" si="18"/>
        <v>2.3839999999999999</v>
      </c>
      <c r="H25" s="144">
        <f t="shared" si="19"/>
        <v>2.6</v>
      </c>
      <c r="I25" s="145">
        <f t="shared" si="23"/>
        <v>5163.4480000000003</v>
      </c>
      <c r="J25" s="146">
        <f t="shared" si="24"/>
        <v>7.6753953769036374E-3</v>
      </c>
      <c r="K25" s="146">
        <f t="shared" si="25"/>
        <v>0.45820192809183519</v>
      </c>
      <c r="L25" s="146">
        <f t="shared" si="26"/>
        <v>0.2722986655428698</v>
      </c>
      <c r="M25" s="147">
        <f t="shared" si="27"/>
        <v>10.525</v>
      </c>
      <c r="N25" s="148">
        <f t="shared" si="28"/>
        <v>3.9E-2</v>
      </c>
      <c r="O25" s="148">
        <f t="shared" si="29"/>
        <v>14.157</v>
      </c>
      <c r="P25" s="149">
        <f t="shared" si="30"/>
        <v>1.9516666666666667</v>
      </c>
      <c r="Q25" s="150">
        <f t="shared" si="31"/>
        <v>96</v>
      </c>
      <c r="R25" s="151">
        <f t="shared" si="32"/>
        <v>24.008772489753056</v>
      </c>
      <c r="S25" s="136">
        <f t="shared" si="33"/>
        <v>2</v>
      </c>
      <c r="T25" s="136">
        <f t="shared" si="34"/>
        <v>731</v>
      </c>
      <c r="U25" s="270" t="s">
        <v>314</v>
      </c>
      <c r="V25" s="271" t="s">
        <v>122</v>
      </c>
      <c r="W25" s="270" t="s">
        <v>313</v>
      </c>
      <c r="X25" s="271" t="s">
        <v>122</v>
      </c>
      <c r="Y25" s="270" t="s">
        <v>203</v>
      </c>
      <c r="Z25" s="270" t="s">
        <v>176</v>
      </c>
      <c r="AA25" s="270" t="s">
        <v>48</v>
      </c>
      <c r="AB25" s="270">
        <v>509</v>
      </c>
      <c r="AC25" s="272">
        <v>5163.4480000000003</v>
      </c>
      <c r="AD25" s="270">
        <v>2166.1010000000001</v>
      </c>
      <c r="AE25" s="273">
        <v>2.3839999999999999</v>
      </c>
      <c r="AF25" s="270">
        <v>2.6</v>
      </c>
      <c r="AG25" s="270">
        <v>10.525</v>
      </c>
      <c r="AH25" s="270">
        <v>402.651049</v>
      </c>
      <c r="AI25" s="270">
        <v>3.090506</v>
      </c>
      <c r="AJ25" s="270">
        <v>184.495487</v>
      </c>
      <c r="AK25" s="270">
        <v>1406</v>
      </c>
      <c r="AL25" s="270">
        <v>2</v>
      </c>
      <c r="AM25" s="270">
        <v>731</v>
      </c>
      <c r="AN25" s="270">
        <v>96</v>
      </c>
      <c r="AO25" s="270">
        <v>12.823629</v>
      </c>
      <c r="AP25" s="270">
        <v>4661</v>
      </c>
      <c r="AQ25" s="270">
        <v>117.1</v>
      </c>
      <c r="AR25" s="270">
        <v>229</v>
      </c>
      <c r="AS25" s="270">
        <v>149163</v>
      </c>
      <c r="AT25" s="280">
        <v>3.9E-2</v>
      </c>
      <c r="AU25" s="270">
        <v>14.157</v>
      </c>
      <c r="AV25" s="270">
        <v>40293</v>
      </c>
      <c r="AW25" s="270">
        <v>0</v>
      </c>
      <c r="AX25" s="270">
        <v>0.57999999999999996</v>
      </c>
      <c r="AY25" s="274">
        <v>0.91692307692307684</v>
      </c>
      <c r="AZ25" s="259" t="s">
        <v>68</v>
      </c>
      <c r="BA25" s="260" t="s">
        <v>199</v>
      </c>
      <c r="BB25" s="259">
        <v>1</v>
      </c>
      <c r="BC25" s="259" t="s">
        <v>202</v>
      </c>
      <c r="BD25" s="261">
        <v>8</v>
      </c>
      <c r="BE25" s="275">
        <v>29915.024000000005</v>
      </c>
      <c r="BF25" s="276">
        <v>0.17260383946207095</v>
      </c>
      <c r="BG25" s="277">
        <v>0.15826444356829888</v>
      </c>
      <c r="BH25" s="275">
        <v>169905.72700000007</v>
      </c>
      <c r="BI25" s="276">
        <v>3.0390076256817396E-2</v>
      </c>
      <c r="BJ25" s="278">
        <v>2.7865362229327947E-2</v>
      </c>
      <c r="BK25" s="257">
        <v>1</v>
      </c>
      <c r="BL25" s="262" t="s">
        <v>67</v>
      </c>
      <c r="BM25" s="270">
        <v>2</v>
      </c>
      <c r="BN25" s="279" t="s">
        <v>294</v>
      </c>
    </row>
    <row r="26" spans="1:66" x14ac:dyDescent="0.25">
      <c r="A26" s="131" t="str">
        <f t="shared" si="20"/>
        <v>은혜교통</v>
      </c>
      <c r="B26" s="131" t="str">
        <f t="shared" si="1"/>
        <v>591</v>
      </c>
      <c r="C26" s="132" t="str">
        <f t="shared" si="21"/>
        <v>72바1869</v>
      </c>
      <c r="D26" s="106" t="str">
        <f t="shared" si="22"/>
        <v>중형</v>
      </c>
      <c r="E26" s="102" t="str">
        <f t="shared" si="16"/>
        <v>F</v>
      </c>
      <c r="F26" s="152">
        <f t="shared" si="17"/>
        <v>0.73178571428571426</v>
      </c>
      <c r="G26" s="153">
        <f t="shared" si="18"/>
        <v>2.0489999999999999</v>
      </c>
      <c r="H26" s="154">
        <f t="shared" si="19"/>
        <v>2.8</v>
      </c>
      <c r="I26" s="155">
        <f t="shared" si="23"/>
        <v>5918.558</v>
      </c>
      <c r="J26" s="156">
        <f t="shared" si="24"/>
        <v>1.2582506126984685E-2</v>
      </c>
      <c r="K26" s="156">
        <f t="shared" si="25"/>
        <v>0.44590666768537879</v>
      </c>
      <c r="L26" s="156">
        <f t="shared" si="26"/>
        <v>0.23603722393191043</v>
      </c>
      <c r="M26" s="157">
        <f t="shared" si="27"/>
        <v>16.231999999999999</v>
      </c>
      <c r="N26" s="158">
        <f t="shared" si="28"/>
        <v>0.82799999999999996</v>
      </c>
      <c r="O26" s="158">
        <f t="shared" si="29"/>
        <v>12.571</v>
      </c>
      <c r="P26" s="159">
        <f t="shared" si="30"/>
        <v>5.0949999999999998</v>
      </c>
      <c r="Q26" s="160">
        <f t="shared" si="31"/>
        <v>96</v>
      </c>
      <c r="R26" s="161">
        <f t="shared" si="32"/>
        <v>25.192849940409925</v>
      </c>
      <c r="S26" s="133">
        <f t="shared" si="33"/>
        <v>49</v>
      </c>
      <c r="T26" s="133">
        <f t="shared" si="34"/>
        <v>744</v>
      </c>
      <c r="U26" s="270" t="s">
        <v>314</v>
      </c>
      <c r="V26" s="271" t="s">
        <v>122</v>
      </c>
      <c r="W26" s="270" t="s">
        <v>313</v>
      </c>
      <c r="X26" s="271" t="s">
        <v>122</v>
      </c>
      <c r="Y26" s="270" t="s">
        <v>204</v>
      </c>
      <c r="Z26" s="270" t="s">
        <v>176</v>
      </c>
      <c r="AA26" s="270" t="s">
        <v>181</v>
      </c>
      <c r="AB26" s="270">
        <v>509</v>
      </c>
      <c r="AC26" s="272">
        <v>5918.558</v>
      </c>
      <c r="AD26" s="270">
        <v>2887.9090000000001</v>
      </c>
      <c r="AE26" s="273">
        <v>2.0489999999999999</v>
      </c>
      <c r="AF26" s="270">
        <v>2.8</v>
      </c>
      <c r="AG26" s="270">
        <v>16.231999999999999</v>
      </c>
      <c r="AH26" s="270">
        <v>433.84187100000003</v>
      </c>
      <c r="AI26" s="270">
        <v>5.4588179999999999</v>
      </c>
      <c r="AJ26" s="270">
        <v>193.45298299999999</v>
      </c>
      <c r="AK26" s="270">
        <v>1397</v>
      </c>
      <c r="AL26" s="270">
        <v>49</v>
      </c>
      <c r="AM26" s="270">
        <v>744</v>
      </c>
      <c r="AN26" s="270">
        <v>96</v>
      </c>
      <c r="AO26" s="270">
        <v>13.642200000000001</v>
      </c>
      <c r="AP26" s="270">
        <v>6849.6</v>
      </c>
      <c r="AQ26" s="270">
        <v>305.7</v>
      </c>
      <c r="AR26" s="270">
        <v>291</v>
      </c>
      <c r="AS26" s="270">
        <v>129784</v>
      </c>
      <c r="AT26" s="280">
        <v>0.82799999999999996</v>
      </c>
      <c r="AU26" s="270">
        <v>12.571</v>
      </c>
      <c r="AV26" s="270">
        <v>46321</v>
      </c>
      <c r="AW26" s="270">
        <v>0</v>
      </c>
      <c r="AX26" s="270">
        <v>0.63</v>
      </c>
      <c r="AY26" s="274">
        <v>0.73178571428571426</v>
      </c>
      <c r="AZ26" s="259" t="s">
        <v>70</v>
      </c>
      <c r="BA26" s="260" t="s">
        <v>199</v>
      </c>
      <c r="BB26" s="259">
        <v>1</v>
      </c>
      <c r="BC26" s="259" t="s">
        <v>205</v>
      </c>
      <c r="BD26" s="261">
        <v>12</v>
      </c>
      <c r="BE26" s="275">
        <v>29915.024000000005</v>
      </c>
      <c r="BF26" s="276">
        <v>0.19784567112498386</v>
      </c>
      <c r="BG26" s="277">
        <v>0.14478063576253283</v>
      </c>
      <c r="BH26" s="275">
        <v>169905.72700000007</v>
      </c>
      <c r="BI26" s="276">
        <v>3.4834364353121525E-2</v>
      </c>
      <c r="BJ26" s="278">
        <v>2.5491290199837858E-2</v>
      </c>
      <c r="BK26" s="257">
        <v>1</v>
      </c>
      <c r="BL26" s="262" t="s">
        <v>70</v>
      </c>
      <c r="BM26" s="270">
        <v>0</v>
      </c>
      <c r="BN26" s="279" t="s">
        <v>296</v>
      </c>
    </row>
    <row r="27" spans="1:66" x14ac:dyDescent="0.25">
      <c r="A27" s="134" t="str">
        <f t="shared" si="20"/>
        <v>은혜교통</v>
      </c>
      <c r="B27" s="134" t="str">
        <f t="shared" si="1"/>
        <v>592</v>
      </c>
      <c r="C27" s="135" t="str">
        <f t="shared" si="21"/>
        <v>71바5351</v>
      </c>
      <c r="D27" s="123" t="str">
        <f t="shared" si="22"/>
        <v>중형</v>
      </c>
      <c r="E27" s="119" t="str">
        <f t="shared" si="16"/>
        <v>B</v>
      </c>
      <c r="F27" s="142">
        <f t="shared" si="17"/>
        <v>0.90928571428571425</v>
      </c>
      <c r="G27" s="143">
        <f t="shared" si="18"/>
        <v>2.5459999999999998</v>
      </c>
      <c r="H27" s="144">
        <f t="shared" si="19"/>
        <v>2.8</v>
      </c>
      <c r="I27" s="145">
        <f t="shared" si="23"/>
        <v>5319.9059999999999</v>
      </c>
      <c r="J27" s="146">
        <f t="shared" si="24"/>
        <v>1.8081060513823081E-2</v>
      </c>
      <c r="K27" s="146">
        <f t="shared" si="25"/>
        <v>0.44784603864183203</v>
      </c>
      <c r="L27" s="146">
        <f t="shared" si="26"/>
        <v>0.17180754697545408</v>
      </c>
      <c r="M27" s="147">
        <f t="shared" si="27"/>
        <v>11.88</v>
      </c>
      <c r="N27" s="148">
        <f t="shared" si="28"/>
        <v>3.91</v>
      </c>
      <c r="O27" s="148">
        <f t="shared" si="29"/>
        <v>28.44</v>
      </c>
      <c r="P27" s="149">
        <f t="shared" si="30"/>
        <v>0</v>
      </c>
      <c r="Q27" s="150">
        <f t="shared" si="31"/>
        <v>87</v>
      </c>
      <c r="R27" s="151">
        <f t="shared" si="32"/>
        <v>23.557062785499376</v>
      </c>
      <c r="S27" s="136">
        <f t="shared" si="33"/>
        <v>208</v>
      </c>
      <c r="T27" s="136">
        <f t="shared" si="34"/>
        <v>1513</v>
      </c>
      <c r="U27" s="270" t="s">
        <v>314</v>
      </c>
      <c r="V27" s="271" t="s">
        <v>123</v>
      </c>
      <c r="W27" s="270" t="s">
        <v>313</v>
      </c>
      <c r="X27" s="271" t="s">
        <v>123</v>
      </c>
      <c r="Y27" s="270" t="s">
        <v>206</v>
      </c>
      <c r="Z27" s="270" t="s">
        <v>176</v>
      </c>
      <c r="AA27" s="270" t="s">
        <v>48</v>
      </c>
      <c r="AB27" s="270">
        <v>509</v>
      </c>
      <c r="AC27" s="272">
        <v>5319.9059999999999</v>
      </c>
      <c r="AD27" s="270">
        <v>2089.7860000000001</v>
      </c>
      <c r="AE27" s="273">
        <v>2.5459999999999998</v>
      </c>
      <c r="AF27" s="270">
        <v>2.8</v>
      </c>
      <c r="AG27" s="270">
        <v>11.88</v>
      </c>
      <c r="AH27" s="270">
        <v>422.84604899999999</v>
      </c>
      <c r="AI27" s="270">
        <v>7.645505</v>
      </c>
      <c r="AJ27" s="270">
        <v>189.36992799999999</v>
      </c>
      <c r="AK27" s="270">
        <v>914</v>
      </c>
      <c r="AL27" s="270">
        <v>208</v>
      </c>
      <c r="AM27" s="270">
        <v>1513</v>
      </c>
      <c r="AN27" s="270">
        <v>87</v>
      </c>
      <c r="AO27" s="270">
        <v>12.581187999999999</v>
      </c>
      <c r="AP27" s="270">
        <v>1268.5</v>
      </c>
      <c r="AQ27" s="270">
        <v>0</v>
      </c>
      <c r="AR27" s="270">
        <v>378</v>
      </c>
      <c r="AS27" s="270">
        <v>145795</v>
      </c>
      <c r="AT27" s="280">
        <v>3.91</v>
      </c>
      <c r="AU27" s="270">
        <v>28.44</v>
      </c>
      <c r="AV27" s="270">
        <v>0</v>
      </c>
      <c r="AW27" s="270">
        <v>0</v>
      </c>
      <c r="AX27" s="270">
        <v>0.68</v>
      </c>
      <c r="AY27" s="274">
        <v>0.90928571428571425</v>
      </c>
      <c r="AZ27" s="259" t="s">
        <v>68</v>
      </c>
      <c r="BA27" s="260" t="s">
        <v>207</v>
      </c>
      <c r="BB27" s="259">
        <v>2</v>
      </c>
      <c r="BC27" s="259" t="s">
        <v>327</v>
      </c>
      <c r="BD27" s="261">
        <v>1</v>
      </c>
      <c r="BE27" s="275">
        <v>24595.203000000001</v>
      </c>
      <c r="BF27" s="276">
        <v>0.21629851967475119</v>
      </c>
      <c r="BG27" s="277">
        <v>0.19667715396139876</v>
      </c>
      <c r="BH27" s="275">
        <v>169905.72700000007</v>
      </c>
      <c r="BI27" s="276">
        <v>3.1310928088963109E-2</v>
      </c>
      <c r="BJ27" s="278">
        <v>2.8470579612321453E-2</v>
      </c>
      <c r="BK27" s="257">
        <v>1</v>
      </c>
      <c r="BL27" s="262" t="s">
        <v>69</v>
      </c>
      <c r="BM27" s="270">
        <v>1</v>
      </c>
      <c r="BN27" s="279" t="s">
        <v>294</v>
      </c>
    </row>
    <row r="28" spans="1:66" x14ac:dyDescent="0.25">
      <c r="A28" s="131" t="str">
        <f t="shared" si="20"/>
        <v>은혜교통</v>
      </c>
      <c r="B28" s="131" t="str">
        <f t="shared" si="1"/>
        <v>592</v>
      </c>
      <c r="C28" s="132" t="str">
        <f t="shared" si="21"/>
        <v>71바5352</v>
      </c>
      <c r="D28" s="106" t="str">
        <f t="shared" si="22"/>
        <v>중형</v>
      </c>
      <c r="E28" s="102" t="str">
        <f t="shared" si="16"/>
        <v>C</v>
      </c>
      <c r="F28" s="152">
        <f t="shared" si="17"/>
        <v>0.85857142857142854</v>
      </c>
      <c r="G28" s="153">
        <f t="shared" si="18"/>
        <v>2.4039999999999999</v>
      </c>
      <c r="H28" s="154">
        <f t="shared" si="19"/>
        <v>2.8</v>
      </c>
      <c r="I28" s="155">
        <f t="shared" si="23"/>
        <v>4346.6000000000004</v>
      </c>
      <c r="J28" s="156">
        <f t="shared" si="24"/>
        <v>2.5452933972386092E-2</v>
      </c>
      <c r="K28" s="156">
        <f t="shared" si="25"/>
        <v>0.46138512857520797</v>
      </c>
      <c r="L28" s="156">
        <f t="shared" si="26"/>
        <v>0.28113928127732019</v>
      </c>
      <c r="M28" s="157">
        <f t="shared" si="27"/>
        <v>13.926</v>
      </c>
      <c r="N28" s="158">
        <f t="shared" si="28"/>
        <v>2.899</v>
      </c>
      <c r="O28" s="158">
        <f t="shared" si="29"/>
        <v>35.637</v>
      </c>
      <c r="P28" s="159">
        <f t="shared" si="30"/>
        <v>0</v>
      </c>
      <c r="Q28" s="160">
        <f t="shared" si="31"/>
        <v>79</v>
      </c>
      <c r="R28" s="161">
        <f t="shared" si="32"/>
        <v>24.658869284018113</v>
      </c>
      <c r="S28" s="133">
        <f t="shared" si="33"/>
        <v>126</v>
      </c>
      <c r="T28" s="133">
        <f t="shared" si="34"/>
        <v>1549</v>
      </c>
      <c r="U28" s="270" t="s">
        <v>314</v>
      </c>
      <c r="V28" s="271" t="s">
        <v>123</v>
      </c>
      <c r="W28" s="270" t="s">
        <v>313</v>
      </c>
      <c r="X28" s="271" t="s">
        <v>123</v>
      </c>
      <c r="Y28" s="281" t="s">
        <v>208</v>
      </c>
      <c r="Z28" s="270" t="s">
        <v>176</v>
      </c>
      <c r="AA28" s="270" t="s">
        <v>48</v>
      </c>
      <c r="AB28" s="270">
        <v>509</v>
      </c>
      <c r="AC28" s="272">
        <v>4346.6000000000004</v>
      </c>
      <c r="AD28" s="270">
        <v>1808.4</v>
      </c>
      <c r="AE28" s="273">
        <v>2.4039999999999999</v>
      </c>
      <c r="AF28" s="270">
        <v>2.8</v>
      </c>
      <c r="AG28" s="270">
        <v>13.926</v>
      </c>
      <c r="AH28" s="270">
        <v>343.49631399999998</v>
      </c>
      <c r="AI28" s="270">
        <v>8.7429889999999997</v>
      </c>
      <c r="AJ28" s="270">
        <v>158.48409100000001</v>
      </c>
      <c r="AK28" s="270">
        <v>1222</v>
      </c>
      <c r="AL28" s="270">
        <v>126</v>
      </c>
      <c r="AM28" s="270">
        <v>1549</v>
      </c>
      <c r="AN28" s="270">
        <v>79</v>
      </c>
      <c r="AO28" s="270">
        <v>12.653993</v>
      </c>
      <c r="AP28" s="270">
        <v>1048.0999999999999</v>
      </c>
      <c r="AQ28" s="270">
        <v>0</v>
      </c>
      <c r="AR28" s="270">
        <v>247</v>
      </c>
      <c r="AS28" s="270">
        <v>107812</v>
      </c>
      <c r="AT28" s="280">
        <v>2.899</v>
      </c>
      <c r="AU28" s="270">
        <v>35.637</v>
      </c>
      <c r="AV28" s="270">
        <v>6252</v>
      </c>
      <c r="AW28" s="270">
        <v>0</v>
      </c>
      <c r="AX28" s="270">
        <v>0.68</v>
      </c>
      <c r="AY28" s="274">
        <v>0.85857142857142854</v>
      </c>
      <c r="AZ28" s="259" t="s">
        <v>69</v>
      </c>
      <c r="BA28" s="260" t="s">
        <v>207</v>
      </c>
      <c r="BB28" s="259">
        <v>1</v>
      </c>
      <c r="BC28" s="259" t="s">
        <v>212</v>
      </c>
      <c r="BD28" s="261">
        <v>2</v>
      </c>
      <c r="BE28" s="275">
        <v>24595.203000000001</v>
      </c>
      <c r="BF28" s="276">
        <v>0.17672551838665451</v>
      </c>
      <c r="BG28" s="277">
        <v>0.15173148078625623</v>
      </c>
      <c r="BH28" s="275">
        <v>169905.72700000007</v>
      </c>
      <c r="BI28" s="276">
        <v>2.5582421950968132E-2</v>
      </c>
      <c r="BJ28" s="278">
        <v>2.196433656075978E-2</v>
      </c>
      <c r="BK28" s="257">
        <v>1</v>
      </c>
      <c r="BL28" s="262" t="s">
        <v>69</v>
      </c>
      <c r="BM28" s="270">
        <v>0</v>
      </c>
      <c r="BN28" s="279" t="s">
        <v>296</v>
      </c>
    </row>
    <row r="29" spans="1:66" x14ac:dyDescent="0.25">
      <c r="A29" s="134" t="str">
        <f t="shared" si="20"/>
        <v>은혜교통</v>
      </c>
      <c r="B29" s="134" t="str">
        <f t="shared" si="1"/>
        <v>592</v>
      </c>
      <c r="C29" s="135" t="str">
        <f t="shared" si="21"/>
        <v>71바5355</v>
      </c>
      <c r="D29" s="123" t="str">
        <f t="shared" si="22"/>
        <v>중형</v>
      </c>
      <c r="E29" s="119" t="str">
        <f t="shared" si="16"/>
        <v>B</v>
      </c>
      <c r="F29" s="142">
        <f t="shared" si="17"/>
        <v>0.92214285714285715</v>
      </c>
      <c r="G29" s="143">
        <f t="shared" si="18"/>
        <v>2.5819999999999999</v>
      </c>
      <c r="H29" s="144">
        <f t="shared" si="19"/>
        <v>2.8</v>
      </c>
      <c r="I29" s="145">
        <f t="shared" si="23"/>
        <v>5758.1049999999996</v>
      </c>
      <c r="J29" s="146">
        <f t="shared" si="24"/>
        <v>2.8930910346315258E-2</v>
      </c>
      <c r="K29" s="146">
        <f t="shared" si="25"/>
        <v>0.43296069515304503</v>
      </c>
      <c r="L29" s="146">
        <f t="shared" si="26"/>
        <v>0.29645169721635856</v>
      </c>
      <c r="M29" s="147">
        <f t="shared" si="27"/>
        <v>12.335000000000001</v>
      </c>
      <c r="N29" s="148">
        <f t="shared" si="28"/>
        <v>4.7759999999999998</v>
      </c>
      <c r="O29" s="148">
        <f t="shared" si="29"/>
        <v>42.061999999999998</v>
      </c>
      <c r="P29" s="149">
        <f t="shared" si="30"/>
        <v>0</v>
      </c>
      <c r="Q29" s="150">
        <f t="shared" si="31"/>
        <v>87</v>
      </c>
      <c r="R29" s="151">
        <f t="shared" si="32"/>
        <v>24.834987821006898</v>
      </c>
      <c r="S29" s="136">
        <f t="shared" si="33"/>
        <v>275</v>
      </c>
      <c r="T29" s="136">
        <f t="shared" si="34"/>
        <v>2422</v>
      </c>
      <c r="U29" s="270" t="s">
        <v>314</v>
      </c>
      <c r="V29" s="271" t="s">
        <v>123</v>
      </c>
      <c r="W29" s="270" t="s">
        <v>313</v>
      </c>
      <c r="X29" s="271" t="s">
        <v>123</v>
      </c>
      <c r="Y29" s="282" t="s">
        <v>210</v>
      </c>
      <c r="Z29" s="270" t="s">
        <v>176</v>
      </c>
      <c r="AA29" s="270" t="s">
        <v>48</v>
      </c>
      <c r="AB29" s="270">
        <v>509</v>
      </c>
      <c r="AC29" s="272">
        <v>5758.1049999999996</v>
      </c>
      <c r="AD29" s="270">
        <v>2230.2269999999999</v>
      </c>
      <c r="AE29" s="273">
        <v>2.5819999999999999</v>
      </c>
      <c r="AF29" s="270">
        <v>2.8</v>
      </c>
      <c r="AG29" s="270">
        <v>12.335000000000001</v>
      </c>
      <c r="AH29" s="270">
        <v>430.86960800000003</v>
      </c>
      <c r="AI29" s="270">
        <v>12.465450000000001</v>
      </c>
      <c r="AJ29" s="270">
        <v>186.54960500000001</v>
      </c>
      <c r="AK29" s="270">
        <v>1707</v>
      </c>
      <c r="AL29" s="270">
        <v>275</v>
      </c>
      <c r="AM29" s="270">
        <v>2422</v>
      </c>
      <c r="AN29" s="270">
        <v>87</v>
      </c>
      <c r="AO29" s="270">
        <v>13.363915</v>
      </c>
      <c r="AP29" s="270">
        <v>1484.9</v>
      </c>
      <c r="AQ29" s="270">
        <v>0</v>
      </c>
      <c r="AR29" s="270">
        <v>245</v>
      </c>
      <c r="AS29" s="270">
        <v>94935</v>
      </c>
      <c r="AT29" s="280">
        <v>4.7759999999999998</v>
      </c>
      <c r="AU29" s="270">
        <v>42.061999999999998</v>
      </c>
      <c r="AV29" s="270">
        <v>0</v>
      </c>
      <c r="AW29" s="270">
        <v>0</v>
      </c>
      <c r="AX29" s="270">
        <v>0.67</v>
      </c>
      <c r="AY29" s="274">
        <v>0.92214285714285715</v>
      </c>
      <c r="AZ29" s="259" t="s">
        <v>68</v>
      </c>
      <c r="BA29" s="260" t="s">
        <v>207</v>
      </c>
      <c r="BB29" s="259">
        <v>1</v>
      </c>
      <c r="BC29" s="259" t="s">
        <v>209</v>
      </c>
      <c r="BD29" s="261">
        <v>1</v>
      </c>
      <c r="BE29" s="275">
        <v>24595.203000000001</v>
      </c>
      <c r="BF29" s="276">
        <v>0.23411496136055471</v>
      </c>
      <c r="BG29" s="277">
        <v>0.21588743936891153</v>
      </c>
      <c r="BH29" s="275">
        <v>169905.72700000007</v>
      </c>
      <c r="BI29" s="276">
        <v>3.3889999481889137E-2</v>
      </c>
      <c r="BJ29" s="278">
        <v>3.1251420950799198E-2</v>
      </c>
      <c r="BK29" s="257">
        <v>1</v>
      </c>
      <c r="BL29" s="262" t="s">
        <v>68</v>
      </c>
      <c r="BM29" s="270">
        <v>0</v>
      </c>
      <c r="BN29" s="279" t="s">
        <v>296</v>
      </c>
    </row>
    <row r="30" spans="1:66" x14ac:dyDescent="0.25">
      <c r="A30" s="131" t="str">
        <f t="shared" si="20"/>
        <v>은혜교통</v>
      </c>
      <c r="B30" s="131" t="str">
        <f t="shared" si="1"/>
        <v>592</v>
      </c>
      <c r="C30" s="132" t="str">
        <f t="shared" si="21"/>
        <v>71바5357</v>
      </c>
      <c r="D30" s="106" t="str">
        <f t="shared" si="22"/>
        <v>중형</v>
      </c>
      <c r="E30" s="102" t="str">
        <f t="shared" si="16"/>
        <v>B</v>
      </c>
      <c r="F30" s="152">
        <f t="shared" si="17"/>
        <v>0.90827586206896549</v>
      </c>
      <c r="G30" s="153">
        <f t="shared" si="18"/>
        <v>2.6339999999999999</v>
      </c>
      <c r="H30" s="154">
        <f t="shared" si="19"/>
        <v>2.9</v>
      </c>
      <c r="I30" s="155">
        <f t="shared" si="23"/>
        <v>4982.3389999999999</v>
      </c>
      <c r="J30" s="156">
        <f t="shared" si="24"/>
        <v>1.8185983121804174E-2</v>
      </c>
      <c r="K30" s="156">
        <f t="shared" si="25"/>
        <v>0.43181532387329497</v>
      </c>
      <c r="L30" s="156">
        <f t="shared" si="26"/>
        <v>0.2460691655064017</v>
      </c>
      <c r="M30" s="157">
        <f t="shared" si="27"/>
        <v>9.0259999999999998</v>
      </c>
      <c r="N30" s="158">
        <f t="shared" si="28"/>
        <v>3.3919999999999999</v>
      </c>
      <c r="O30" s="158">
        <f t="shared" si="29"/>
        <v>15.654999999999999</v>
      </c>
      <c r="P30" s="159">
        <f t="shared" si="30"/>
        <v>0.13</v>
      </c>
      <c r="Q30" s="160">
        <f t="shared" si="31"/>
        <v>96</v>
      </c>
      <c r="R30" s="161">
        <f t="shared" si="32"/>
        <v>23.452179782627301</v>
      </c>
      <c r="S30" s="133">
        <f t="shared" si="33"/>
        <v>169</v>
      </c>
      <c r="T30" s="133">
        <f t="shared" si="34"/>
        <v>780</v>
      </c>
      <c r="U30" s="270" t="s">
        <v>314</v>
      </c>
      <c r="V30" s="271" t="s">
        <v>123</v>
      </c>
      <c r="W30" s="270" t="s">
        <v>313</v>
      </c>
      <c r="X30" s="271" t="s">
        <v>123</v>
      </c>
      <c r="Y30" s="283" t="s">
        <v>211</v>
      </c>
      <c r="Z30" s="284" t="s">
        <v>176</v>
      </c>
      <c r="AA30" s="284" t="s">
        <v>48</v>
      </c>
      <c r="AB30" s="284">
        <v>509</v>
      </c>
      <c r="AC30" s="285">
        <v>4982.3389999999999</v>
      </c>
      <c r="AD30" s="284">
        <v>1891.53</v>
      </c>
      <c r="AE30" s="286">
        <v>2.6339999999999999</v>
      </c>
      <c r="AF30" s="270">
        <v>2.9</v>
      </c>
      <c r="AG30" s="284">
        <v>9.0259999999999998</v>
      </c>
      <c r="AH30" s="284">
        <v>386.26770699999997</v>
      </c>
      <c r="AI30" s="284">
        <v>7.0246579999999996</v>
      </c>
      <c r="AJ30" s="284">
        <v>166.79631499999999</v>
      </c>
      <c r="AK30" s="284">
        <v>1226</v>
      </c>
      <c r="AL30" s="284">
        <v>169</v>
      </c>
      <c r="AM30" s="284">
        <v>780</v>
      </c>
      <c r="AN30" s="284">
        <v>96</v>
      </c>
      <c r="AO30" s="284">
        <v>12.898668000000001</v>
      </c>
      <c r="AP30" s="284">
        <v>1041.3</v>
      </c>
      <c r="AQ30" s="284">
        <v>7.8</v>
      </c>
      <c r="AR30" s="284">
        <v>287</v>
      </c>
      <c r="AS30" s="284">
        <v>114497</v>
      </c>
      <c r="AT30" s="287">
        <v>3.3919999999999999</v>
      </c>
      <c r="AU30" s="284">
        <v>15.654999999999999</v>
      </c>
      <c r="AV30" s="284">
        <v>0</v>
      </c>
      <c r="AW30" s="284">
        <v>0</v>
      </c>
      <c r="AX30" s="284">
        <v>0.6</v>
      </c>
      <c r="AY30" s="274">
        <v>0.90827586206896549</v>
      </c>
      <c r="AZ30" s="259" t="s">
        <v>68</v>
      </c>
      <c r="BA30" s="260" t="s">
        <v>207</v>
      </c>
      <c r="BB30" s="259">
        <v>3</v>
      </c>
      <c r="BC30" s="259" t="s">
        <v>328</v>
      </c>
      <c r="BD30" s="261">
        <v>1</v>
      </c>
      <c r="BE30" s="275">
        <v>24595.203000000001</v>
      </c>
      <c r="BF30" s="288">
        <v>0.20257360754452808</v>
      </c>
      <c r="BG30" s="289">
        <v>0.18399271802492653</v>
      </c>
      <c r="BH30" s="275">
        <v>169905.72700000007</v>
      </c>
      <c r="BI30" s="288">
        <v>2.9324138085115858E-2</v>
      </c>
      <c r="BJ30" s="290">
        <v>2.663440679868799E-2</v>
      </c>
      <c r="BK30" s="257">
        <v>1</v>
      </c>
      <c r="BL30" s="262" t="s">
        <v>69</v>
      </c>
      <c r="BM30" s="270">
        <v>1</v>
      </c>
      <c r="BN30" s="279" t="s">
        <v>294</v>
      </c>
    </row>
    <row r="31" spans="1:66" x14ac:dyDescent="0.25">
      <c r="A31" s="134" t="str">
        <f t="shared" si="20"/>
        <v>은혜교통</v>
      </c>
      <c r="B31" s="134" t="str">
        <f t="shared" si="1"/>
        <v>592</v>
      </c>
      <c r="C31" s="135" t="str">
        <f t="shared" si="21"/>
        <v>71바5363</v>
      </c>
      <c r="D31" s="123" t="str">
        <f t="shared" si="22"/>
        <v>중형</v>
      </c>
      <c r="E31" s="119" t="str">
        <f t="shared" si="16"/>
        <v>D</v>
      </c>
      <c r="F31" s="142">
        <f t="shared" si="17"/>
        <v>0.84428571428571431</v>
      </c>
      <c r="G31" s="143">
        <f t="shared" si="18"/>
        <v>2.3639999999999999</v>
      </c>
      <c r="H31" s="144">
        <f t="shared" si="19"/>
        <v>2.8</v>
      </c>
      <c r="I31" s="145">
        <f t="shared" si="23"/>
        <v>4188.2529999999997</v>
      </c>
      <c r="J31" s="146">
        <f t="shared" si="24"/>
        <v>2.4623173631313413E-2</v>
      </c>
      <c r="K31" s="146">
        <f t="shared" si="25"/>
        <v>0.47543859652192594</v>
      </c>
      <c r="L31" s="146">
        <f t="shared" si="26"/>
        <v>0.18337001131498026</v>
      </c>
      <c r="M31" s="147">
        <f t="shared" si="27"/>
        <v>13.462</v>
      </c>
      <c r="N31" s="148">
        <f t="shared" si="28"/>
        <v>4.7990000000000004</v>
      </c>
      <c r="O31" s="148">
        <f t="shared" si="29"/>
        <v>34.930999999999997</v>
      </c>
      <c r="P31" s="149">
        <f t="shared" si="30"/>
        <v>0.83833333333333326</v>
      </c>
      <c r="Q31" s="150">
        <f t="shared" si="31"/>
        <v>94</v>
      </c>
      <c r="R31" s="151">
        <f t="shared" si="32"/>
        <v>24.431423875838554</v>
      </c>
      <c r="S31" s="136">
        <f t="shared" si="33"/>
        <v>201</v>
      </c>
      <c r="T31" s="136">
        <f t="shared" si="34"/>
        <v>1463</v>
      </c>
      <c r="U31" s="270" t="s">
        <v>314</v>
      </c>
      <c r="V31" s="271" t="s">
        <v>123</v>
      </c>
      <c r="W31" s="270" t="s">
        <v>313</v>
      </c>
      <c r="X31" s="271" t="s">
        <v>123</v>
      </c>
      <c r="Y31" s="270" t="s">
        <v>213</v>
      </c>
      <c r="Z31" s="270" t="s">
        <v>176</v>
      </c>
      <c r="AA31" s="270" t="s">
        <v>48</v>
      </c>
      <c r="AB31" s="270">
        <v>509</v>
      </c>
      <c r="AC31" s="272">
        <v>4188.2529999999997</v>
      </c>
      <c r="AD31" s="270">
        <v>1771.548</v>
      </c>
      <c r="AE31" s="273">
        <v>2.3639999999999999</v>
      </c>
      <c r="AF31" s="270">
        <v>2.8</v>
      </c>
      <c r="AG31" s="270">
        <v>13.462</v>
      </c>
      <c r="AH31" s="270">
        <v>342.90023400000001</v>
      </c>
      <c r="AI31" s="270">
        <v>8.4432919999999996</v>
      </c>
      <c r="AJ31" s="270">
        <v>163.028006</v>
      </c>
      <c r="AK31" s="270">
        <v>768</v>
      </c>
      <c r="AL31" s="270">
        <v>201</v>
      </c>
      <c r="AM31" s="270">
        <v>1463</v>
      </c>
      <c r="AN31" s="270">
        <v>94</v>
      </c>
      <c r="AO31" s="270">
        <v>12.214202</v>
      </c>
      <c r="AP31" s="270">
        <v>2487.1</v>
      </c>
      <c r="AQ31" s="270">
        <v>50.3</v>
      </c>
      <c r="AR31" s="270">
        <v>291</v>
      </c>
      <c r="AS31" s="270">
        <v>151925</v>
      </c>
      <c r="AT31" s="280">
        <v>4.7990000000000004</v>
      </c>
      <c r="AU31" s="270">
        <v>34.930999999999997</v>
      </c>
      <c r="AV31" s="270">
        <v>0</v>
      </c>
      <c r="AW31" s="270">
        <v>0</v>
      </c>
      <c r="AX31" s="270">
        <v>0.66</v>
      </c>
      <c r="AY31" s="274">
        <v>0.84428571428571431</v>
      </c>
      <c r="AZ31" s="259" t="s">
        <v>67</v>
      </c>
      <c r="BA31" s="260" t="s">
        <v>207</v>
      </c>
      <c r="BB31" s="259">
        <v>1</v>
      </c>
      <c r="BC31" s="259" t="s">
        <v>329</v>
      </c>
      <c r="BD31" s="261">
        <v>1</v>
      </c>
      <c r="BE31" s="275">
        <v>24595.203000000001</v>
      </c>
      <c r="BF31" s="276">
        <v>0.17028739303351142</v>
      </c>
      <c r="BG31" s="277">
        <v>0.14377121326115036</v>
      </c>
      <c r="BH31" s="275">
        <v>169905.72700000007</v>
      </c>
      <c r="BI31" s="276">
        <v>2.4650452188701079E-2</v>
      </c>
      <c r="BJ31" s="278">
        <v>2.0812024633603338E-2</v>
      </c>
      <c r="BK31" s="257">
        <v>1</v>
      </c>
      <c r="BL31" s="262" t="s">
        <v>69</v>
      </c>
      <c r="BM31" s="270">
        <v>-1</v>
      </c>
      <c r="BN31" s="279" t="s">
        <v>318</v>
      </c>
    </row>
    <row r="32" spans="1:66" x14ac:dyDescent="0.25">
      <c r="A32" s="131" t="str">
        <f t="shared" si="20"/>
        <v>은혜교통</v>
      </c>
      <c r="B32" s="131" t="str">
        <f t="shared" si="1"/>
        <v>594</v>
      </c>
      <c r="C32" s="132" t="str">
        <f t="shared" si="21"/>
        <v>71바5359</v>
      </c>
      <c r="D32" s="106" t="str">
        <f t="shared" si="22"/>
        <v>중형</v>
      </c>
      <c r="E32" s="102" t="str">
        <f t="shared" si="16"/>
        <v>F</v>
      </c>
      <c r="F32" s="152">
        <f t="shared" si="17"/>
        <v>0.7811538461538462</v>
      </c>
      <c r="G32" s="153">
        <f t="shared" si="18"/>
        <v>2.0310000000000001</v>
      </c>
      <c r="H32" s="154">
        <f t="shared" si="19"/>
        <v>2.6</v>
      </c>
      <c r="I32" s="155">
        <f t="shared" si="23"/>
        <v>5840.6729999999998</v>
      </c>
      <c r="J32" s="156">
        <f t="shared" si="24"/>
        <v>4.0329448915693546E-2</v>
      </c>
      <c r="K32" s="156">
        <f t="shared" si="25"/>
        <v>0.4490839526178439</v>
      </c>
      <c r="L32" s="156">
        <f t="shared" si="26"/>
        <v>0.31828523870451231</v>
      </c>
      <c r="M32" s="157">
        <f t="shared" si="27"/>
        <v>13.462</v>
      </c>
      <c r="N32" s="158">
        <f t="shared" si="28"/>
        <v>1.49</v>
      </c>
      <c r="O32" s="158">
        <f t="shared" si="29"/>
        <v>31.863</v>
      </c>
      <c r="P32" s="159">
        <f t="shared" si="30"/>
        <v>0.48500000000000004</v>
      </c>
      <c r="Q32" s="160">
        <f t="shared" si="31"/>
        <v>89</v>
      </c>
      <c r="R32" s="161">
        <f t="shared" si="32"/>
        <v>26.645526121258246</v>
      </c>
      <c r="S32" s="133">
        <f t="shared" si="33"/>
        <v>87</v>
      </c>
      <c r="T32" s="133">
        <f t="shared" si="34"/>
        <v>1861</v>
      </c>
      <c r="U32" s="270" t="s">
        <v>314</v>
      </c>
      <c r="V32" s="271" t="s">
        <v>124</v>
      </c>
      <c r="W32" s="270" t="s">
        <v>313</v>
      </c>
      <c r="X32" s="271" t="s">
        <v>124</v>
      </c>
      <c r="Y32" s="270" t="s">
        <v>214</v>
      </c>
      <c r="Z32" s="270" t="s">
        <v>176</v>
      </c>
      <c r="AA32" s="270" t="s">
        <v>48</v>
      </c>
      <c r="AB32" s="270">
        <v>509</v>
      </c>
      <c r="AC32" s="272">
        <v>5840.6729999999998</v>
      </c>
      <c r="AD32" s="270">
        <v>2875.4879999999998</v>
      </c>
      <c r="AE32" s="273">
        <v>2.0310000000000001</v>
      </c>
      <c r="AF32" s="270">
        <v>2.6</v>
      </c>
      <c r="AG32" s="270">
        <v>13.462</v>
      </c>
      <c r="AH32" s="270">
        <v>429.30819700000001</v>
      </c>
      <c r="AI32" s="270">
        <v>17.313763000000002</v>
      </c>
      <c r="AJ32" s="270">
        <v>192.795422</v>
      </c>
      <c r="AK32" s="270">
        <v>1859</v>
      </c>
      <c r="AL32" s="270">
        <v>87</v>
      </c>
      <c r="AM32" s="270">
        <v>1861</v>
      </c>
      <c r="AN32" s="270">
        <v>89</v>
      </c>
      <c r="AO32" s="270">
        <v>13.604848</v>
      </c>
      <c r="AP32" s="270">
        <v>2609.6</v>
      </c>
      <c r="AQ32" s="270">
        <v>29.1</v>
      </c>
      <c r="AR32" s="270">
        <v>218</v>
      </c>
      <c r="AS32" s="270">
        <v>113916</v>
      </c>
      <c r="AT32" s="280">
        <v>1.49</v>
      </c>
      <c r="AU32" s="270">
        <v>31.863</v>
      </c>
      <c r="AV32" s="270">
        <v>0</v>
      </c>
      <c r="AW32" s="270">
        <v>0</v>
      </c>
      <c r="AX32" s="270">
        <v>0.52</v>
      </c>
      <c r="AY32" s="274">
        <v>0.7811538461538462</v>
      </c>
      <c r="AZ32" s="259" t="s">
        <v>70</v>
      </c>
      <c r="BA32" s="260" t="s">
        <v>215</v>
      </c>
      <c r="BB32" s="259">
        <v>1</v>
      </c>
      <c r="BC32" s="259" t="s">
        <v>330</v>
      </c>
      <c r="BD32" s="261">
        <v>1</v>
      </c>
      <c r="BE32" s="275">
        <v>17805.332999999999</v>
      </c>
      <c r="BF32" s="276">
        <v>0.32802941680450459</v>
      </c>
      <c r="BG32" s="277">
        <v>0.25624144058844189</v>
      </c>
      <c r="BH32" s="275">
        <v>169905.72700000007</v>
      </c>
      <c r="BI32" s="276">
        <v>3.4375963089225338E-2</v>
      </c>
      <c r="BJ32" s="278">
        <v>2.6852915782391025E-2</v>
      </c>
      <c r="BK32" s="257">
        <v>1</v>
      </c>
      <c r="BL32" s="262" t="s">
        <v>67</v>
      </c>
      <c r="BM32" s="270">
        <v>-1</v>
      </c>
      <c r="BN32" s="279" t="s">
        <v>318</v>
      </c>
    </row>
    <row r="33" spans="1:66" x14ac:dyDescent="0.25">
      <c r="A33" s="134" t="str">
        <f t="shared" si="20"/>
        <v>은혜교통</v>
      </c>
      <c r="B33" s="134" t="str">
        <f t="shared" si="1"/>
        <v>594</v>
      </c>
      <c r="C33" s="135" t="str">
        <f t="shared" si="21"/>
        <v>71바5361</v>
      </c>
      <c r="D33" s="123" t="str">
        <f t="shared" si="22"/>
        <v>중형</v>
      </c>
      <c r="E33" s="119" t="str">
        <f t="shared" si="16"/>
        <v>C</v>
      </c>
      <c r="F33" s="142">
        <f t="shared" si="17"/>
        <v>0.87269230769230777</v>
      </c>
      <c r="G33" s="143">
        <f t="shared" si="18"/>
        <v>2.2690000000000001</v>
      </c>
      <c r="H33" s="144">
        <f t="shared" si="19"/>
        <v>2.6</v>
      </c>
      <c r="I33" s="145">
        <f t="shared" si="23"/>
        <v>5917.9870000000001</v>
      </c>
      <c r="J33" s="146">
        <f t="shared" si="24"/>
        <v>2.2458680129376699E-2</v>
      </c>
      <c r="K33" s="146">
        <f t="shared" si="25"/>
        <v>0.45980442898968793</v>
      </c>
      <c r="L33" s="146">
        <f t="shared" si="26"/>
        <v>0.28573905282319817</v>
      </c>
      <c r="M33" s="147">
        <f t="shared" si="27"/>
        <v>11.576000000000001</v>
      </c>
      <c r="N33" s="148">
        <f t="shared" si="28"/>
        <v>0.77700000000000002</v>
      </c>
      <c r="O33" s="148">
        <f t="shared" si="29"/>
        <v>25.920999999999999</v>
      </c>
      <c r="P33" s="149">
        <f t="shared" si="30"/>
        <v>0.40666666666666662</v>
      </c>
      <c r="Q33" s="150">
        <f t="shared" si="31"/>
        <v>92</v>
      </c>
      <c r="R33" s="151">
        <f t="shared" si="32"/>
        <v>25.091710977469166</v>
      </c>
      <c r="S33" s="136">
        <f t="shared" si="33"/>
        <v>46</v>
      </c>
      <c r="T33" s="136">
        <f t="shared" si="34"/>
        <v>1534</v>
      </c>
      <c r="U33" s="270" t="s">
        <v>314</v>
      </c>
      <c r="V33" s="271" t="s">
        <v>124</v>
      </c>
      <c r="W33" s="270" t="s">
        <v>313</v>
      </c>
      <c r="X33" s="271" t="s">
        <v>124</v>
      </c>
      <c r="Y33" s="270" t="s">
        <v>216</v>
      </c>
      <c r="Z33" s="270" t="s">
        <v>176</v>
      </c>
      <c r="AA33" s="270" t="s">
        <v>48</v>
      </c>
      <c r="AB33" s="270">
        <v>509</v>
      </c>
      <c r="AC33" s="272">
        <v>5917.9870000000001</v>
      </c>
      <c r="AD33" s="270">
        <v>2607.712</v>
      </c>
      <c r="AE33" s="273">
        <v>2.2690000000000001</v>
      </c>
      <c r="AF33" s="270">
        <v>2.6</v>
      </c>
      <c r="AG33" s="270">
        <v>11.576000000000001</v>
      </c>
      <c r="AH33" s="270">
        <v>455.548498</v>
      </c>
      <c r="AI33" s="270">
        <v>10.231018000000001</v>
      </c>
      <c r="AJ33" s="270">
        <v>209.46321699999999</v>
      </c>
      <c r="AK33" s="270">
        <v>1691</v>
      </c>
      <c r="AL33" s="270">
        <v>46</v>
      </c>
      <c r="AM33" s="270">
        <v>1534</v>
      </c>
      <c r="AN33" s="270">
        <v>92</v>
      </c>
      <c r="AO33" s="270">
        <v>12.990904</v>
      </c>
      <c r="AP33" s="270">
        <v>3111.1</v>
      </c>
      <c r="AQ33" s="270">
        <v>24.4</v>
      </c>
      <c r="AR33" s="270">
        <v>305</v>
      </c>
      <c r="AS33" s="270">
        <v>183962</v>
      </c>
      <c r="AT33" s="280">
        <v>0.77700000000000002</v>
      </c>
      <c r="AU33" s="270">
        <v>25.920999999999999</v>
      </c>
      <c r="AV33" s="270">
        <v>16125</v>
      </c>
      <c r="AW33" s="270">
        <v>0</v>
      </c>
      <c r="AX33" s="270">
        <v>0.56000000000000005</v>
      </c>
      <c r="AY33" s="274">
        <v>0.87269230769230777</v>
      </c>
      <c r="AZ33" s="259" t="s">
        <v>69</v>
      </c>
      <c r="BA33" s="260" t="s">
        <v>215</v>
      </c>
      <c r="BB33" s="259">
        <v>2</v>
      </c>
      <c r="BC33" s="259" t="s">
        <v>331</v>
      </c>
      <c r="BD33" s="261">
        <v>4</v>
      </c>
      <c r="BE33" s="275">
        <v>17805.332999999999</v>
      </c>
      <c r="BF33" s="276">
        <v>0.33237159900351204</v>
      </c>
      <c r="BG33" s="277">
        <v>0.29005813774575728</v>
      </c>
      <c r="BH33" s="275">
        <v>169905.72700000007</v>
      </c>
      <c r="BI33" s="276">
        <v>3.4831003665932919E-2</v>
      </c>
      <c r="BJ33" s="278">
        <v>3.0396748968462232E-2</v>
      </c>
      <c r="BK33" s="257">
        <v>1</v>
      </c>
      <c r="BL33" s="262" t="s">
        <v>69</v>
      </c>
      <c r="BM33" s="270">
        <v>0</v>
      </c>
      <c r="BN33" s="279" t="s">
        <v>296</v>
      </c>
    </row>
    <row r="34" spans="1:66" x14ac:dyDescent="0.25">
      <c r="A34" s="131" t="str">
        <f t="shared" si="20"/>
        <v>은혜교통</v>
      </c>
      <c r="B34" s="131" t="str">
        <f t="shared" si="1"/>
        <v>594</v>
      </c>
      <c r="C34" s="132" t="str">
        <f t="shared" si="21"/>
        <v>71바5364</v>
      </c>
      <c r="D34" s="106" t="str">
        <f t="shared" si="22"/>
        <v>중형</v>
      </c>
      <c r="E34" s="102" t="str">
        <f t="shared" si="16"/>
        <v>C</v>
      </c>
      <c r="F34" s="152">
        <f t="shared" si="17"/>
        <v>0.89038461538461533</v>
      </c>
      <c r="G34" s="153">
        <f t="shared" si="18"/>
        <v>2.3149999999999999</v>
      </c>
      <c r="H34" s="154">
        <f t="shared" si="19"/>
        <v>2.6</v>
      </c>
      <c r="I34" s="155">
        <f t="shared" si="23"/>
        <v>6046.6729999999998</v>
      </c>
      <c r="J34" s="156">
        <f t="shared" si="24"/>
        <v>2.5476006609492959E-2</v>
      </c>
      <c r="K34" s="156">
        <f t="shared" si="25"/>
        <v>0.45727692989655072</v>
      </c>
      <c r="L34" s="156">
        <f t="shared" si="26"/>
        <v>0.26411218202141906</v>
      </c>
      <c r="M34" s="157">
        <f t="shared" si="27"/>
        <v>13.36</v>
      </c>
      <c r="N34" s="158">
        <f t="shared" si="28"/>
        <v>1.2729999999999999</v>
      </c>
      <c r="O34" s="158">
        <f t="shared" si="29"/>
        <v>39.128999999999998</v>
      </c>
      <c r="P34" s="159">
        <f t="shared" si="30"/>
        <v>0</v>
      </c>
      <c r="Q34" s="160">
        <f t="shared" si="31"/>
        <v>85</v>
      </c>
      <c r="R34" s="161">
        <f t="shared" si="32"/>
        <v>27.087609772180976</v>
      </c>
      <c r="S34" s="133">
        <f t="shared" si="33"/>
        <v>77</v>
      </c>
      <c r="T34" s="133">
        <f t="shared" si="34"/>
        <v>2366</v>
      </c>
      <c r="U34" s="270" t="s">
        <v>314</v>
      </c>
      <c r="V34" s="271" t="s">
        <v>124</v>
      </c>
      <c r="W34" s="270" t="s">
        <v>313</v>
      </c>
      <c r="X34" s="271" t="s">
        <v>124</v>
      </c>
      <c r="Y34" s="270" t="s">
        <v>217</v>
      </c>
      <c r="Z34" s="270" t="s">
        <v>176</v>
      </c>
      <c r="AA34" s="270" t="s">
        <v>48</v>
      </c>
      <c r="AB34" s="270">
        <v>509</v>
      </c>
      <c r="AC34" s="272">
        <v>6046.6729999999998</v>
      </c>
      <c r="AD34" s="270">
        <v>2611.8009999999999</v>
      </c>
      <c r="AE34" s="273">
        <v>2.3149999999999999</v>
      </c>
      <c r="AF34" s="270">
        <v>2.6</v>
      </c>
      <c r="AG34" s="270">
        <v>13.36</v>
      </c>
      <c r="AH34" s="270">
        <v>431.56653899999998</v>
      </c>
      <c r="AI34" s="270">
        <v>10.994592000000001</v>
      </c>
      <c r="AJ34" s="270">
        <v>197.34542200000001</v>
      </c>
      <c r="AK34" s="270">
        <v>1597</v>
      </c>
      <c r="AL34" s="270">
        <v>77</v>
      </c>
      <c r="AM34" s="270">
        <v>2366</v>
      </c>
      <c r="AN34" s="270">
        <v>85</v>
      </c>
      <c r="AO34" s="270">
        <v>14.010986000000001</v>
      </c>
      <c r="AP34" s="270">
        <v>2139.9</v>
      </c>
      <c r="AQ34" s="270">
        <v>0</v>
      </c>
      <c r="AR34" s="270">
        <v>261</v>
      </c>
      <c r="AS34" s="270">
        <v>127560</v>
      </c>
      <c r="AT34" s="270">
        <v>1.2729999999999999</v>
      </c>
      <c r="AU34" s="270">
        <v>39.128999999999998</v>
      </c>
      <c r="AV34" s="270">
        <v>0</v>
      </c>
      <c r="AW34" s="270">
        <v>0</v>
      </c>
      <c r="AX34" s="270">
        <v>0.57999999999999996</v>
      </c>
      <c r="AY34" s="274">
        <v>0.89038461538461533</v>
      </c>
      <c r="AZ34" s="259" t="s">
        <v>69</v>
      </c>
      <c r="BA34" s="260" t="s">
        <v>215</v>
      </c>
      <c r="BB34" s="259">
        <v>1</v>
      </c>
      <c r="BC34" s="259" t="s">
        <v>304</v>
      </c>
      <c r="BD34" s="261">
        <v>1</v>
      </c>
      <c r="BE34" s="275">
        <v>17805.332999999999</v>
      </c>
      <c r="BF34" s="276">
        <v>0.33959898419198337</v>
      </c>
      <c r="BG34" s="277">
        <v>0.30237371092478516</v>
      </c>
      <c r="BH34" s="275">
        <v>169905.72700000007</v>
      </c>
      <c r="BI34" s="276">
        <v>3.558840014851293E-2</v>
      </c>
      <c r="BJ34" s="278">
        <v>3.1687363978387471E-2</v>
      </c>
      <c r="BK34" s="257">
        <v>1</v>
      </c>
      <c r="BL34" s="262" t="s">
        <v>68</v>
      </c>
      <c r="BM34" s="270">
        <v>-1</v>
      </c>
      <c r="BN34" s="279" t="s">
        <v>318</v>
      </c>
    </row>
    <row r="35" spans="1:66" x14ac:dyDescent="0.25">
      <c r="A35" s="134" t="str">
        <f t="shared" si="20"/>
        <v>은혜교통</v>
      </c>
      <c r="B35" s="134" t="str">
        <f t="shared" si="1"/>
        <v>596</v>
      </c>
      <c r="C35" s="135" t="str">
        <f t="shared" si="21"/>
        <v>71바5360</v>
      </c>
      <c r="D35" s="123" t="str">
        <f t="shared" si="22"/>
        <v>중형</v>
      </c>
      <c r="E35" s="119" t="str">
        <f t="shared" si="16"/>
        <v>D</v>
      </c>
      <c r="F35" s="142">
        <f t="shared" si="17"/>
        <v>0.81740740740740725</v>
      </c>
      <c r="G35" s="143">
        <f t="shared" si="18"/>
        <v>2.2069999999999999</v>
      </c>
      <c r="H35" s="144">
        <f t="shared" si="19"/>
        <v>2.7</v>
      </c>
      <c r="I35" s="145">
        <f t="shared" si="23"/>
        <v>4780.0290000000005</v>
      </c>
      <c r="J35" s="146">
        <f t="shared" si="24"/>
        <v>2.3769541239789634E-2</v>
      </c>
      <c r="K35" s="146">
        <f t="shared" si="25"/>
        <v>0.3568208534845243</v>
      </c>
      <c r="L35" s="146">
        <f t="shared" si="26"/>
        <v>0.21987314302904853</v>
      </c>
      <c r="M35" s="147">
        <f t="shared" si="27"/>
        <v>8.1950000000000003</v>
      </c>
      <c r="N35" s="148">
        <f t="shared" si="28"/>
        <v>0</v>
      </c>
      <c r="O35" s="148">
        <f t="shared" si="29"/>
        <v>3.64</v>
      </c>
      <c r="P35" s="149">
        <f t="shared" si="30"/>
        <v>0</v>
      </c>
      <c r="Q35" s="150">
        <f t="shared" si="31"/>
        <v>79</v>
      </c>
      <c r="R35" s="151">
        <f t="shared" si="32"/>
        <v>21.090493778366348</v>
      </c>
      <c r="S35" s="136">
        <f t="shared" si="33"/>
        <v>0</v>
      </c>
      <c r="T35" s="136">
        <f t="shared" si="34"/>
        <v>174</v>
      </c>
      <c r="U35" s="270" t="s">
        <v>314</v>
      </c>
      <c r="V35" s="271" t="s">
        <v>218</v>
      </c>
      <c r="W35" s="270" t="s">
        <v>313</v>
      </c>
      <c r="X35" s="271" t="s">
        <v>218</v>
      </c>
      <c r="Y35" s="270" t="s">
        <v>219</v>
      </c>
      <c r="Z35" s="270" t="s">
        <v>176</v>
      </c>
      <c r="AA35" s="270" t="s">
        <v>48</v>
      </c>
      <c r="AB35" s="270">
        <v>509</v>
      </c>
      <c r="AC35" s="272">
        <v>4780.0290000000005</v>
      </c>
      <c r="AD35" s="270">
        <v>2165.694</v>
      </c>
      <c r="AE35" s="273">
        <v>2.2069999999999999</v>
      </c>
      <c r="AF35" s="270">
        <v>2.7</v>
      </c>
      <c r="AG35" s="270">
        <v>8.1950000000000003</v>
      </c>
      <c r="AH35" s="270">
        <v>365.902897</v>
      </c>
      <c r="AI35" s="270">
        <v>8.6973439999999993</v>
      </c>
      <c r="AJ35" s="270">
        <v>130.56178399999999</v>
      </c>
      <c r="AK35" s="270">
        <v>1051</v>
      </c>
      <c r="AL35" s="270">
        <v>0</v>
      </c>
      <c r="AM35" s="270">
        <v>174</v>
      </c>
      <c r="AN35" s="270">
        <v>79</v>
      </c>
      <c r="AO35" s="270">
        <v>13.063654</v>
      </c>
      <c r="AP35" s="270">
        <v>194.3</v>
      </c>
      <c r="AQ35" s="270">
        <v>0</v>
      </c>
      <c r="AR35" s="270">
        <v>8</v>
      </c>
      <c r="AS35" s="270">
        <v>1486</v>
      </c>
      <c r="AT35" s="270">
        <v>0</v>
      </c>
      <c r="AU35" s="270">
        <v>3.64</v>
      </c>
      <c r="AV35" s="270">
        <v>29265</v>
      </c>
      <c r="AW35" s="270">
        <v>0</v>
      </c>
      <c r="AX35" s="270">
        <v>0.53</v>
      </c>
      <c r="AY35" s="274">
        <v>0.81740740740740725</v>
      </c>
      <c r="AZ35" s="259" t="s">
        <v>67</v>
      </c>
      <c r="BA35" s="260" t="s">
        <v>220</v>
      </c>
      <c r="BB35" s="259">
        <v>1</v>
      </c>
      <c r="BC35" s="259" t="s">
        <v>332</v>
      </c>
      <c r="BD35" s="261">
        <v>8</v>
      </c>
      <c r="BE35" s="275">
        <v>5397.4890000000005</v>
      </c>
      <c r="BF35" s="276">
        <v>0.88560236065325937</v>
      </c>
      <c r="BG35" s="277">
        <v>0.7238979296154604</v>
      </c>
      <c r="BH35" s="275">
        <v>169905.72700000007</v>
      </c>
      <c r="BI35" s="276">
        <v>2.8133418951793183E-2</v>
      </c>
      <c r="BJ35" s="278">
        <v>2.2996465046891682E-2</v>
      </c>
      <c r="BK35" s="257">
        <v>1</v>
      </c>
      <c r="BL35" s="262" t="s">
        <v>70</v>
      </c>
      <c r="BM35" s="270">
        <v>1</v>
      </c>
      <c r="BN35" s="279" t="s">
        <v>294</v>
      </c>
    </row>
    <row r="36" spans="1:66" x14ac:dyDescent="0.25">
      <c r="A36" s="131" t="str">
        <f t="shared" si="20"/>
        <v>은혜교통</v>
      </c>
      <c r="B36" s="131" t="str">
        <f t="shared" si="1"/>
        <v>596</v>
      </c>
      <c r="C36" s="132" t="str">
        <f t="shared" si="21"/>
        <v>71바5365</v>
      </c>
      <c r="D36" s="106" t="str">
        <f t="shared" si="22"/>
        <v>중형</v>
      </c>
      <c r="E36" s="102" t="str">
        <f t="shared" si="16"/>
        <v>C</v>
      </c>
      <c r="F36" s="152">
        <f t="shared" si="17"/>
        <v>0.88200000000000001</v>
      </c>
      <c r="G36" s="153">
        <f t="shared" si="18"/>
        <v>2.6459999999999999</v>
      </c>
      <c r="H36" s="154">
        <f t="shared" si="19"/>
        <v>3</v>
      </c>
      <c r="I36" s="155">
        <f t="shared" si="23"/>
        <v>617.46</v>
      </c>
      <c r="J36" s="156">
        <f t="shared" si="24"/>
        <v>6.646801402417403E-2</v>
      </c>
      <c r="K36" s="156">
        <f t="shared" si="25"/>
        <v>0.34952069546070424</v>
      </c>
      <c r="L36" s="156">
        <f t="shared" si="26"/>
        <v>0.25912609723706798</v>
      </c>
      <c r="M36" s="157">
        <f t="shared" si="27"/>
        <v>9.3109999999999999</v>
      </c>
      <c r="N36" s="158">
        <f t="shared" si="28"/>
        <v>0.81</v>
      </c>
      <c r="O36" s="158">
        <f t="shared" si="29"/>
        <v>5.6680000000000001</v>
      </c>
      <c r="P36" s="159">
        <f t="shared" si="30"/>
        <v>0</v>
      </c>
      <c r="Q36" s="160">
        <f t="shared" si="31"/>
        <v>76</v>
      </c>
      <c r="R36" s="161">
        <f t="shared" si="32"/>
        <v>21.794609192753391</v>
      </c>
      <c r="S36" s="133">
        <f t="shared" si="33"/>
        <v>5</v>
      </c>
      <c r="T36" s="133">
        <f t="shared" si="34"/>
        <v>35</v>
      </c>
      <c r="U36" s="270" t="s">
        <v>314</v>
      </c>
      <c r="V36" s="271" t="s">
        <v>218</v>
      </c>
      <c r="W36" s="270" t="s">
        <v>313</v>
      </c>
      <c r="X36" s="271" t="s">
        <v>218</v>
      </c>
      <c r="Y36" s="270" t="s">
        <v>221</v>
      </c>
      <c r="Z36" s="270" t="s">
        <v>176</v>
      </c>
      <c r="AA36" s="270" t="s">
        <v>48</v>
      </c>
      <c r="AB36" s="270">
        <v>509</v>
      </c>
      <c r="AC36" s="272">
        <v>617.46</v>
      </c>
      <c r="AD36" s="270">
        <v>233.36</v>
      </c>
      <c r="AE36" s="273">
        <v>2.6459999999999999</v>
      </c>
      <c r="AF36" s="270">
        <v>3</v>
      </c>
      <c r="AG36" s="270">
        <v>9.3109999999999999</v>
      </c>
      <c r="AH36" s="270">
        <v>48.510807</v>
      </c>
      <c r="AI36" s="270">
        <v>3.2244169999999999</v>
      </c>
      <c r="AJ36" s="270">
        <v>16.955531000000001</v>
      </c>
      <c r="AK36" s="270">
        <v>160</v>
      </c>
      <c r="AL36" s="270">
        <v>5</v>
      </c>
      <c r="AM36" s="270">
        <v>35</v>
      </c>
      <c r="AN36" s="270">
        <v>76</v>
      </c>
      <c r="AO36" s="270">
        <v>12.728297</v>
      </c>
      <c r="AP36" s="270">
        <v>14</v>
      </c>
      <c r="AQ36" s="270">
        <v>0</v>
      </c>
      <c r="AR36" s="270">
        <v>11</v>
      </c>
      <c r="AS36" s="270">
        <v>3963</v>
      </c>
      <c r="AT36" s="270">
        <v>0.81</v>
      </c>
      <c r="AU36" s="270">
        <v>5.6680000000000001</v>
      </c>
      <c r="AV36" s="270">
        <v>0</v>
      </c>
      <c r="AW36" s="270">
        <v>0</v>
      </c>
      <c r="AX36" s="270">
        <v>0.66</v>
      </c>
      <c r="AY36" s="274">
        <v>0.88200000000000001</v>
      </c>
      <c r="AZ36" s="259" t="s">
        <v>69</v>
      </c>
      <c r="BA36" s="260" t="s">
        <v>220</v>
      </c>
      <c r="BB36" s="259">
        <v>1</v>
      </c>
      <c r="BC36" s="259" t="s">
        <v>305</v>
      </c>
      <c r="BD36" s="261">
        <v>1</v>
      </c>
      <c r="BE36" s="275">
        <v>5397.4890000000005</v>
      </c>
      <c r="BF36" s="276">
        <v>0.11439763934674067</v>
      </c>
      <c r="BG36" s="277">
        <v>0.10089871790382528</v>
      </c>
      <c r="BH36" s="275">
        <v>169905.72700000007</v>
      </c>
      <c r="BI36" s="276">
        <v>3.634132944794732E-3</v>
      </c>
      <c r="BJ36" s="278">
        <v>3.2053052573089535E-3</v>
      </c>
      <c r="BK36" s="257">
        <v>1</v>
      </c>
      <c r="BL36" s="262" t="s">
        <v>69</v>
      </c>
      <c r="BM36" s="270">
        <v>0</v>
      </c>
      <c r="BN36" s="279" t="s">
        <v>296</v>
      </c>
    </row>
    <row r="37" spans="1:66" x14ac:dyDescent="0.25">
      <c r="A37" s="134" t="str">
        <f t="shared" si="20"/>
        <v>은혜교통</v>
      </c>
      <c r="B37" s="134" t="str">
        <f t="shared" si="1"/>
        <v>순환52</v>
      </c>
      <c r="C37" s="135" t="str">
        <f t="shared" si="21"/>
        <v>71바5704</v>
      </c>
      <c r="D37" s="123" t="str">
        <f t="shared" si="22"/>
        <v>중형</v>
      </c>
      <c r="E37" s="119" t="str">
        <f t="shared" si="16"/>
        <v>B</v>
      </c>
      <c r="F37" s="142">
        <f t="shared" si="17"/>
        <v>0.9129166666666666</v>
      </c>
      <c r="G37" s="143">
        <f t="shared" si="18"/>
        <v>2.1909999999999998</v>
      </c>
      <c r="H37" s="144">
        <f t="shared" si="19"/>
        <v>2.4</v>
      </c>
      <c r="I37" s="145">
        <f t="shared" si="23"/>
        <v>5159.7460000000001</v>
      </c>
      <c r="J37" s="146">
        <f t="shared" si="24"/>
        <v>5.2548618131960524E-2</v>
      </c>
      <c r="K37" s="146">
        <f t="shared" si="25"/>
        <v>0.38536799029685664</v>
      </c>
      <c r="L37" s="146">
        <f t="shared" si="26"/>
        <v>0.24555472304256837</v>
      </c>
      <c r="M37" s="147">
        <f t="shared" si="27"/>
        <v>12.954000000000001</v>
      </c>
      <c r="N37" s="148">
        <f t="shared" si="28"/>
        <v>5.8000000000000003E-2</v>
      </c>
      <c r="O37" s="148">
        <f t="shared" si="29"/>
        <v>20.640999999999998</v>
      </c>
      <c r="P37" s="149">
        <f t="shared" si="30"/>
        <v>0</v>
      </c>
      <c r="Q37" s="150">
        <f t="shared" si="31"/>
        <v>81</v>
      </c>
      <c r="R37" s="151">
        <f t="shared" si="32"/>
        <v>25.127328657722167</v>
      </c>
      <c r="S37" s="136">
        <f t="shared" si="33"/>
        <v>3</v>
      </c>
      <c r="T37" s="136">
        <f t="shared" si="34"/>
        <v>1065</v>
      </c>
      <c r="U37" s="270" t="s">
        <v>314</v>
      </c>
      <c r="V37" s="271" t="s">
        <v>125</v>
      </c>
      <c r="W37" s="270" t="s">
        <v>313</v>
      </c>
      <c r="X37" s="271" t="s">
        <v>125</v>
      </c>
      <c r="Y37" s="270" t="s">
        <v>222</v>
      </c>
      <c r="Z37" s="270" t="s">
        <v>176</v>
      </c>
      <c r="AA37" s="270" t="s">
        <v>48</v>
      </c>
      <c r="AB37" s="270">
        <v>509</v>
      </c>
      <c r="AC37" s="272">
        <v>5159.7460000000001</v>
      </c>
      <c r="AD37" s="270">
        <v>2354.9740000000002</v>
      </c>
      <c r="AE37" s="273">
        <v>2.1909999999999998</v>
      </c>
      <c r="AF37" s="270">
        <v>2.4</v>
      </c>
      <c r="AG37" s="270">
        <v>12.954000000000001</v>
      </c>
      <c r="AH37" s="270">
        <v>365.32656200000002</v>
      </c>
      <c r="AI37" s="270">
        <v>19.197406000000001</v>
      </c>
      <c r="AJ37" s="270">
        <v>140.78516300000001</v>
      </c>
      <c r="AK37" s="270">
        <v>1267</v>
      </c>
      <c r="AL37" s="270">
        <v>3</v>
      </c>
      <c r="AM37" s="270">
        <v>1065</v>
      </c>
      <c r="AN37" s="270">
        <v>81</v>
      </c>
      <c r="AO37" s="270">
        <v>14.123654</v>
      </c>
      <c r="AP37" s="270">
        <v>1949.6</v>
      </c>
      <c r="AQ37" s="270">
        <v>0</v>
      </c>
      <c r="AR37" s="270">
        <v>78</v>
      </c>
      <c r="AS37" s="270">
        <v>48736</v>
      </c>
      <c r="AT37" s="270">
        <v>5.8000000000000003E-2</v>
      </c>
      <c r="AU37" s="270">
        <v>20.640999999999998</v>
      </c>
      <c r="AV37" s="270">
        <v>41115</v>
      </c>
      <c r="AW37" s="270">
        <v>0</v>
      </c>
      <c r="AX37" s="270">
        <v>0.57999999999999996</v>
      </c>
      <c r="AY37" s="274">
        <v>0.9129166666666666</v>
      </c>
      <c r="AZ37" s="259" t="s">
        <v>68</v>
      </c>
      <c r="BA37" s="260" t="s">
        <v>223</v>
      </c>
      <c r="BB37" s="259">
        <v>1</v>
      </c>
      <c r="BC37" s="259" t="s">
        <v>279</v>
      </c>
      <c r="BD37" s="261">
        <v>9</v>
      </c>
      <c r="BE37" s="275">
        <v>11017.292000000001</v>
      </c>
      <c r="BF37" s="276">
        <v>0.46833160090519516</v>
      </c>
      <c r="BG37" s="277">
        <v>0.42754772399303437</v>
      </c>
      <c r="BH37" s="275">
        <v>169905.72700000007</v>
      </c>
      <c r="BI37" s="276">
        <v>3.0368287703450972E-2</v>
      </c>
      <c r="BJ37" s="278">
        <v>2.7723715982608782E-2</v>
      </c>
      <c r="BK37" s="257">
        <v>1</v>
      </c>
      <c r="BL37" s="262" t="s">
        <v>68</v>
      </c>
      <c r="BM37" s="270">
        <v>0</v>
      </c>
      <c r="BN37" s="279" t="s">
        <v>296</v>
      </c>
    </row>
    <row r="38" spans="1:66" x14ac:dyDescent="0.25">
      <c r="A38" s="131" t="str">
        <f t="shared" si="20"/>
        <v>은혜교통</v>
      </c>
      <c r="B38" s="131" t="str">
        <f t="shared" si="1"/>
        <v>순환52</v>
      </c>
      <c r="C38" s="132" t="str">
        <f t="shared" si="21"/>
        <v>71바5720</v>
      </c>
      <c r="D38" s="106" t="str">
        <f t="shared" si="22"/>
        <v>중형</v>
      </c>
      <c r="E38" s="102" t="str">
        <f t="shared" si="16"/>
        <v>A</v>
      </c>
      <c r="F38" s="152">
        <f t="shared" si="17"/>
        <v>0.9682608695652174</v>
      </c>
      <c r="G38" s="153">
        <f t="shared" si="18"/>
        <v>2.2269999999999999</v>
      </c>
      <c r="H38" s="154">
        <f t="shared" si="19"/>
        <v>2.2999999999999998</v>
      </c>
      <c r="I38" s="155">
        <f t="shared" si="23"/>
        <v>5857.5460000000003</v>
      </c>
      <c r="J38" s="156">
        <f t="shared" si="24"/>
        <v>1.4080142768576387E-2</v>
      </c>
      <c r="K38" s="156">
        <f t="shared" si="25"/>
        <v>0.38936145443757975</v>
      </c>
      <c r="L38" s="156">
        <f t="shared" si="26"/>
        <v>0.18813339237967572</v>
      </c>
      <c r="M38" s="157">
        <f t="shared" si="27"/>
        <v>11.477</v>
      </c>
      <c r="N38" s="158">
        <f t="shared" si="28"/>
        <v>0.25600000000000001</v>
      </c>
      <c r="O38" s="158">
        <f t="shared" si="29"/>
        <v>7.2729999999999997</v>
      </c>
      <c r="P38" s="159">
        <f t="shared" si="30"/>
        <v>0</v>
      </c>
      <c r="Q38" s="160">
        <f t="shared" si="31"/>
        <v>78</v>
      </c>
      <c r="R38" s="161">
        <f t="shared" si="32"/>
        <v>23.647733308985618</v>
      </c>
      <c r="S38" s="133">
        <f t="shared" si="33"/>
        <v>15</v>
      </c>
      <c r="T38" s="133">
        <f t="shared" si="34"/>
        <v>426</v>
      </c>
      <c r="U38" s="270" t="s">
        <v>314</v>
      </c>
      <c r="V38" s="271" t="s">
        <v>125</v>
      </c>
      <c r="W38" s="270" t="s">
        <v>313</v>
      </c>
      <c r="X38" s="271" t="s">
        <v>125</v>
      </c>
      <c r="Y38" s="270" t="s">
        <v>224</v>
      </c>
      <c r="Z38" s="270" t="s">
        <v>176</v>
      </c>
      <c r="AA38" s="270" t="s">
        <v>48</v>
      </c>
      <c r="AB38" s="270">
        <v>509</v>
      </c>
      <c r="AC38" s="272">
        <v>5857.5460000000003</v>
      </c>
      <c r="AD38" s="270">
        <v>2630.3739999999998</v>
      </c>
      <c r="AE38" s="273">
        <v>2.2269999999999999</v>
      </c>
      <c r="AF38" s="270">
        <v>2.2999999999999998</v>
      </c>
      <c r="AG38" s="270">
        <v>11.477</v>
      </c>
      <c r="AH38" s="270">
        <v>415.21517899999998</v>
      </c>
      <c r="AI38" s="270">
        <v>5.8462889999999996</v>
      </c>
      <c r="AJ38" s="270">
        <v>161.66878600000001</v>
      </c>
      <c r="AK38" s="270">
        <v>1102</v>
      </c>
      <c r="AL38" s="270">
        <v>15</v>
      </c>
      <c r="AM38" s="270">
        <v>426</v>
      </c>
      <c r="AN38" s="270">
        <v>78</v>
      </c>
      <c r="AO38" s="270">
        <v>14.107253999999999</v>
      </c>
      <c r="AP38" s="270">
        <v>1488.5</v>
      </c>
      <c r="AQ38" s="270">
        <v>0</v>
      </c>
      <c r="AR38" s="270">
        <v>109</v>
      </c>
      <c r="AS38" s="270">
        <v>74509</v>
      </c>
      <c r="AT38" s="270">
        <v>0.25600000000000001</v>
      </c>
      <c r="AU38" s="270">
        <v>7.2729999999999997</v>
      </c>
      <c r="AV38" s="270">
        <v>46682</v>
      </c>
      <c r="AW38" s="270">
        <v>0</v>
      </c>
      <c r="AX38" s="270">
        <v>0.57999999999999996</v>
      </c>
      <c r="AY38" s="274">
        <v>0.9682608695652174</v>
      </c>
      <c r="AZ38" s="259" t="s">
        <v>66</v>
      </c>
      <c r="BA38" s="260" t="s">
        <v>223</v>
      </c>
      <c r="BB38" s="259">
        <v>1</v>
      </c>
      <c r="BC38" s="259" t="s">
        <v>306</v>
      </c>
      <c r="BD38" s="261">
        <v>9</v>
      </c>
      <c r="BE38" s="275">
        <v>11017.292000000001</v>
      </c>
      <c r="BF38" s="276">
        <v>0.53166839909480479</v>
      </c>
      <c r="BG38" s="277">
        <v>0.51479370642788269</v>
      </c>
      <c r="BH38" s="275">
        <v>169905.72700000007</v>
      </c>
      <c r="BI38" s="276">
        <v>3.4475271101367867E-2</v>
      </c>
      <c r="BJ38" s="278">
        <v>3.3381055975107064E-2</v>
      </c>
      <c r="BK38" s="257">
        <v>1</v>
      </c>
      <c r="BL38" s="262" t="s">
        <v>66</v>
      </c>
      <c r="BM38" s="270">
        <v>0</v>
      </c>
      <c r="BN38" s="279" t="s">
        <v>296</v>
      </c>
    </row>
    <row r="39" spans="1:66" x14ac:dyDescent="0.25">
      <c r="A39" s="134" t="str">
        <f t="shared" si="20"/>
        <v>은혜교통</v>
      </c>
      <c r="B39" s="134" t="str">
        <f t="shared" si="1"/>
        <v>예비</v>
      </c>
      <c r="C39" s="135" t="str">
        <f t="shared" si="21"/>
        <v>71바5707</v>
      </c>
      <c r="D39" s="123" t="str">
        <f t="shared" si="22"/>
        <v>중형</v>
      </c>
      <c r="E39" s="119" t="str">
        <f t="shared" si="16"/>
        <v>S</v>
      </c>
      <c r="F39" s="142">
        <f t="shared" si="17"/>
        <v>1.0936363636363635</v>
      </c>
      <c r="G39" s="143">
        <f t="shared" si="18"/>
        <v>2.4060000000000001</v>
      </c>
      <c r="H39" s="144">
        <f t="shared" si="19"/>
        <v>2.2000000000000002</v>
      </c>
      <c r="I39" s="145">
        <f t="shared" si="23"/>
        <v>4943.8360000000002</v>
      </c>
      <c r="J39" s="146">
        <f t="shared" si="24"/>
        <v>2.9643708367955678E-2</v>
      </c>
      <c r="K39" s="146">
        <f t="shared" si="25"/>
        <v>0.40816435953864705</v>
      </c>
      <c r="L39" s="146">
        <f t="shared" si="26"/>
        <v>0.22654473166181077</v>
      </c>
      <c r="M39" s="147">
        <f t="shared" si="27"/>
        <v>10.932</v>
      </c>
      <c r="N39" s="148">
        <f t="shared" si="28"/>
        <v>1.6990000000000001</v>
      </c>
      <c r="O39" s="148">
        <f t="shared" si="29"/>
        <v>19.661000000000001</v>
      </c>
      <c r="P39" s="149">
        <f t="shared" si="30"/>
        <v>0</v>
      </c>
      <c r="Q39" s="150">
        <f t="shared" si="31"/>
        <v>78</v>
      </c>
      <c r="R39" s="151">
        <f t="shared" si="32"/>
        <v>22.125938278426482</v>
      </c>
      <c r="S39" s="136">
        <f t="shared" si="33"/>
        <v>84</v>
      </c>
      <c r="T39" s="136">
        <f t="shared" si="34"/>
        <v>972</v>
      </c>
      <c r="U39" s="270" t="s">
        <v>314</v>
      </c>
      <c r="V39" s="271" t="s">
        <v>91</v>
      </c>
      <c r="W39" s="270" t="s">
        <v>313</v>
      </c>
      <c r="X39" s="271" t="s">
        <v>91</v>
      </c>
      <c r="Y39" s="270" t="s">
        <v>225</v>
      </c>
      <c r="Z39" s="270" t="s">
        <v>176</v>
      </c>
      <c r="AA39" s="270" t="s">
        <v>48</v>
      </c>
      <c r="AB39" s="270">
        <v>509</v>
      </c>
      <c r="AC39" s="272">
        <v>4943.8360000000002</v>
      </c>
      <c r="AD39" s="270">
        <v>2054.4749999999999</v>
      </c>
      <c r="AE39" s="273">
        <v>2.4060000000000001</v>
      </c>
      <c r="AF39" s="270">
        <v>2.2000000000000002</v>
      </c>
      <c r="AG39" s="270">
        <v>10.932</v>
      </c>
      <c r="AH39" s="270">
        <v>397.445652</v>
      </c>
      <c r="AI39" s="270">
        <v>11.781763</v>
      </c>
      <c r="AJ39" s="270">
        <v>162.22315</v>
      </c>
      <c r="AK39" s="270">
        <v>1120</v>
      </c>
      <c r="AL39" s="270">
        <v>84</v>
      </c>
      <c r="AM39" s="270">
        <v>972</v>
      </c>
      <c r="AN39" s="270">
        <v>78</v>
      </c>
      <c r="AO39" s="270">
        <v>12.439023000000001</v>
      </c>
      <c r="AP39" s="270">
        <v>537.9</v>
      </c>
      <c r="AQ39" s="270">
        <v>0</v>
      </c>
      <c r="AR39" s="270">
        <v>114</v>
      </c>
      <c r="AS39" s="270">
        <v>80476</v>
      </c>
      <c r="AT39" s="270">
        <v>1.6990000000000001</v>
      </c>
      <c r="AU39" s="270">
        <v>19.661000000000001</v>
      </c>
      <c r="AV39" s="270">
        <v>4866</v>
      </c>
      <c r="AW39" s="270">
        <v>0</v>
      </c>
      <c r="AX39" s="270">
        <v>0.65</v>
      </c>
      <c r="AY39" s="274">
        <v>1.0936363636363635</v>
      </c>
      <c r="AZ39" s="259" t="s">
        <v>71</v>
      </c>
      <c r="BA39" s="260" t="s">
        <v>143</v>
      </c>
      <c r="BB39" s="259">
        <v>1</v>
      </c>
      <c r="BC39" s="259" t="s">
        <v>307</v>
      </c>
      <c r="BD39" s="261">
        <v>4</v>
      </c>
      <c r="BE39" s="275">
        <v>10761.990000000002</v>
      </c>
      <c r="BF39" s="276">
        <v>0.45937935270335684</v>
      </c>
      <c r="BG39" s="277">
        <v>0.50239396482012566</v>
      </c>
      <c r="BH39" s="275">
        <v>169905.72700000007</v>
      </c>
      <c r="BI39" s="276">
        <v>2.909752418174814E-2</v>
      </c>
      <c r="BJ39" s="278">
        <v>3.1822110536948188E-2</v>
      </c>
      <c r="BK39" s="257">
        <v>1</v>
      </c>
      <c r="BL39" s="262" t="s">
        <v>71</v>
      </c>
      <c r="BM39" s="270">
        <v>0</v>
      </c>
      <c r="BN39" s="279" t="s">
        <v>296</v>
      </c>
    </row>
    <row r="40" spans="1:66" x14ac:dyDescent="0.25">
      <c r="A40" s="131" t="str">
        <f t="shared" si="20"/>
        <v>은혜교통</v>
      </c>
      <c r="B40" s="131" t="str">
        <f t="shared" si="1"/>
        <v>예비</v>
      </c>
      <c r="C40" s="132" t="str">
        <f t="shared" si="21"/>
        <v>72바1890</v>
      </c>
      <c r="D40" s="106" t="str">
        <f t="shared" si="22"/>
        <v>중형</v>
      </c>
      <c r="E40" s="102" t="str">
        <f t="shared" si="16"/>
        <v>B</v>
      </c>
      <c r="F40" s="152">
        <f t="shared" si="17"/>
        <v>0.94772727272727264</v>
      </c>
      <c r="G40" s="153">
        <f t="shared" si="18"/>
        <v>2.085</v>
      </c>
      <c r="H40" s="154">
        <f t="shared" si="19"/>
        <v>2.2000000000000002</v>
      </c>
      <c r="I40" s="155">
        <f t="shared" si="23"/>
        <v>5818.1540000000005</v>
      </c>
      <c r="J40" s="156">
        <f t="shared" si="24"/>
        <v>1.1773284600207781E-2</v>
      </c>
      <c r="K40" s="156">
        <f t="shared" si="25"/>
        <v>0.47830800422147374</v>
      </c>
      <c r="L40" s="156">
        <f t="shared" si="26"/>
        <v>0.24131365378090713</v>
      </c>
      <c r="M40" s="157">
        <f t="shared" si="27"/>
        <v>17.09</v>
      </c>
      <c r="N40" s="158">
        <f t="shared" si="28"/>
        <v>0.223</v>
      </c>
      <c r="O40" s="158">
        <f t="shared" si="29"/>
        <v>30.13</v>
      </c>
      <c r="P40" s="159">
        <f t="shared" si="30"/>
        <v>0</v>
      </c>
      <c r="Q40" s="160">
        <f t="shared" si="31"/>
        <v>81</v>
      </c>
      <c r="R40" s="161">
        <f t="shared" si="32"/>
        <v>25.749638869546072</v>
      </c>
      <c r="S40" s="133">
        <f t="shared" si="33"/>
        <v>13</v>
      </c>
      <c r="T40" s="133">
        <f t="shared" si="34"/>
        <v>1753</v>
      </c>
      <c r="U40" s="270" t="s">
        <v>314</v>
      </c>
      <c r="V40" s="271" t="s">
        <v>91</v>
      </c>
      <c r="W40" s="270" t="s">
        <v>313</v>
      </c>
      <c r="X40" s="271" t="s">
        <v>91</v>
      </c>
      <c r="Y40" s="270" t="s">
        <v>226</v>
      </c>
      <c r="Z40" s="270" t="s">
        <v>176</v>
      </c>
      <c r="AA40" s="270" t="s">
        <v>48</v>
      </c>
      <c r="AB40" s="270">
        <v>509</v>
      </c>
      <c r="AC40" s="272">
        <v>5818.1540000000005</v>
      </c>
      <c r="AD40" s="270">
        <v>2790.85</v>
      </c>
      <c r="AE40" s="273">
        <v>2.085</v>
      </c>
      <c r="AF40" s="270">
        <v>2.2000000000000002</v>
      </c>
      <c r="AG40" s="270">
        <v>17.09</v>
      </c>
      <c r="AH40" s="270">
        <v>443.111602</v>
      </c>
      <c r="AI40" s="270">
        <v>5.2168789999999996</v>
      </c>
      <c r="AJ40" s="270">
        <v>211.943826</v>
      </c>
      <c r="AK40" s="270">
        <v>1404</v>
      </c>
      <c r="AL40" s="270">
        <v>13</v>
      </c>
      <c r="AM40" s="270">
        <v>1753</v>
      </c>
      <c r="AN40" s="270">
        <v>81</v>
      </c>
      <c r="AO40" s="270">
        <v>13.130222</v>
      </c>
      <c r="AP40" s="270">
        <v>9154.2000000000007</v>
      </c>
      <c r="AQ40" s="270">
        <v>0</v>
      </c>
      <c r="AR40" s="270">
        <v>319</v>
      </c>
      <c r="AS40" s="270">
        <v>167168</v>
      </c>
      <c r="AT40" s="270">
        <v>0.223</v>
      </c>
      <c r="AU40" s="270">
        <v>30.13</v>
      </c>
      <c r="AV40" s="270">
        <v>51119</v>
      </c>
      <c r="AW40" s="270">
        <v>0</v>
      </c>
      <c r="AX40" s="270">
        <v>0.65</v>
      </c>
      <c r="AY40" s="274">
        <v>0.94772727272727264</v>
      </c>
      <c r="AZ40" s="259" t="s">
        <v>68</v>
      </c>
      <c r="BA40" s="260" t="s">
        <v>143</v>
      </c>
      <c r="BB40" s="259">
        <v>1</v>
      </c>
      <c r="BC40" s="259" t="s">
        <v>333</v>
      </c>
      <c r="BD40" s="261">
        <v>11</v>
      </c>
      <c r="BE40" s="275">
        <v>10761.990000000002</v>
      </c>
      <c r="BF40" s="276">
        <v>0.54062064729664305</v>
      </c>
      <c r="BG40" s="277">
        <v>0.51236093164250029</v>
      </c>
      <c r="BH40" s="275">
        <v>169905.72700000007</v>
      </c>
      <c r="BI40" s="276">
        <v>3.4243424884671476E-2</v>
      </c>
      <c r="BJ40" s="278">
        <v>3.2453427674790918E-2</v>
      </c>
      <c r="BK40" s="257">
        <v>1</v>
      </c>
      <c r="BL40" s="262" t="s">
        <v>66</v>
      </c>
      <c r="BM40" s="270">
        <v>-1</v>
      </c>
      <c r="BN40" s="279" t="s">
        <v>318</v>
      </c>
    </row>
  </sheetData>
  <sortState xmlns:xlrd2="http://schemas.microsoft.com/office/spreadsheetml/2017/richdata2" ref="U5:AX40">
    <sortCondition ref="Y5:Y40"/>
    <sortCondition ref="U5:U40"/>
  </sortState>
  <phoneticPr fontId="3" type="noConversion"/>
  <conditionalFormatting sqref="E1 E2:H3 E4 E5:H1048576">
    <cfRule type="containsText" dxfId="65" priority="1" operator="containsText" text="F">
      <formula>NOT(ISERROR(SEARCH("F",E1)))</formula>
    </cfRule>
    <cfRule type="containsText" dxfId="64" priority="2" operator="containsText" text="D">
      <formula>NOT(ISERROR(SEARCH("D",E1)))</formula>
    </cfRule>
    <cfRule type="containsText" dxfId="63" priority="3" operator="containsText" text="C">
      <formula>NOT(ISERROR(SEARCH("C",E1)))</formula>
    </cfRule>
    <cfRule type="containsText" dxfId="62" priority="4" operator="containsText" text="B">
      <formula>NOT(ISERROR(SEARCH("B",E1)))</formula>
    </cfRule>
    <cfRule type="containsText" dxfId="61" priority="5" operator="containsText" text="A">
      <formula>NOT(ISERROR(SEARCH("A",E1)))</formula>
    </cfRule>
    <cfRule type="containsText" dxfId="6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C68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2" customWidth="1"/>
    <col min="3" max="3" width="5.5703125" style="93" customWidth="1"/>
    <col min="4" max="4" width="10.140625" style="9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80" width="9.140625" hidden="1" customWidth="1" outlineLevel="1"/>
    <col min="81" max="81" width="9.140625" collapsed="1"/>
  </cols>
  <sheetData>
    <row r="1" spans="1:78" ht="9.75" customHeight="1" x14ac:dyDescent="0.25">
      <c r="A1" s="22"/>
      <c r="B1" s="29"/>
      <c r="C1" s="9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78" ht="45" customHeight="1" x14ac:dyDescent="0.25">
      <c r="A2" s="10" t="s">
        <v>32</v>
      </c>
      <c r="B2" s="30"/>
      <c r="C2" s="91"/>
      <c r="D2" s="98"/>
      <c r="E2" s="10"/>
      <c r="F2" s="33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78" ht="30.75" customHeight="1" x14ac:dyDescent="0.25">
      <c r="A3" s="24" t="s">
        <v>158</v>
      </c>
      <c r="B3" s="31"/>
      <c r="E3" s="11"/>
      <c r="F3" s="8"/>
      <c r="G3" s="11"/>
      <c r="H3" s="11"/>
      <c r="X3" s="11"/>
      <c r="Y3" s="11"/>
    </row>
    <row r="4" spans="1:78" ht="27" x14ac:dyDescent="0.25">
      <c r="A4" s="112" t="s">
        <v>38</v>
      </c>
      <c r="B4" s="113" t="s">
        <v>49</v>
      </c>
      <c r="C4" s="114" t="s">
        <v>144</v>
      </c>
      <c r="D4" s="114" t="s">
        <v>159</v>
      </c>
      <c r="E4" s="115" t="s">
        <v>148</v>
      </c>
      <c r="F4" s="113" t="s">
        <v>152</v>
      </c>
      <c r="G4" s="115" t="s">
        <v>150</v>
      </c>
      <c r="H4" s="115" t="s">
        <v>154</v>
      </c>
      <c r="I4" s="116" t="s">
        <v>156</v>
      </c>
      <c r="J4" s="115" t="s">
        <v>11</v>
      </c>
      <c r="K4" s="115" t="s">
        <v>12</v>
      </c>
      <c r="L4" s="115" t="s">
        <v>13</v>
      </c>
      <c r="M4" s="115" t="s">
        <v>73</v>
      </c>
      <c r="N4" s="115" t="s">
        <v>6</v>
      </c>
      <c r="O4" s="115" t="s">
        <v>7</v>
      </c>
      <c r="P4" s="115" t="s">
        <v>165</v>
      </c>
      <c r="Q4" s="218" t="s">
        <v>43</v>
      </c>
      <c r="R4" s="218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423</v>
      </c>
      <c r="AN4" s="13"/>
      <c r="AO4" t="s">
        <v>177</v>
      </c>
      <c r="AP4" t="s">
        <v>424</v>
      </c>
      <c r="AQ4" t="s">
        <v>149</v>
      </c>
      <c r="AR4" t="s">
        <v>31</v>
      </c>
      <c r="AS4" t="s">
        <v>0</v>
      </c>
      <c r="AT4" t="s">
        <v>9</v>
      </c>
      <c r="AU4" t="s">
        <v>29</v>
      </c>
      <c r="AV4" t="s">
        <v>162</v>
      </c>
      <c r="AW4" t="s">
        <v>65</v>
      </c>
      <c r="AX4" t="s">
        <v>425</v>
      </c>
      <c r="AY4" t="s">
        <v>128</v>
      </c>
      <c r="AZ4" t="s">
        <v>426</v>
      </c>
      <c r="BA4" t="s">
        <v>427</v>
      </c>
      <c r="BB4" t="s">
        <v>428</v>
      </c>
      <c r="BC4" t="s">
        <v>429</v>
      </c>
      <c r="BD4">
        <v>24</v>
      </c>
      <c r="BE4" t="s">
        <v>140</v>
      </c>
      <c r="BF4" t="s">
        <v>141</v>
      </c>
      <c r="BG4" t="s">
        <v>142</v>
      </c>
      <c r="BI4" t="s">
        <v>0</v>
      </c>
      <c r="BJ4" t="s">
        <v>74</v>
      </c>
      <c r="BK4" t="s">
        <v>65</v>
      </c>
      <c r="BL4" t="s">
        <v>160</v>
      </c>
      <c r="BM4" t="s">
        <v>146</v>
      </c>
      <c r="BN4" t="s">
        <v>151</v>
      </c>
      <c r="BO4" t="s">
        <v>149</v>
      </c>
      <c r="BP4" t="s">
        <v>153</v>
      </c>
      <c r="BQ4" t="s">
        <v>155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164</v>
      </c>
      <c r="BY4" t="s">
        <v>166</v>
      </c>
      <c r="BZ4" t="s">
        <v>167</v>
      </c>
    </row>
    <row r="5" spans="1:78" ht="16.5" x14ac:dyDescent="0.25">
      <c r="A5" s="117" t="str">
        <f>BI5</f>
        <v>은혜교통</v>
      </c>
      <c r="B5" s="118">
        <f>IF(BJ5="NULL", E5, BJ5)</f>
        <v>1975</v>
      </c>
      <c r="C5" s="119" t="str">
        <f>BK5</f>
        <v>C</v>
      </c>
      <c r="D5" s="120">
        <f>BL5</f>
        <v>0.8936700429945893</v>
      </c>
      <c r="E5" s="121">
        <f>U5</f>
        <v>1975</v>
      </c>
      <c r="F5" s="122" t="str">
        <f t="shared" ref="F5:I6" si="0">BN5</f>
        <v>591</v>
      </c>
      <c r="G5" s="123" t="str">
        <f t="shared" si="0"/>
        <v>71바7256</v>
      </c>
      <c r="H5" s="124">
        <f t="shared" si="0"/>
        <v>2</v>
      </c>
      <c r="I5" s="125">
        <f t="shared" si="0"/>
        <v>551.73699999999997</v>
      </c>
      <c r="J5" s="126">
        <f>AB5/AA5</f>
        <v>1.3577618518016955E-2</v>
      </c>
      <c r="K5" s="126">
        <f>AC5/AA5</f>
        <v>0.44881689380909373</v>
      </c>
      <c r="L5" s="126">
        <f>AD5/I5</f>
        <v>0.26824374656765815</v>
      </c>
      <c r="M5" s="127">
        <f>Z5</f>
        <v>9.9209999999999994</v>
      </c>
      <c r="N5" s="128">
        <f>BV5</f>
        <v>0</v>
      </c>
      <c r="O5" s="128">
        <f>BW5</f>
        <v>5.2561274665284365</v>
      </c>
      <c r="P5" s="219">
        <f>AK5</f>
        <v>26</v>
      </c>
      <c r="Q5" s="220">
        <f>AE5</f>
        <v>0</v>
      </c>
      <c r="R5" s="220">
        <f>AF5</f>
        <v>29</v>
      </c>
      <c r="T5">
        <v>509</v>
      </c>
      <c r="U5">
        <v>1975</v>
      </c>
      <c r="V5" t="s">
        <v>430</v>
      </c>
      <c r="W5">
        <v>551.73699999999997</v>
      </c>
      <c r="X5">
        <v>243.31700000000001</v>
      </c>
      <c r="Y5">
        <v>2.2679999999999998</v>
      </c>
      <c r="Z5">
        <v>9.9209999999999994</v>
      </c>
      <c r="AA5">
        <v>46.890549999999998</v>
      </c>
      <c r="AB5">
        <v>0.63666199999999995</v>
      </c>
      <c r="AC5">
        <v>21.045271</v>
      </c>
      <c r="AD5" s="1">
        <v>148</v>
      </c>
      <c r="AE5">
        <v>0</v>
      </c>
      <c r="AF5">
        <v>29</v>
      </c>
      <c r="AG5">
        <v>72</v>
      </c>
      <c r="AH5">
        <v>11.766484999999999</v>
      </c>
      <c r="AI5">
        <v>650.29999999999995</v>
      </c>
      <c r="AJ5">
        <v>0</v>
      </c>
      <c r="AK5">
        <v>26</v>
      </c>
      <c r="AL5">
        <v>16362</v>
      </c>
      <c r="AM5">
        <v>0.8936700429945893</v>
      </c>
      <c r="AN5" t="s">
        <v>69</v>
      </c>
      <c r="AO5">
        <v>444.86500000000001</v>
      </c>
      <c r="AP5" t="s">
        <v>431</v>
      </c>
      <c r="AQ5" t="s">
        <v>118</v>
      </c>
      <c r="AR5" t="s">
        <v>122</v>
      </c>
      <c r="AS5" t="s">
        <v>118</v>
      </c>
      <c r="AT5" t="s">
        <v>122</v>
      </c>
      <c r="AU5" t="s">
        <v>203</v>
      </c>
      <c r="AV5" t="s">
        <v>430</v>
      </c>
      <c r="AW5" t="s">
        <v>69</v>
      </c>
      <c r="AX5">
        <v>1975</v>
      </c>
      <c r="AY5" t="s">
        <v>432</v>
      </c>
      <c r="AZ5">
        <v>1</v>
      </c>
      <c r="BA5" t="s">
        <v>323</v>
      </c>
      <c r="BB5">
        <v>2</v>
      </c>
      <c r="BC5">
        <v>1</v>
      </c>
      <c r="BE5" t="s">
        <v>280</v>
      </c>
      <c r="BF5" t="s">
        <v>281</v>
      </c>
      <c r="BG5" t="s">
        <v>280</v>
      </c>
      <c r="BI5" t="s">
        <v>314</v>
      </c>
      <c r="BJ5" t="s">
        <v>430</v>
      </c>
      <c r="BK5" t="s">
        <v>69</v>
      </c>
      <c r="BL5">
        <v>0.8936700429945893</v>
      </c>
      <c r="BM5">
        <v>1975</v>
      </c>
      <c r="BN5" t="s">
        <v>122</v>
      </c>
      <c r="BO5" t="s">
        <v>203</v>
      </c>
      <c r="BP5">
        <v>2</v>
      </c>
      <c r="BQ5">
        <v>551.73699999999997</v>
      </c>
      <c r="BR5">
        <v>1.3577618518016955E-2</v>
      </c>
      <c r="BS5">
        <v>0.44881689380909373</v>
      </c>
      <c r="BT5">
        <v>0.26824374656765815</v>
      </c>
      <c r="BU5">
        <v>9.9209999999999994</v>
      </c>
      <c r="BV5">
        <v>0</v>
      </c>
      <c r="BW5">
        <v>5.2561274665284365</v>
      </c>
      <c r="BX5">
        <v>26</v>
      </c>
      <c r="BY5">
        <v>0</v>
      </c>
      <c r="BZ5">
        <v>29</v>
      </c>
    </row>
    <row r="6" spans="1:78" ht="16.5" x14ac:dyDescent="0.25">
      <c r="A6" s="100" t="str">
        <f>BI6</f>
        <v>은혜교통</v>
      </c>
      <c r="B6" s="101">
        <f>IF(BJ6="NULL", E6, BJ6)</f>
        <v>5364</v>
      </c>
      <c r="C6" s="102" t="str">
        <f>BK6</f>
        <v>C</v>
      </c>
      <c r="D6" s="103">
        <f>BL6</f>
        <v>0.89038461538461533</v>
      </c>
      <c r="E6" s="104">
        <f>U6</f>
        <v>5364</v>
      </c>
      <c r="F6" s="105" t="str">
        <f t="shared" si="0"/>
        <v>594</v>
      </c>
      <c r="G6" s="106" t="str">
        <f t="shared" si="0"/>
        <v>71바5364</v>
      </c>
      <c r="H6" s="107">
        <f t="shared" si="0"/>
        <v>1</v>
      </c>
      <c r="I6" s="108">
        <f t="shared" si="0"/>
        <v>6046.6729999999998</v>
      </c>
      <c r="J6" s="109">
        <f>AB6/AA6</f>
        <v>2.5476006609492959E-2</v>
      </c>
      <c r="K6" s="109">
        <f>AC6/AA6</f>
        <v>0.45727692989655072</v>
      </c>
      <c r="L6" s="109">
        <f>AD6/I6</f>
        <v>0.26411218202141906</v>
      </c>
      <c r="M6" s="110">
        <f>Z6</f>
        <v>13.36</v>
      </c>
      <c r="N6" s="111">
        <f>BV6</f>
        <v>1.273427552639278</v>
      </c>
      <c r="O6" s="111">
        <f>BW6</f>
        <v>39.12895570837054</v>
      </c>
      <c r="P6" s="221">
        <f>AK6</f>
        <v>261</v>
      </c>
      <c r="Q6" s="222">
        <f>AE6</f>
        <v>77</v>
      </c>
      <c r="R6" s="222">
        <f>AF6</f>
        <v>2366</v>
      </c>
      <c r="T6">
        <v>509</v>
      </c>
      <c r="U6">
        <v>5364</v>
      </c>
      <c r="V6" t="s">
        <v>430</v>
      </c>
      <c r="W6">
        <v>6046.6729999999998</v>
      </c>
      <c r="X6">
        <v>2611.8009999999999</v>
      </c>
      <c r="Y6">
        <v>2.3149999999999999</v>
      </c>
      <c r="Z6">
        <v>13.36</v>
      </c>
      <c r="AA6">
        <v>431.56653899999998</v>
      </c>
      <c r="AB6">
        <v>10.994592000000001</v>
      </c>
      <c r="AC6">
        <v>197.34542200000001</v>
      </c>
      <c r="AD6" s="1">
        <v>1597</v>
      </c>
      <c r="AE6">
        <v>77</v>
      </c>
      <c r="AF6">
        <v>2366</v>
      </c>
      <c r="AG6">
        <v>85</v>
      </c>
      <c r="AH6">
        <v>14.010986000000001</v>
      </c>
      <c r="AI6">
        <v>2139.9</v>
      </c>
      <c r="AJ6">
        <v>0</v>
      </c>
      <c r="AK6">
        <v>261</v>
      </c>
      <c r="AL6">
        <v>127560</v>
      </c>
      <c r="AM6">
        <v>0.89038461538461533</v>
      </c>
      <c r="AN6" t="s">
        <v>69</v>
      </c>
      <c r="AO6">
        <v>6046.6729999999998</v>
      </c>
      <c r="AP6" t="s">
        <v>433</v>
      </c>
      <c r="AQ6" t="s">
        <v>118</v>
      </c>
      <c r="AR6" t="s">
        <v>124</v>
      </c>
      <c r="AS6" t="s">
        <v>118</v>
      </c>
      <c r="AT6" t="s">
        <v>124</v>
      </c>
      <c r="AU6" t="s">
        <v>217</v>
      </c>
      <c r="AV6" t="s">
        <v>430</v>
      </c>
      <c r="AW6" t="s">
        <v>69</v>
      </c>
      <c r="AX6">
        <v>5364</v>
      </c>
      <c r="AY6" t="s">
        <v>434</v>
      </c>
      <c r="AZ6">
        <v>1</v>
      </c>
      <c r="BA6" t="s">
        <v>304</v>
      </c>
      <c r="BB6">
        <v>1</v>
      </c>
      <c r="BC6">
        <v>1</v>
      </c>
      <c r="BE6" t="s">
        <v>68</v>
      </c>
      <c r="BF6">
        <v>-1</v>
      </c>
      <c r="BG6" s="5" t="s">
        <v>318</v>
      </c>
      <c r="BI6" t="s">
        <v>314</v>
      </c>
      <c r="BJ6" t="s">
        <v>430</v>
      </c>
      <c r="BK6" t="s">
        <v>69</v>
      </c>
      <c r="BL6">
        <v>0.89038461538461533</v>
      </c>
      <c r="BM6">
        <v>5364</v>
      </c>
      <c r="BN6" t="s">
        <v>124</v>
      </c>
      <c r="BO6" t="s">
        <v>217</v>
      </c>
      <c r="BP6">
        <v>1</v>
      </c>
      <c r="BQ6">
        <v>6046.6729999999998</v>
      </c>
      <c r="BR6">
        <v>2.5476006609492959E-2</v>
      </c>
      <c r="BS6">
        <v>0.45727692989655072</v>
      </c>
      <c r="BT6">
        <v>0.26411218202141906</v>
      </c>
      <c r="BU6">
        <v>13.36</v>
      </c>
      <c r="BV6">
        <v>1.273427552639278</v>
      </c>
      <c r="BW6">
        <v>39.12895570837054</v>
      </c>
      <c r="BX6">
        <v>261</v>
      </c>
      <c r="BY6">
        <v>77</v>
      </c>
      <c r="BZ6">
        <v>2366</v>
      </c>
    </row>
    <row r="7" spans="1:78" ht="16.5" x14ac:dyDescent="0.25">
      <c r="A7" s="117" t="str">
        <f t="shared" ref="A7:A68" si="1">BI7</f>
        <v>은혜교통</v>
      </c>
      <c r="B7" s="118">
        <f t="shared" ref="B7:B68" si="2">IF(BJ7="NULL", E7, BJ7)</f>
        <v>5785</v>
      </c>
      <c r="C7" s="119" t="str">
        <f t="shared" ref="C7:C68" si="3">BK7</f>
        <v>C</v>
      </c>
      <c r="D7" s="120">
        <f t="shared" ref="D7:D68" si="4">BL7</f>
        <v>0.85751200167577868</v>
      </c>
      <c r="E7" s="121">
        <f t="shared" ref="E7:E68" si="5">U7</f>
        <v>5785</v>
      </c>
      <c r="F7" s="122" t="str">
        <f t="shared" ref="F7:F68" si="6">BN7</f>
        <v>565</v>
      </c>
      <c r="G7" s="123" t="str">
        <f t="shared" ref="G7:G68" si="7">BO7</f>
        <v>71바5804</v>
      </c>
      <c r="H7" s="124">
        <f t="shared" ref="H7:H68" si="8">BP7</f>
        <v>2</v>
      </c>
      <c r="I7" s="125">
        <f t="shared" ref="I7:I68" si="9">BQ7</f>
        <v>606.90800000000002</v>
      </c>
      <c r="J7" s="126">
        <f t="shared" ref="J7:J68" si="10">AB7/AA7</f>
        <v>5.5567805708185642E-3</v>
      </c>
      <c r="K7" s="126">
        <f t="shared" ref="K7:K68" si="11">AC7/AA7</f>
        <v>0.47477680404478073</v>
      </c>
      <c r="L7" s="126">
        <f t="shared" ref="L7:L68" si="12">AD7/I7</f>
        <v>0.22902977057478233</v>
      </c>
      <c r="M7" s="127">
        <f t="shared" ref="M7:M68" si="13">Z7</f>
        <v>6.09</v>
      </c>
      <c r="N7" s="128">
        <f t="shared" ref="N7:N68" si="14">BV7</f>
        <v>1.153387333829839</v>
      </c>
      <c r="O7" s="128">
        <f t="shared" ref="O7:O68" si="15">BW7</f>
        <v>7.0850936220975829</v>
      </c>
      <c r="P7" s="219">
        <f t="shared" ref="P7:P68" si="16">AK7</f>
        <v>38</v>
      </c>
      <c r="Q7" s="220">
        <f t="shared" ref="Q7:Q68" si="17">AE7</f>
        <v>7</v>
      </c>
      <c r="R7" s="220">
        <f t="shared" ref="R7:R68" si="18">AF7</f>
        <v>43</v>
      </c>
      <c r="T7">
        <v>509</v>
      </c>
      <c r="U7">
        <v>5785</v>
      </c>
      <c r="V7" t="s">
        <v>430</v>
      </c>
      <c r="W7">
        <v>606.90800000000002</v>
      </c>
      <c r="X7">
        <v>308.34800000000001</v>
      </c>
      <c r="Y7">
        <v>1.968</v>
      </c>
      <c r="Z7">
        <v>6.09</v>
      </c>
      <c r="AA7">
        <v>55.686380999999997</v>
      </c>
      <c r="AB7">
        <v>0.30943700000000002</v>
      </c>
      <c r="AC7">
        <v>26.438601999999999</v>
      </c>
      <c r="AD7" s="1">
        <v>139</v>
      </c>
      <c r="AE7">
        <v>7</v>
      </c>
      <c r="AF7">
        <v>43</v>
      </c>
      <c r="AG7">
        <v>81</v>
      </c>
      <c r="AH7">
        <v>10.898679</v>
      </c>
      <c r="AI7">
        <v>53.2</v>
      </c>
      <c r="AJ7">
        <v>0</v>
      </c>
      <c r="AK7">
        <v>38</v>
      </c>
      <c r="AL7">
        <v>21836</v>
      </c>
      <c r="AM7">
        <v>0.85751200167577868</v>
      </c>
      <c r="AN7" t="s">
        <v>69</v>
      </c>
      <c r="AO7">
        <v>491.28399999999999</v>
      </c>
      <c r="AP7" t="s">
        <v>435</v>
      </c>
      <c r="AQ7" t="s">
        <v>118</v>
      </c>
      <c r="AR7" t="s">
        <v>120</v>
      </c>
      <c r="AS7" t="s">
        <v>118</v>
      </c>
      <c r="AT7" t="s">
        <v>120</v>
      </c>
      <c r="AU7" t="s">
        <v>188</v>
      </c>
      <c r="AV7" t="s">
        <v>430</v>
      </c>
      <c r="AW7" t="s">
        <v>69</v>
      </c>
      <c r="AX7">
        <v>5785</v>
      </c>
      <c r="AY7" t="s">
        <v>436</v>
      </c>
      <c r="AZ7">
        <v>2</v>
      </c>
      <c r="BA7" t="s">
        <v>269</v>
      </c>
      <c r="BB7">
        <v>2</v>
      </c>
      <c r="BC7">
        <v>1</v>
      </c>
      <c r="BE7" t="s">
        <v>67</v>
      </c>
      <c r="BF7">
        <v>1</v>
      </c>
      <c r="BG7" t="s">
        <v>294</v>
      </c>
      <c r="BI7" t="s">
        <v>314</v>
      </c>
      <c r="BJ7" t="s">
        <v>430</v>
      </c>
      <c r="BK7" t="s">
        <v>69</v>
      </c>
      <c r="BL7">
        <v>0.85751200167577868</v>
      </c>
      <c r="BM7">
        <v>5785</v>
      </c>
      <c r="BN7" t="s">
        <v>120</v>
      </c>
      <c r="BO7" t="s">
        <v>188</v>
      </c>
      <c r="BP7">
        <v>2</v>
      </c>
      <c r="BQ7">
        <v>606.90800000000002</v>
      </c>
      <c r="BR7">
        <v>5.5567805708185642E-3</v>
      </c>
      <c r="BS7">
        <v>0.47477680404478073</v>
      </c>
      <c r="BT7">
        <v>0.22902977057478233</v>
      </c>
      <c r="BU7">
        <v>6.09</v>
      </c>
      <c r="BV7">
        <v>1.153387333829839</v>
      </c>
      <c r="BW7">
        <v>7.0850936220975829</v>
      </c>
      <c r="BX7">
        <v>38</v>
      </c>
      <c r="BY7">
        <v>7</v>
      </c>
      <c r="BZ7">
        <v>43</v>
      </c>
    </row>
    <row r="8" spans="1:78" ht="16.5" x14ac:dyDescent="0.25">
      <c r="A8" s="100" t="str">
        <f t="shared" si="1"/>
        <v>은혜교통</v>
      </c>
      <c r="B8" s="101" t="str">
        <f t="shared" si="2"/>
        <v>강부원</v>
      </c>
      <c r="C8" s="102" t="str">
        <f t="shared" si="3"/>
        <v>A</v>
      </c>
      <c r="D8" s="103">
        <f t="shared" si="4"/>
        <v>0.96913043478260885</v>
      </c>
      <c r="E8" s="104">
        <f t="shared" si="5"/>
        <v>2521</v>
      </c>
      <c r="F8" s="105" t="str">
        <f t="shared" si="6"/>
        <v>순환52</v>
      </c>
      <c r="G8" s="106" t="str">
        <f t="shared" si="7"/>
        <v>71바5720</v>
      </c>
      <c r="H8" s="107">
        <f t="shared" si="8"/>
        <v>1</v>
      </c>
      <c r="I8" s="108">
        <f t="shared" si="9"/>
        <v>2337.1320000000001</v>
      </c>
      <c r="J8" s="109">
        <f t="shared" si="10"/>
        <v>1.1586734323535476E-2</v>
      </c>
      <c r="K8" s="109">
        <f t="shared" si="11"/>
        <v>0.40789724005506617</v>
      </c>
      <c r="L8" s="109">
        <f t="shared" si="12"/>
        <v>0.17157781417566487</v>
      </c>
      <c r="M8" s="110">
        <f t="shared" si="13"/>
        <v>10.849</v>
      </c>
      <c r="N8" s="111">
        <f t="shared" si="14"/>
        <v>0.12836245449550987</v>
      </c>
      <c r="O8" s="111">
        <f t="shared" si="15"/>
        <v>3.5085737562106032</v>
      </c>
      <c r="P8" s="221">
        <f t="shared" si="16"/>
        <v>58</v>
      </c>
      <c r="Q8" s="222">
        <f t="shared" si="17"/>
        <v>3</v>
      </c>
      <c r="R8" s="222">
        <f t="shared" si="18"/>
        <v>82</v>
      </c>
      <c r="T8">
        <v>509</v>
      </c>
      <c r="U8">
        <v>2521</v>
      </c>
      <c r="V8" t="s">
        <v>227</v>
      </c>
      <c r="W8">
        <v>2337.1320000000001</v>
      </c>
      <c r="X8">
        <v>1048.3520000000001</v>
      </c>
      <c r="Y8">
        <v>2.2290000000000001</v>
      </c>
      <c r="Z8">
        <v>10.849</v>
      </c>
      <c r="AA8">
        <v>176.03691800000001</v>
      </c>
      <c r="AB8">
        <v>2.0396930000000002</v>
      </c>
      <c r="AC8">
        <v>71.804973000000004</v>
      </c>
      <c r="AD8" s="1">
        <v>401</v>
      </c>
      <c r="AE8">
        <v>3</v>
      </c>
      <c r="AF8">
        <v>82</v>
      </c>
      <c r="AG8">
        <v>78</v>
      </c>
      <c r="AH8">
        <v>13.276374000000001</v>
      </c>
      <c r="AI8">
        <v>165.2</v>
      </c>
      <c r="AJ8">
        <v>0</v>
      </c>
      <c r="AK8">
        <v>58</v>
      </c>
      <c r="AL8">
        <v>45537</v>
      </c>
      <c r="AM8">
        <v>0.96913043478260885</v>
      </c>
      <c r="AN8" t="s">
        <v>66</v>
      </c>
      <c r="AO8">
        <v>2337.1320000000001</v>
      </c>
      <c r="AP8" t="s">
        <v>334</v>
      </c>
      <c r="AQ8" t="s">
        <v>118</v>
      </c>
      <c r="AR8" t="s">
        <v>125</v>
      </c>
      <c r="AS8" t="s">
        <v>118</v>
      </c>
      <c r="AT8" t="s">
        <v>125</v>
      </c>
      <c r="AU8" t="s">
        <v>224</v>
      </c>
      <c r="AV8" t="s">
        <v>227</v>
      </c>
      <c r="AW8" t="s">
        <v>66</v>
      </c>
      <c r="AX8">
        <v>2521</v>
      </c>
      <c r="AY8" t="s">
        <v>437</v>
      </c>
      <c r="AZ8">
        <v>2</v>
      </c>
      <c r="BA8" t="s">
        <v>438</v>
      </c>
      <c r="BB8">
        <v>1</v>
      </c>
      <c r="BC8">
        <v>1</v>
      </c>
      <c r="BE8" t="s">
        <v>66</v>
      </c>
      <c r="BF8">
        <v>0</v>
      </c>
      <c r="BG8" s="5" t="s">
        <v>296</v>
      </c>
      <c r="BI8" t="s">
        <v>314</v>
      </c>
      <c r="BJ8" t="s">
        <v>227</v>
      </c>
      <c r="BK8" t="s">
        <v>66</v>
      </c>
      <c r="BL8">
        <v>0.96913043478260885</v>
      </c>
      <c r="BM8">
        <v>2521</v>
      </c>
      <c r="BN8" t="s">
        <v>125</v>
      </c>
      <c r="BO8" t="s">
        <v>224</v>
      </c>
      <c r="BP8">
        <v>1</v>
      </c>
      <c r="BQ8">
        <v>2337.1320000000001</v>
      </c>
      <c r="BR8">
        <v>1.1586734323535476E-2</v>
      </c>
      <c r="BS8">
        <v>0.40789724005506617</v>
      </c>
      <c r="BT8">
        <v>0.17157781417566487</v>
      </c>
      <c r="BU8">
        <v>10.849</v>
      </c>
      <c r="BV8">
        <v>0.12836245449550987</v>
      </c>
      <c r="BW8">
        <v>3.5085737562106032</v>
      </c>
      <c r="BX8">
        <v>58</v>
      </c>
      <c r="BY8">
        <v>3</v>
      </c>
      <c r="BZ8">
        <v>82</v>
      </c>
    </row>
    <row r="9" spans="1:78" ht="16.5" x14ac:dyDescent="0.25">
      <c r="A9" s="117" t="str">
        <f t="shared" si="1"/>
        <v>은혜교통</v>
      </c>
      <c r="B9" s="118" t="str">
        <f t="shared" si="2"/>
        <v>고복수</v>
      </c>
      <c r="C9" s="119" t="str">
        <f t="shared" si="3"/>
        <v>B</v>
      </c>
      <c r="D9" s="120">
        <f t="shared" si="4"/>
        <v>0.94538461538461538</v>
      </c>
      <c r="E9" s="121">
        <f t="shared" si="5"/>
        <v>7172</v>
      </c>
      <c r="F9" s="122" t="str">
        <f t="shared" si="6"/>
        <v>591</v>
      </c>
      <c r="G9" s="123" t="str">
        <f t="shared" si="7"/>
        <v>71바7256</v>
      </c>
      <c r="H9" s="124">
        <f t="shared" si="8"/>
        <v>1</v>
      </c>
      <c r="I9" s="125">
        <f t="shared" si="9"/>
        <v>2354.163</v>
      </c>
      <c r="J9" s="126">
        <f t="shared" si="10"/>
        <v>5.3132332843946455E-3</v>
      </c>
      <c r="K9" s="126">
        <f t="shared" si="11"/>
        <v>0.48038545476061217</v>
      </c>
      <c r="L9" s="126">
        <f t="shared" si="12"/>
        <v>0.31773500815364103</v>
      </c>
      <c r="M9" s="127">
        <f t="shared" si="13"/>
        <v>9.6630000000000003</v>
      </c>
      <c r="N9" s="128">
        <f t="shared" si="14"/>
        <v>0</v>
      </c>
      <c r="O9" s="128">
        <f t="shared" si="15"/>
        <v>5.522132494648841</v>
      </c>
      <c r="P9" s="219">
        <f t="shared" si="16"/>
        <v>127</v>
      </c>
      <c r="Q9" s="220">
        <f t="shared" si="17"/>
        <v>0</v>
      </c>
      <c r="R9" s="220">
        <f t="shared" si="18"/>
        <v>130</v>
      </c>
      <c r="T9">
        <v>509</v>
      </c>
      <c r="U9">
        <v>7172</v>
      </c>
      <c r="V9" t="s">
        <v>228</v>
      </c>
      <c r="W9">
        <v>2354.163</v>
      </c>
      <c r="X9">
        <v>957.803</v>
      </c>
      <c r="Y9">
        <v>2.4580000000000002</v>
      </c>
      <c r="Z9">
        <v>9.6630000000000003</v>
      </c>
      <c r="AA9">
        <v>194.428316</v>
      </c>
      <c r="AB9">
        <v>1.0330429999999999</v>
      </c>
      <c r="AC9">
        <v>93.400535000000005</v>
      </c>
      <c r="AD9" s="1">
        <v>748</v>
      </c>
      <c r="AE9">
        <v>0</v>
      </c>
      <c r="AF9">
        <v>130</v>
      </c>
      <c r="AG9">
        <v>84</v>
      </c>
      <c r="AH9">
        <v>12.108128000000001</v>
      </c>
      <c r="AI9">
        <v>1615</v>
      </c>
      <c r="AJ9">
        <v>0.8</v>
      </c>
      <c r="AK9">
        <v>127</v>
      </c>
      <c r="AL9">
        <v>94288</v>
      </c>
      <c r="AM9">
        <v>0.94538461538461538</v>
      </c>
      <c r="AN9" t="s">
        <v>68</v>
      </c>
      <c r="AO9">
        <v>2354.163</v>
      </c>
      <c r="AP9" t="s">
        <v>335</v>
      </c>
      <c r="AQ9" t="s">
        <v>118</v>
      </c>
      <c r="AR9" t="s">
        <v>122</v>
      </c>
      <c r="AS9" t="s">
        <v>118</v>
      </c>
      <c r="AT9" t="s">
        <v>122</v>
      </c>
      <c r="AU9" t="s">
        <v>203</v>
      </c>
      <c r="AV9" t="s">
        <v>228</v>
      </c>
      <c r="AW9" t="s">
        <v>68</v>
      </c>
      <c r="AX9">
        <v>7172</v>
      </c>
      <c r="AY9" t="s">
        <v>439</v>
      </c>
      <c r="AZ9">
        <v>1</v>
      </c>
      <c r="BA9" t="s">
        <v>202</v>
      </c>
      <c r="BB9">
        <v>1</v>
      </c>
      <c r="BC9">
        <v>1</v>
      </c>
      <c r="BE9" t="s">
        <v>68</v>
      </c>
      <c r="BF9">
        <v>0</v>
      </c>
      <c r="BG9" t="s">
        <v>296</v>
      </c>
      <c r="BI9" t="s">
        <v>314</v>
      </c>
      <c r="BJ9" t="s">
        <v>228</v>
      </c>
      <c r="BK9" t="s">
        <v>68</v>
      </c>
      <c r="BL9">
        <v>0.94538461538461538</v>
      </c>
      <c r="BM9">
        <v>7172</v>
      </c>
      <c r="BN9" t="s">
        <v>122</v>
      </c>
      <c r="BO9" t="s">
        <v>203</v>
      </c>
      <c r="BP9">
        <v>1</v>
      </c>
      <c r="BQ9">
        <v>2354.163</v>
      </c>
      <c r="BR9">
        <v>5.3132332843946455E-3</v>
      </c>
      <c r="BS9">
        <v>0.48038545476061217</v>
      </c>
      <c r="BT9">
        <v>0.31773500815364103</v>
      </c>
      <c r="BU9">
        <v>9.6630000000000003</v>
      </c>
      <c r="BV9">
        <v>0</v>
      </c>
      <c r="BW9">
        <v>5.522132494648841</v>
      </c>
      <c r="BX9">
        <v>127</v>
      </c>
      <c r="BY9">
        <v>0</v>
      </c>
      <c r="BZ9">
        <v>130</v>
      </c>
    </row>
    <row r="10" spans="1:78" ht="16.5" x14ac:dyDescent="0.25">
      <c r="A10" s="100" t="str">
        <f t="shared" si="1"/>
        <v>은혜교통</v>
      </c>
      <c r="B10" s="101" t="str">
        <f t="shared" si="2"/>
        <v>곽순근</v>
      </c>
      <c r="C10" s="102" t="str">
        <f t="shared" si="3"/>
        <v>D</v>
      </c>
      <c r="D10" s="103">
        <f t="shared" si="4"/>
        <v>0.84640120435716637</v>
      </c>
      <c r="E10" s="104">
        <f t="shared" si="5"/>
        <v>3244</v>
      </c>
      <c r="F10" s="105" t="str">
        <f t="shared" si="6"/>
        <v>585</v>
      </c>
      <c r="G10" s="106" t="str">
        <f t="shared" si="7"/>
        <v>71바7255</v>
      </c>
      <c r="H10" s="107">
        <f t="shared" si="8"/>
        <v>2</v>
      </c>
      <c r="I10" s="108">
        <f t="shared" si="9"/>
        <v>3368.8490000000002</v>
      </c>
      <c r="J10" s="109">
        <f t="shared" si="10"/>
        <v>2.6287102477246121E-2</v>
      </c>
      <c r="K10" s="109">
        <f t="shared" si="11"/>
        <v>0.4111930370086897</v>
      </c>
      <c r="L10" s="109">
        <f t="shared" si="12"/>
        <v>0.26181048779568333</v>
      </c>
      <c r="M10" s="110">
        <f t="shared" si="13"/>
        <v>12.339</v>
      </c>
      <c r="N10" s="111">
        <f t="shared" si="14"/>
        <v>0.92019559202564427</v>
      </c>
      <c r="O10" s="111">
        <f t="shared" si="15"/>
        <v>14.752813201185329</v>
      </c>
      <c r="P10" s="221">
        <f t="shared" si="16"/>
        <v>75</v>
      </c>
      <c r="Q10" s="222">
        <f t="shared" si="17"/>
        <v>31</v>
      </c>
      <c r="R10" s="222">
        <f t="shared" si="18"/>
        <v>498</v>
      </c>
      <c r="T10">
        <v>509</v>
      </c>
      <c r="U10">
        <v>3244</v>
      </c>
      <c r="V10" t="s">
        <v>229</v>
      </c>
      <c r="W10">
        <v>3378.942</v>
      </c>
      <c r="X10">
        <v>1604.1880000000001</v>
      </c>
      <c r="Y10">
        <v>2.1059999999999999</v>
      </c>
      <c r="Z10">
        <v>12.339</v>
      </c>
      <c r="AA10">
        <v>262.10298399999999</v>
      </c>
      <c r="AB10">
        <v>6.8899280000000003</v>
      </c>
      <c r="AC10">
        <v>107.774922</v>
      </c>
      <c r="AD10" s="1">
        <v>882</v>
      </c>
      <c r="AE10">
        <v>31</v>
      </c>
      <c r="AF10">
        <v>498</v>
      </c>
      <c r="AG10">
        <v>89</v>
      </c>
      <c r="AH10">
        <v>12.891657</v>
      </c>
      <c r="AI10">
        <v>2196.3000000000002</v>
      </c>
      <c r="AJ10">
        <v>52.4</v>
      </c>
      <c r="AK10">
        <v>75</v>
      </c>
      <c r="AL10">
        <v>45232</v>
      </c>
      <c r="AM10">
        <v>0.84640120435716637</v>
      </c>
      <c r="AN10" t="s">
        <v>67</v>
      </c>
      <c r="AO10">
        <v>1771.875</v>
      </c>
      <c r="AP10" t="s">
        <v>336</v>
      </c>
      <c r="AQ10" t="s">
        <v>118</v>
      </c>
      <c r="AR10" t="s">
        <v>121</v>
      </c>
      <c r="AS10" t="s">
        <v>118</v>
      </c>
      <c r="AT10" t="s">
        <v>121</v>
      </c>
      <c r="AU10" t="s">
        <v>194</v>
      </c>
      <c r="AV10" t="s">
        <v>229</v>
      </c>
      <c r="AW10" t="s">
        <v>67</v>
      </c>
      <c r="AX10">
        <v>3244</v>
      </c>
      <c r="AY10" t="s">
        <v>440</v>
      </c>
      <c r="AZ10">
        <v>1</v>
      </c>
      <c r="BA10" t="s">
        <v>441</v>
      </c>
      <c r="BB10">
        <v>2</v>
      </c>
      <c r="BC10">
        <v>1</v>
      </c>
      <c r="BE10" t="s">
        <v>68</v>
      </c>
      <c r="BF10">
        <v>-2</v>
      </c>
      <c r="BG10" t="s">
        <v>318</v>
      </c>
      <c r="BI10" t="s">
        <v>314</v>
      </c>
      <c r="BJ10" t="s">
        <v>229</v>
      </c>
      <c r="BK10" t="s">
        <v>67</v>
      </c>
      <c r="BL10">
        <v>0.84640120435716637</v>
      </c>
      <c r="BM10">
        <v>3244</v>
      </c>
      <c r="BN10" t="s">
        <v>121</v>
      </c>
      <c r="BO10" t="s">
        <v>194</v>
      </c>
      <c r="BP10">
        <v>2</v>
      </c>
      <c r="BQ10">
        <v>3368.8490000000002</v>
      </c>
      <c r="BR10">
        <v>2.6287102477246121E-2</v>
      </c>
      <c r="BS10">
        <v>0.4111930370086897</v>
      </c>
      <c r="BT10">
        <v>0.26102845210127906</v>
      </c>
      <c r="BU10">
        <v>12.339</v>
      </c>
      <c r="BV10">
        <v>0.92019559202564427</v>
      </c>
      <c r="BW10">
        <v>14.752813201185329</v>
      </c>
      <c r="BX10">
        <v>75</v>
      </c>
      <c r="BY10">
        <v>31</v>
      </c>
      <c r="BZ10">
        <v>498</v>
      </c>
    </row>
    <row r="11" spans="1:78" ht="16.5" x14ac:dyDescent="0.25">
      <c r="A11" s="117" t="str">
        <f t="shared" si="1"/>
        <v>은혜교통</v>
      </c>
      <c r="B11" s="118" t="str">
        <f t="shared" si="2"/>
        <v>권오경</v>
      </c>
      <c r="C11" s="119" t="str">
        <f t="shared" si="3"/>
        <v>B</v>
      </c>
      <c r="D11" s="120">
        <f t="shared" si="4"/>
        <v>0.92034794362181971</v>
      </c>
      <c r="E11" s="121">
        <f t="shared" si="5"/>
        <v>4187</v>
      </c>
      <c r="F11" s="122" t="str">
        <f t="shared" si="6"/>
        <v>585</v>
      </c>
      <c r="G11" s="123" t="str">
        <f t="shared" si="7"/>
        <v>72바1948</v>
      </c>
      <c r="H11" s="124">
        <f t="shared" si="8"/>
        <v>2</v>
      </c>
      <c r="I11" s="125">
        <f t="shared" si="9"/>
        <v>1752.4669999999999</v>
      </c>
      <c r="J11" s="126">
        <f t="shared" si="10"/>
        <v>4.8601954319058102E-2</v>
      </c>
      <c r="K11" s="126">
        <f t="shared" si="11"/>
        <v>0.41399965092221003</v>
      </c>
      <c r="L11" s="126">
        <f t="shared" si="12"/>
        <v>0.15806289077055374</v>
      </c>
      <c r="M11" s="127">
        <f t="shared" si="13"/>
        <v>9.3309999999999995</v>
      </c>
      <c r="N11" s="128">
        <f t="shared" si="14"/>
        <v>0</v>
      </c>
      <c r="O11" s="128">
        <f t="shared" si="15"/>
        <v>4.6220556506912827</v>
      </c>
      <c r="P11" s="219">
        <f t="shared" si="16"/>
        <v>55</v>
      </c>
      <c r="Q11" s="220">
        <f t="shared" si="17"/>
        <v>0</v>
      </c>
      <c r="R11" s="220">
        <f t="shared" si="18"/>
        <v>81</v>
      </c>
      <c r="T11">
        <v>509</v>
      </c>
      <c r="U11">
        <v>4187</v>
      </c>
      <c r="V11" t="s">
        <v>230</v>
      </c>
      <c r="W11">
        <v>1752.4670000000001</v>
      </c>
      <c r="X11">
        <v>729.65800000000002</v>
      </c>
      <c r="Y11">
        <v>2.4020000000000001</v>
      </c>
      <c r="Z11">
        <v>9.3309999999999995</v>
      </c>
      <c r="AA11">
        <v>149.061331</v>
      </c>
      <c r="AB11">
        <v>7.2446719999999996</v>
      </c>
      <c r="AC11">
        <v>61.711339000000002</v>
      </c>
      <c r="AD11" s="1">
        <v>277</v>
      </c>
      <c r="AE11">
        <v>0</v>
      </c>
      <c r="AF11">
        <v>81</v>
      </c>
      <c r="AG11">
        <v>82</v>
      </c>
      <c r="AH11">
        <v>11.756684</v>
      </c>
      <c r="AI11">
        <v>55.5</v>
      </c>
      <c r="AJ11">
        <v>0</v>
      </c>
      <c r="AK11">
        <v>55</v>
      </c>
      <c r="AL11">
        <v>15335</v>
      </c>
      <c r="AM11">
        <v>0.92034794362181971</v>
      </c>
      <c r="AN11" t="s">
        <v>68</v>
      </c>
      <c r="AO11">
        <v>1556.9829999999999</v>
      </c>
      <c r="AP11" t="s">
        <v>337</v>
      </c>
      <c r="AQ11" t="s">
        <v>118</v>
      </c>
      <c r="AR11" t="s">
        <v>121</v>
      </c>
      <c r="AS11" t="s">
        <v>118</v>
      </c>
      <c r="AT11" t="s">
        <v>121</v>
      </c>
      <c r="AU11" t="s">
        <v>197</v>
      </c>
      <c r="AV11" t="s">
        <v>230</v>
      </c>
      <c r="AW11" t="s">
        <v>68</v>
      </c>
      <c r="AX11">
        <v>4187</v>
      </c>
      <c r="AY11" t="s">
        <v>442</v>
      </c>
      <c r="AZ11">
        <v>5</v>
      </c>
      <c r="BA11" t="s">
        <v>443</v>
      </c>
      <c r="BB11">
        <v>2</v>
      </c>
      <c r="BC11">
        <v>1</v>
      </c>
      <c r="BE11" t="s">
        <v>69</v>
      </c>
      <c r="BF11">
        <v>1</v>
      </c>
      <c r="BG11" t="s">
        <v>294</v>
      </c>
      <c r="BI11" t="s">
        <v>314</v>
      </c>
      <c r="BJ11" t="s">
        <v>230</v>
      </c>
      <c r="BK11" t="s">
        <v>68</v>
      </c>
      <c r="BL11">
        <v>0.92034794362181971</v>
      </c>
      <c r="BM11">
        <v>4187</v>
      </c>
      <c r="BN11" t="s">
        <v>121</v>
      </c>
      <c r="BO11" t="s">
        <v>197</v>
      </c>
      <c r="BP11">
        <v>2</v>
      </c>
      <c r="BQ11">
        <v>1752.4669999999999</v>
      </c>
      <c r="BR11">
        <v>4.8601954319058102E-2</v>
      </c>
      <c r="BS11">
        <v>0.41399965092221003</v>
      </c>
      <c r="BT11">
        <v>0.15806289077055374</v>
      </c>
      <c r="BU11">
        <v>9.3309999999999995</v>
      </c>
      <c r="BV11">
        <v>0</v>
      </c>
      <c r="BW11">
        <v>4.6220556506912827</v>
      </c>
      <c r="BX11">
        <v>55</v>
      </c>
      <c r="BY11">
        <v>0</v>
      </c>
      <c r="BZ11">
        <v>81</v>
      </c>
    </row>
    <row r="12" spans="1:78" ht="16.5" x14ac:dyDescent="0.25">
      <c r="A12" s="100" t="str">
        <f t="shared" si="1"/>
        <v>은혜교통</v>
      </c>
      <c r="B12" s="101" t="str">
        <f t="shared" si="2"/>
        <v>김광만</v>
      </c>
      <c r="C12" s="102" t="str">
        <f t="shared" si="3"/>
        <v>C</v>
      </c>
      <c r="D12" s="103">
        <f t="shared" si="4"/>
        <v>0.89690273952004029</v>
      </c>
      <c r="E12" s="104">
        <f t="shared" si="5"/>
        <v>8205</v>
      </c>
      <c r="F12" s="105" t="str">
        <f t="shared" si="6"/>
        <v>522</v>
      </c>
      <c r="G12" s="106" t="str">
        <f t="shared" si="7"/>
        <v>71바5706</v>
      </c>
      <c r="H12" s="107">
        <f t="shared" si="8"/>
        <v>2</v>
      </c>
      <c r="I12" s="108">
        <f t="shared" si="9"/>
        <v>5369.8499999999995</v>
      </c>
      <c r="J12" s="109">
        <f t="shared" si="10"/>
        <v>6.7164589018902298E-3</v>
      </c>
      <c r="K12" s="109">
        <f t="shared" si="11"/>
        <v>0.503113767249594</v>
      </c>
      <c r="L12" s="109">
        <f t="shared" si="12"/>
        <v>0.29889103047571164</v>
      </c>
      <c r="M12" s="110">
        <f t="shared" si="13"/>
        <v>15.417999999999999</v>
      </c>
      <c r="N12" s="111">
        <f t="shared" si="14"/>
        <v>0.98699218786372067</v>
      </c>
      <c r="O12" s="111">
        <f t="shared" si="15"/>
        <v>14.637280370960084</v>
      </c>
      <c r="P12" s="221">
        <f t="shared" si="16"/>
        <v>349</v>
      </c>
      <c r="Q12" s="222">
        <f t="shared" si="17"/>
        <v>53</v>
      </c>
      <c r="R12" s="222">
        <f t="shared" si="18"/>
        <v>786</v>
      </c>
      <c r="T12">
        <v>509</v>
      </c>
      <c r="U12">
        <v>8205</v>
      </c>
      <c r="V12" t="s">
        <v>231</v>
      </c>
      <c r="W12">
        <v>5369.85</v>
      </c>
      <c r="X12">
        <v>2715.2469999999998</v>
      </c>
      <c r="Y12">
        <v>1.978</v>
      </c>
      <c r="Z12">
        <v>15.417999999999999</v>
      </c>
      <c r="AA12">
        <v>444.92358899999999</v>
      </c>
      <c r="AB12">
        <v>2.9883109999999999</v>
      </c>
      <c r="AC12">
        <v>223.847183</v>
      </c>
      <c r="AD12" s="1">
        <v>1605</v>
      </c>
      <c r="AE12">
        <v>53</v>
      </c>
      <c r="AF12">
        <v>786</v>
      </c>
      <c r="AG12">
        <v>98</v>
      </c>
      <c r="AH12">
        <v>12.069151</v>
      </c>
      <c r="AI12">
        <v>9177.9</v>
      </c>
      <c r="AJ12">
        <v>434.2</v>
      </c>
      <c r="AK12">
        <v>349</v>
      </c>
      <c r="AL12">
        <v>250408</v>
      </c>
      <c r="AM12">
        <v>0.89690273952004029</v>
      </c>
      <c r="AN12" t="s">
        <v>69</v>
      </c>
      <c r="AO12">
        <v>5319.0569999999998</v>
      </c>
      <c r="AP12" t="s">
        <v>338</v>
      </c>
      <c r="AQ12" t="s">
        <v>118</v>
      </c>
      <c r="AR12" t="s">
        <v>119</v>
      </c>
      <c r="AS12" t="s">
        <v>118</v>
      </c>
      <c r="AT12" t="s">
        <v>119</v>
      </c>
      <c r="AU12" t="s">
        <v>180</v>
      </c>
      <c r="AV12" t="s">
        <v>231</v>
      </c>
      <c r="AW12" t="s">
        <v>69</v>
      </c>
      <c r="AX12">
        <v>8205</v>
      </c>
      <c r="AY12" t="s">
        <v>444</v>
      </c>
      <c r="AZ12">
        <v>1</v>
      </c>
      <c r="BA12" t="s">
        <v>293</v>
      </c>
      <c r="BB12">
        <v>2</v>
      </c>
      <c r="BC12">
        <v>1</v>
      </c>
      <c r="BE12" t="s">
        <v>67</v>
      </c>
      <c r="BF12">
        <v>1</v>
      </c>
      <c r="BG12" t="s">
        <v>294</v>
      </c>
      <c r="BI12" t="s">
        <v>314</v>
      </c>
      <c r="BJ12" t="s">
        <v>231</v>
      </c>
      <c r="BK12" t="s">
        <v>69</v>
      </c>
      <c r="BL12">
        <v>0.89690273952004029</v>
      </c>
      <c r="BM12">
        <v>8205</v>
      </c>
      <c r="BN12" t="s">
        <v>119</v>
      </c>
      <c r="BO12" t="s">
        <v>180</v>
      </c>
      <c r="BP12">
        <v>2</v>
      </c>
      <c r="BQ12">
        <v>5369.8499999999995</v>
      </c>
      <c r="BR12">
        <v>6.7164589018902298E-3</v>
      </c>
      <c r="BS12">
        <v>0.503113767249594</v>
      </c>
      <c r="BT12">
        <v>0.29889103047571158</v>
      </c>
      <c r="BU12">
        <v>15.417999999999999</v>
      </c>
      <c r="BV12">
        <v>0.98699218786372067</v>
      </c>
      <c r="BW12">
        <v>14.637280370960084</v>
      </c>
      <c r="BX12">
        <v>349</v>
      </c>
      <c r="BY12">
        <v>53</v>
      </c>
      <c r="BZ12">
        <v>786</v>
      </c>
    </row>
    <row r="13" spans="1:78" ht="16.5" x14ac:dyDescent="0.25">
      <c r="A13" s="117" t="str">
        <f t="shared" si="1"/>
        <v>은혜교통</v>
      </c>
      <c r="B13" s="118" t="str">
        <f t="shared" si="2"/>
        <v>김국중</v>
      </c>
      <c r="C13" s="119" t="str">
        <f t="shared" si="3"/>
        <v>F</v>
      </c>
      <c r="D13" s="120">
        <f t="shared" si="4"/>
        <v>0.76657830109347391</v>
      </c>
      <c r="E13" s="121">
        <f t="shared" si="5"/>
        <v>2293</v>
      </c>
      <c r="F13" s="122" t="str">
        <f t="shared" si="6"/>
        <v>565</v>
      </c>
      <c r="G13" s="123" t="str">
        <f t="shared" si="7"/>
        <v>71바5802</v>
      </c>
      <c r="H13" s="124">
        <f t="shared" si="8"/>
        <v>2</v>
      </c>
      <c r="I13" s="125">
        <f t="shared" si="9"/>
        <v>495.16300000000001</v>
      </c>
      <c r="J13" s="126">
        <f t="shared" si="10"/>
        <v>1.5194884020465345E-2</v>
      </c>
      <c r="K13" s="126">
        <f t="shared" si="11"/>
        <v>0.47913817649441104</v>
      </c>
      <c r="L13" s="126">
        <f t="shared" si="12"/>
        <v>0.21205138509945209</v>
      </c>
      <c r="M13" s="127">
        <f t="shared" si="13"/>
        <v>6.3410000000000002</v>
      </c>
      <c r="N13" s="128">
        <f t="shared" si="14"/>
        <v>0.80781480037886511</v>
      </c>
      <c r="O13" s="128">
        <f t="shared" si="15"/>
        <v>8.0781480037886517</v>
      </c>
      <c r="P13" s="219">
        <f t="shared" si="16"/>
        <v>46</v>
      </c>
      <c r="Q13" s="220">
        <f t="shared" si="17"/>
        <v>4</v>
      </c>
      <c r="R13" s="220">
        <f t="shared" si="18"/>
        <v>40</v>
      </c>
      <c r="T13">
        <v>509</v>
      </c>
      <c r="U13">
        <v>2293</v>
      </c>
      <c r="V13" t="s">
        <v>232</v>
      </c>
      <c r="W13">
        <v>495.16300000000001</v>
      </c>
      <c r="X13">
        <v>281.43</v>
      </c>
      <c r="Y13">
        <v>1.7589999999999999</v>
      </c>
      <c r="Z13">
        <v>6.3410000000000002</v>
      </c>
      <c r="AA13">
        <v>48.700273000000003</v>
      </c>
      <c r="AB13">
        <v>0.73999499999999996</v>
      </c>
      <c r="AC13">
        <v>23.334160000000001</v>
      </c>
      <c r="AD13" s="1">
        <v>105</v>
      </c>
      <c r="AE13">
        <v>4</v>
      </c>
      <c r="AF13">
        <v>40</v>
      </c>
      <c r="AG13">
        <v>69</v>
      </c>
      <c r="AH13">
        <v>10.167560999999999</v>
      </c>
      <c r="AI13">
        <v>138.1</v>
      </c>
      <c r="AJ13">
        <v>0</v>
      </c>
      <c r="AK13">
        <v>46</v>
      </c>
      <c r="AL13">
        <v>24371</v>
      </c>
      <c r="AM13">
        <v>0.76657830109347391</v>
      </c>
      <c r="AN13" t="s">
        <v>70</v>
      </c>
      <c r="AO13">
        <v>294.92</v>
      </c>
      <c r="AP13" t="s">
        <v>339</v>
      </c>
      <c r="AQ13" t="s">
        <v>118</v>
      </c>
      <c r="AR13" t="s">
        <v>120</v>
      </c>
      <c r="AS13" t="s">
        <v>118</v>
      </c>
      <c r="AT13" t="s">
        <v>120</v>
      </c>
      <c r="AU13" t="s">
        <v>187</v>
      </c>
      <c r="AV13" t="s">
        <v>232</v>
      </c>
      <c r="AW13" t="s">
        <v>70</v>
      </c>
      <c r="AX13">
        <v>2293</v>
      </c>
      <c r="AY13" t="s">
        <v>445</v>
      </c>
      <c r="AZ13">
        <v>1</v>
      </c>
      <c r="BA13" t="s">
        <v>299</v>
      </c>
      <c r="BB13">
        <v>2</v>
      </c>
      <c r="BC13">
        <v>1</v>
      </c>
      <c r="BE13" t="s">
        <v>70</v>
      </c>
      <c r="BF13">
        <v>0</v>
      </c>
      <c r="BG13" t="s">
        <v>296</v>
      </c>
      <c r="BI13" t="s">
        <v>314</v>
      </c>
      <c r="BJ13" t="s">
        <v>232</v>
      </c>
      <c r="BK13" t="s">
        <v>70</v>
      </c>
      <c r="BL13">
        <v>0.76657830109347391</v>
      </c>
      <c r="BM13">
        <v>2293</v>
      </c>
      <c r="BN13" t="s">
        <v>120</v>
      </c>
      <c r="BO13" t="s">
        <v>187</v>
      </c>
      <c r="BP13">
        <v>2</v>
      </c>
      <c r="BQ13">
        <v>495.16300000000001</v>
      </c>
      <c r="BR13">
        <v>1.5194884020465345E-2</v>
      </c>
      <c r="BS13">
        <v>0.47913817649441104</v>
      </c>
      <c r="BT13">
        <v>0.21205138509945209</v>
      </c>
      <c r="BU13">
        <v>6.3410000000000002</v>
      </c>
      <c r="BV13">
        <v>0.80781480037886511</v>
      </c>
      <c r="BW13">
        <v>8.0781480037886517</v>
      </c>
      <c r="BX13">
        <v>46</v>
      </c>
      <c r="BY13">
        <v>4</v>
      </c>
      <c r="BZ13">
        <v>40</v>
      </c>
    </row>
    <row r="14" spans="1:78" ht="16.5" x14ac:dyDescent="0.25">
      <c r="A14" s="100" t="str">
        <f t="shared" si="1"/>
        <v>은혜교통</v>
      </c>
      <c r="B14" s="101" t="str">
        <f t="shared" si="2"/>
        <v>김상범</v>
      </c>
      <c r="C14" s="102" t="str">
        <f t="shared" si="3"/>
        <v>C</v>
      </c>
      <c r="D14" s="103">
        <f t="shared" si="4"/>
        <v>0.87826086956521743</v>
      </c>
      <c r="E14" s="104">
        <f t="shared" si="5"/>
        <v>3277</v>
      </c>
      <c r="F14" s="105" t="str">
        <f t="shared" si="6"/>
        <v>565</v>
      </c>
      <c r="G14" s="106" t="str">
        <f t="shared" si="7"/>
        <v>71바5807</v>
      </c>
      <c r="H14" s="107">
        <f t="shared" si="8"/>
        <v>1</v>
      </c>
      <c r="I14" s="108">
        <f t="shared" si="9"/>
        <v>5035.5990000000002</v>
      </c>
      <c r="J14" s="109">
        <f t="shared" si="10"/>
        <v>2.2696387997686206E-2</v>
      </c>
      <c r="K14" s="109">
        <f t="shared" si="11"/>
        <v>0.45289273725498042</v>
      </c>
      <c r="L14" s="109">
        <f t="shared" si="12"/>
        <v>0.21089844524951251</v>
      </c>
      <c r="M14" s="110">
        <f t="shared" si="13"/>
        <v>6.3760000000000003</v>
      </c>
      <c r="N14" s="111">
        <f t="shared" si="14"/>
        <v>0.85392025854322395</v>
      </c>
      <c r="O14" s="111">
        <f t="shared" si="15"/>
        <v>20.891258418313292</v>
      </c>
      <c r="P14" s="221">
        <f t="shared" si="16"/>
        <v>354</v>
      </c>
      <c r="Q14" s="222">
        <f t="shared" si="17"/>
        <v>43</v>
      </c>
      <c r="R14" s="222">
        <f t="shared" si="18"/>
        <v>1052</v>
      </c>
      <c r="T14">
        <v>509</v>
      </c>
      <c r="U14">
        <v>3277</v>
      </c>
      <c r="V14" t="s">
        <v>270</v>
      </c>
      <c r="W14">
        <v>5035.5990000000002</v>
      </c>
      <c r="X14">
        <v>2493.2150000000001</v>
      </c>
      <c r="Y14">
        <v>2.02</v>
      </c>
      <c r="Z14">
        <v>6.3760000000000003</v>
      </c>
      <c r="AA14">
        <v>447.85298</v>
      </c>
      <c r="AB14">
        <v>10.164645</v>
      </c>
      <c r="AC14">
        <v>202.829362</v>
      </c>
      <c r="AD14" s="1">
        <v>1062</v>
      </c>
      <c r="AE14">
        <v>43</v>
      </c>
      <c r="AF14">
        <v>1052</v>
      </c>
      <c r="AG14">
        <v>85</v>
      </c>
      <c r="AH14">
        <v>11.243866000000001</v>
      </c>
      <c r="AI14">
        <v>2113.1999999999998</v>
      </c>
      <c r="AJ14">
        <v>2</v>
      </c>
      <c r="AK14">
        <v>354</v>
      </c>
      <c r="AL14">
        <v>133118</v>
      </c>
      <c r="AM14">
        <v>0.87826086956521743</v>
      </c>
      <c r="AN14" t="s">
        <v>69</v>
      </c>
      <c r="AO14">
        <v>5035.5990000000002</v>
      </c>
      <c r="AP14" t="s">
        <v>340</v>
      </c>
      <c r="AQ14" t="s">
        <v>118</v>
      </c>
      <c r="AR14" t="s">
        <v>120</v>
      </c>
      <c r="AS14" t="s">
        <v>118</v>
      </c>
      <c r="AT14" t="s">
        <v>120</v>
      </c>
      <c r="AU14" t="s">
        <v>268</v>
      </c>
      <c r="AV14" t="s">
        <v>270</v>
      </c>
      <c r="AW14" t="s">
        <v>69</v>
      </c>
      <c r="AX14">
        <v>3277</v>
      </c>
      <c r="AY14" t="s">
        <v>436</v>
      </c>
      <c r="AZ14">
        <v>1</v>
      </c>
      <c r="BA14" t="s">
        <v>186</v>
      </c>
      <c r="BB14">
        <v>1</v>
      </c>
      <c r="BC14">
        <v>1</v>
      </c>
      <c r="BE14" t="s">
        <v>69</v>
      </c>
      <c r="BF14">
        <v>0</v>
      </c>
      <c r="BG14" t="s">
        <v>296</v>
      </c>
      <c r="BI14" t="s">
        <v>314</v>
      </c>
      <c r="BJ14" t="s">
        <v>270</v>
      </c>
      <c r="BK14" t="s">
        <v>69</v>
      </c>
      <c r="BL14">
        <v>0.87826086956521743</v>
      </c>
      <c r="BM14">
        <v>3277</v>
      </c>
      <c r="BN14" t="s">
        <v>120</v>
      </c>
      <c r="BO14" t="s">
        <v>268</v>
      </c>
      <c r="BP14">
        <v>1</v>
      </c>
      <c r="BQ14">
        <v>5035.5990000000002</v>
      </c>
      <c r="BR14">
        <v>2.2696387997686206E-2</v>
      </c>
      <c r="BS14">
        <v>0.45289273725498042</v>
      </c>
      <c r="BT14">
        <v>0.21089844524951251</v>
      </c>
      <c r="BU14">
        <v>6.3760000000000003</v>
      </c>
      <c r="BV14">
        <v>0.85392025854322395</v>
      </c>
      <c r="BW14">
        <v>20.891258418313292</v>
      </c>
      <c r="BX14">
        <v>354</v>
      </c>
      <c r="BY14">
        <v>43</v>
      </c>
      <c r="BZ14">
        <v>1052</v>
      </c>
    </row>
    <row r="15" spans="1:78" ht="16.5" x14ac:dyDescent="0.25">
      <c r="A15" s="117" t="str">
        <f t="shared" si="1"/>
        <v>은혜교통</v>
      </c>
      <c r="B15" s="118" t="str">
        <f t="shared" si="2"/>
        <v>김서신</v>
      </c>
      <c r="C15" s="119" t="str">
        <f t="shared" si="3"/>
        <v>D</v>
      </c>
      <c r="D15" s="120">
        <f t="shared" si="4"/>
        <v>0.80585253597276973</v>
      </c>
      <c r="E15" s="121">
        <f t="shared" si="5"/>
        <v>8708</v>
      </c>
      <c r="F15" s="122" t="str">
        <f t="shared" si="6"/>
        <v>585</v>
      </c>
      <c r="G15" s="123" t="str">
        <f t="shared" si="7"/>
        <v>71바7252</v>
      </c>
      <c r="H15" s="124">
        <f t="shared" si="8"/>
        <v>7</v>
      </c>
      <c r="I15" s="125">
        <f t="shared" si="9"/>
        <v>1794.338</v>
      </c>
      <c r="J15" s="126">
        <f t="shared" si="10"/>
        <v>2.532839034130276E-2</v>
      </c>
      <c r="K15" s="126">
        <f t="shared" si="11"/>
        <v>0.42472112684263563</v>
      </c>
      <c r="L15" s="126">
        <f t="shared" si="12"/>
        <v>0.29871740998630136</v>
      </c>
      <c r="M15" s="127">
        <f t="shared" si="13"/>
        <v>11.625999999999999</v>
      </c>
      <c r="N15" s="128">
        <f t="shared" si="14"/>
        <v>0</v>
      </c>
      <c r="O15" s="128">
        <f t="shared" si="15"/>
        <v>9.1398610518196683</v>
      </c>
      <c r="P15" s="219">
        <f t="shared" si="16"/>
        <v>22</v>
      </c>
      <c r="Q15" s="220">
        <f t="shared" si="17"/>
        <v>0</v>
      </c>
      <c r="R15" s="220">
        <f t="shared" si="18"/>
        <v>164</v>
      </c>
      <c r="T15">
        <v>509</v>
      </c>
      <c r="U15">
        <v>8708</v>
      </c>
      <c r="V15" t="s">
        <v>233</v>
      </c>
      <c r="W15">
        <v>1794.338</v>
      </c>
      <c r="X15">
        <v>847.04899999999998</v>
      </c>
      <c r="Y15">
        <v>2.1179999999999999</v>
      </c>
      <c r="Z15">
        <v>11.625999999999999</v>
      </c>
      <c r="AA15">
        <v>148.82106400000001</v>
      </c>
      <c r="AB15">
        <v>3.7693979999999998</v>
      </c>
      <c r="AC15">
        <v>63.207450000000001</v>
      </c>
      <c r="AD15" s="1">
        <v>536</v>
      </c>
      <c r="AE15">
        <v>0</v>
      </c>
      <c r="AF15">
        <v>164</v>
      </c>
      <c r="AG15">
        <v>89</v>
      </c>
      <c r="AH15">
        <v>12.057016000000001</v>
      </c>
      <c r="AI15">
        <v>704.8</v>
      </c>
      <c r="AJ15">
        <v>109</v>
      </c>
      <c r="AK15">
        <v>22</v>
      </c>
      <c r="AL15">
        <v>38905</v>
      </c>
      <c r="AM15">
        <v>0.80585253597276973</v>
      </c>
      <c r="AN15" t="s">
        <v>67</v>
      </c>
      <c r="AO15">
        <v>886.59900000000005</v>
      </c>
      <c r="AP15" t="s">
        <v>341</v>
      </c>
      <c r="AQ15" t="s">
        <v>118</v>
      </c>
      <c r="AR15" t="s">
        <v>121</v>
      </c>
      <c r="AS15" t="s">
        <v>118</v>
      </c>
      <c r="AT15" t="s">
        <v>121</v>
      </c>
      <c r="AU15" t="s">
        <v>192</v>
      </c>
      <c r="AV15" t="s">
        <v>233</v>
      </c>
      <c r="AW15" t="s">
        <v>67</v>
      </c>
      <c r="AX15">
        <v>8708</v>
      </c>
      <c r="AY15" t="s">
        <v>440</v>
      </c>
      <c r="AZ15">
        <v>2</v>
      </c>
      <c r="BA15" t="s">
        <v>446</v>
      </c>
      <c r="BB15">
        <v>7</v>
      </c>
      <c r="BC15">
        <v>1</v>
      </c>
      <c r="BE15" t="s">
        <v>67</v>
      </c>
      <c r="BF15">
        <v>0</v>
      </c>
      <c r="BG15" s="5" t="s">
        <v>296</v>
      </c>
      <c r="BI15" t="s">
        <v>314</v>
      </c>
      <c r="BJ15" t="s">
        <v>233</v>
      </c>
      <c r="BK15" t="s">
        <v>67</v>
      </c>
      <c r="BL15">
        <v>0.80585253597276973</v>
      </c>
      <c r="BM15">
        <v>8708</v>
      </c>
      <c r="BN15" t="s">
        <v>121</v>
      </c>
      <c r="BO15" t="s">
        <v>192</v>
      </c>
      <c r="BP15">
        <v>7</v>
      </c>
      <c r="BQ15">
        <v>1794.338</v>
      </c>
      <c r="BR15">
        <v>2.532839034130276E-2</v>
      </c>
      <c r="BS15">
        <v>0.42472112684263563</v>
      </c>
      <c r="BT15">
        <v>0.29871740998630136</v>
      </c>
      <c r="BU15">
        <v>11.625999999999999</v>
      </c>
      <c r="BV15">
        <v>0</v>
      </c>
      <c r="BW15">
        <v>9.1398610518196683</v>
      </c>
      <c r="BX15">
        <v>22</v>
      </c>
      <c r="BY15">
        <v>0</v>
      </c>
      <c r="BZ15">
        <v>164</v>
      </c>
    </row>
    <row r="16" spans="1:78" ht="16.5" x14ac:dyDescent="0.25">
      <c r="A16" s="100" t="str">
        <f t="shared" si="1"/>
        <v>은혜교통</v>
      </c>
      <c r="B16" s="101" t="str">
        <f t="shared" si="2"/>
        <v>김성용</v>
      </c>
      <c r="C16" s="102" t="str">
        <f t="shared" si="3"/>
        <v>F</v>
      </c>
      <c r="D16" s="103">
        <f t="shared" si="4"/>
        <v>0.77289456790880418</v>
      </c>
      <c r="E16" s="104">
        <f t="shared" si="5"/>
        <v>7697</v>
      </c>
      <c r="F16" s="105" t="str">
        <f t="shared" si="6"/>
        <v>591</v>
      </c>
      <c r="G16" s="106" t="str">
        <f t="shared" si="7"/>
        <v>71바5454</v>
      </c>
      <c r="H16" s="107">
        <f t="shared" si="8"/>
        <v>4</v>
      </c>
      <c r="I16" s="108">
        <f t="shared" si="9"/>
        <v>1485.6889999999999</v>
      </c>
      <c r="J16" s="109">
        <f t="shared" si="10"/>
        <v>2.2718849847062579E-2</v>
      </c>
      <c r="K16" s="109">
        <f t="shared" si="11"/>
        <v>0.46926607563049594</v>
      </c>
      <c r="L16" s="109">
        <f t="shared" si="12"/>
        <v>0.2443310814039816</v>
      </c>
      <c r="M16" s="110">
        <f t="shared" si="13"/>
        <v>9.4619999999999997</v>
      </c>
      <c r="N16" s="111">
        <f t="shared" si="14"/>
        <v>0.40385302711401921</v>
      </c>
      <c r="O16" s="111">
        <f t="shared" si="15"/>
        <v>6.0577954067102882</v>
      </c>
      <c r="P16" s="221">
        <f t="shared" si="16"/>
        <v>98</v>
      </c>
      <c r="Q16" s="222">
        <f t="shared" si="17"/>
        <v>6</v>
      </c>
      <c r="R16" s="222">
        <f t="shared" si="18"/>
        <v>90</v>
      </c>
      <c r="T16">
        <v>509</v>
      </c>
      <c r="U16">
        <v>7697</v>
      </c>
      <c r="V16" t="s">
        <v>234</v>
      </c>
      <c r="W16">
        <v>1485.6890000000001</v>
      </c>
      <c r="X16">
        <v>740.82100000000003</v>
      </c>
      <c r="Y16">
        <v>2.0049999999999999</v>
      </c>
      <c r="Z16">
        <v>9.4619999999999997</v>
      </c>
      <c r="AA16">
        <v>121.093322</v>
      </c>
      <c r="AB16">
        <v>2.7511009999999998</v>
      </c>
      <c r="AC16">
        <v>56.824987999999998</v>
      </c>
      <c r="AD16" s="1">
        <v>363</v>
      </c>
      <c r="AE16">
        <v>6</v>
      </c>
      <c r="AF16">
        <v>90</v>
      </c>
      <c r="AG16">
        <v>92</v>
      </c>
      <c r="AH16">
        <v>12.268958</v>
      </c>
      <c r="AI16">
        <v>1202.0999999999999</v>
      </c>
      <c r="AJ16">
        <v>1.6</v>
      </c>
      <c r="AK16">
        <v>98</v>
      </c>
      <c r="AL16">
        <v>61099</v>
      </c>
      <c r="AM16">
        <v>0.77289456790880418</v>
      </c>
      <c r="AN16" t="s">
        <v>70</v>
      </c>
      <c r="AO16">
        <v>610.90099999999995</v>
      </c>
      <c r="AP16" t="s">
        <v>342</v>
      </c>
      <c r="AQ16" t="s">
        <v>118</v>
      </c>
      <c r="AR16" t="s">
        <v>122</v>
      </c>
      <c r="AS16" t="s">
        <v>118</v>
      </c>
      <c r="AT16" t="s">
        <v>122</v>
      </c>
      <c r="AU16" t="s">
        <v>324</v>
      </c>
      <c r="AV16" t="s">
        <v>234</v>
      </c>
      <c r="AW16" t="s">
        <v>70</v>
      </c>
      <c r="AX16">
        <v>7697</v>
      </c>
      <c r="AY16" t="s">
        <v>447</v>
      </c>
      <c r="AZ16">
        <v>2</v>
      </c>
      <c r="BA16" t="s">
        <v>325</v>
      </c>
      <c r="BB16">
        <v>4</v>
      </c>
      <c r="BC16">
        <v>1</v>
      </c>
      <c r="BE16" t="s">
        <v>70</v>
      </c>
      <c r="BF16">
        <v>0</v>
      </c>
      <c r="BG16" t="s">
        <v>296</v>
      </c>
      <c r="BI16" t="s">
        <v>314</v>
      </c>
      <c r="BJ16" t="s">
        <v>234</v>
      </c>
      <c r="BK16" t="s">
        <v>70</v>
      </c>
      <c r="BL16">
        <v>0.77289456790880418</v>
      </c>
      <c r="BM16">
        <v>7697</v>
      </c>
      <c r="BN16" t="s">
        <v>122</v>
      </c>
      <c r="BO16" t="s">
        <v>324</v>
      </c>
      <c r="BP16">
        <v>4</v>
      </c>
      <c r="BQ16">
        <v>1485.6889999999999</v>
      </c>
      <c r="BR16">
        <v>2.2718849847062579E-2</v>
      </c>
      <c r="BS16">
        <v>0.46926607563049594</v>
      </c>
      <c r="BT16">
        <v>0.24433108140398158</v>
      </c>
      <c r="BU16">
        <v>9.4619999999999997</v>
      </c>
      <c r="BV16">
        <v>0.40385302711401921</v>
      </c>
      <c r="BW16">
        <v>6.0577954067102882</v>
      </c>
      <c r="BX16">
        <v>98</v>
      </c>
      <c r="BY16">
        <v>6</v>
      </c>
      <c r="BZ16">
        <v>90</v>
      </c>
    </row>
    <row r="17" spans="1:78" ht="16.5" x14ac:dyDescent="0.25">
      <c r="A17" s="117" t="str">
        <f t="shared" si="1"/>
        <v>은혜교통</v>
      </c>
      <c r="B17" s="118" t="str">
        <f t="shared" si="2"/>
        <v>김성태</v>
      </c>
      <c r="C17" s="119" t="str">
        <f t="shared" si="3"/>
        <v>B</v>
      </c>
      <c r="D17" s="120">
        <f t="shared" si="4"/>
        <v>0.91384251780241843</v>
      </c>
      <c r="E17" s="121">
        <f t="shared" si="5"/>
        <v>7843</v>
      </c>
      <c r="F17" s="122" t="str">
        <f t="shared" si="6"/>
        <v>예비</v>
      </c>
      <c r="G17" s="123" t="str">
        <f t="shared" si="7"/>
        <v>72바1890</v>
      </c>
      <c r="H17" s="124">
        <f t="shared" si="8"/>
        <v>2</v>
      </c>
      <c r="I17" s="125">
        <f t="shared" si="9"/>
        <v>2456.761</v>
      </c>
      <c r="J17" s="126">
        <f t="shared" si="10"/>
        <v>6.8528274295164152E-3</v>
      </c>
      <c r="K17" s="126">
        <f t="shared" si="11"/>
        <v>0.47582440548603866</v>
      </c>
      <c r="L17" s="126">
        <f t="shared" si="12"/>
        <v>0.25806336066064223</v>
      </c>
      <c r="M17" s="127">
        <f t="shared" si="13"/>
        <v>18.125</v>
      </c>
      <c r="N17" s="128">
        <f t="shared" si="14"/>
        <v>0.16281600041680896</v>
      </c>
      <c r="O17" s="128">
        <f t="shared" si="15"/>
        <v>33.133056084820623</v>
      </c>
      <c r="P17" s="219">
        <f t="shared" si="16"/>
        <v>131</v>
      </c>
      <c r="Q17" s="220">
        <f t="shared" si="17"/>
        <v>4</v>
      </c>
      <c r="R17" s="220">
        <f t="shared" si="18"/>
        <v>814</v>
      </c>
      <c r="T17">
        <v>509</v>
      </c>
      <c r="U17">
        <v>7843</v>
      </c>
      <c r="V17" t="s">
        <v>277</v>
      </c>
      <c r="W17">
        <v>2456.761</v>
      </c>
      <c r="X17">
        <v>1221.0630000000001</v>
      </c>
      <c r="Y17">
        <v>2.012</v>
      </c>
      <c r="Z17">
        <v>18.125</v>
      </c>
      <c r="AA17">
        <v>181.427741</v>
      </c>
      <c r="AB17">
        <v>1.243293</v>
      </c>
      <c r="AC17">
        <v>86.327747000000002</v>
      </c>
      <c r="AD17" s="1">
        <v>634</v>
      </c>
      <c r="AE17">
        <v>4</v>
      </c>
      <c r="AF17">
        <v>814</v>
      </c>
      <c r="AG17">
        <v>81</v>
      </c>
      <c r="AH17">
        <v>13.541264</v>
      </c>
      <c r="AI17">
        <v>2849.7</v>
      </c>
      <c r="AJ17">
        <v>0</v>
      </c>
      <c r="AK17">
        <v>131</v>
      </c>
      <c r="AL17">
        <v>47322</v>
      </c>
      <c r="AM17">
        <v>0.91384251780241843</v>
      </c>
      <c r="AN17" t="s">
        <v>68</v>
      </c>
      <c r="AO17">
        <v>2405.9899999999998</v>
      </c>
      <c r="AP17" t="s">
        <v>343</v>
      </c>
      <c r="AQ17" t="s">
        <v>118</v>
      </c>
      <c r="AR17" t="s">
        <v>91</v>
      </c>
      <c r="AS17" t="s">
        <v>118</v>
      </c>
      <c r="AT17" t="s">
        <v>91</v>
      </c>
      <c r="AU17" t="s">
        <v>226</v>
      </c>
      <c r="AV17" t="s">
        <v>277</v>
      </c>
      <c r="AW17" t="s">
        <v>68</v>
      </c>
      <c r="AX17">
        <v>7843</v>
      </c>
      <c r="AY17" t="s">
        <v>448</v>
      </c>
      <c r="AZ17">
        <v>3</v>
      </c>
      <c r="BA17" t="s">
        <v>449</v>
      </c>
      <c r="BB17">
        <v>2</v>
      </c>
      <c r="BC17">
        <v>1</v>
      </c>
      <c r="BE17" t="s">
        <v>67</v>
      </c>
      <c r="BF17">
        <v>2</v>
      </c>
      <c r="BG17" t="s">
        <v>294</v>
      </c>
      <c r="BI17" t="s">
        <v>314</v>
      </c>
      <c r="BJ17" t="s">
        <v>277</v>
      </c>
      <c r="BK17" t="s">
        <v>68</v>
      </c>
      <c r="BL17">
        <v>0.91384251780241843</v>
      </c>
      <c r="BM17">
        <v>7843</v>
      </c>
      <c r="BN17" t="s">
        <v>91</v>
      </c>
      <c r="BO17" t="s">
        <v>226</v>
      </c>
      <c r="BP17">
        <v>2</v>
      </c>
      <c r="BQ17">
        <v>2456.761</v>
      </c>
      <c r="BR17">
        <v>6.8528274295164152E-3</v>
      </c>
      <c r="BS17">
        <v>0.47582440548603866</v>
      </c>
      <c r="BT17">
        <v>0.25806336066064223</v>
      </c>
      <c r="BU17">
        <v>18.125</v>
      </c>
      <c r="BV17">
        <v>0.16281600041680896</v>
      </c>
      <c r="BW17">
        <v>33.133056084820623</v>
      </c>
      <c r="BX17">
        <v>131</v>
      </c>
      <c r="BY17">
        <v>4</v>
      </c>
      <c r="BZ17">
        <v>814</v>
      </c>
    </row>
    <row r="18" spans="1:78" ht="16.5" x14ac:dyDescent="0.25">
      <c r="A18" s="100" t="str">
        <f t="shared" si="1"/>
        <v>은혜교통</v>
      </c>
      <c r="B18" s="101" t="str">
        <f t="shared" si="2"/>
        <v>김성호</v>
      </c>
      <c r="C18" s="102" t="str">
        <f t="shared" si="3"/>
        <v>D</v>
      </c>
      <c r="D18" s="103">
        <f t="shared" si="4"/>
        <v>0.80652352146791695</v>
      </c>
      <c r="E18" s="104">
        <f t="shared" si="5"/>
        <v>2211</v>
      </c>
      <c r="F18" s="105" t="str">
        <f t="shared" si="6"/>
        <v>522</v>
      </c>
      <c r="G18" s="106" t="str">
        <f t="shared" si="7"/>
        <v>71바5715</v>
      </c>
      <c r="H18" s="107">
        <f t="shared" si="8"/>
        <v>2</v>
      </c>
      <c r="I18" s="108">
        <f t="shared" si="9"/>
        <v>3086.5570000000002</v>
      </c>
      <c r="J18" s="109">
        <f t="shared" si="10"/>
        <v>7.9666362058885085E-3</v>
      </c>
      <c r="K18" s="109">
        <f t="shared" si="11"/>
        <v>0.4858711122524968</v>
      </c>
      <c r="L18" s="109">
        <f t="shared" si="12"/>
        <v>0.22905781425711561</v>
      </c>
      <c r="M18" s="110">
        <f t="shared" si="13"/>
        <v>8.7170000000000005</v>
      </c>
      <c r="N18" s="111">
        <f t="shared" si="14"/>
        <v>9.7195677902595021E-2</v>
      </c>
      <c r="O18" s="111">
        <f t="shared" si="15"/>
        <v>15.097728634203094</v>
      </c>
      <c r="P18" s="221">
        <f t="shared" si="16"/>
        <v>229</v>
      </c>
      <c r="Q18" s="222">
        <f t="shared" si="17"/>
        <v>3</v>
      </c>
      <c r="R18" s="222">
        <f t="shared" si="18"/>
        <v>466</v>
      </c>
      <c r="T18">
        <v>509</v>
      </c>
      <c r="U18">
        <v>2211</v>
      </c>
      <c r="V18" t="s">
        <v>235</v>
      </c>
      <c r="W18">
        <v>3086.5569999999998</v>
      </c>
      <c r="X18">
        <v>1598.502</v>
      </c>
      <c r="Y18">
        <v>1.931</v>
      </c>
      <c r="Z18">
        <v>8.7170000000000005</v>
      </c>
      <c r="AA18">
        <v>245.292486</v>
      </c>
      <c r="AB18">
        <v>1.954156</v>
      </c>
      <c r="AC18">
        <v>119.180533</v>
      </c>
      <c r="AD18" s="1">
        <v>707</v>
      </c>
      <c r="AE18">
        <v>3</v>
      </c>
      <c r="AF18">
        <v>466</v>
      </c>
      <c r="AG18">
        <v>84</v>
      </c>
      <c r="AH18">
        <v>12.583169</v>
      </c>
      <c r="AI18">
        <v>3993.5</v>
      </c>
      <c r="AJ18">
        <v>26.8</v>
      </c>
      <c r="AK18">
        <v>229</v>
      </c>
      <c r="AL18">
        <v>87939</v>
      </c>
      <c r="AM18">
        <v>0.80652352146791695</v>
      </c>
      <c r="AN18" t="s">
        <v>67</v>
      </c>
      <c r="AO18">
        <v>2964.7930000000001</v>
      </c>
      <c r="AP18" t="s">
        <v>344</v>
      </c>
      <c r="AQ18" t="s">
        <v>118</v>
      </c>
      <c r="AR18" t="s">
        <v>119</v>
      </c>
      <c r="AS18" t="s">
        <v>118</v>
      </c>
      <c r="AT18" t="s">
        <v>119</v>
      </c>
      <c r="AU18" t="s">
        <v>183</v>
      </c>
      <c r="AV18" t="s">
        <v>235</v>
      </c>
      <c r="AW18" t="s">
        <v>67</v>
      </c>
      <c r="AX18">
        <v>2211</v>
      </c>
      <c r="AY18" t="s">
        <v>450</v>
      </c>
      <c r="AZ18">
        <v>1</v>
      </c>
      <c r="BA18" t="s">
        <v>317</v>
      </c>
      <c r="BB18">
        <v>2</v>
      </c>
      <c r="BC18">
        <v>1</v>
      </c>
      <c r="BE18" t="s">
        <v>69</v>
      </c>
      <c r="BF18">
        <v>-1</v>
      </c>
      <c r="BG18" t="s">
        <v>318</v>
      </c>
      <c r="BI18" t="s">
        <v>314</v>
      </c>
      <c r="BJ18" t="s">
        <v>235</v>
      </c>
      <c r="BK18" t="s">
        <v>67</v>
      </c>
      <c r="BL18">
        <v>0.80652352146791695</v>
      </c>
      <c r="BM18">
        <v>2211</v>
      </c>
      <c r="BN18" t="s">
        <v>119</v>
      </c>
      <c r="BO18" t="s">
        <v>183</v>
      </c>
      <c r="BP18">
        <v>2</v>
      </c>
      <c r="BQ18">
        <v>3086.5570000000002</v>
      </c>
      <c r="BR18">
        <v>7.9666362058885085E-3</v>
      </c>
      <c r="BS18">
        <v>0.4858711122524968</v>
      </c>
      <c r="BT18">
        <v>0.22905781425711563</v>
      </c>
      <c r="BU18">
        <v>8.7170000000000005</v>
      </c>
      <c r="BV18">
        <v>9.7195677902595021E-2</v>
      </c>
      <c r="BW18">
        <v>15.097728634203094</v>
      </c>
      <c r="BX18">
        <v>229</v>
      </c>
      <c r="BY18">
        <v>3</v>
      </c>
      <c r="BZ18">
        <v>466</v>
      </c>
    </row>
    <row r="19" spans="1:78" ht="16.5" x14ac:dyDescent="0.25">
      <c r="A19" s="117" t="str">
        <f t="shared" si="1"/>
        <v>은혜교통</v>
      </c>
      <c r="B19" s="118" t="str">
        <f t="shared" si="2"/>
        <v>김양수</v>
      </c>
      <c r="C19" s="119" t="str">
        <f t="shared" si="3"/>
        <v>B</v>
      </c>
      <c r="D19" s="120">
        <f t="shared" si="4"/>
        <v>0.9327213927791379</v>
      </c>
      <c r="E19" s="121">
        <f t="shared" si="5"/>
        <v>8405</v>
      </c>
      <c r="F19" s="122" t="str">
        <f t="shared" si="6"/>
        <v>585</v>
      </c>
      <c r="G19" s="123" t="str">
        <f t="shared" si="7"/>
        <v>72바1948</v>
      </c>
      <c r="H19" s="124">
        <f t="shared" si="8"/>
        <v>8</v>
      </c>
      <c r="I19" s="125">
        <f t="shared" si="9"/>
        <v>1937.1320000000001</v>
      </c>
      <c r="J19" s="126">
        <f t="shared" si="10"/>
        <v>2.7604717218475357E-2</v>
      </c>
      <c r="K19" s="126">
        <f t="shared" si="11"/>
        <v>0.36612355641477479</v>
      </c>
      <c r="L19" s="126">
        <f t="shared" si="12"/>
        <v>0.2317859598623119</v>
      </c>
      <c r="M19" s="127">
        <f t="shared" si="13"/>
        <v>8.6609999999999996</v>
      </c>
      <c r="N19" s="128">
        <f t="shared" si="14"/>
        <v>0</v>
      </c>
      <c r="O19" s="128">
        <f t="shared" si="15"/>
        <v>2.3230218694441058</v>
      </c>
      <c r="P19" s="219">
        <f t="shared" si="16"/>
        <v>2</v>
      </c>
      <c r="Q19" s="220">
        <f t="shared" si="17"/>
        <v>0</v>
      </c>
      <c r="R19" s="220">
        <f t="shared" si="18"/>
        <v>45</v>
      </c>
      <c r="T19">
        <v>509</v>
      </c>
      <c r="U19">
        <v>8405</v>
      </c>
      <c r="V19" t="s">
        <v>236</v>
      </c>
      <c r="W19">
        <v>1937.1320000000001</v>
      </c>
      <c r="X19">
        <v>799.95299999999997</v>
      </c>
      <c r="Y19">
        <v>2.4220000000000002</v>
      </c>
      <c r="Z19">
        <v>8.6609999999999996</v>
      </c>
      <c r="AA19">
        <v>149.317994</v>
      </c>
      <c r="AB19">
        <v>4.1218810000000001</v>
      </c>
      <c r="AC19">
        <v>54.668835000000001</v>
      </c>
      <c r="AD19" s="1">
        <v>449</v>
      </c>
      <c r="AE19">
        <v>0</v>
      </c>
      <c r="AF19">
        <v>45</v>
      </c>
      <c r="AG19">
        <v>79</v>
      </c>
      <c r="AH19">
        <v>12.973198</v>
      </c>
      <c r="AI19">
        <v>262</v>
      </c>
      <c r="AJ19">
        <v>0</v>
      </c>
      <c r="AK19">
        <v>2</v>
      </c>
      <c r="AL19">
        <v>473</v>
      </c>
      <c r="AM19">
        <v>0.9327213927791379</v>
      </c>
      <c r="AN19" t="s">
        <v>68</v>
      </c>
      <c r="AO19">
        <v>400.61799999999999</v>
      </c>
      <c r="AP19" t="s">
        <v>345</v>
      </c>
      <c r="AQ19" t="s">
        <v>118</v>
      </c>
      <c r="AR19" t="s">
        <v>121</v>
      </c>
      <c r="AS19" t="s">
        <v>118</v>
      </c>
      <c r="AT19" t="s">
        <v>121</v>
      </c>
      <c r="AU19" t="s">
        <v>197</v>
      </c>
      <c r="AV19" t="s">
        <v>236</v>
      </c>
      <c r="AW19" t="s">
        <v>68</v>
      </c>
      <c r="AX19">
        <v>8405</v>
      </c>
      <c r="AY19" t="s">
        <v>442</v>
      </c>
      <c r="AZ19">
        <v>2</v>
      </c>
      <c r="BA19" t="s">
        <v>303</v>
      </c>
      <c r="BB19">
        <v>8</v>
      </c>
      <c r="BC19">
        <v>1</v>
      </c>
      <c r="BE19" t="s">
        <v>69</v>
      </c>
      <c r="BF19">
        <v>1</v>
      </c>
      <c r="BG19" t="s">
        <v>294</v>
      </c>
      <c r="BI19" t="s">
        <v>314</v>
      </c>
      <c r="BJ19" t="s">
        <v>236</v>
      </c>
      <c r="BK19" t="s">
        <v>68</v>
      </c>
      <c r="BL19">
        <v>0.9327213927791379</v>
      </c>
      <c r="BM19">
        <v>8405</v>
      </c>
      <c r="BN19" t="s">
        <v>121</v>
      </c>
      <c r="BO19" t="s">
        <v>197</v>
      </c>
      <c r="BP19">
        <v>8</v>
      </c>
      <c r="BQ19">
        <v>1937.1320000000001</v>
      </c>
      <c r="BR19">
        <v>2.7604717218475357E-2</v>
      </c>
      <c r="BS19">
        <v>0.36612355641477479</v>
      </c>
      <c r="BT19">
        <v>0.2317859598623119</v>
      </c>
      <c r="BU19">
        <v>8.6609999999999996</v>
      </c>
      <c r="BV19">
        <v>0</v>
      </c>
      <c r="BW19">
        <v>2.3230218694441058</v>
      </c>
      <c r="BX19">
        <v>2</v>
      </c>
      <c r="BY19">
        <v>0</v>
      </c>
      <c r="BZ19">
        <v>45</v>
      </c>
    </row>
    <row r="20" spans="1:78" ht="16.5" x14ac:dyDescent="0.25">
      <c r="A20" s="100" t="str">
        <f t="shared" si="1"/>
        <v>은혜교통</v>
      </c>
      <c r="B20" s="101" t="str">
        <f t="shared" si="2"/>
        <v>김연근</v>
      </c>
      <c r="C20" s="102" t="str">
        <f t="shared" si="3"/>
        <v>B</v>
      </c>
      <c r="D20" s="103">
        <f t="shared" si="4"/>
        <v>0.92272727272727262</v>
      </c>
      <c r="E20" s="104">
        <f t="shared" si="5"/>
        <v>5879</v>
      </c>
      <c r="F20" s="105" t="str">
        <f t="shared" si="6"/>
        <v>예비</v>
      </c>
      <c r="G20" s="106" t="str">
        <f t="shared" si="7"/>
        <v>72바1890</v>
      </c>
      <c r="H20" s="107">
        <f t="shared" si="8"/>
        <v>1</v>
      </c>
      <c r="I20" s="108">
        <f t="shared" si="9"/>
        <v>2101.855</v>
      </c>
      <c r="J20" s="109">
        <f t="shared" si="10"/>
        <v>1.3889544926879535E-2</v>
      </c>
      <c r="K20" s="109">
        <f t="shared" si="11"/>
        <v>0.498853220780759</v>
      </c>
      <c r="L20" s="109">
        <f t="shared" si="12"/>
        <v>0.26310092751402925</v>
      </c>
      <c r="M20" s="110">
        <f t="shared" si="13"/>
        <v>17.456</v>
      </c>
      <c r="N20" s="111">
        <f t="shared" si="14"/>
        <v>0.3330391487519358</v>
      </c>
      <c r="O20" s="111">
        <f t="shared" si="15"/>
        <v>33.2563378539433</v>
      </c>
      <c r="P20" s="221">
        <f t="shared" si="16"/>
        <v>134</v>
      </c>
      <c r="Q20" s="222">
        <f t="shared" si="17"/>
        <v>7</v>
      </c>
      <c r="R20" s="222">
        <f t="shared" si="18"/>
        <v>700</v>
      </c>
      <c r="T20">
        <v>509</v>
      </c>
      <c r="U20">
        <v>5879</v>
      </c>
      <c r="V20" t="s">
        <v>282</v>
      </c>
      <c r="W20">
        <v>2115.4969999999998</v>
      </c>
      <c r="X20">
        <v>1039.692</v>
      </c>
      <c r="Y20">
        <v>2.0350000000000001</v>
      </c>
      <c r="Z20">
        <v>17.456</v>
      </c>
      <c r="AA20">
        <v>170.171378</v>
      </c>
      <c r="AB20">
        <v>2.3636029999999999</v>
      </c>
      <c r="AC20">
        <v>84.890540000000001</v>
      </c>
      <c r="AD20" s="1">
        <v>553</v>
      </c>
      <c r="AE20">
        <v>7</v>
      </c>
      <c r="AF20">
        <v>700</v>
      </c>
      <c r="AG20">
        <v>81</v>
      </c>
      <c r="AH20">
        <v>12.431566999999999</v>
      </c>
      <c r="AI20">
        <v>4976.2</v>
      </c>
      <c r="AJ20">
        <v>0</v>
      </c>
      <c r="AK20">
        <v>134</v>
      </c>
      <c r="AL20">
        <v>87096</v>
      </c>
      <c r="AM20">
        <v>0.92272727272727262</v>
      </c>
      <c r="AN20" t="s">
        <v>68</v>
      </c>
      <c r="AO20">
        <v>2101.855</v>
      </c>
      <c r="AP20" t="s">
        <v>346</v>
      </c>
      <c r="AQ20" t="s">
        <v>118</v>
      </c>
      <c r="AR20" t="s">
        <v>91</v>
      </c>
      <c r="AS20" t="s">
        <v>118</v>
      </c>
      <c r="AT20" t="s">
        <v>91</v>
      </c>
      <c r="AU20" t="s">
        <v>226</v>
      </c>
      <c r="AV20" t="s">
        <v>282</v>
      </c>
      <c r="AW20" t="s">
        <v>68</v>
      </c>
      <c r="AX20">
        <v>5879</v>
      </c>
      <c r="AY20" t="s">
        <v>448</v>
      </c>
      <c r="AZ20">
        <v>1</v>
      </c>
      <c r="BA20" t="s">
        <v>333</v>
      </c>
      <c r="BB20">
        <v>1</v>
      </c>
      <c r="BC20">
        <v>1</v>
      </c>
      <c r="BE20" t="s">
        <v>69</v>
      </c>
      <c r="BF20">
        <v>1</v>
      </c>
      <c r="BG20" s="5" t="s">
        <v>294</v>
      </c>
      <c r="BI20" t="s">
        <v>314</v>
      </c>
      <c r="BJ20" t="s">
        <v>282</v>
      </c>
      <c r="BK20" t="s">
        <v>68</v>
      </c>
      <c r="BL20">
        <v>0.92272727272727262</v>
      </c>
      <c r="BM20">
        <v>5879</v>
      </c>
      <c r="BN20" t="s">
        <v>91</v>
      </c>
      <c r="BO20" t="s">
        <v>226</v>
      </c>
      <c r="BP20">
        <v>1</v>
      </c>
      <c r="BQ20">
        <v>2101.855</v>
      </c>
      <c r="BR20">
        <v>1.3889544926879535E-2</v>
      </c>
      <c r="BS20">
        <v>0.498853220780759</v>
      </c>
      <c r="BT20">
        <v>0.261404294120956</v>
      </c>
      <c r="BU20">
        <v>17.456</v>
      </c>
      <c r="BV20">
        <v>0.3330391487519358</v>
      </c>
      <c r="BW20">
        <v>33.2563378539433</v>
      </c>
      <c r="BX20">
        <v>134</v>
      </c>
      <c r="BY20">
        <v>7</v>
      </c>
      <c r="BZ20">
        <v>700</v>
      </c>
    </row>
    <row r="21" spans="1:78" ht="16.5" x14ac:dyDescent="0.25">
      <c r="A21" s="117" t="str">
        <f t="shared" si="1"/>
        <v>은혜교통</v>
      </c>
      <c r="B21" s="118" t="str">
        <f t="shared" si="2"/>
        <v>김용규</v>
      </c>
      <c r="C21" s="119" t="str">
        <f t="shared" si="3"/>
        <v>S</v>
      </c>
      <c r="D21" s="120">
        <f t="shared" si="4"/>
        <v>1.0369565217391303</v>
      </c>
      <c r="E21" s="121">
        <f t="shared" si="5"/>
        <v>5508</v>
      </c>
      <c r="F21" s="122" t="str">
        <f t="shared" si="6"/>
        <v>순환52</v>
      </c>
      <c r="G21" s="123" t="str">
        <f t="shared" si="7"/>
        <v>71바5720</v>
      </c>
      <c r="H21" s="124">
        <f t="shared" si="8"/>
        <v>1</v>
      </c>
      <c r="I21" s="125">
        <f t="shared" si="9"/>
        <v>2534.8029999999999</v>
      </c>
      <c r="J21" s="126">
        <f t="shared" si="10"/>
        <v>1.1809156974405802E-2</v>
      </c>
      <c r="K21" s="126">
        <f t="shared" si="11"/>
        <v>0.35561073574416147</v>
      </c>
      <c r="L21" s="126">
        <f t="shared" si="12"/>
        <v>0.18739128839598188</v>
      </c>
      <c r="M21" s="127">
        <f t="shared" si="13"/>
        <v>10.603</v>
      </c>
      <c r="N21" s="128">
        <f t="shared" si="14"/>
        <v>0.43395877312753695</v>
      </c>
      <c r="O21" s="128">
        <f t="shared" si="15"/>
        <v>7.4956515358392748</v>
      </c>
      <c r="P21" s="219">
        <f t="shared" si="16"/>
        <v>26</v>
      </c>
      <c r="Q21" s="220">
        <f t="shared" si="17"/>
        <v>11</v>
      </c>
      <c r="R21" s="220">
        <f t="shared" si="18"/>
        <v>190</v>
      </c>
      <c r="T21">
        <v>509</v>
      </c>
      <c r="U21">
        <v>5508</v>
      </c>
      <c r="V21" t="s">
        <v>237</v>
      </c>
      <c r="W21">
        <v>2534.8029999999999</v>
      </c>
      <c r="X21">
        <v>1062.894</v>
      </c>
      <c r="Y21">
        <v>2.3849999999999998</v>
      </c>
      <c r="Z21">
        <v>10.603</v>
      </c>
      <c r="AA21">
        <v>166.08577600000001</v>
      </c>
      <c r="AB21">
        <v>1.961333</v>
      </c>
      <c r="AC21">
        <v>59.061884999999997</v>
      </c>
      <c r="AD21" s="1">
        <v>475</v>
      </c>
      <c r="AE21">
        <v>11</v>
      </c>
      <c r="AF21">
        <v>190</v>
      </c>
      <c r="AG21">
        <v>76</v>
      </c>
      <c r="AH21">
        <v>15.262010999999999</v>
      </c>
      <c r="AI21">
        <v>410.2</v>
      </c>
      <c r="AJ21">
        <v>0</v>
      </c>
      <c r="AK21">
        <v>26</v>
      </c>
      <c r="AL21">
        <v>10249</v>
      </c>
      <c r="AM21">
        <v>1.0369565217391303</v>
      </c>
      <c r="AN21" t="s">
        <v>71</v>
      </c>
      <c r="AO21">
        <v>2534.8029999999999</v>
      </c>
      <c r="AP21" t="s">
        <v>347</v>
      </c>
      <c r="AQ21" t="s">
        <v>118</v>
      </c>
      <c r="AR21" t="s">
        <v>125</v>
      </c>
      <c r="AS21" t="s">
        <v>118</v>
      </c>
      <c r="AT21" t="s">
        <v>125</v>
      </c>
      <c r="AU21" t="s">
        <v>224</v>
      </c>
      <c r="AV21" t="s">
        <v>237</v>
      </c>
      <c r="AW21" t="s">
        <v>71</v>
      </c>
      <c r="AX21">
        <v>5508</v>
      </c>
      <c r="AY21" t="s">
        <v>451</v>
      </c>
      <c r="AZ21">
        <v>1</v>
      </c>
      <c r="BA21" t="s">
        <v>452</v>
      </c>
      <c r="BB21">
        <v>1</v>
      </c>
      <c r="BC21">
        <v>1</v>
      </c>
      <c r="BE21" t="s">
        <v>71</v>
      </c>
      <c r="BF21">
        <v>0</v>
      </c>
      <c r="BG21" t="s">
        <v>296</v>
      </c>
      <c r="BI21" t="s">
        <v>314</v>
      </c>
      <c r="BJ21" t="s">
        <v>237</v>
      </c>
      <c r="BK21" t="s">
        <v>71</v>
      </c>
      <c r="BL21">
        <v>1.0369565217391303</v>
      </c>
      <c r="BM21">
        <v>5508</v>
      </c>
      <c r="BN21" t="s">
        <v>125</v>
      </c>
      <c r="BO21" t="s">
        <v>224</v>
      </c>
      <c r="BP21">
        <v>1</v>
      </c>
      <c r="BQ21">
        <v>2534.8029999999999</v>
      </c>
      <c r="BR21">
        <v>1.1809156974405802E-2</v>
      </c>
      <c r="BS21">
        <v>0.35561073574416147</v>
      </c>
      <c r="BT21">
        <v>0.18739128839598188</v>
      </c>
      <c r="BU21">
        <v>10.603</v>
      </c>
      <c r="BV21">
        <v>0.43395877312753695</v>
      </c>
      <c r="BW21">
        <v>7.4956515358392748</v>
      </c>
      <c r="BX21">
        <v>26</v>
      </c>
      <c r="BY21">
        <v>11</v>
      </c>
      <c r="BZ21">
        <v>190</v>
      </c>
    </row>
    <row r="22" spans="1:78" ht="16.5" x14ac:dyDescent="0.25">
      <c r="A22" s="100" t="str">
        <f t="shared" si="1"/>
        <v>은혜교통</v>
      </c>
      <c r="B22" s="101" t="str">
        <f t="shared" si="2"/>
        <v>김응환</v>
      </c>
      <c r="C22" s="102" t="str">
        <f t="shared" si="3"/>
        <v>A</v>
      </c>
      <c r="D22" s="103">
        <f t="shared" si="4"/>
        <v>0.99652173913043474</v>
      </c>
      <c r="E22" s="104">
        <f t="shared" si="5"/>
        <v>5657</v>
      </c>
      <c r="F22" s="105" t="str">
        <f t="shared" si="6"/>
        <v>565</v>
      </c>
      <c r="G22" s="106" t="str">
        <f t="shared" si="7"/>
        <v>71바5802</v>
      </c>
      <c r="H22" s="107">
        <f t="shared" si="8"/>
        <v>1</v>
      </c>
      <c r="I22" s="108">
        <f t="shared" si="9"/>
        <v>2130.107</v>
      </c>
      <c r="J22" s="109">
        <f t="shared" si="10"/>
        <v>5.4746695335156125E-3</v>
      </c>
      <c r="K22" s="109">
        <f t="shared" si="11"/>
        <v>0.31876612596461984</v>
      </c>
      <c r="L22" s="109">
        <f t="shared" si="12"/>
        <v>0.18449777405548173</v>
      </c>
      <c r="M22" s="110">
        <f t="shared" si="13"/>
        <v>2.2650000000000001</v>
      </c>
      <c r="N22" s="111">
        <f t="shared" si="14"/>
        <v>0</v>
      </c>
      <c r="O22" s="111">
        <f t="shared" si="15"/>
        <v>1.2675419591597981</v>
      </c>
      <c r="P22" s="221">
        <f t="shared" si="16"/>
        <v>15</v>
      </c>
      <c r="Q22" s="222">
        <f t="shared" si="17"/>
        <v>0</v>
      </c>
      <c r="R22" s="222">
        <f t="shared" si="18"/>
        <v>27</v>
      </c>
      <c r="T22">
        <v>509</v>
      </c>
      <c r="U22">
        <v>5657</v>
      </c>
      <c r="V22" t="s">
        <v>238</v>
      </c>
      <c r="W22">
        <v>2130.107</v>
      </c>
      <c r="X22">
        <v>929.19600000000003</v>
      </c>
      <c r="Y22">
        <v>2.2919999999999998</v>
      </c>
      <c r="Z22">
        <v>2.2650000000000001</v>
      </c>
      <c r="AA22">
        <v>164.73743200000001</v>
      </c>
      <c r="AB22">
        <v>0.90188299999999999</v>
      </c>
      <c r="AC22">
        <v>52.512712999999998</v>
      </c>
      <c r="AD22" s="1">
        <v>393</v>
      </c>
      <c r="AE22">
        <v>0</v>
      </c>
      <c r="AF22">
        <v>27</v>
      </c>
      <c r="AG22">
        <v>81</v>
      </c>
      <c r="AH22">
        <v>12.930315</v>
      </c>
      <c r="AI22">
        <v>211.4</v>
      </c>
      <c r="AJ22">
        <v>0</v>
      </c>
      <c r="AK22">
        <v>15</v>
      </c>
      <c r="AL22">
        <v>3328</v>
      </c>
      <c r="AM22">
        <v>0.99652173913043474</v>
      </c>
      <c r="AN22" t="s">
        <v>66</v>
      </c>
      <c r="AO22">
        <v>2130.107</v>
      </c>
      <c r="AP22" t="s">
        <v>348</v>
      </c>
      <c r="AQ22" t="s">
        <v>118</v>
      </c>
      <c r="AR22" t="s">
        <v>120</v>
      </c>
      <c r="AS22" t="s">
        <v>118</v>
      </c>
      <c r="AT22" t="s">
        <v>120</v>
      </c>
      <c r="AU22" t="s">
        <v>187</v>
      </c>
      <c r="AV22" t="s">
        <v>238</v>
      </c>
      <c r="AW22" t="s">
        <v>66</v>
      </c>
      <c r="AX22">
        <v>5657</v>
      </c>
      <c r="AY22" t="s">
        <v>453</v>
      </c>
      <c r="AZ22">
        <v>1</v>
      </c>
      <c r="BA22" t="s">
        <v>454</v>
      </c>
      <c r="BB22">
        <v>1</v>
      </c>
      <c r="BC22">
        <v>1</v>
      </c>
      <c r="BE22" t="s">
        <v>66</v>
      </c>
      <c r="BF22">
        <v>0</v>
      </c>
      <c r="BG22" t="s">
        <v>296</v>
      </c>
      <c r="BI22" t="s">
        <v>314</v>
      </c>
      <c r="BJ22" t="s">
        <v>238</v>
      </c>
      <c r="BK22" t="s">
        <v>66</v>
      </c>
      <c r="BL22">
        <v>0.99652173913043474</v>
      </c>
      <c r="BM22">
        <v>5657</v>
      </c>
      <c r="BN22" t="s">
        <v>120</v>
      </c>
      <c r="BO22" t="s">
        <v>187</v>
      </c>
      <c r="BP22">
        <v>1</v>
      </c>
      <c r="BQ22">
        <v>2130.107</v>
      </c>
      <c r="BR22">
        <v>5.4746695335156125E-3</v>
      </c>
      <c r="BS22">
        <v>0.31876612596461984</v>
      </c>
      <c r="BT22">
        <v>0.18449777405548173</v>
      </c>
      <c r="BU22">
        <v>2.2650000000000001</v>
      </c>
      <c r="BV22">
        <v>0</v>
      </c>
      <c r="BW22">
        <v>1.2675419591597981</v>
      </c>
      <c r="BX22">
        <v>15</v>
      </c>
      <c r="BY22">
        <v>0</v>
      </c>
      <c r="BZ22">
        <v>27</v>
      </c>
    </row>
    <row r="23" spans="1:78" ht="16.5" x14ac:dyDescent="0.25">
      <c r="A23" s="117" t="str">
        <f t="shared" si="1"/>
        <v>은혜교통</v>
      </c>
      <c r="B23" s="118" t="str">
        <f t="shared" si="2"/>
        <v>김철</v>
      </c>
      <c r="C23" s="119" t="str">
        <f t="shared" si="3"/>
        <v>F</v>
      </c>
      <c r="D23" s="120">
        <f t="shared" si="4"/>
        <v>0.65214285714285725</v>
      </c>
      <c r="E23" s="121">
        <f t="shared" si="5"/>
        <v>1357</v>
      </c>
      <c r="F23" s="122" t="str">
        <f t="shared" si="6"/>
        <v>591</v>
      </c>
      <c r="G23" s="123" t="str">
        <f t="shared" si="7"/>
        <v>72바1869</v>
      </c>
      <c r="H23" s="124">
        <f t="shared" si="8"/>
        <v>1</v>
      </c>
      <c r="I23" s="125">
        <f t="shared" si="9"/>
        <v>2304.335</v>
      </c>
      <c r="J23" s="126">
        <f t="shared" si="10"/>
        <v>1.3123857426215113E-2</v>
      </c>
      <c r="K23" s="126">
        <f t="shared" si="11"/>
        <v>0.4680755114961479</v>
      </c>
      <c r="L23" s="126">
        <f t="shared" si="12"/>
        <v>0.23824660910848466</v>
      </c>
      <c r="M23" s="127">
        <f t="shared" si="13"/>
        <v>19.564</v>
      </c>
      <c r="N23" s="128">
        <f t="shared" si="14"/>
        <v>0.82453289126797968</v>
      </c>
      <c r="O23" s="128">
        <f t="shared" si="15"/>
        <v>14.668006170977744</v>
      </c>
      <c r="P23" s="219">
        <f t="shared" si="16"/>
        <v>126</v>
      </c>
      <c r="Q23" s="220">
        <f t="shared" si="17"/>
        <v>19</v>
      </c>
      <c r="R23" s="220">
        <f t="shared" si="18"/>
        <v>338</v>
      </c>
      <c r="T23">
        <v>509</v>
      </c>
      <c r="U23">
        <v>1357</v>
      </c>
      <c r="V23" t="s">
        <v>287</v>
      </c>
      <c r="W23">
        <v>2304.335</v>
      </c>
      <c r="X23">
        <v>1261.624</v>
      </c>
      <c r="Y23">
        <v>1.8260000000000001</v>
      </c>
      <c r="Z23">
        <v>19.564</v>
      </c>
      <c r="AA23">
        <v>172.98663999999999</v>
      </c>
      <c r="AB23">
        <v>2.2702520000000002</v>
      </c>
      <c r="AC23">
        <v>80.97081</v>
      </c>
      <c r="AD23" s="1">
        <v>549</v>
      </c>
      <c r="AE23">
        <v>19</v>
      </c>
      <c r="AF23">
        <v>338</v>
      </c>
      <c r="AG23">
        <v>96</v>
      </c>
      <c r="AH23">
        <v>13.320884</v>
      </c>
      <c r="AI23">
        <v>3623.3</v>
      </c>
      <c r="AJ23">
        <v>176.8</v>
      </c>
      <c r="AK23">
        <v>126</v>
      </c>
      <c r="AL23">
        <v>58434</v>
      </c>
      <c r="AM23">
        <v>0.65214285714285725</v>
      </c>
      <c r="AN23" t="s">
        <v>70</v>
      </c>
      <c r="AO23">
        <v>2304.335</v>
      </c>
      <c r="AP23" t="s">
        <v>349</v>
      </c>
      <c r="AQ23" t="s">
        <v>118</v>
      </c>
      <c r="AR23" t="s">
        <v>122</v>
      </c>
      <c r="AS23" t="s">
        <v>118</v>
      </c>
      <c r="AT23" t="s">
        <v>122</v>
      </c>
      <c r="AU23" t="s">
        <v>204</v>
      </c>
      <c r="AV23" t="s">
        <v>287</v>
      </c>
      <c r="AW23" t="s">
        <v>70</v>
      </c>
      <c r="AX23">
        <v>1357</v>
      </c>
      <c r="AY23" t="s">
        <v>447</v>
      </c>
      <c r="AZ23">
        <v>4</v>
      </c>
      <c r="BA23" t="s">
        <v>455</v>
      </c>
      <c r="BB23">
        <v>1</v>
      </c>
      <c r="BC23">
        <v>1</v>
      </c>
      <c r="BE23" t="s">
        <v>70</v>
      </c>
      <c r="BF23">
        <v>0</v>
      </c>
      <c r="BG23" t="s">
        <v>296</v>
      </c>
      <c r="BI23" t="s">
        <v>314</v>
      </c>
      <c r="BJ23" t="s">
        <v>287</v>
      </c>
      <c r="BK23" t="s">
        <v>70</v>
      </c>
      <c r="BL23">
        <v>0.65214285714285725</v>
      </c>
      <c r="BM23">
        <v>1357</v>
      </c>
      <c r="BN23" t="s">
        <v>122</v>
      </c>
      <c r="BO23" t="s">
        <v>204</v>
      </c>
      <c r="BP23">
        <v>1</v>
      </c>
      <c r="BQ23">
        <v>2304.335</v>
      </c>
      <c r="BR23">
        <v>1.3123857426215113E-2</v>
      </c>
      <c r="BS23">
        <v>0.4680755114961479</v>
      </c>
      <c r="BT23">
        <v>0.23824660910848466</v>
      </c>
      <c r="BU23">
        <v>19.564</v>
      </c>
      <c r="BV23">
        <v>0.82453289126797968</v>
      </c>
      <c r="BW23">
        <v>14.668006170977744</v>
      </c>
      <c r="BX23">
        <v>126</v>
      </c>
      <c r="BY23">
        <v>19</v>
      </c>
      <c r="BZ23">
        <v>338</v>
      </c>
    </row>
    <row r="24" spans="1:78" ht="16.5" x14ac:dyDescent="0.25">
      <c r="A24" s="100" t="str">
        <f t="shared" si="1"/>
        <v>은혜교통</v>
      </c>
      <c r="B24" s="101" t="str">
        <f t="shared" si="2"/>
        <v>김헌영</v>
      </c>
      <c r="C24" s="102" t="str">
        <f t="shared" si="3"/>
        <v>B</v>
      </c>
      <c r="D24" s="103">
        <f t="shared" si="4"/>
        <v>0.91483011020695115</v>
      </c>
      <c r="E24" s="104">
        <f t="shared" si="5"/>
        <v>2650</v>
      </c>
      <c r="F24" s="105" t="str">
        <f t="shared" si="6"/>
        <v>591</v>
      </c>
      <c r="G24" s="106" t="str">
        <f t="shared" si="7"/>
        <v>72바1869</v>
      </c>
      <c r="H24" s="107">
        <f t="shared" si="8"/>
        <v>4</v>
      </c>
      <c r="I24" s="108">
        <f t="shared" si="9"/>
        <v>920.56900000000007</v>
      </c>
      <c r="J24" s="109">
        <f t="shared" si="10"/>
        <v>4.9995793203032747E-2</v>
      </c>
      <c r="K24" s="109">
        <f t="shared" si="11"/>
        <v>0.3948558906091782</v>
      </c>
      <c r="L24" s="109">
        <f t="shared" si="12"/>
        <v>0.18901353402080667</v>
      </c>
      <c r="M24" s="110">
        <f t="shared" si="13"/>
        <v>13.739000000000001</v>
      </c>
      <c r="N24" s="111">
        <f t="shared" si="14"/>
        <v>0.76039927479634872</v>
      </c>
      <c r="O24" s="111">
        <f t="shared" si="15"/>
        <v>14.990728560270874</v>
      </c>
      <c r="P24" s="221">
        <f t="shared" si="16"/>
        <v>41</v>
      </c>
      <c r="Q24" s="222">
        <f t="shared" si="17"/>
        <v>7</v>
      </c>
      <c r="R24" s="222">
        <f t="shared" si="18"/>
        <v>138</v>
      </c>
      <c r="T24">
        <v>509</v>
      </c>
      <c r="U24">
        <v>2650</v>
      </c>
      <c r="V24" t="s">
        <v>239</v>
      </c>
      <c r="W24">
        <v>920.56899999999996</v>
      </c>
      <c r="X24">
        <v>396.56799999999998</v>
      </c>
      <c r="Y24">
        <v>2.3210000000000002</v>
      </c>
      <c r="Z24">
        <v>13.739000000000001</v>
      </c>
      <c r="AA24">
        <v>64.110534000000001</v>
      </c>
      <c r="AB24">
        <v>3.205257</v>
      </c>
      <c r="AC24">
        <v>25.314422</v>
      </c>
      <c r="AD24" s="1">
        <v>174</v>
      </c>
      <c r="AE24">
        <v>7</v>
      </c>
      <c r="AF24">
        <v>138</v>
      </c>
      <c r="AG24">
        <v>93</v>
      </c>
      <c r="AH24">
        <v>14.359090999999999</v>
      </c>
      <c r="AI24">
        <v>477.8</v>
      </c>
      <c r="AJ24">
        <v>30.8</v>
      </c>
      <c r="AK24">
        <v>41</v>
      </c>
      <c r="AL24">
        <v>7730</v>
      </c>
      <c r="AM24">
        <v>0.91483011020695115</v>
      </c>
      <c r="AN24" t="s">
        <v>68</v>
      </c>
      <c r="AO24">
        <v>433.024</v>
      </c>
      <c r="AP24" t="s">
        <v>350</v>
      </c>
      <c r="AQ24" t="s">
        <v>118</v>
      </c>
      <c r="AR24" t="s">
        <v>122</v>
      </c>
      <c r="AS24" t="s">
        <v>118</v>
      </c>
      <c r="AT24" t="s">
        <v>122</v>
      </c>
      <c r="AU24" t="s">
        <v>204</v>
      </c>
      <c r="AV24" t="s">
        <v>239</v>
      </c>
      <c r="AW24" t="s">
        <v>68</v>
      </c>
      <c r="AX24">
        <v>2650</v>
      </c>
      <c r="AY24" t="s">
        <v>439</v>
      </c>
      <c r="AZ24">
        <v>2</v>
      </c>
      <c r="BA24" t="s">
        <v>456</v>
      </c>
      <c r="BB24">
        <v>4</v>
      </c>
      <c r="BC24">
        <v>1</v>
      </c>
      <c r="BE24" t="s">
        <v>68</v>
      </c>
      <c r="BF24">
        <v>0</v>
      </c>
      <c r="BG24" s="5" t="s">
        <v>296</v>
      </c>
      <c r="BI24" t="s">
        <v>314</v>
      </c>
      <c r="BJ24" t="s">
        <v>239</v>
      </c>
      <c r="BK24" t="s">
        <v>68</v>
      </c>
      <c r="BL24">
        <v>0.91483011020695115</v>
      </c>
      <c r="BM24">
        <v>2650</v>
      </c>
      <c r="BN24" t="s">
        <v>122</v>
      </c>
      <c r="BO24" t="s">
        <v>204</v>
      </c>
      <c r="BP24">
        <v>4</v>
      </c>
      <c r="BQ24">
        <v>920.56900000000007</v>
      </c>
      <c r="BR24">
        <v>4.9995793203032747E-2</v>
      </c>
      <c r="BS24">
        <v>0.3948558906091782</v>
      </c>
      <c r="BT24">
        <v>0.1890135340208067</v>
      </c>
      <c r="BU24">
        <v>13.739000000000001</v>
      </c>
      <c r="BV24">
        <v>0.76039927479634872</v>
      </c>
      <c r="BW24">
        <v>14.990728560270874</v>
      </c>
      <c r="BX24">
        <v>41</v>
      </c>
      <c r="BY24">
        <v>7</v>
      </c>
      <c r="BZ24">
        <v>138</v>
      </c>
    </row>
    <row r="25" spans="1:78" ht="16.5" x14ac:dyDescent="0.25">
      <c r="A25" s="117" t="str">
        <f t="shared" si="1"/>
        <v>은혜교통</v>
      </c>
      <c r="B25" s="118" t="str">
        <f t="shared" si="2"/>
        <v>명진교통</v>
      </c>
      <c r="C25" s="119" t="str">
        <f t="shared" si="3"/>
        <v>C</v>
      </c>
      <c r="D25" s="120">
        <f t="shared" si="4"/>
        <v>0.86557190166251863</v>
      </c>
      <c r="E25" s="121">
        <f t="shared" si="5"/>
        <v>9999</v>
      </c>
      <c r="F25" s="122" t="str">
        <f t="shared" si="6"/>
        <v>592</v>
      </c>
      <c r="G25" s="123" t="str">
        <f t="shared" si="7"/>
        <v>71바5352</v>
      </c>
      <c r="H25" s="124">
        <f t="shared" si="8"/>
        <v>2</v>
      </c>
      <c r="I25" s="125">
        <f t="shared" si="9"/>
        <v>1771.933</v>
      </c>
      <c r="J25" s="126">
        <f t="shared" si="10"/>
        <v>3.4689338331379382E-2</v>
      </c>
      <c r="K25" s="126">
        <f t="shared" si="11"/>
        <v>0.4312282300129226</v>
      </c>
      <c r="L25" s="126">
        <f t="shared" si="12"/>
        <v>0.27879157959132767</v>
      </c>
      <c r="M25" s="127">
        <f t="shared" si="13"/>
        <v>13.013999999999999</v>
      </c>
      <c r="N25" s="128">
        <f t="shared" si="14"/>
        <v>2.8217771213697134</v>
      </c>
      <c r="O25" s="128">
        <f t="shared" si="15"/>
        <v>31.491032674486</v>
      </c>
      <c r="P25" s="219">
        <f t="shared" si="16"/>
        <v>88</v>
      </c>
      <c r="Q25" s="220">
        <f t="shared" si="17"/>
        <v>50</v>
      </c>
      <c r="R25" s="220">
        <f t="shared" si="18"/>
        <v>562</v>
      </c>
      <c r="T25">
        <v>509</v>
      </c>
      <c r="U25">
        <v>9999</v>
      </c>
      <c r="V25" t="s">
        <v>118</v>
      </c>
      <c r="W25">
        <v>1790.404</v>
      </c>
      <c r="X25">
        <v>738.68100000000004</v>
      </c>
      <c r="Y25">
        <v>2.4239999999999999</v>
      </c>
      <c r="Z25">
        <v>13.013999999999999</v>
      </c>
      <c r="AA25">
        <v>136.272187</v>
      </c>
      <c r="AB25">
        <v>4.7271919999999996</v>
      </c>
      <c r="AC25">
        <v>58.764414000000002</v>
      </c>
      <c r="AD25" s="1">
        <v>494</v>
      </c>
      <c r="AE25">
        <v>50</v>
      </c>
      <c r="AF25">
        <v>562</v>
      </c>
      <c r="AG25">
        <v>84</v>
      </c>
      <c r="AH25">
        <v>13.138439999999999</v>
      </c>
      <c r="AI25">
        <v>685.5</v>
      </c>
      <c r="AJ25">
        <v>9.6</v>
      </c>
      <c r="AK25">
        <v>88</v>
      </c>
      <c r="AL25">
        <v>31200</v>
      </c>
      <c r="AM25">
        <v>0.86557190166251863</v>
      </c>
      <c r="AN25" t="s">
        <v>69</v>
      </c>
      <c r="AO25">
        <v>1620.067</v>
      </c>
      <c r="AP25" t="s">
        <v>351</v>
      </c>
      <c r="AQ25" t="s">
        <v>118</v>
      </c>
      <c r="AR25" t="s">
        <v>123</v>
      </c>
      <c r="AS25" t="s">
        <v>118</v>
      </c>
      <c r="AT25" t="s">
        <v>123</v>
      </c>
      <c r="AU25" t="s">
        <v>208</v>
      </c>
      <c r="AV25" t="s">
        <v>118</v>
      </c>
      <c r="AW25" t="s">
        <v>69</v>
      </c>
      <c r="AX25">
        <v>9999</v>
      </c>
      <c r="AY25" t="s">
        <v>457</v>
      </c>
      <c r="AZ25">
        <v>1</v>
      </c>
      <c r="BA25" t="s">
        <v>212</v>
      </c>
      <c r="BB25">
        <v>2</v>
      </c>
      <c r="BC25">
        <v>1</v>
      </c>
      <c r="BE25" t="s">
        <v>280</v>
      </c>
      <c r="BF25" t="s">
        <v>281</v>
      </c>
      <c r="BG25" t="s">
        <v>280</v>
      </c>
      <c r="BI25" t="s">
        <v>314</v>
      </c>
      <c r="BJ25" t="s">
        <v>118</v>
      </c>
      <c r="BK25" t="s">
        <v>69</v>
      </c>
      <c r="BL25">
        <v>0.86557190166251863</v>
      </c>
      <c r="BM25">
        <v>9999</v>
      </c>
      <c r="BN25" t="s">
        <v>123</v>
      </c>
      <c r="BO25" t="s">
        <v>208</v>
      </c>
      <c r="BP25">
        <v>2</v>
      </c>
      <c r="BQ25">
        <v>1771.933</v>
      </c>
      <c r="BR25">
        <v>3.4689338331379382E-2</v>
      </c>
      <c r="BS25">
        <v>0.4312282300129226</v>
      </c>
      <c r="BT25">
        <v>0.27591537999244864</v>
      </c>
      <c r="BU25">
        <v>13.013999999999999</v>
      </c>
      <c r="BV25">
        <v>2.8217771213697134</v>
      </c>
      <c r="BW25">
        <v>31.491032674486</v>
      </c>
      <c r="BX25">
        <v>88</v>
      </c>
      <c r="BY25">
        <v>50</v>
      </c>
      <c r="BZ25">
        <v>562</v>
      </c>
    </row>
    <row r="26" spans="1:78" ht="16.5" x14ac:dyDescent="0.25">
      <c r="A26" s="100" t="str">
        <f t="shared" si="1"/>
        <v>은혜교통</v>
      </c>
      <c r="B26" s="101" t="str">
        <f t="shared" si="2"/>
        <v>문용원</v>
      </c>
      <c r="C26" s="102" t="str">
        <f t="shared" si="3"/>
        <v>A</v>
      </c>
      <c r="D26" s="103">
        <f t="shared" si="4"/>
        <v>0.96311653181664059</v>
      </c>
      <c r="E26" s="104">
        <f t="shared" si="5"/>
        <v>481</v>
      </c>
      <c r="F26" s="105" t="str">
        <f t="shared" si="6"/>
        <v>예비</v>
      </c>
      <c r="G26" s="106" t="str">
        <f t="shared" si="7"/>
        <v>71바5707</v>
      </c>
      <c r="H26" s="107">
        <f t="shared" si="8"/>
        <v>4</v>
      </c>
      <c r="I26" s="108">
        <f t="shared" si="9"/>
        <v>8643.5850000000009</v>
      </c>
      <c r="J26" s="109">
        <f t="shared" si="10"/>
        <v>2.4755063890001722E-2</v>
      </c>
      <c r="K26" s="109">
        <f t="shared" si="11"/>
        <v>0.41427782186104878</v>
      </c>
      <c r="L26" s="109">
        <f t="shared" si="12"/>
        <v>0.23786426581100317</v>
      </c>
      <c r="M26" s="110">
        <f t="shared" si="13"/>
        <v>10.752000000000001</v>
      </c>
      <c r="N26" s="111">
        <f t="shared" si="14"/>
        <v>1.3420357409570218</v>
      </c>
      <c r="O26" s="111">
        <f t="shared" si="15"/>
        <v>20.061120472581688</v>
      </c>
      <c r="P26" s="221">
        <f t="shared" si="16"/>
        <v>283</v>
      </c>
      <c r="Q26" s="222">
        <f t="shared" si="17"/>
        <v>116</v>
      </c>
      <c r="R26" s="222">
        <f t="shared" si="18"/>
        <v>1734</v>
      </c>
      <c r="T26">
        <v>509</v>
      </c>
      <c r="U26">
        <v>481</v>
      </c>
      <c r="V26" t="s">
        <v>288</v>
      </c>
      <c r="W26">
        <v>8643.5849999999991</v>
      </c>
      <c r="X26">
        <v>3583.5540000000001</v>
      </c>
      <c r="Y26">
        <v>2.4119999999999999</v>
      </c>
      <c r="Z26">
        <v>10.752000000000001</v>
      </c>
      <c r="AA26">
        <v>671.15532700000006</v>
      </c>
      <c r="AB26">
        <v>16.614493</v>
      </c>
      <c r="AC26">
        <v>278.04476699999998</v>
      </c>
      <c r="AD26" s="1">
        <v>2056</v>
      </c>
      <c r="AE26">
        <v>116</v>
      </c>
      <c r="AF26">
        <v>1734</v>
      </c>
      <c r="AG26">
        <v>82</v>
      </c>
      <c r="AH26">
        <v>12.878665</v>
      </c>
      <c r="AI26">
        <v>1933.6</v>
      </c>
      <c r="AJ26">
        <v>0</v>
      </c>
      <c r="AK26">
        <v>283</v>
      </c>
      <c r="AL26">
        <v>185069</v>
      </c>
      <c r="AM26">
        <v>0.96311653181664059</v>
      </c>
      <c r="AN26" t="s">
        <v>66</v>
      </c>
      <c r="AO26">
        <v>3912.4940000000001</v>
      </c>
      <c r="AP26" t="s">
        <v>352</v>
      </c>
      <c r="AQ26" t="s">
        <v>118</v>
      </c>
      <c r="AR26" t="s">
        <v>91</v>
      </c>
      <c r="AS26" t="s">
        <v>118</v>
      </c>
      <c r="AT26" t="s">
        <v>91</v>
      </c>
      <c r="AU26" t="s">
        <v>225</v>
      </c>
      <c r="AV26" t="s">
        <v>288</v>
      </c>
      <c r="AW26" t="s">
        <v>66</v>
      </c>
      <c r="AX26">
        <v>481</v>
      </c>
      <c r="AY26" t="s">
        <v>458</v>
      </c>
      <c r="AZ26">
        <v>3</v>
      </c>
      <c r="BA26" t="s">
        <v>459</v>
      </c>
      <c r="BB26">
        <v>4</v>
      </c>
      <c r="BC26">
        <v>1</v>
      </c>
      <c r="BE26" t="s">
        <v>69</v>
      </c>
      <c r="BF26">
        <v>2</v>
      </c>
      <c r="BG26" t="s">
        <v>294</v>
      </c>
      <c r="BI26" t="s">
        <v>314</v>
      </c>
      <c r="BJ26" t="s">
        <v>288</v>
      </c>
      <c r="BK26" t="s">
        <v>66</v>
      </c>
      <c r="BL26">
        <v>0.96311653181664059</v>
      </c>
      <c r="BM26">
        <v>481</v>
      </c>
      <c r="BN26" t="s">
        <v>91</v>
      </c>
      <c r="BO26" t="s">
        <v>225</v>
      </c>
      <c r="BP26">
        <v>4</v>
      </c>
      <c r="BQ26">
        <v>8643.5850000000009</v>
      </c>
      <c r="BR26">
        <v>2.4755063890001722E-2</v>
      </c>
      <c r="BS26">
        <v>0.41427782186104878</v>
      </c>
      <c r="BT26">
        <v>0.2378642658110032</v>
      </c>
      <c r="BU26">
        <v>10.752000000000001</v>
      </c>
      <c r="BV26">
        <v>1.3420357409570218</v>
      </c>
      <c r="BW26">
        <v>20.061120472581688</v>
      </c>
      <c r="BX26">
        <v>283</v>
      </c>
      <c r="BY26">
        <v>116</v>
      </c>
      <c r="BZ26">
        <v>1734</v>
      </c>
    </row>
    <row r="27" spans="1:78" ht="16.5" x14ac:dyDescent="0.25">
      <c r="A27" s="117" t="str">
        <f t="shared" si="1"/>
        <v>은혜교통</v>
      </c>
      <c r="B27" s="118" t="str">
        <f t="shared" si="2"/>
        <v>박영길</v>
      </c>
      <c r="C27" s="119" t="str">
        <f t="shared" si="3"/>
        <v>B</v>
      </c>
      <c r="D27" s="120">
        <f t="shared" si="4"/>
        <v>0.90780437994107765</v>
      </c>
      <c r="E27" s="121">
        <f t="shared" si="5"/>
        <v>6956</v>
      </c>
      <c r="F27" s="122" t="str">
        <f t="shared" si="6"/>
        <v>591</v>
      </c>
      <c r="G27" s="123" t="str">
        <f t="shared" si="7"/>
        <v>72바1869</v>
      </c>
      <c r="H27" s="124">
        <f t="shared" si="8"/>
        <v>2</v>
      </c>
      <c r="I27" s="125">
        <f t="shared" si="9"/>
        <v>1398.05</v>
      </c>
      <c r="J27" s="126">
        <f t="shared" si="10"/>
        <v>1.7546581634032767E-3</v>
      </c>
      <c r="K27" s="126">
        <f t="shared" si="11"/>
        <v>0.36980550272482465</v>
      </c>
      <c r="L27" s="126">
        <f t="shared" si="12"/>
        <v>0.21601516397839848</v>
      </c>
      <c r="M27" s="127">
        <f t="shared" si="13"/>
        <v>11.468</v>
      </c>
      <c r="N27" s="128">
        <f t="shared" si="14"/>
        <v>1.2159793998784021</v>
      </c>
      <c r="O27" s="128">
        <f t="shared" si="15"/>
        <v>8.2257429991774256</v>
      </c>
      <c r="P27" s="219">
        <f t="shared" si="16"/>
        <v>35</v>
      </c>
      <c r="Q27" s="220">
        <f t="shared" si="17"/>
        <v>17</v>
      </c>
      <c r="R27" s="220">
        <f t="shared" si="18"/>
        <v>115</v>
      </c>
      <c r="T27">
        <v>509</v>
      </c>
      <c r="U27">
        <v>6956</v>
      </c>
      <c r="V27" t="s">
        <v>240</v>
      </c>
      <c r="W27">
        <v>1398.05</v>
      </c>
      <c r="X27">
        <v>563.33500000000004</v>
      </c>
      <c r="Y27">
        <v>2.4820000000000002</v>
      </c>
      <c r="Z27">
        <v>11.468</v>
      </c>
      <c r="AA27">
        <v>91.967201000000003</v>
      </c>
      <c r="AB27">
        <v>0.16137099999999999</v>
      </c>
      <c r="AC27">
        <v>34.009976999999999</v>
      </c>
      <c r="AD27" s="1">
        <v>302</v>
      </c>
      <c r="AE27">
        <v>17</v>
      </c>
      <c r="AF27">
        <v>115</v>
      </c>
      <c r="AG27">
        <v>81</v>
      </c>
      <c r="AH27">
        <v>15.201615</v>
      </c>
      <c r="AI27">
        <v>371.7</v>
      </c>
      <c r="AJ27">
        <v>0</v>
      </c>
      <c r="AK27">
        <v>35</v>
      </c>
      <c r="AL27">
        <v>7308</v>
      </c>
      <c r="AM27">
        <v>0.90780437994107765</v>
      </c>
      <c r="AN27" t="s">
        <v>68</v>
      </c>
      <c r="AO27">
        <v>1285.8219999999999</v>
      </c>
      <c r="AP27" t="s">
        <v>353</v>
      </c>
      <c r="AQ27" t="s">
        <v>118</v>
      </c>
      <c r="AR27" t="s">
        <v>122</v>
      </c>
      <c r="AS27" t="s">
        <v>118</v>
      </c>
      <c r="AT27" t="s">
        <v>122</v>
      </c>
      <c r="AU27" t="s">
        <v>204</v>
      </c>
      <c r="AV27" t="s">
        <v>240</v>
      </c>
      <c r="AW27" t="s">
        <v>68</v>
      </c>
      <c r="AX27">
        <v>6956</v>
      </c>
      <c r="AY27" t="s">
        <v>439</v>
      </c>
      <c r="AZ27">
        <v>3</v>
      </c>
      <c r="BA27" t="s">
        <v>460</v>
      </c>
      <c r="BB27">
        <v>2</v>
      </c>
      <c r="BC27">
        <v>1</v>
      </c>
      <c r="BE27" t="s">
        <v>67</v>
      </c>
      <c r="BF27">
        <v>2</v>
      </c>
      <c r="BG27" s="5" t="s">
        <v>294</v>
      </c>
      <c r="BI27" t="s">
        <v>314</v>
      </c>
      <c r="BJ27" t="s">
        <v>240</v>
      </c>
      <c r="BK27" t="s">
        <v>68</v>
      </c>
      <c r="BL27">
        <v>0.90780437994107765</v>
      </c>
      <c r="BM27">
        <v>6956</v>
      </c>
      <c r="BN27" t="s">
        <v>122</v>
      </c>
      <c r="BO27" t="s">
        <v>204</v>
      </c>
      <c r="BP27">
        <v>2</v>
      </c>
      <c r="BQ27">
        <v>1398.05</v>
      </c>
      <c r="BR27">
        <v>1.7546581634032767E-3</v>
      </c>
      <c r="BS27">
        <v>0.36980550272482465</v>
      </c>
      <c r="BT27">
        <v>0.21601516397839848</v>
      </c>
      <c r="BU27">
        <v>11.468</v>
      </c>
      <c r="BV27">
        <v>1.2159793998784021</v>
      </c>
      <c r="BW27">
        <v>8.2257429991774256</v>
      </c>
      <c r="BX27">
        <v>35</v>
      </c>
      <c r="BY27">
        <v>17</v>
      </c>
      <c r="BZ27">
        <v>115</v>
      </c>
    </row>
    <row r="28" spans="1:78" ht="16.5" x14ac:dyDescent="0.25">
      <c r="A28" s="100" t="str">
        <f t="shared" si="1"/>
        <v>은혜교통</v>
      </c>
      <c r="B28" s="101" t="str">
        <f t="shared" si="2"/>
        <v>박종래</v>
      </c>
      <c r="C28" s="102" t="str">
        <f t="shared" si="3"/>
        <v>S</v>
      </c>
      <c r="D28" s="103">
        <f t="shared" si="4"/>
        <v>1.1187628285223461</v>
      </c>
      <c r="E28" s="104">
        <f t="shared" si="5"/>
        <v>5606</v>
      </c>
      <c r="F28" s="105" t="str">
        <f t="shared" si="6"/>
        <v>585</v>
      </c>
      <c r="G28" s="106" t="str">
        <f t="shared" si="7"/>
        <v>71바7251</v>
      </c>
      <c r="H28" s="107">
        <f t="shared" si="8"/>
        <v>3</v>
      </c>
      <c r="I28" s="108">
        <f t="shared" si="9"/>
        <v>1881.345</v>
      </c>
      <c r="J28" s="109">
        <f t="shared" si="10"/>
        <v>2.595364162597712E-2</v>
      </c>
      <c r="K28" s="109">
        <f t="shared" si="11"/>
        <v>0.36301829820025455</v>
      </c>
      <c r="L28" s="109">
        <f t="shared" si="12"/>
        <v>0.19773087870645734</v>
      </c>
      <c r="M28" s="110">
        <f t="shared" si="13"/>
        <v>7.093</v>
      </c>
      <c r="N28" s="111">
        <f t="shared" si="14"/>
        <v>0</v>
      </c>
      <c r="O28" s="111">
        <f t="shared" si="15"/>
        <v>3.561281955196947</v>
      </c>
      <c r="P28" s="221">
        <f t="shared" si="16"/>
        <v>7</v>
      </c>
      <c r="Q28" s="222">
        <f t="shared" si="17"/>
        <v>0</v>
      </c>
      <c r="R28" s="222">
        <f t="shared" si="18"/>
        <v>67</v>
      </c>
      <c r="T28">
        <v>509</v>
      </c>
      <c r="U28">
        <v>5606</v>
      </c>
      <c r="V28" t="s">
        <v>241</v>
      </c>
      <c r="W28">
        <v>1890.557</v>
      </c>
      <c r="X28">
        <v>655.97900000000004</v>
      </c>
      <c r="Y28">
        <v>2.8820000000000001</v>
      </c>
      <c r="Z28">
        <v>7.093</v>
      </c>
      <c r="AA28">
        <v>134.72521699999999</v>
      </c>
      <c r="AB28">
        <v>3.49661</v>
      </c>
      <c r="AC28">
        <v>48.907719</v>
      </c>
      <c r="AD28" s="1">
        <v>372</v>
      </c>
      <c r="AE28">
        <v>0</v>
      </c>
      <c r="AF28">
        <v>67</v>
      </c>
      <c r="AG28">
        <v>85</v>
      </c>
      <c r="AH28">
        <v>14.032688</v>
      </c>
      <c r="AI28">
        <v>150.1</v>
      </c>
      <c r="AJ28">
        <v>1.6</v>
      </c>
      <c r="AK28">
        <v>7</v>
      </c>
      <c r="AL28">
        <v>1497</v>
      </c>
      <c r="AM28">
        <v>1.1187628285223461</v>
      </c>
      <c r="AN28" t="s">
        <v>71</v>
      </c>
      <c r="AO28">
        <v>1666.546</v>
      </c>
      <c r="AP28" t="s">
        <v>354</v>
      </c>
      <c r="AQ28" t="s">
        <v>118</v>
      </c>
      <c r="AR28" t="s">
        <v>121</v>
      </c>
      <c r="AS28" t="s">
        <v>118</v>
      </c>
      <c r="AT28" t="s">
        <v>121</v>
      </c>
      <c r="AU28" t="s">
        <v>189</v>
      </c>
      <c r="AV28" t="s">
        <v>241</v>
      </c>
      <c r="AW28" t="s">
        <v>71</v>
      </c>
      <c r="AX28">
        <v>5606</v>
      </c>
      <c r="AY28" t="s">
        <v>461</v>
      </c>
      <c r="AZ28">
        <v>1</v>
      </c>
      <c r="BA28" t="s">
        <v>191</v>
      </c>
      <c r="BB28">
        <v>3</v>
      </c>
      <c r="BC28">
        <v>1</v>
      </c>
      <c r="BE28" t="s">
        <v>71</v>
      </c>
      <c r="BF28">
        <v>0</v>
      </c>
      <c r="BG28" s="5" t="s">
        <v>296</v>
      </c>
      <c r="BI28" t="s">
        <v>314</v>
      </c>
      <c r="BJ28" t="s">
        <v>241</v>
      </c>
      <c r="BK28" t="s">
        <v>71</v>
      </c>
      <c r="BL28">
        <v>1.1187628285223461</v>
      </c>
      <c r="BM28">
        <v>5606</v>
      </c>
      <c r="BN28" t="s">
        <v>121</v>
      </c>
      <c r="BO28" t="s">
        <v>189</v>
      </c>
      <c r="BP28">
        <v>3</v>
      </c>
      <c r="BQ28">
        <v>1881.345</v>
      </c>
      <c r="BR28">
        <v>2.595364162597712E-2</v>
      </c>
      <c r="BS28">
        <v>0.36301829820025455</v>
      </c>
      <c r="BT28">
        <v>0.19676740770048193</v>
      </c>
      <c r="BU28">
        <v>7.093</v>
      </c>
      <c r="BV28">
        <v>0</v>
      </c>
      <c r="BW28">
        <v>3.561281955196947</v>
      </c>
      <c r="BX28">
        <v>7</v>
      </c>
      <c r="BY28">
        <v>0</v>
      </c>
      <c r="BZ28">
        <v>67</v>
      </c>
    </row>
    <row r="29" spans="1:78" ht="16.5" x14ac:dyDescent="0.25">
      <c r="A29" s="117" t="str">
        <f t="shared" si="1"/>
        <v>은혜교통</v>
      </c>
      <c r="B29" s="118" t="str">
        <f t="shared" si="2"/>
        <v>박춘자</v>
      </c>
      <c r="C29" s="119" t="str">
        <f t="shared" si="3"/>
        <v>A</v>
      </c>
      <c r="D29" s="120">
        <f t="shared" si="4"/>
        <v>0.969792426546224</v>
      </c>
      <c r="E29" s="121">
        <f t="shared" si="5"/>
        <v>9271</v>
      </c>
      <c r="F29" s="122" t="str">
        <f t="shared" si="6"/>
        <v>585</v>
      </c>
      <c r="G29" s="123" t="str">
        <f t="shared" si="7"/>
        <v>71바7252</v>
      </c>
      <c r="H29" s="124">
        <f t="shared" si="8"/>
        <v>2</v>
      </c>
      <c r="I29" s="125">
        <f t="shared" si="9"/>
        <v>799.90700000000004</v>
      </c>
      <c r="J29" s="126">
        <f t="shared" si="10"/>
        <v>4.3557838249895266E-2</v>
      </c>
      <c r="K29" s="126">
        <f t="shared" si="11"/>
        <v>0.38006229810239278</v>
      </c>
      <c r="L29" s="126">
        <f t="shared" si="12"/>
        <v>0.29003371641953374</v>
      </c>
      <c r="M29" s="127">
        <f t="shared" si="13"/>
        <v>8.3800000000000008</v>
      </c>
      <c r="N29" s="128">
        <f t="shared" si="14"/>
        <v>0</v>
      </c>
      <c r="O29" s="128">
        <f t="shared" si="15"/>
        <v>11.376322497490333</v>
      </c>
      <c r="P29" s="219">
        <f t="shared" si="16"/>
        <v>11</v>
      </c>
      <c r="Q29" s="220">
        <f t="shared" si="17"/>
        <v>0</v>
      </c>
      <c r="R29" s="220">
        <f t="shared" si="18"/>
        <v>91</v>
      </c>
      <c r="T29">
        <v>509</v>
      </c>
      <c r="U29">
        <v>9271</v>
      </c>
      <c r="V29" t="s">
        <v>242</v>
      </c>
      <c r="W29">
        <v>799.90700000000004</v>
      </c>
      <c r="X29">
        <v>310.94200000000001</v>
      </c>
      <c r="Y29">
        <v>2.573</v>
      </c>
      <c r="Z29">
        <v>8.3800000000000008</v>
      </c>
      <c r="AA29">
        <v>61.494971</v>
      </c>
      <c r="AB29">
        <v>2.678588</v>
      </c>
      <c r="AC29">
        <v>23.371919999999999</v>
      </c>
      <c r="AD29" s="1">
        <v>232</v>
      </c>
      <c r="AE29">
        <v>0</v>
      </c>
      <c r="AF29">
        <v>91</v>
      </c>
      <c r="AG29">
        <v>71</v>
      </c>
      <c r="AH29">
        <v>13.007681</v>
      </c>
      <c r="AI29">
        <v>88.1</v>
      </c>
      <c r="AJ29">
        <v>0</v>
      </c>
      <c r="AK29">
        <v>11</v>
      </c>
      <c r="AL29">
        <v>1640</v>
      </c>
      <c r="AM29">
        <v>0.969792426546224</v>
      </c>
      <c r="AN29" t="s">
        <v>66</v>
      </c>
      <c r="AO29">
        <v>599.83600000000001</v>
      </c>
      <c r="AP29" t="s">
        <v>355</v>
      </c>
      <c r="AQ29" t="s">
        <v>118</v>
      </c>
      <c r="AR29" t="s">
        <v>121</v>
      </c>
      <c r="AS29" t="s">
        <v>118</v>
      </c>
      <c r="AT29" t="s">
        <v>121</v>
      </c>
      <c r="AU29" t="s">
        <v>192</v>
      </c>
      <c r="AV29" t="s">
        <v>242</v>
      </c>
      <c r="AW29" t="s">
        <v>66</v>
      </c>
      <c r="AX29">
        <v>9271</v>
      </c>
      <c r="AY29" t="s">
        <v>462</v>
      </c>
      <c r="AZ29">
        <v>2</v>
      </c>
      <c r="BA29" t="s">
        <v>320</v>
      </c>
      <c r="BB29">
        <v>2</v>
      </c>
      <c r="BC29">
        <v>1</v>
      </c>
      <c r="BE29" t="s">
        <v>68</v>
      </c>
      <c r="BF29">
        <v>1</v>
      </c>
      <c r="BG29" s="5" t="s">
        <v>294</v>
      </c>
      <c r="BI29" t="s">
        <v>314</v>
      </c>
      <c r="BJ29" t="s">
        <v>242</v>
      </c>
      <c r="BK29" t="s">
        <v>66</v>
      </c>
      <c r="BL29">
        <v>0.969792426546224</v>
      </c>
      <c r="BM29">
        <v>9271</v>
      </c>
      <c r="BN29" t="s">
        <v>121</v>
      </c>
      <c r="BO29" t="s">
        <v>192</v>
      </c>
      <c r="BP29">
        <v>2</v>
      </c>
      <c r="BQ29">
        <v>799.90700000000004</v>
      </c>
      <c r="BR29">
        <v>4.3557838249895266E-2</v>
      </c>
      <c r="BS29">
        <v>0.38006229810239278</v>
      </c>
      <c r="BT29">
        <v>0.29003371641953374</v>
      </c>
      <c r="BU29">
        <v>8.3800000000000008</v>
      </c>
      <c r="BV29">
        <v>0</v>
      </c>
      <c r="BW29">
        <v>11.376322497490333</v>
      </c>
      <c r="BX29">
        <v>11</v>
      </c>
      <c r="BY29">
        <v>0</v>
      </c>
      <c r="BZ29">
        <v>91</v>
      </c>
    </row>
    <row r="30" spans="1:78" ht="16.5" x14ac:dyDescent="0.25">
      <c r="A30" s="100" t="str">
        <f t="shared" si="1"/>
        <v>은혜교통</v>
      </c>
      <c r="B30" s="101" t="str">
        <f t="shared" si="2"/>
        <v>서동원</v>
      </c>
      <c r="C30" s="102" t="str">
        <f t="shared" si="3"/>
        <v>C</v>
      </c>
      <c r="D30" s="103">
        <f t="shared" si="4"/>
        <v>0.87192307692307691</v>
      </c>
      <c r="E30" s="104">
        <f t="shared" si="5"/>
        <v>2448</v>
      </c>
      <c r="F30" s="105" t="str">
        <f t="shared" si="6"/>
        <v>594</v>
      </c>
      <c r="G30" s="106" t="str">
        <f t="shared" si="7"/>
        <v>71바5361</v>
      </c>
      <c r="H30" s="107">
        <f t="shared" si="8"/>
        <v>1</v>
      </c>
      <c r="I30" s="108">
        <f t="shared" si="9"/>
        <v>5430.366</v>
      </c>
      <c r="J30" s="109">
        <f t="shared" si="10"/>
        <v>2.1539935705821453E-2</v>
      </c>
      <c r="K30" s="109">
        <f t="shared" si="11"/>
        <v>0.45942664502539443</v>
      </c>
      <c r="L30" s="109">
        <f t="shared" si="12"/>
        <v>0.28506365869261852</v>
      </c>
      <c r="M30" s="110">
        <f t="shared" si="13"/>
        <v>11.532999999999999</v>
      </c>
      <c r="N30" s="111">
        <f t="shared" si="14"/>
        <v>0.8470883914638534</v>
      </c>
      <c r="O30" s="111">
        <f t="shared" si="15"/>
        <v>25.081182373342791</v>
      </c>
      <c r="P30" s="221">
        <f t="shared" si="16"/>
        <v>280</v>
      </c>
      <c r="Q30" s="222">
        <f t="shared" si="17"/>
        <v>46</v>
      </c>
      <c r="R30" s="222">
        <f t="shared" si="18"/>
        <v>1362</v>
      </c>
      <c r="T30">
        <v>509</v>
      </c>
      <c r="U30">
        <v>2448</v>
      </c>
      <c r="V30" t="s">
        <v>283</v>
      </c>
      <c r="W30">
        <v>5430.366</v>
      </c>
      <c r="X30">
        <v>2395.6570000000002</v>
      </c>
      <c r="Y30">
        <v>2.2669999999999999</v>
      </c>
      <c r="Z30">
        <v>11.532999999999999</v>
      </c>
      <c r="AA30">
        <v>418.43072899999999</v>
      </c>
      <c r="AB30">
        <v>9.0129710000000003</v>
      </c>
      <c r="AC30">
        <v>192.238226</v>
      </c>
      <c r="AD30" s="1">
        <v>1548</v>
      </c>
      <c r="AE30">
        <v>46</v>
      </c>
      <c r="AF30">
        <v>1362</v>
      </c>
      <c r="AG30">
        <v>92</v>
      </c>
      <c r="AH30">
        <v>12.977933</v>
      </c>
      <c r="AI30">
        <v>2894.6</v>
      </c>
      <c r="AJ30">
        <v>22</v>
      </c>
      <c r="AK30">
        <v>280</v>
      </c>
      <c r="AL30">
        <v>166959</v>
      </c>
      <c r="AM30">
        <v>0.87192307692307691</v>
      </c>
      <c r="AN30" t="s">
        <v>69</v>
      </c>
      <c r="AO30">
        <v>5430.366</v>
      </c>
      <c r="AP30" t="s">
        <v>356</v>
      </c>
      <c r="AQ30" t="s">
        <v>118</v>
      </c>
      <c r="AR30" t="s">
        <v>124</v>
      </c>
      <c r="AS30" t="s">
        <v>118</v>
      </c>
      <c r="AT30" t="s">
        <v>124</v>
      </c>
      <c r="AU30" t="s">
        <v>216</v>
      </c>
      <c r="AV30" t="s">
        <v>283</v>
      </c>
      <c r="AW30" t="s">
        <v>69</v>
      </c>
      <c r="AX30">
        <v>2448</v>
      </c>
      <c r="AY30" t="s">
        <v>434</v>
      </c>
      <c r="AZ30">
        <v>2</v>
      </c>
      <c r="BA30" t="s">
        <v>331</v>
      </c>
      <c r="BB30">
        <v>1</v>
      </c>
      <c r="BC30">
        <v>1</v>
      </c>
      <c r="BE30" t="s">
        <v>67</v>
      </c>
      <c r="BF30">
        <v>1</v>
      </c>
      <c r="BG30" t="s">
        <v>294</v>
      </c>
      <c r="BI30" t="s">
        <v>314</v>
      </c>
      <c r="BJ30" t="s">
        <v>283</v>
      </c>
      <c r="BK30" t="s">
        <v>69</v>
      </c>
      <c r="BL30">
        <v>0.87192307692307691</v>
      </c>
      <c r="BM30">
        <v>2448</v>
      </c>
      <c r="BN30" t="s">
        <v>124</v>
      </c>
      <c r="BO30" t="s">
        <v>216</v>
      </c>
      <c r="BP30">
        <v>1</v>
      </c>
      <c r="BQ30">
        <v>5430.366</v>
      </c>
      <c r="BR30">
        <v>2.1539935705821453E-2</v>
      </c>
      <c r="BS30">
        <v>0.45942664502539443</v>
      </c>
      <c r="BT30">
        <v>0.28506365869261852</v>
      </c>
      <c r="BU30">
        <v>11.532999999999999</v>
      </c>
      <c r="BV30">
        <v>0.8470883914638534</v>
      </c>
      <c r="BW30">
        <v>25.081182373342791</v>
      </c>
      <c r="BX30">
        <v>280</v>
      </c>
      <c r="BY30">
        <v>46</v>
      </c>
      <c r="BZ30">
        <v>1362</v>
      </c>
    </row>
    <row r="31" spans="1:78" ht="16.5" x14ac:dyDescent="0.25">
      <c r="A31" s="117" t="str">
        <f t="shared" si="1"/>
        <v>은혜교통</v>
      </c>
      <c r="B31" s="118" t="str">
        <f t="shared" si="2"/>
        <v>송정헌</v>
      </c>
      <c r="C31" s="119" t="str">
        <f t="shared" si="3"/>
        <v>C</v>
      </c>
      <c r="D31" s="120">
        <f t="shared" si="4"/>
        <v>0.85304347826086957</v>
      </c>
      <c r="E31" s="121">
        <f t="shared" si="5"/>
        <v>9582</v>
      </c>
      <c r="F31" s="122" t="str">
        <f t="shared" si="6"/>
        <v>565</v>
      </c>
      <c r="G31" s="123" t="str">
        <f t="shared" si="7"/>
        <v>71바5802</v>
      </c>
      <c r="H31" s="124">
        <f t="shared" si="8"/>
        <v>1</v>
      </c>
      <c r="I31" s="125">
        <f t="shared" si="9"/>
        <v>1881.299</v>
      </c>
      <c r="J31" s="126">
        <f t="shared" si="10"/>
        <v>1.5839703231083118E-2</v>
      </c>
      <c r="K31" s="126">
        <f t="shared" si="11"/>
        <v>0.33017796153139856</v>
      </c>
      <c r="L31" s="126">
        <f t="shared" si="12"/>
        <v>0.21899761813512897</v>
      </c>
      <c r="M31" s="127">
        <f t="shared" si="13"/>
        <v>4.2510000000000003</v>
      </c>
      <c r="N31" s="128">
        <f t="shared" si="14"/>
        <v>0</v>
      </c>
      <c r="O31" s="128">
        <f t="shared" si="15"/>
        <v>4.039761887929564</v>
      </c>
      <c r="P31" s="219">
        <f t="shared" si="16"/>
        <v>15</v>
      </c>
      <c r="Q31" s="220">
        <f t="shared" si="17"/>
        <v>0</v>
      </c>
      <c r="R31" s="220">
        <f t="shared" si="18"/>
        <v>76</v>
      </c>
      <c r="T31">
        <v>509</v>
      </c>
      <c r="U31">
        <v>9582</v>
      </c>
      <c r="V31" t="s">
        <v>243</v>
      </c>
      <c r="W31">
        <v>1881.299</v>
      </c>
      <c r="X31">
        <v>958.678</v>
      </c>
      <c r="Y31">
        <v>1.962</v>
      </c>
      <c r="Z31">
        <v>4.2510000000000003</v>
      </c>
      <c r="AA31">
        <v>144.62215399999999</v>
      </c>
      <c r="AB31">
        <v>2.290772</v>
      </c>
      <c r="AC31">
        <v>47.751047999999997</v>
      </c>
      <c r="AD31" s="1">
        <v>412</v>
      </c>
      <c r="AE31">
        <v>0</v>
      </c>
      <c r="AF31">
        <v>76</v>
      </c>
      <c r="AG31">
        <v>70</v>
      </c>
      <c r="AH31">
        <v>13.008373000000001</v>
      </c>
      <c r="AI31">
        <v>99.1</v>
      </c>
      <c r="AJ31">
        <v>0</v>
      </c>
      <c r="AK31">
        <v>15</v>
      </c>
      <c r="AL31">
        <v>4639</v>
      </c>
      <c r="AM31">
        <v>0.85304347826086957</v>
      </c>
      <c r="AN31" t="s">
        <v>69</v>
      </c>
      <c r="AO31">
        <v>1881.299</v>
      </c>
      <c r="AP31" t="s">
        <v>357</v>
      </c>
      <c r="AQ31" t="s">
        <v>118</v>
      </c>
      <c r="AR31" t="s">
        <v>120</v>
      </c>
      <c r="AS31" t="s">
        <v>118</v>
      </c>
      <c r="AT31" t="s">
        <v>120</v>
      </c>
      <c r="AU31" t="s">
        <v>187</v>
      </c>
      <c r="AV31" t="s">
        <v>243</v>
      </c>
      <c r="AW31" t="s">
        <v>69</v>
      </c>
      <c r="AX31">
        <v>9582</v>
      </c>
      <c r="AY31" t="s">
        <v>436</v>
      </c>
      <c r="AZ31">
        <v>3</v>
      </c>
      <c r="BA31" t="s">
        <v>319</v>
      </c>
      <c r="BB31">
        <v>1</v>
      </c>
      <c r="BC31">
        <v>1</v>
      </c>
      <c r="BE31" t="s">
        <v>69</v>
      </c>
      <c r="BF31">
        <v>0</v>
      </c>
      <c r="BG31" s="5" t="s">
        <v>296</v>
      </c>
      <c r="BI31" t="s">
        <v>314</v>
      </c>
      <c r="BJ31" t="s">
        <v>243</v>
      </c>
      <c r="BK31" t="s">
        <v>69</v>
      </c>
      <c r="BL31">
        <v>0.85304347826086957</v>
      </c>
      <c r="BM31">
        <v>9582</v>
      </c>
      <c r="BN31" t="s">
        <v>120</v>
      </c>
      <c r="BO31" t="s">
        <v>187</v>
      </c>
      <c r="BP31">
        <v>1</v>
      </c>
      <c r="BQ31">
        <v>1881.299</v>
      </c>
      <c r="BR31">
        <v>1.5839703231083118E-2</v>
      </c>
      <c r="BS31">
        <v>0.33017796153139856</v>
      </c>
      <c r="BT31">
        <v>0.21899761813512897</v>
      </c>
      <c r="BU31">
        <v>4.2510000000000003</v>
      </c>
      <c r="BV31">
        <v>0</v>
      </c>
      <c r="BW31">
        <v>4.039761887929564</v>
      </c>
      <c r="BX31">
        <v>15</v>
      </c>
      <c r="BY31">
        <v>0</v>
      </c>
      <c r="BZ31">
        <v>76</v>
      </c>
    </row>
    <row r="32" spans="1:78" ht="16.5" x14ac:dyDescent="0.25">
      <c r="A32" s="100" t="str">
        <f t="shared" si="1"/>
        <v>은혜교통</v>
      </c>
      <c r="B32" s="101" t="str">
        <f t="shared" si="2"/>
        <v>심명걸</v>
      </c>
      <c r="C32" s="102" t="str">
        <f t="shared" si="3"/>
        <v>D</v>
      </c>
      <c r="D32" s="103">
        <f t="shared" si="4"/>
        <v>0.81030135483110932</v>
      </c>
      <c r="E32" s="104">
        <f t="shared" si="5"/>
        <v>6391</v>
      </c>
      <c r="F32" s="105" t="str">
        <f t="shared" si="6"/>
        <v>예비</v>
      </c>
      <c r="G32" s="106" t="str">
        <f t="shared" si="7"/>
        <v>72바1890</v>
      </c>
      <c r="H32" s="107">
        <f t="shared" si="8"/>
        <v>5</v>
      </c>
      <c r="I32" s="108">
        <f t="shared" si="9"/>
        <v>817.22299999999996</v>
      </c>
      <c r="J32" s="109">
        <f t="shared" si="10"/>
        <v>1.1343209747342837E-2</v>
      </c>
      <c r="K32" s="109">
        <f t="shared" si="11"/>
        <v>0.50956889452699095</v>
      </c>
      <c r="L32" s="109">
        <f t="shared" si="12"/>
        <v>0.19700865002575799</v>
      </c>
      <c r="M32" s="110">
        <f t="shared" si="13"/>
        <v>16.911999999999999</v>
      </c>
      <c r="N32" s="111">
        <f t="shared" si="14"/>
        <v>0.12236562113401116</v>
      </c>
      <c r="O32" s="111">
        <f t="shared" si="15"/>
        <v>40.747751837625721</v>
      </c>
      <c r="P32" s="221">
        <f t="shared" si="16"/>
        <v>37</v>
      </c>
      <c r="Q32" s="222">
        <f t="shared" si="17"/>
        <v>1</v>
      </c>
      <c r="R32" s="222">
        <f t="shared" si="18"/>
        <v>333</v>
      </c>
      <c r="T32">
        <v>509</v>
      </c>
      <c r="U32">
        <v>6391</v>
      </c>
      <c r="V32" t="s">
        <v>284</v>
      </c>
      <c r="W32">
        <v>817.22299999999996</v>
      </c>
      <c r="X32">
        <v>439.411</v>
      </c>
      <c r="Y32">
        <v>1.86</v>
      </c>
      <c r="Z32">
        <v>16.911999999999999</v>
      </c>
      <c r="AA32">
        <v>66.926383000000001</v>
      </c>
      <c r="AB32">
        <v>0.75915999999999995</v>
      </c>
      <c r="AC32">
        <v>34.103603</v>
      </c>
      <c r="AD32" s="1">
        <v>161</v>
      </c>
      <c r="AE32">
        <v>1</v>
      </c>
      <c r="AF32">
        <v>333</v>
      </c>
      <c r="AG32">
        <v>86</v>
      </c>
      <c r="AH32">
        <v>12.210774000000001</v>
      </c>
      <c r="AI32">
        <v>889.7</v>
      </c>
      <c r="AJ32">
        <v>0</v>
      </c>
      <c r="AK32">
        <v>37</v>
      </c>
      <c r="AL32">
        <v>39012</v>
      </c>
      <c r="AM32">
        <v>0.81030135483110932</v>
      </c>
      <c r="AN32" t="s">
        <v>67</v>
      </c>
      <c r="AO32">
        <v>248.839</v>
      </c>
      <c r="AP32" t="s">
        <v>358</v>
      </c>
      <c r="AQ32" t="s">
        <v>118</v>
      </c>
      <c r="AR32" t="s">
        <v>91</v>
      </c>
      <c r="AS32" t="s">
        <v>118</v>
      </c>
      <c r="AT32" t="s">
        <v>91</v>
      </c>
      <c r="AU32" t="s">
        <v>226</v>
      </c>
      <c r="AV32" t="s">
        <v>284</v>
      </c>
      <c r="AW32" t="s">
        <v>67</v>
      </c>
      <c r="AX32">
        <v>6391</v>
      </c>
      <c r="AY32" t="s">
        <v>463</v>
      </c>
      <c r="AZ32">
        <v>5</v>
      </c>
      <c r="BA32" t="s">
        <v>464</v>
      </c>
      <c r="BB32">
        <v>5</v>
      </c>
      <c r="BC32">
        <v>1</v>
      </c>
      <c r="BE32" t="s">
        <v>70</v>
      </c>
      <c r="BF32">
        <v>1</v>
      </c>
      <c r="BG32" t="s">
        <v>294</v>
      </c>
      <c r="BI32" t="s">
        <v>314</v>
      </c>
      <c r="BJ32" t="s">
        <v>284</v>
      </c>
      <c r="BK32" t="s">
        <v>67</v>
      </c>
      <c r="BL32">
        <v>0.81030135483110932</v>
      </c>
      <c r="BM32">
        <v>6391</v>
      </c>
      <c r="BN32" t="s">
        <v>91</v>
      </c>
      <c r="BO32" t="s">
        <v>226</v>
      </c>
      <c r="BP32">
        <v>5</v>
      </c>
      <c r="BQ32">
        <v>817.22299999999996</v>
      </c>
      <c r="BR32">
        <v>1.1343209747342837E-2</v>
      </c>
      <c r="BS32">
        <v>0.50956889452699095</v>
      </c>
      <c r="BT32">
        <v>0.19700865002575799</v>
      </c>
      <c r="BU32">
        <v>16.911999999999999</v>
      </c>
      <c r="BV32">
        <v>0.12236562113401116</v>
      </c>
      <c r="BW32">
        <v>40.747751837625721</v>
      </c>
      <c r="BX32">
        <v>37</v>
      </c>
      <c r="BY32">
        <v>1</v>
      </c>
      <c r="BZ32">
        <v>333</v>
      </c>
    </row>
    <row r="33" spans="1:78" ht="16.5" x14ac:dyDescent="0.25">
      <c r="A33" s="117" t="str">
        <f t="shared" si="1"/>
        <v>은혜교통</v>
      </c>
      <c r="B33" s="118" t="str">
        <f t="shared" si="2"/>
        <v>안성순</v>
      </c>
      <c r="C33" s="119" t="str">
        <f t="shared" si="3"/>
        <v>B</v>
      </c>
      <c r="D33" s="120">
        <f t="shared" si="4"/>
        <v>0.94208333333333338</v>
      </c>
      <c r="E33" s="121">
        <f t="shared" si="5"/>
        <v>1212</v>
      </c>
      <c r="F33" s="122" t="str">
        <f t="shared" si="6"/>
        <v>순환52</v>
      </c>
      <c r="G33" s="123" t="str">
        <f t="shared" si="7"/>
        <v>71바5704</v>
      </c>
      <c r="H33" s="124">
        <f t="shared" si="8"/>
        <v>1</v>
      </c>
      <c r="I33" s="125">
        <f t="shared" si="9"/>
        <v>1796.646</v>
      </c>
      <c r="J33" s="126">
        <f t="shared" si="10"/>
        <v>5.2174326150030585E-2</v>
      </c>
      <c r="K33" s="126">
        <f t="shared" si="11"/>
        <v>0.38565362255449626</v>
      </c>
      <c r="L33" s="126">
        <f t="shared" si="12"/>
        <v>0.27106063186626639</v>
      </c>
      <c r="M33" s="127">
        <f t="shared" si="13"/>
        <v>12.186</v>
      </c>
      <c r="N33" s="128">
        <f t="shared" si="14"/>
        <v>0</v>
      </c>
      <c r="O33" s="128">
        <f t="shared" si="15"/>
        <v>8.1262530292556239</v>
      </c>
      <c r="P33" s="219">
        <f t="shared" si="16"/>
        <v>32</v>
      </c>
      <c r="Q33" s="220">
        <f t="shared" si="17"/>
        <v>0</v>
      </c>
      <c r="R33" s="220">
        <f t="shared" si="18"/>
        <v>146</v>
      </c>
      <c r="T33">
        <v>509</v>
      </c>
      <c r="U33">
        <v>1212</v>
      </c>
      <c r="V33" t="s">
        <v>244</v>
      </c>
      <c r="W33">
        <v>1796.646</v>
      </c>
      <c r="X33">
        <v>794.45299999999997</v>
      </c>
      <c r="Y33">
        <v>2.2610000000000001</v>
      </c>
      <c r="Z33">
        <v>12.186</v>
      </c>
      <c r="AA33">
        <v>128.14885200000001</v>
      </c>
      <c r="AB33">
        <v>6.6860799999999996</v>
      </c>
      <c r="AC33">
        <v>49.421069000000003</v>
      </c>
      <c r="AD33" s="1">
        <v>487</v>
      </c>
      <c r="AE33">
        <v>0</v>
      </c>
      <c r="AF33">
        <v>146</v>
      </c>
      <c r="AG33">
        <v>77</v>
      </c>
      <c r="AH33">
        <v>14.019992</v>
      </c>
      <c r="AI33">
        <v>417.8</v>
      </c>
      <c r="AJ33">
        <v>0</v>
      </c>
      <c r="AK33">
        <v>32</v>
      </c>
      <c r="AL33">
        <v>17047</v>
      </c>
      <c r="AM33">
        <v>0.94208333333333338</v>
      </c>
      <c r="AN33" t="s">
        <v>68</v>
      </c>
      <c r="AO33">
        <v>1796.646</v>
      </c>
      <c r="AP33" t="s">
        <v>359</v>
      </c>
      <c r="AQ33" t="s">
        <v>118</v>
      </c>
      <c r="AR33" t="s">
        <v>125</v>
      </c>
      <c r="AS33" t="s">
        <v>118</v>
      </c>
      <c r="AT33" t="s">
        <v>125</v>
      </c>
      <c r="AU33" t="s">
        <v>222</v>
      </c>
      <c r="AV33" t="s">
        <v>244</v>
      </c>
      <c r="AW33" t="s">
        <v>68</v>
      </c>
      <c r="AX33">
        <v>1212</v>
      </c>
      <c r="AY33" t="s">
        <v>465</v>
      </c>
      <c r="AZ33">
        <v>1</v>
      </c>
      <c r="BA33" t="s">
        <v>279</v>
      </c>
      <c r="BB33">
        <v>1</v>
      </c>
      <c r="BC33">
        <v>1</v>
      </c>
      <c r="BE33" t="s">
        <v>69</v>
      </c>
      <c r="BF33">
        <v>1</v>
      </c>
      <c r="BG33" s="5" t="s">
        <v>294</v>
      </c>
      <c r="BI33" t="s">
        <v>314</v>
      </c>
      <c r="BJ33" t="s">
        <v>244</v>
      </c>
      <c r="BK33" t="s">
        <v>68</v>
      </c>
      <c r="BL33">
        <v>0.94208333333333338</v>
      </c>
      <c r="BM33">
        <v>1212</v>
      </c>
      <c r="BN33" t="s">
        <v>125</v>
      </c>
      <c r="BO33" t="s">
        <v>222</v>
      </c>
      <c r="BP33">
        <v>1</v>
      </c>
      <c r="BQ33">
        <v>1796.646</v>
      </c>
      <c r="BR33">
        <v>5.2174326150030585E-2</v>
      </c>
      <c r="BS33">
        <v>0.38565362255449626</v>
      </c>
      <c r="BT33">
        <v>0.27106063186626639</v>
      </c>
      <c r="BU33">
        <v>12.186</v>
      </c>
      <c r="BV33">
        <v>0</v>
      </c>
      <c r="BW33">
        <v>8.1262530292556239</v>
      </c>
      <c r="BX33">
        <v>32</v>
      </c>
      <c r="BY33">
        <v>0</v>
      </c>
      <c r="BZ33">
        <v>146</v>
      </c>
    </row>
    <row r="34" spans="1:78" ht="16.5" x14ac:dyDescent="0.25">
      <c r="A34" s="100" t="str">
        <f t="shared" si="1"/>
        <v>은혜교통</v>
      </c>
      <c r="B34" s="101" t="str">
        <f t="shared" si="2"/>
        <v>유선민</v>
      </c>
      <c r="C34" s="102" t="str">
        <f t="shared" si="3"/>
        <v>S</v>
      </c>
      <c r="D34" s="103">
        <f t="shared" si="4"/>
        <v>1.0462234046127978</v>
      </c>
      <c r="E34" s="104">
        <f t="shared" si="5"/>
        <v>3992</v>
      </c>
      <c r="F34" s="105" t="str">
        <f t="shared" si="6"/>
        <v>585</v>
      </c>
      <c r="G34" s="106" t="str">
        <f t="shared" si="7"/>
        <v>71바7254</v>
      </c>
      <c r="H34" s="107">
        <f t="shared" si="8"/>
        <v>3</v>
      </c>
      <c r="I34" s="108">
        <f t="shared" si="9"/>
        <v>2203.5419999999999</v>
      </c>
      <c r="J34" s="109">
        <f t="shared" si="10"/>
        <v>1.9236134787164537E-2</v>
      </c>
      <c r="K34" s="109">
        <f t="shared" si="11"/>
        <v>0.30124504397205937</v>
      </c>
      <c r="L34" s="109">
        <f t="shared" si="12"/>
        <v>3.6758999828458004E-2</v>
      </c>
      <c r="M34" s="110">
        <f t="shared" si="13"/>
        <v>4.2530000000000001</v>
      </c>
      <c r="N34" s="111">
        <f t="shared" si="14"/>
        <v>0</v>
      </c>
      <c r="O34" s="111">
        <f t="shared" si="15"/>
        <v>0.81686666285462228</v>
      </c>
      <c r="P34" s="221">
        <f t="shared" si="16"/>
        <v>3</v>
      </c>
      <c r="Q34" s="222">
        <f t="shared" si="17"/>
        <v>0</v>
      </c>
      <c r="R34" s="222">
        <f t="shared" si="18"/>
        <v>18</v>
      </c>
      <c r="T34">
        <v>509</v>
      </c>
      <c r="U34">
        <v>3992</v>
      </c>
      <c r="V34" t="s">
        <v>245</v>
      </c>
      <c r="W34">
        <v>2203.5419999999999</v>
      </c>
      <c r="X34">
        <v>808.83199999999999</v>
      </c>
      <c r="Y34">
        <v>2.7240000000000002</v>
      </c>
      <c r="Z34">
        <v>4.2530000000000001</v>
      </c>
      <c r="AA34">
        <v>161.35325700000001</v>
      </c>
      <c r="AB34">
        <v>3.1038130000000002</v>
      </c>
      <c r="AC34">
        <v>48.606869000000003</v>
      </c>
      <c r="AD34" s="1">
        <v>81</v>
      </c>
      <c r="AE34">
        <v>0</v>
      </c>
      <c r="AF34">
        <v>18</v>
      </c>
      <c r="AG34">
        <v>70</v>
      </c>
      <c r="AH34">
        <v>13.656631000000001</v>
      </c>
      <c r="AI34">
        <v>42.7</v>
      </c>
      <c r="AJ34">
        <v>0</v>
      </c>
      <c r="AK34">
        <v>3</v>
      </c>
      <c r="AL34">
        <v>405</v>
      </c>
      <c r="AM34">
        <v>1.0462234046127978</v>
      </c>
      <c r="AN34" t="s">
        <v>71</v>
      </c>
      <c r="AO34">
        <v>1989.8</v>
      </c>
      <c r="AP34" t="s">
        <v>360</v>
      </c>
      <c r="AQ34" t="s">
        <v>118</v>
      </c>
      <c r="AR34" t="s">
        <v>121</v>
      </c>
      <c r="AS34" t="s">
        <v>118</v>
      </c>
      <c r="AT34" t="s">
        <v>121</v>
      </c>
      <c r="AU34" t="s">
        <v>193</v>
      </c>
      <c r="AV34" t="s">
        <v>245</v>
      </c>
      <c r="AW34" t="s">
        <v>71</v>
      </c>
      <c r="AX34">
        <v>3992</v>
      </c>
      <c r="AY34" t="s">
        <v>461</v>
      </c>
      <c r="AZ34">
        <v>2</v>
      </c>
      <c r="BA34" t="s">
        <v>466</v>
      </c>
      <c r="BB34">
        <v>3</v>
      </c>
      <c r="BC34">
        <v>1</v>
      </c>
      <c r="BE34" t="s">
        <v>71</v>
      </c>
      <c r="BF34">
        <v>0</v>
      </c>
      <c r="BG34" s="5" t="s">
        <v>296</v>
      </c>
      <c r="BI34" t="s">
        <v>314</v>
      </c>
      <c r="BJ34" t="s">
        <v>245</v>
      </c>
      <c r="BK34" t="s">
        <v>71</v>
      </c>
      <c r="BL34">
        <v>1.0462234046127978</v>
      </c>
      <c r="BM34">
        <v>3992</v>
      </c>
      <c r="BN34" t="s">
        <v>121</v>
      </c>
      <c r="BO34" t="s">
        <v>193</v>
      </c>
      <c r="BP34">
        <v>3</v>
      </c>
      <c r="BQ34">
        <v>2203.5419999999999</v>
      </c>
      <c r="BR34">
        <v>1.9236134787164537E-2</v>
      </c>
      <c r="BS34">
        <v>0.30124504397205937</v>
      </c>
      <c r="BT34">
        <v>3.6758999828458004E-2</v>
      </c>
      <c r="BU34">
        <v>4.2530000000000001</v>
      </c>
      <c r="BV34">
        <v>0</v>
      </c>
      <c r="BW34">
        <v>0.81686666285462228</v>
      </c>
      <c r="BX34">
        <v>3</v>
      </c>
      <c r="BY34">
        <v>0</v>
      </c>
      <c r="BZ34">
        <v>18</v>
      </c>
    </row>
    <row r="35" spans="1:78" ht="16.5" x14ac:dyDescent="0.25">
      <c r="A35" s="117" t="str">
        <f t="shared" si="1"/>
        <v>은혜교통</v>
      </c>
      <c r="B35" s="118" t="str">
        <f t="shared" si="2"/>
        <v>유정규</v>
      </c>
      <c r="C35" s="119" t="str">
        <f t="shared" si="3"/>
        <v>C</v>
      </c>
      <c r="D35" s="120">
        <f t="shared" si="4"/>
        <v>0.85741572039806158</v>
      </c>
      <c r="E35" s="121">
        <f t="shared" si="5"/>
        <v>4949</v>
      </c>
      <c r="F35" s="122" t="str">
        <f t="shared" si="6"/>
        <v>585</v>
      </c>
      <c r="G35" s="123" t="str">
        <f t="shared" si="7"/>
        <v>71바7257</v>
      </c>
      <c r="H35" s="124">
        <f t="shared" si="8"/>
        <v>2</v>
      </c>
      <c r="I35" s="125">
        <f t="shared" si="9"/>
        <v>2037.49</v>
      </c>
      <c r="J35" s="126">
        <f t="shared" si="10"/>
        <v>8.0408892871286358E-2</v>
      </c>
      <c r="K35" s="126">
        <f t="shared" si="11"/>
        <v>0.36292201252810979</v>
      </c>
      <c r="L35" s="126">
        <f t="shared" si="12"/>
        <v>0.11779198916313699</v>
      </c>
      <c r="M35" s="127">
        <f t="shared" si="13"/>
        <v>12.336</v>
      </c>
      <c r="N35" s="128">
        <f t="shared" si="14"/>
        <v>0</v>
      </c>
      <c r="O35" s="128">
        <f t="shared" si="15"/>
        <v>21.006238067426096</v>
      </c>
      <c r="P35" s="219">
        <f t="shared" si="16"/>
        <v>44</v>
      </c>
      <c r="Q35" s="220">
        <f t="shared" si="17"/>
        <v>0</v>
      </c>
      <c r="R35" s="220">
        <f t="shared" si="18"/>
        <v>428</v>
      </c>
      <c r="T35">
        <v>509</v>
      </c>
      <c r="U35">
        <v>4949</v>
      </c>
      <c r="V35" t="s">
        <v>278</v>
      </c>
      <c r="W35">
        <v>2037.49</v>
      </c>
      <c r="X35">
        <v>919.61599999999999</v>
      </c>
      <c r="Y35">
        <v>2.2160000000000002</v>
      </c>
      <c r="Z35">
        <v>12.336</v>
      </c>
      <c r="AA35">
        <v>163.72493800000001</v>
      </c>
      <c r="AB35">
        <v>13.164941000000001</v>
      </c>
      <c r="AC35">
        <v>59.419384000000001</v>
      </c>
      <c r="AD35" s="1">
        <v>240</v>
      </c>
      <c r="AE35">
        <v>0</v>
      </c>
      <c r="AF35">
        <v>428</v>
      </c>
      <c r="AG35">
        <v>81</v>
      </c>
      <c r="AH35">
        <v>12.444591000000001</v>
      </c>
      <c r="AI35">
        <v>392.7</v>
      </c>
      <c r="AJ35">
        <v>0</v>
      </c>
      <c r="AK35">
        <v>44</v>
      </c>
      <c r="AL35">
        <v>10831</v>
      </c>
      <c r="AM35">
        <v>0.85741572039806158</v>
      </c>
      <c r="AN35" t="s">
        <v>69</v>
      </c>
      <c r="AO35">
        <v>1945.8720000000001</v>
      </c>
      <c r="AP35" t="s">
        <v>361</v>
      </c>
      <c r="AQ35" t="s">
        <v>118</v>
      </c>
      <c r="AR35" t="s">
        <v>121</v>
      </c>
      <c r="AS35" t="s">
        <v>118</v>
      </c>
      <c r="AT35" t="s">
        <v>121</v>
      </c>
      <c r="AU35" t="s">
        <v>195</v>
      </c>
      <c r="AV35" t="s">
        <v>278</v>
      </c>
      <c r="AW35" t="s">
        <v>69</v>
      </c>
      <c r="AX35">
        <v>4949</v>
      </c>
      <c r="AY35" t="s">
        <v>467</v>
      </c>
      <c r="AZ35">
        <v>2</v>
      </c>
      <c r="BA35" t="s">
        <v>321</v>
      </c>
      <c r="BB35">
        <v>2</v>
      </c>
      <c r="BC35">
        <v>1</v>
      </c>
      <c r="BE35" t="s">
        <v>67</v>
      </c>
      <c r="BF35">
        <v>1</v>
      </c>
      <c r="BG35" t="s">
        <v>294</v>
      </c>
      <c r="BI35" t="s">
        <v>314</v>
      </c>
      <c r="BJ35" t="s">
        <v>278</v>
      </c>
      <c r="BK35" t="s">
        <v>69</v>
      </c>
      <c r="BL35">
        <v>0.85741572039806158</v>
      </c>
      <c r="BM35">
        <v>4949</v>
      </c>
      <c r="BN35" t="s">
        <v>121</v>
      </c>
      <c r="BO35" t="s">
        <v>195</v>
      </c>
      <c r="BP35">
        <v>2</v>
      </c>
      <c r="BQ35">
        <v>2037.49</v>
      </c>
      <c r="BR35">
        <v>8.0408892871286358E-2</v>
      </c>
      <c r="BS35">
        <v>0.36292201252810979</v>
      </c>
      <c r="BT35">
        <v>0.11779198916313699</v>
      </c>
      <c r="BU35">
        <v>12.336</v>
      </c>
      <c r="BV35">
        <v>0</v>
      </c>
      <c r="BW35">
        <v>21.006238067426096</v>
      </c>
      <c r="BX35">
        <v>44</v>
      </c>
      <c r="BY35">
        <v>0</v>
      </c>
      <c r="BZ35">
        <v>428</v>
      </c>
    </row>
    <row r="36" spans="1:78" ht="16.5" x14ac:dyDescent="0.25">
      <c r="A36" s="100" t="str">
        <f t="shared" si="1"/>
        <v>은혜교통</v>
      </c>
      <c r="B36" s="101" t="str">
        <f t="shared" si="2"/>
        <v>이기재</v>
      </c>
      <c r="C36" s="102" t="str">
        <f t="shared" si="3"/>
        <v>B</v>
      </c>
      <c r="D36" s="103">
        <f t="shared" si="4"/>
        <v>0.90338122047729275</v>
      </c>
      <c r="E36" s="104">
        <f t="shared" si="5"/>
        <v>1208</v>
      </c>
      <c r="F36" s="105" t="str">
        <f t="shared" si="6"/>
        <v>585</v>
      </c>
      <c r="G36" s="106" t="str">
        <f t="shared" si="7"/>
        <v>71바7252</v>
      </c>
      <c r="H36" s="107">
        <f t="shared" si="8"/>
        <v>7</v>
      </c>
      <c r="I36" s="108">
        <f t="shared" si="9"/>
        <v>1857.9010000000001</v>
      </c>
      <c r="J36" s="109">
        <f t="shared" si="10"/>
        <v>2.2528212473535703E-2</v>
      </c>
      <c r="K36" s="109">
        <f t="shared" si="11"/>
        <v>0.39044522263427345</v>
      </c>
      <c r="L36" s="109">
        <f t="shared" si="12"/>
        <v>0.26050903681089571</v>
      </c>
      <c r="M36" s="110">
        <f t="shared" si="13"/>
        <v>10.112</v>
      </c>
      <c r="N36" s="111">
        <f t="shared" si="14"/>
        <v>0</v>
      </c>
      <c r="O36" s="111">
        <f t="shared" si="15"/>
        <v>3.3370992318751105</v>
      </c>
      <c r="P36" s="221">
        <f t="shared" si="16"/>
        <v>5</v>
      </c>
      <c r="Q36" s="222">
        <f t="shared" si="17"/>
        <v>0</v>
      </c>
      <c r="R36" s="222">
        <f t="shared" si="18"/>
        <v>62</v>
      </c>
      <c r="T36">
        <v>509</v>
      </c>
      <c r="U36">
        <v>1208</v>
      </c>
      <c r="V36" t="s">
        <v>246</v>
      </c>
      <c r="W36">
        <v>1857.9010000000001</v>
      </c>
      <c r="X36">
        <v>789.14099999999996</v>
      </c>
      <c r="Y36">
        <v>2.3540000000000001</v>
      </c>
      <c r="Z36">
        <v>10.112</v>
      </c>
      <c r="AA36">
        <v>141.573283</v>
      </c>
      <c r="AB36">
        <v>3.1893929999999999</v>
      </c>
      <c r="AC36">
        <v>55.276612</v>
      </c>
      <c r="AD36" s="1">
        <v>484</v>
      </c>
      <c r="AE36">
        <v>0</v>
      </c>
      <c r="AF36">
        <v>62</v>
      </c>
      <c r="AG36">
        <v>74</v>
      </c>
      <c r="AH36">
        <v>13.123245000000001</v>
      </c>
      <c r="AI36">
        <v>100.3</v>
      </c>
      <c r="AJ36">
        <v>0</v>
      </c>
      <c r="AK36">
        <v>5</v>
      </c>
      <c r="AL36">
        <v>915</v>
      </c>
      <c r="AM36">
        <v>0.90338122047729275</v>
      </c>
      <c r="AN36" t="s">
        <v>68</v>
      </c>
      <c r="AO36">
        <v>339.09899999999999</v>
      </c>
      <c r="AP36" t="s">
        <v>362</v>
      </c>
      <c r="AQ36" t="s">
        <v>118</v>
      </c>
      <c r="AR36" t="s">
        <v>121</v>
      </c>
      <c r="AS36" t="s">
        <v>118</v>
      </c>
      <c r="AT36" t="s">
        <v>121</v>
      </c>
      <c r="AU36" t="s">
        <v>192</v>
      </c>
      <c r="AV36" t="s">
        <v>246</v>
      </c>
      <c r="AW36" t="s">
        <v>68</v>
      </c>
      <c r="AX36">
        <v>1208</v>
      </c>
      <c r="AY36" t="s">
        <v>442</v>
      </c>
      <c r="AZ36">
        <v>7</v>
      </c>
      <c r="BA36" t="s">
        <v>468</v>
      </c>
      <c r="BB36">
        <v>7</v>
      </c>
      <c r="BC36">
        <v>1</v>
      </c>
      <c r="BE36" t="s">
        <v>69</v>
      </c>
      <c r="BF36">
        <v>1</v>
      </c>
      <c r="BG36" s="5" t="s">
        <v>294</v>
      </c>
      <c r="BI36" t="s">
        <v>314</v>
      </c>
      <c r="BJ36" t="s">
        <v>246</v>
      </c>
      <c r="BK36" t="s">
        <v>68</v>
      </c>
      <c r="BL36">
        <v>0.90338122047729275</v>
      </c>
      <c r="BM36">
        <v>1208</v>
      </c>
      <c r="BN36" t="s">
        <v>121</v>
      </c>
      <c r="BO36" t="s">
        <v>192</v>
      </c>
      <c r="BP36">
        <v>7</v>
      </c>
      <c r="BQ36">
        <v>1857.9010000000001</v>
      </c>
      <c r="BR36">
        <v>2.2528212473535703E-2</v>
      </c>
      <c r="BS36">
        <v>0.39044522263427345</v>
      </c>
      <c r="BT36">
        <v>0.26050903681089571</v>
      </c>
      <c r="BU36">
        <v>10.112</v>
      </c>
      <c r="BV36">
        <v>0</v>
      </c>
      <c r="BW36">
        <v>3.3370992318751105</v>
      </c>
      <c r="BX36">
        <v>5</v>
      </c>
      <c r="BY36">
        <v>0</v>
      </c>
      <c r="BZ36">
        <v>62</v>
      </c>
    </row>
    <row r="37" spans="1:78" ht="16.5" x14ac:dyDescent="0.25">
      <c r="A37" s="117" t="str">
        <f t="shared" si="1"/>
        <v>은혜교통</v>
      </c>
      <c r="B37" s="118" t="str">
        <f t="shared" si="2"/>
        <v>이말규</v>
      </c>
      <c r="C37" s="119" t="str">
        <f t="shared" si="3"/>
        <v>D</v>
      </c>
      <c r="D37" s="120">
        <f t="shared" si="4"/>
        <v>0.84362375787613031</v>
      </c>
      <c r="E37" s="121">
        <f t="shared" si="5"/>
        <v>6033</v>
      </c>
      <c r="F37" s="122" t="str">
        <f t="shared" si="6"/>
        <v>565</v>
      </c>
      <c r="G37" s="123" t="str">
        <f t="shared" si="7"/>
        <v>71바5804</v>
      </c>
      <c r="H37" s="124">
        <f t="shared" si="8"/>
        <v>2</v>
      </c>
      <c r="I37" s="125">
        <f t="shared" si="9"/>
        <v>544.11099999999999</v>
      </c>
      <c r="J37" s="126">
        <f t="shared" si="10"/>
        <v>1.8205930267710189E-2</v>
      </c>
      <c r="K37" s="126">
        <f t="shared" si="11"/>
        <v>0.45960179369184778</v>
      </c>
      <c r="L37" s="126">
        <f t="shared" si="12"/>
        <v>0.22421895532345423</v>
      </c>
      <c r="M37" s="127">
        <f t="shared" si="13"/>
        <v>6.5019999999999998</v>
      </c>
      <c r="N37" s="128">
        <f t="shared" si="14"/>
        <v>0</v>
      </c>
      <c r="O37" s="128">
        <f t="shared" si="15"/>
        <v>13.600166142570174</v>
      </c>
      <c r="P37" s="219">
        <f t="shared" si="16"/>
        <v>30</v>
      </c>
      <c r="Q37" s="220">
        <f t="shared" si="17"/>
        <v>0</v>
      </c>
      <c r="R37" s="220">
        <f t="shared" si="18"/>
        <v>74</v>
      </c>
      <c r="T37">
        <v>509</v>
      </c>
      <c r="U37">
        <v>6033</v>
      </c>
      <c r="V37" t="s">
        <v>271</v>
      </c>
      <c r="W37">
        <v>544.11099999999999</v>
      </c>
      <c r="X37">
        <v>281.03899999999999</v>
      </c>
      <c r="Y37">
        <v>1.9359999999999999</v>
      </c>
      <c r="Z37">
        <v>6.5019999999999998</v>
      </c>
      <c r="AA37">
        <v>47.633600000000001</v>
      </c>
      <c r="AB37">
        <v>0.86721400000000004</v>
      </c>
      <c r="AC37">
        <v>21.892488</v>
      </c>
      <c r="AD37" s="1">
        <v>122</v>
      </c>
      <c r="AE37">
        <v>0</v>
      </c>
      <c r="AF37">
        <v>74</v>
      </c>
      <c r="AG37">
        <v>76</v>
      </c>
      <c r="AH37">
        <v>11.422840000000001</v>
      </c>
      <c r="AI37">
        <v>94.5</v>
      </c>
      <c r="AJ37">
        <v>0</v>
      </c>
      <c r="AK37">
        <v>30</v>
      </c>
      <c r="AL37">
        <v>15353</v>
      </c>
      <c r="AM37">
        <v>0.84362375787613031</v>
      </c>
      <c r="AN37" t="s">
        <v>67</v>
      </c>
      <c r="AO37">
        <v>321.03899999999999</v>
      </c>
      <c r="AP37" t="s">
        <v>363</v>
      </c>
      <c r="AQ37" t="s">
        <v>118</v>
      </c>
      <c r="AR37" t="s">
        <v>120</v>
      </c>
      <c r="AS37" t="s">
        <v>118</v>
      </c>
      <c r="AT37" t="s">
        <v>120</v>
      </c>
      <c r="AU37" t="s">
        <v>188</v>
      </c>
      <c r="AV37" t="s">
        <v>271</v>
      </c>
      <c r="AW37" t="s">
        <v>67</v>
      </c>
      <c r="AX37">
        <v>6033</v>
      </c>
      <c r="AY37" t="s">
        <v>469</v>
      </c>
      <c r="AZ37">
        <v>1</v>
      </c>
      <c r="BA37" t="s">
        <v>470</v>
      </c>
      <c r="BB37">
        <v>2</v>
      </c>
      <c r="BC37">
        <v>1</v>
      </c>
      <c r="BE37" t="s">
        <v>68</v>
      </c>
      <c r="BF37">
        <v>-2</v>
      </c>
      <c r="BG37" t="s">
        <v>318</v>
      </c>
      <c r="BI37" t="s">
        <v>314</v>
      </c>
      <c r="BJ37" t="s">
        <v>271</v>
      </c>
      <c r="BK37" t="s">
        <v>67</v>
      </c>
      <c r="BL37">
        <v>0.84362375787613031</v>
      </c>
      <c r="BM37">
        <v>6033</v>
      </c>
      <c r="BN37" t="s">
        <v>120</v>
      </c>
      <c r="BO37" t="s">
        <v>188</v>
      </c>
      <c r="BP37">
        <v>2</v>
      </c>
      <c r="BQ37">
        <v>544.11099999999999</v>
      </c>
      <c r="BR37">
        <v>1.8205930267710189E-2</v>
      </c>
      <c r="BS37">
        <v>0.45960179369184778</v>
      </c>
      <c r="BT37">
        <v>0.22421895532345423</v>
      </c>
      <c r="BU37">
        <v>6.5019999999999998</v>
      </c>
      <c r="BV37">
        <v>0</v>
      </c>
      <c r="BW37">
        <v>13.600166142570174</v>
      </c>
      <c r="BX37">
        <v>30</v>
      </c>
      <c r="BY37">
        <v>0</v>
      </c>
      <c r="BZ37">
        <v>74</v>
      </c>
    </row>
    <row r="38" spans="1:78" ht="16.5" x14ac:dyDescent="0.25">
      <c r="A38" s="100" t="str">
        <f t="shared" si="1"/>
        <v>은혜교통</v>
      </c>
      <c r="B38" s="101" t="str">
        <f t="shared" si="2"/>
        <v>이상범</v>
      </c>
      <c r="C38" s="102" t="str">
        <f t="shared" si="3"/>
        <v>C</v>
      </c>
      <c r="D38" s="103">
        <f t="shared" si="4"/>
        <v>0.85142857142857142</v>
      </c>
      <c r="E38" s="104">
        <f t="shared" si="5"/>
        <v>7056</v>
      </c>
      <c r="F38" s="105" t="str">
        <f t="shared" si="6"/>
        <v>592</v>
      </c>
      <c r="G38" s="106" t="str">
        <f t="shared" si="7"/>
        <v>71바5352</v>
      </c>
      <c r="H38" s="107">
        <f t="shared" si="8"/>
        <v>1</v>
      </c>
      <c r="I38" s="108">
        <f t="shared" si="9"/>
        <v>2690.6149999999998</v>
      </c>
      <c r="J38" s="109">
        <f t="shared" si="10"/>
        <v>2.0261144620576928E-2</v>
      </c>
      <c r="K38" s="109">
        <f t="shared" si="11"/>
        <v>0.4747193552553694</v>
      </c>
      <c r="L38" s="109">
        <f t="shared" si="12"/>
        <v>0.27986166731397843</v>
      </c>
      <c r="M38" s="110">
        <f t="shared" si="13"/>
        <v>14.175000000000001</v>
      </c>
      <c r="N38" s="111">
        <f t="shared" si="14"/>
        <v>2.8246330299950015</v>
      </c>
      <c r="O38" s="111">
        <f t="shared" si="15"/>
        <v>36.757395614013902</v>
      </c>
      <c r="P38" s="221">
        <f t="shared" si="16"/>
        <v>161</v>
      </c>
      <c r="Q38" s="222">
        <f t="shared" si="17"/>
        <v>76</v>
      </c>
      <c r="R38" s="222">
        <f t="shared" si="18"/>
        <v>989</v>
      </c>
      <c r="T38">
        <v>509</v>
      </c>
      <c r="U38">
        <v>7056</v>
      </c>
      <c r="V38" t="s">
        <v>364</v>
      </c>
      <c r="W38">
        <v>2690.6149999999998</v>
      </c>
      <c r="X38">
        <v>1128.453</v>
      </c>
      <c r="Y38">
        <v>2.3839999999999999</v>
      </c>
      <c r="Z38">
        <v>14.175000000000001</v>
      </c>
      <c r="AA38">
        <v>215.2294</v>
      </c>
      <c r="AB38">
        <v>4.3607940000000003</v>
      </c>
      <c r="AC38">
        <v>102.173562</v>
      </c>
      <c r="AD38" s="1">
        <v>753</v>
      </c>
      <c r="AE38">
        <v>76</v>
      </c>
      <c r="AF38">
        <v>989</v>
      </c>
      <c r="AG38">
        <v>78</v>
      </c>
      <c r="AH38">
        <v>12.501149</v>
      </c>
      <c r="AI38">
        <v>796.7</v>
      </c>
      <c r="AJ38">
        <v>0</v>
      </c>
      <c r="AK38">
        <v>161</v>
      </c>
      <c r="AL38">
        <v>76589</v>
      </c>
      <c r="AM38">
        <v>0.85142857142857142</v>
      </c>
      <c r="AN38" t="s">
        <v>69</v>
      </c>
      <c r="AO38">
        <v>2690.6149999999998</v>
      </c>
      <c r="AP38" t="s">
        <v>365</v>
      </c>
      <c r="AQ38" t="s">
        <v>118</v>
      </c>
      <c r="AR38" t="s">
        <v>123</v>
      </c>
      <c r="AS38" t="s">
        <v>118</v>
      </c>
      <c r="AT38" t="s">
        <v>123</v>
      </c>
      <c r="AU38" t="s">
        <v>208</v>
      </c>
      <c r="AV38" t="s">
        <v>364</v>
      </c>
      <c r="AW38" t="s">
        <v>69</v>
      </c>
      <c r="AX38">
        <v>7056</v>
      </c>
      <c r="AY38" t="s">
        <v>457</v>
      </c>
      <c r="AZ38">
        <v>2</v>
      </c>
      <c r="BA38" t="s">
        <v>471</v>
      </c>
      <c r="BB38">
        <v>1</v>
      </c>
      <c r="BC38">
        <v>1</v>
      </c>
      <c r="BE38" t="s">
        <v>280</v>
      </c>
      <c r="BF38" t="s">
        <v>281</v>
      </c>
      <c r="BG38" s="5" t="s">
        <v>280</v>
      </c>
      <c r="BI38" t="s">
        <v>314</v>
      </c>
      <c r="BJ38" t="s">
        <v>364</v>
      </c>
      <c r="BK38" t="s">
        <v>69</v>
      </c>
      <c r="BL38">
        <v>0.85142857142857142</v>
      </c>
      <c r="BM38">
        <v>7056</v>
      </c>
      <c r="BN38" t="s">
        <v>123</v>
      </c>
      <c r="BO38" t="s">
        <v>208</v>
      </c>
      <c r="BP38">
        <v>1</v>
      </c>
      <c r="BQ38">
        <v>2690.6149999999998</v>
      </c>
      <c r="BR38">
        <v>2.0261144620576928E-2</v>
      </c>
      <c r="BS38">
        <v>0.4747193552553694</v>
      </c>
      <c r="BT38">
        <v>0.27986166731397843</v>
      </c>
      <c r="BU38">
        <v>14.175000000000001</v>
      </c>
      <c r="BV38">
        <v>2.8246330299950015</v>
      </c>
      <c r="BW38">
        <v>36.757395614013902</v>
      </c>
      <c r="BX38">
        <v>161</v>
      </c>
      <c r="BY38">
        <v>76</v>
      </c>
      <c r="BZ38">
        <v>989</v>
      </c>
    </row>
    <row r="39" spans="1:78" ht="16.5" x14ac:dyDescent="0.25">
      <c r="A39" s="117" t="str">
        <f t="shared" si="1"/>
        <v>은혜교통</v>
      </c>
      <c r="B39" s="118" t="str">
        <f t="shared" si="2"/>
        <v>이승현</v>
      </c>
      <c r="C39" s="119" t="str">
        <f t="shared" si="3"/>
        <v>A</v>
      </c>
      <c r="D39" s="120">
        <f t="shared" si="4"/>
        <v>0.99118559420705932</v>
      </c>
      <c r="E39" s="121">
        <f t="shared" si="5"/>
        <v>8217</v>
      </c>
      <c r="F39" s="122" t="str">
        <f t="shared" si="6"/>
        <v>522</v>
      </c>
      <c r="G39" s="123" t="str">
        <f t="shared" si="7"/>
        <v>71바5713</v>
      </c>
      <c r="H39" s="124">
        <f t="shared" si="8"/>
        <v>3</v>
      </c>
      <c r="I39" s="125">
        <f t="shared" si="9"/>
        <v>585.07000000000005</v>
      </c>
      <c r="J39" s="126">
        <f t="shared" si="10"/>
        <v>4.0037795325704083E-2</v>
      </c>
      <c r="K39" s="126">
        <f t="shared" si="11"/>
        <v>0.35661882229819836</v>
      </c>
      <c r="L39" s="126">
        <f t="shared" si="12"/>
        <v>0.11964380330558735</v>
      </c>
      <c r="M39" s="127">
        <f t="shared" si="13"/>
        <v>11.535</v>
      </c>
      <c r="N39" s="128">
        <f t="shared" si="14"/>
        <v>0.17091971900798195</v>
      </c>
      <c r="O39" s="128">
        <f t="shared" si="15"/>
        <v>32.303826892508589</v>
      </c>
      <c r="P39" s="219">
        <f t="shared" si="16"/>
        <v>2</v>
      </c>
      <c r="Q39" s="220">
        <f t="shared" si="17"/>
        <v>1</v>
      </c>
      <c r="R39" s="220">
        <f t="shared" si="18"/>
        <v>189</v>
      </c>
      <c r="T39">
        <v>509</v>
      </c>
      <c r="U39">
        <v>8217</v>
      </c>
      <c r="V39" t="s">
        <v>308</v>
      </c>
      <c r="W39">
        <v>585.07000000000005</v>
      </c>
      <c r="X39">
        <v>246.887</v>
      </c>
      <c r="Y39">
        <v>2.37</v>
      </c>
      <c r="Z39">
        <v>11.535</v>
      </c>
      <c r="AA39">
        <v>39.469431</v>
      </c>
      <c r="AB39">
        <v>1.5802689999999999</v>
      </c>
      <c r="AC39">
        <v>14.075542</v>
      </c>
      <c r="AD39" s="1">
        <v>70</v>
      </c>
      <c r="AE39">
        <v>1</v>
      </c>
      <c r="AF39">
        <v>189</v>
      </c>
      <c r="AG39">
        <v>94</v>
      </c>
      <c r="AH39">
        <v>14.823370000000001</v>
      </c>
      <c r="AI39">
        <v>517.29999999999995</v>
      </c>
      <c r="AJ39">
        <v>4</v>
      </c>
      <c r="AK39">
        <v>2</v>
      </c>
      <c r="AL39">
        <v>1797</v>
      </c>
      <c r="AM39">
        <v>0.99118559420705932</v>
      </c>
      <c r="AN39" t="s">
        <v>66</v>
      </c>
      <c r="AO39">
        <v>278.34300000000002</v>
      </c>
      <c r="AP39" t="s">
        <v>366</v>
      </c>
      <c r="AQ39" t="s">
        <v>118</v>
      </c>
      <c r="AR39" t="s">
        <v>119</v>
      </c>
      <c r="AS39" t="s">
        <v>118</v>
      </c>
      <c r="AT39" t="s">
        <v>119</v>
      </c>
      <c r="AU39" t="s">
        <v>182</v>
      </c>
      <c r="AV39" t="s">
        <v>308</v>
      </c>
      <c r="AW39" t="s">
        <v>66</v>
      </c>
      <c r="AX39">
        <v>8217</v>
      </c>
      <c r="AY39" t="s">
        <v>472</v>
      </c>
      <c r="AZ39">
        <v>1</v>
      </c>
      <c r="BA39" t="s">
        <v>473</v>
      </c>
      <c r="BB39">
        <v>3</v>
      </c>
      <c r="BC39">
        <v>1</v>
      </c>
      <c r="BE39" t="s">
        <v>67</v>
      </c>
      <c r="BF39">
        <v>3</v>
      </c>
      <c r="BG39" t="s">
        <v>294</v>
      </c>
      <c r="BI39" t="s">
        <v>314</v>
      </c>
      <c r="BJ39" t="s">
        <v>308</v>
      </c>
      <c r="BK39" t="s">
        <v>66</v>
      </c>
      <c r="BL39">
        <v>0.99118559420705932</v>
      </c>
      <c r="BM39">
        <v>8217</v>
      </c>
      <c r="BN39" t="s">
        <v>119</v>
      </c>
      <c r="BO39" t="s">
        <v>182</v>
      </c>
      <c r="BP39">
        <v>3</v>
      </c>
      <c r="BQ39">
        <v>585.07000000000005</v>
      </c>
      <c r="BR39">
        <v>4.0037795325704083E-2</v>
      </c>
      <c r="BS39">
        <v>0.35661882229819836</v>
      </c>
      <c r="BT39">
        <v>0.11964380330558735</v>
      </c>
      <c r="BU39">
        <v>11.535</v>
      </c>
      <c r="BV39">
        <v>0.17091971900798195</v>
      </c>
      <c r="BW39">
        <v>32.303826892508589</v>
      </c>
      <c r="BX39">
        <v>2</v>
      </c>
      <c r="BY39">
        <v>1</v>
      </c>
      <c r="BZ39">
        <v>189</v>
      </c>
    </row>
    <row r="40" spans="1:78" ht="16.5" x14ac:dyDescent="0.25">
      <c r="A40" s="100" t="str">
        <f t="shared" si="1"/>
        <v>은혜교통</v>
      </c>
      <c r="B40" s="101" t="str">
        <f t="shared" si="2"/>
        <v>이신원</v>
      </c>
      <c r="C40" s="102" t="str">
        <f t="shared" si="3"/>
        <v>A</v>
      </c>
      <c r="D40" s="103">
        <f t="shared" si="4"/>
        <v>0.95468294317959834</v>
      </c>
      <c r="E40" s="104">
        <f t="shared" si="5"/>
        <v>1061</v>
      </c>
      <c r="F40" s="105" t="str">
        <f t="shared" si="6"/>
        <v>591</v>
      </c>
      <c r="G40" s="106" t="str">
        <f t="shared" si="7"/>
        <v>71바7256</v>
      </c>
      <c r="H40" s="107">
        <f t="shared" si="8"/>
        <v>2</v>
      </c>
      <c r="I40" s="108">
        <f t="shared" si="9"/>
        <v>1607.4889999999998</v>
      </c>
      <c r="J40" s="109">
        <f t="shared" si="10"/>
        <v>7.0729359628686293E-3</v>
      </c>
      <c r="K40" s="109">
        <f t="shared" si="11"/>
        <v>0.39659729195313587</v>
      </c>
      <c r="L40" s="109">
        <f t="shared" si="12"/>
        <v>0.20528911861916321</v>
      </c>
      <c r="M40" s="110">
        <f t="shared" si="13"/>
        <v>10.779</v>
      </c>
      <c r="N40" s="111">
        <f t="shared" si="14"/>
        <v>0</v>
      </c>
      <c r="O40" s="111">
        <f t="shared" si="15"/>
        <v>25.567826591659419</v>
      </c>
      <c r="P40" s="221">
        <f t="shared" si="16"/>
        <v>29</v>
      </c>
      <c r="Q40" s="222">
        <f t="shared" si="17"/>
        <v>0</v>
      </c>
      <c r="R40" s="222">
        <f t="shared" si="18"/>
        <v>411</v>
      </c>
      <c r="T40">
        <v>509</v>
      </c>
      <c r="U40">
        <v>1061</v>
      </c>
      <c r="V40" t="s">
        <v>247</v>
      </c>
      <c r="W40">
        <v>1607.489</v>
      </c>
      <c r="X40">
        <v>654.86599999999999</v>
      </c>
      <c r="Y40">
        <v>2.4550000000000001</v>
      </c>
      <c r="Z40">
        <v>10.779</v>
      </c>
      <c r="AA40">
        <v>107.762463</v>
      </c>
      <c r="AB40">
        <v>0.76219700000000001</v>
      </c>
      <c r="AC40">
        <v>42.738301</v>
      </c>
      <c r="AD40" s="1">
        <v>330</v>
      </c>
      <c r="AE40">
        <v>0</v>
      </c>
      <c r="AF40">
        <v>411</v>
      </c>
      <c r="AG40">
        <v>94</v>
      </c>
      <c r="AH40">
        <v>14.916966</v>
      </c>
      <c r="AI40">
        <v>1350</v>
      </c>
      <c r="AJ40">
        <v>1.3</v>
      </c>
      <c r="AK40">
        <v>29</v>
      </c>
      <c r="AL40">
        <v>8838</v>
      </c>
      <c r="AM40">
        <v>0.95468294317959834</v>
      </c>
      <c r="AN40" t="s">
        <v>66</v>
      </c>
      <c r="AO40">
        <v>1480.4469999999999</v>
      </c>
      <c r="AP40" t="s">
        <v>367</v>
      </c>
      <c r="AQ40" t="s">
        <v>118</v>
      </c>
      <c r="AR40" t="s">
        <v>122</v>
      </c>
      <c r="AS40" t="s">
        <v>118</v>
      </c>
      <c r="AT40" t="s">
        <v>122</v>
      </c>
      <c r="AU40" t="s">
        <v>203</v>
      </c>
      <c r="AV40" t="s">
        <v>247</v>
      </c>
      <c r="AW40" t="s">
        <v>66</v>
      </c>
      <c r="AX40">
        <v>1061</v>
      </c>
      <c r="AY40" t="s">
        <v>474</v>
      </c>
      <c r="AZ40">
        <v>2</v>
      </c>
      <c r="BA40" t="s">
        <v>475</v>
      </c>
      <c r="BB40">
        <v>2</v>
      </c>
      <c r="BC40">
        <v>1</v>
      </c>
      <c r="BE40" t="s">
        <v>68</v>
      </c>
      <c r="BF40">
        <v>1</v>
      </c>
      <c r="BG40" t="s">
        <v>294</v>
      </c>
      <c r="BI40" t="s">
        <v>314</v>
      </c>
      <c r="BJ40" t="s">
        <v>247</v>
      </c>
      <c r="BK40" t="s">
        <v>66</v>
      </c>
      <c r="BL40">
        <v>0.95468294317959834</v>
      </c>
      <c r="BM40">
        <v>1061</v>
      </c>
      <c r="BN40" t="s">
        <v>122</v>
      </c>
      <c r="BO40" t="s">
        <v>203</v>
      </c>
      <c r="BP40">
        <v>2</v>
      </c>
      <c r="BQ40">
        <v>1607.4889999999998</v>
      </c>
      <c r="BR40">
        <v>7.0729359628686293E-3</v>
      </c>
      <c r="BS40">
        <v>0.39659729195313587</v>
      </c>
      <c r="BT40">
        <v>0.20528911861916319</v>
      </c>
      <c r="BU40">
        <v>10.779</v>
      </c>
      <c r="BV40">
        <v>0</v>
      </c>
      <c r="BW40">
        <v>25.567826591659419</v>
      </c>
      <c r="BX40">
        <v>29</v>
      </c>
      <c r="BY40">
        <v>0</v>
      </c>
      <c r="BZ40">
        <v>411</v>
      </c>
    </row>
    <row r="41" spans="1:78" ht="16.5" x14ac:dyDescent="0.25">
      <c r="A41" s="117" t="str">
        <f t="shared" si="1"/>
        <v>은혜교통</v>
      </c>
      <c r="B41" s="118" t="str">
        <f t="shared" si="2"/>
        <v>이찬열</v>
      </c>
      <c r="C41" s="119" t="str">
        <f t="shared" si="3"/>
        <v>A</v>
      </c>
      <c r="D41" s="120">
        <f t="shared" si="4"/>
        <v>0.97435345312150701</v>
      </c>
      <c r="E41" s="121">
        <f t="shared" si="5"/>
        <v>2728</v>
      </c>
      <c r="F41" s="122" t="str">
        <f t="shared" si="6"/>
        <v>591</v>
      </c>
      <c r="G41" s="123" t="str">
        <f t="shared" si="7"/>
        <v>71바5455</v>
      </c>
      <c r="H41" s="124">
        <f t="shared" si="8"/>
        <v>2</v>
      </c>
      <c r="I41" s="125">
        <f t="shared" si="9"/>
        <v>3342.0899999999997</v>
      </c>
      <c r="J41" s="126">
        <f t="shared" si="10"/>
        <v>1.1200915989015665E-2</v>
      </c>
      <c r="K41" s="126">
        <f t="shared" si="11"/>
        <v>0.35466020253104807</v>
      </c>
      <c r="L41" s="126">
        <f t="shared" si="12"/>
        <v>0.2911351878614879</v>
      </c>
      <c r="M41" s="127">
        <f t="shared" si="13"/>
        <v>8.3030000000000008</v>
      </c>
      <c r="N41" s="128">
        <f t="shared" si="14"/>
        <v>4.4283666807297237</v>
      </c>
      <c r="O41" s="128">
        <f t="shared" si="15"/>
        <v>10.95123111585864</v>
      </c>
      <c r="P41" s="219">
        <f t="shared" si="16"/>
        <v>44</v>
      </c>
      <c r="Q41" s="220">
        <f t="shared" si="17"/>
        <v>148</v>
      </c>
      <c r="R41" s="220">
        <f t="shared" si="18"/>
        <v>366</v>
      </c>
      <c r="T41">
        <v>509</v>
      </c>
      <c r="U41">
        <v>2728</v>
      </c>
      <c r="V41" t="s">
        <v>248</v>
      </c>
      <c r="W41">
        <v>3342.09</v>
      </c>
      <c r="X41">
        <v>1229.346</v>
      </c>
      <c r="Y41">
        <v>2.7189999999999999</v>
      </c>
      <c r="Z41">
        <v>8.3030000000000008</v>
      </c>
      <c r="AA41">
        <v>214.73270600000001</v>
      </c>
      <c r="AB41">
        <v>2.4052030000000002</v>
      </c>
      <c r="AC41">
        <v>76.157145</v>
      </c>
      <c r="AD41" s="1">
        <v>973</v>
      </c>
      <c r="AE41">
        <v>148</v>
      </c>
      <c r="AF41">
        <v>366</v>
      </c>
      <c r="AG41">
        <v>92</v>
      </c>
      <c r="AH41">
        <v>15.563954000000001</v>
      </c>
      <c r="AI41">
        <v>1216.0999999999999</v>
      </c>
      <c r="AJ41">
        <v>33.6</v>
      </c>
      <c r="AK41">
        <v>44</v>
      </c>
      <c r="AL41">
        <v>29581</v>
      </c>
      <c r="AM41">
        <v>0.97435345312150701</v>
      </c>
      <c r="AN41" t="s">
        <v>66</v>
      </c>
      <c r="AO41">
        <v>3046.9119999999998</v>
      </c>
      <c r="AP41" t="s">
        <v>368</v>
      </c>
      <c r="AQ41" t="s">
        <v>118</v>
      </c>
      <c r="AR41" t="s">
        <v>122</v>
      </c>
      <c r="AS41" t="s">
        <v>118</v>
      </c>
      <c r="AT41" t="s">
        <v>122</v>
      </c>
      <c r="AU41" t="s">
        <v>200</v>
      </c>
      <c r="AV41" t="s">
        <v>248</v>
      </c>
      <c r="AW41" t="s">
        <v>66</v>
      </c>
      <c r="AX41">
        <v>2728</v>
      </c>
      <c r="AY41" t="s">
        <v>474</v>
      </c>
      <c r="AZ41">
        <v>1</v>
      </c>
      <c r="BA41" t="s">
        <v>476</v>
      </c>
      <c r="BB41">
        <v>2</v>
      </c>
      <c r="BC41">
        <v>1</v>
      </c>
      <c r="BE41" t="s">
        <v>71</v>
      </c>
      <c r="BF41">
        <v>-1</v>
      </c>
      <c r="BG41" t="s">
        <v>318</v>
      </c>
      <c r="BI41" t="s">
        <v>314</v>
      </c>
      <c r="BJ41" t="s">
        <v>248</v>
      </c>
      <c r="BK41" t="s">
        <v>66</v>
      </c>
      <c r="BL41">
        <v>0.97435345312150701</v>
      </c>
      <c r="BM41">
        <v>2728</v>
      </c>
      <c r="BN41" t="s">
        <v>122</v>
      </c>
      <c r="BO41" t="s">
        <v>200</v>
      </c>
      <c r="BP41">
        <v>2</v>
      </c>
      <c r="BQ41">
        <v>3342.0899999999997</v>
      </c>
      <c r="BR41">
        <v>1.1200915989015665E-2</v>
      </c>
      <c r="BS41">
        <v>0.35466020253104807</v>
      </c>
      <c r="BT41">
        <v>0.29113518786148784</v>
      </c>
      <c r="BU41">
        <v>8.3030000000000008</v>
      </c>
      <c r="BV41">
        <v>4.4283666807297237</v>
      </c>
      <c r="BW41">
        <v>10.95123111585864</v>
      </c>
      <c r="BX41">
        <v>44</v>
      </c>
      <c r="BY41">
        <v>148</v>
      </c>
      <c r="BZ41">
        <v>366</v>
      </c>
    </row>
    <row r="42" spans="1:78" ht="16.5" x14ac:dyDescent="0.25">
      <c r="A42" s="100" t="str">
        <f t="shared" si="1"/>
        <v>은혜교통</v>
      </c>
      <c r="B42" s="101" t="str">
        <f t="shared" si="2"/>
        <v>이흥우</v>
      </c>
      <c r="C42" s="102" t="str">
        <f t="shared" si="3"/>
        <v>S</v>
      </c>
      <c r="D42" s="103">
        <f t="shared" si="4"/>
        <v>1.18</v>
      </c>
      <c r="E42" s="104">
        <f t="shared" si="5"/>
        <v>5625</v>
      </c>
      <c r="F42" s="105" t="str">
        <f t="shared" si="6"/>
        <v>예비</v>
      </c>
      <c r="G42" s="106" t="str">
        <f t="shared" si="7"/>
        <v>71바5707</v>
      </c>
      <c r="H42" s="107">
        <f t="shared" si="8"/>
        <v>1</v>
      </c>
      <c r="I42" s="108">
        <f t="shared" si="9"/>
        <v>561.30100000000004</v>
      </c>
      <c r="J42" s="109">
        <f t="shared" si="10"/>
        <v>2.3043322495989893E-2</v>
      </c>
      <c r="K42" s="109">
        <f t="shared" si="11"/>
        <v>0.37534423439622788</v>
      </c>
      <c r="L42" s="109">
        <f t="shared" si="12"/>
        <v>0.22626006367350138</v>
      </c>
      <c r="M42" s="110">
        <f t="shared" si="13"/>
        <v>9.2910000000000004</v>
      </c>
      <c r="N42" s="111">
        <f t="shared" si="14"/>
        <v>0.53447259135472769</v>
      </c>
      <c r="O42" s="111">
        <f t="shared" si="15"/>
        <v>12.471027131610311</v>
      </c>
      <c r="P42" s="221">
        <f t="shared" si="16"/>
        <v>7</v>
      </c>
      <c r="Q42" s="222">
        <f t="shared" si="17"/>
        <v>3</v>
      </c>
      <c r="R42" s="222">
        <f t="shared" si="18"/>
        <v>70</v>
      </c>
      <c r="T42">
        <v>509</v>
      </c>
      <c r="U42">
        <v>5625</v>
      </c>
      <c r="V42" t="s">
        <v>249</v>
      </c>
      <c r="W42">
        <v>561.30100000000004</v>
      </c>
      <c r="X42">
        <v>216.2</v>
      </c>
      <c r="Y42">
        <v>2.5960000000000001</v>
      </c>
      <c r="Z42">
        <v>9.2910000000000004</v>
      </c>
      <c r="AA42">
        <v>43.021920999999999</v>
      </c>
      <c r="AB42">
        <v>0.99136800000000003</v>
      </c>
      <c r="AC42">
        <v>16.148029999999999</v>
      </c>
      <c r="AD42" s="1">
        <v>127</v>
      </c>
      <c r="AE42">
        <v>3</v>
      </c>
      <c r="AF42">
        <v>70</v>
      </c>
      <c r="AG42">
        <v>74</v>
      </c>
      <c r="AH42">
        <v>13.046860000000001</v>
      </c>
      <c r="AI42">
        <v>8.1</v>
      </c>
      <c r="AJ42">
        <v>0</v>
      </c>
      <c r="AK42">
        <v>7</v>
      </c>
      <c r="AL42">
        <v>3587</v>
      </c>
      <c r="AM42">
        <v>1.18</v>
      </c>
      <c r="AN42" t="s">
        <v>71</v>
      </c>
      <c r="AO42">
        <v>561.30100000000004</v>
      </c>
      <c r="AP42" t="s">
        <v>369</v>
      </c>
      <c r="AQ42" t="s">
        <v>118</v>
      </c>
      <c r="AR42" t="s">
        <v>91</v>
      </c>
      <c r="AS42" t="s">
        <v>118</v>
      </c>
      <c r="AT42" t="s">
        <v>91</v>
      </c>
      <c r="AU42" t="s">
        <v>225</v>
      </c>
      <c r="AV42" t="s">
        <v>249</v>
      </c>
      <c r="AW42" t="s">
        <v>71</v>
      </c>
      <c r="AX42">
        <v>5625</v>
      </c>
      <c r="AY42" t="s">
        <v>477</v>
      </c>
      <c r="AZ42">
        <v>1</v>
      </c>
      <c r="BA42" t="s">
        <v>307</v>
      </c>
      <c r="BB42">
        <v>1</v>
      </c>
      <c r="BC42">
        <v>1</v>
      </c>
      <c r="BE42" t="s">
        <v>71</v>
      </c>
      <c r="BF42">
        <v>0</v>
      </c>
      <c r="BG42" t="s">
        <v>296</v>
      </c>
      <c r="BI42" t="s">
        <v>314</v>
      </c>
      <c r="BJ42" t="s">
        <v>249</v>
      </c>
      <c r="BK42" t="s">
        <v>71</v>
      </c>
      <c r="BL42">
        <v>1.18</v>
      </c>
      <c r="BM42">
        <v>5625</v>
      </c>
      <c r="BN42" t="s">
        <v>91</v>
      </c>
      <c r="BO42" t="s">
        <v>225</v>
      </c>
      <c r="BP42">
        <v>1</v>
      </c>
      <c r="BQ42">
        <v>561.30100000000004</v>
      </c>
      <c r="BR42">
        <v>2.3043322495989893E-2</v>
      </c>
      <c r="BS42">
        <v>0.37534423439622788</v>
      </c>
      <c r="BT42">
        <v>0.22626006367350138</v>
      </c>
      <c r="BU42">
        <v>9.2910000000000004</v>
      </c>
      <c r="BV42">
        <v>0.53447259135472769</v>
      </c>
      <c r="BW42">
        <v>12.471027131610311</v>
      </c>
      <c r="BX42">
        <v>7</v>
      </c>
      <c r="BY42">
        <v>3</v>
      </c>
      <c r="BZ42">
        <v>70</v>
      </c>
    </row>
    <row r="43" spans="1:78" ht="16.5" x14ac:dyDescent="0.25">
      <c r="A43" s="117" t="str">
        <f t="shared" si="1"/>
        <v>은혜교통</v>
      </c>
      <c r="B43" s="118" t="str">
        <f t="shared" si="2"/>
        <v>임상은</v>
      </c>
      <c r="C43" s="119" t="str">
        <f t="shared" si="3"/>
        <v>B</v>
      </c>
      <c r="D43" s="120">
        <f t="shared" si="4"/>
        <v>0.9107142857142857</v>
      </c>
      <c r="E43" s="121">
        <f t="shared" si="5"/>
        <v>9700</v>
      </c>
      <c r="F43" s="122" t="str">
        <f t="shared" si="6"/>
        <v>592</v>
      </c>
      <c r="G43" s="123" t="str">
        <f t="shared" si="7"/>
        <v>71바5351</v>
      </c>
      <c r="H43" s="124">
        <f t="shared" si="8"/>
        <v>1</v>
      </c>
      <c r="I43" s="125">
        <f t="shared" si="9"/>
        <v>5341.9409999999998</v>
      </c>
      <c r="J43" s="126">
        <f t="shared" si="10"/>
        <v>1.8047674202668298E-2</v>
      </c>
      <c r="K43" s="126">
        <f t="shared" si="11"/>
        <v>0.44725253109288482</v>
      </c>
      <c r="L43" s="126">
        <f t="shared" si="12"/>
        <v>0.1722220443842416</v>
      </c>
      <c r="M43" s="127">
        <f t="shared" si="13"/>
        <v>11.87</v>
      </c>
      <c r="N43" s="128">
        <f t="shared" si="14"/>
        <v>3.9311553609446457</v>
      </c>
      <c r="O43" s="128">
        <f t="shared" si="15"/>
        <v>28.435357110832935</v>
      </c>
      <c r="P43" s="219">
        <f t="shared" si="16"/>
        <v>378</v>
      </c>
      <c r="Q43" s="220">
        <f t="shared" si="17"/>
        <v>210</v>
      </c>
      <c r="R43" s="220">
        <f t="shared" si="18"/>
        <v>1519</v>
      </c>
      <c r="T43">
        <v>509</v>
      </c>
      <c r="U43">
        <v>9700</v>
      </c>
      <c r="V43" t="s">
        <v>250</v>
      </c>
      <c r="W43">
        <v>5341.9409999999998</v>
      </c>
      <c r="X43">
        <v>2095.0450000000001</v>
      </c>
      <c r="Y43">
        <v>2.5499999999999998</v>
      </c>
      <c r="Z43">
        <v>11.87</v>
      </c>
      <c r="AA43">
        <v>423.62826999999999</v>
      </c>
      <c r="AB43">
        <v>7.645505</v>
      </c>
      <c r="AC43">
        <v>189.468816</v>
      </c>
      <c r="AD43" s="1">
        <v>920</v>
      </c>
      <c r="AE43">
        <v>210</v>
      </c>
      <c r="AF43">
        <v>1519</v>
      </c>
      <c r="AG43">
        <v>87</v>
      </c>
      <c r="AH43">
        <v>12.609972000000001</v>
      </c>
      <c r="AI43">
        <v>1275.0999999999999</v>
      </c>
      <c r="AJ43">
        <v>0</v>
      </c>
      <c r="AK43">
        <v>378</v>
      </c>
      <c r="AL43">
        <v>145795</v>
      </c>
      <c r="AM43">
        <v>0.9107142857142857</v>
      </c>
      <c r="AN43" t="s">
        <v>68</v>
      </c>
      <c r="AO43">
        <v>5341.9409999999998</v>
      </c>
      <c r="AP43" t="s">
        <v>370</v>
      </c>
      <c r="AQ43" t="s">
        <v>118</v>
      </c>
      <c r="AR43" t="s">
        <v>123</v>
      </c>
      <c r="AS43" t="s">
        <v>118</v>
      </c>
      <c r="AT43" t="s">
        <v>123</v>
      </c>
      <c r="AU43" t="s">
        <v>206</v>
      </c>
      <c r="AV43" t="s">
        <v>250</v>
      </c>
      <c r="AW43" t="s">
        <v>68</v>
      </c>
      <c r="AX43">
        <v>9700</v>
      </c>
      <c r="AY43" t="s">
        <v>478</v>
      </c>
      <c r="AZ43">
        <v>2</v>
      </c>
      <c r="BA43" t="s">
        <v>327</v>
      </c>
      <c r="BB43">
        <v>1</v>
      </c>
      <c r="BC43">
        <v>1</v>
      </c>
      <c r="BE43" t="s">
        <v>69</v>
      </c>
      <c r="BF43">
        <v>1</v>
      </c>
      <c r="BG43" s="5" t="s">
        <v>294</v>
      </c>
      <c r="BI43" t="s">
        <v>314</v>
      </c>
      <c r="BJ43" t="s">
        <v>250</v>
      </c>
      <c r="BK43" t="s">
        <v>68</v>
      </c>
      <c r="BL43">
        <v>0.9107142857142857</v>
      </c>
      <c r="BM43">
        <v>9700</v>
      </c>
      <c r="BN43" t="s">
        <v>123</v>
      </c>
      <c r="BO43" t="s">
        <v>206</v>
      </c>
      <c r="BP43">
        <v>1</v>
      </c>
      <c r="BQ43">
        <v>5341.9409999999998</v>
      </c>
      <c r="BR43">
        <v>1.8047674202668298E-2</v>
      </c>
      <c r="BS43">
        <v>0.44725253109288482</v>
      </c>
      <c r="BT43">
        <v>0.1722220443842416</v>
      </c>
      <c r="BU43">
        <v>11.87</v>
      </c>
      <c r="BV43">
        <v>3.9311553609446457</v>
      </c>
      <c r="BW43">
        <v>28.435357110832935</v>
      </c>
      <c r="BX43">
        <v>378</v>
      </c>
      <c r="BY43">
        <v>210</v>
      </c>
      <c r="BZ43">
        <v>1519</v>
      </c>
    </row>
    <row r="44" spans="1:78" ht="16.5" x14ac:dyDescent="0.25">
      <c r="A44" s="100" t="str">
        <f t="shared" si="1"/>
        <v>은혜교통</v>
      </c>
      <c r="B44" s="101" t="str">
        <f t="shared" si="2"/>
        <v>임준성</v>
      </c>
      <c r="C44" s="102" t="str">
        <f t="shared" si="3"/>
        <v>C</v>
      </c>
      <c r="D44" s="103">
        <f t="shared" si="4"/>
        <v>0.89339684816062481</v>
      </c>
      <c r="E44" s="104">
        <f t="shared" si="5"/>
        <v>9597</v>
      </c>
      <c r="F44" s="105" t="str">
        <f t="shared" si="6"/>
        <v>585</v>
      </c>
      <c r="G44" s="106" t="str">
        <f t="shared" si="7"/>
        <v>71바7257</v>
      </c>
      <c r="H44" s="107">
        <f t="shared" si="8"/>
        <v>2</v>
      </c>
      <c r="I44" s="108">
        <f t="shared" si="9"/>
        <v>1789.895</v>
      </c>
      <c r="J44" s="109">
        <f t="shared" si="10"/>
        <v>2.8793006916565087E-2</v>
      </c>
      <c r="K44" s="109">
        <f t="shared" si="11"/>
        <v>0.3727274887952966</v>
      </c>
      <c r="L44" s="109">
        <f t="shared" si="12"/>
        <v>0.23241586796990885</v>
      </c>
      <c r="M44" s="110">
        <f t="shared" si="13"/>
        <v>10.372999999999999</v>
      </c>
      <c r="N44" s="111">
        <f t="shared" si="14"/>
        <v>0</v>
      </c>
      <c r="O44" s="111">
        <f t="shared" si="15"/>
        <v>2.8493291505926326</v>
      </c>
      <c r="P44" s="221">
        <f t="shared" si="16"/>
        <v>6</v>
      </c>
      <c r="Q44" s="222">
        <f t="shared" si="17"/>
        <v>0</v>
      </c>
      <c r="R44" s="222">
        <f t="shared" si="18"/>
        <v>51</v>
      </c>
      <c r="T44">
        <v>509</v>
      </c>
      <c r="U44">
        <v>9597</v>
      </c>
      <c r="V44" t="s">
        <v>251</v>
      </c>
      <c r="W44">
        <v>1789.895</v>
      </c>
      <c r="X44">
        <v>770.73699999999997</v>
      </c>
      <c r="Y44">
        <v>2.3220000000000001</v>
      </c>
      <c r="Z44">
        <v>10.372999999999999</v>
      </c>
      <c r="AA44">
        <v>140.57020900000001</v>
      </c>
      <c r="AB44">
        <v>4.0474389999999998</v>
      </c>
      <c r="AC44">
        <v>52.394381000000003</v>
      </c>
      <c r="AD44" s="1">
        <v>416</v>
      </c>
      <c r="AE44">
        <v>0</v>
      </c>
      <c r="AF44">
        <v>51</v>
      </c>
      <c r="AG44">
        <v>82</v>
      </c>
      <c r="AH44">
        <v>12.733103</v>
      </c>
      <c r="AI44">
        <v>101.5</v>
      </c>
      <c r="AJ44">
        <v>1.2</v>
      </c>
      <c r="AK44">
        <v>6</v>
      </c>
      <c r="AL44">
        <v>1175</v>
      </c>
      <c r="AM44">
        <v>0.89339684816062481</v>
      </c>
      <c r="AN44" t="s">
        <v>69</v>
      </c>
      <c r="AO44">
        <v>1681.6210000000001</v>
      </c>
      <c r="AP44" t="s">
        <v>371</v>
      </c>
      <c r="AQ44" t="s">
        <v>118</v>
      </c>
      <c r="AR44" t="s">
        <v>121</v>
      </c>
      <c r="AS44" t="s">
        <v>118</v>
      </c>
      <c r="AT44" t="s">
        <v>121</v>
      </c>
      <c r="AU44" t="s">
        <v>195</v>
      </c>
      <c r="AV44" t="s">
        <v>251</v>
      </c>
      <c r="AW44" t="s">
        <v>69</v>
      </c>
      <c r="AX44">
        <v>9597</v>
      </c>
      <c r="AY44" t="s">
        <v>467</v>
      </c>
      <c r="AZ44">
        <v>1</v>
      </c>
      <c r="BA44" t="s">
        <v>302</v>
      </c>
      <c r="BB44">
        <v>2</v>
      </c>
      <c r="BC44">
        <v>1</v>
      </c>
      <c r="BE44" t="s">
        <v>68</v>
      </c>
      <c r="BF44">
        <v>-1</v>
      </c>
      <c r="BG44" s="5" t="s">
        <v>318</v>
      </c>
      <c r="BI44" t="s">
        <v>314</v>
      </c>
      <c r="BJ44" t="s">
        <v>251</v>
      </c>
      <c r="BK44" t="s">
        <v>69</v>
      </c>
      <c r="BL44">
        <v>0.89339684816062481</v>
      </c>
      <c r="BM44">
        <v>9597</v>
      </c>
      <c r="BN44" t="s">
        <v>121</v>
      </c>
      <c r="BO44" t="s">
        <v>195</v>
      </c>
      <c r="BP44">
        <v>2</v>
      </c>
      <c r="BQ44">
        <v>1789.895</v>
      </c>
      <c r="BR44">
        <v>2.8793006916565087E-2</v>
      </c>
      <c r="BS44">
        <v>0.3727274887952966</v>
      </c>
      <c r="BT44">
        <v>0.23241586796990885</v>
      </c>
      <c r="BU44">
        <v>10.372999999999999</v>
      </c>
      <c r="BV44">
        <v>0</v>
      </c>
      <c r="BW44">
        <v>2.8493291505926326</v>
      </c>
      <c r="BX44">
        <v>6</v>
      </c>
      <c r="BY44">
        <v>0</v>
      </c>
      <c r="BZ44">
        <v>51</v>
      </c>
    </row>
    <row r="45" spans="1:78" ht="16.5" x14ac:dyDescent="0.25">
      <c r="A45" s="117" t="str">
        <f t="shared" si="1"/>
        <v>은혜교통</v>
      </c>
      <c r="B45" s="118" t="str">
        <f t="shared" si="2"/>
        <v>장정상</v>
      </c>
      <c r="C45" s="119" t="str">
        <f t="shared" si="3"/>
        <v>F</v>
      </c>
      <c r="D45" s="120">
        <f t="shared" si="4"/>
        <v>0.78285714285714292</v>
      </c>
      <c r="E45" s="121">
        <f t="shared" si="5"/>
        <v>8699</v>
      </c>
      <c r="F45" s="122" t="str">
        <f t="shared" si="6"/>
        <v>591</v>
      </c>
      <c r="G45" s="123" t="str">
        <f t="shared" si="7"/>
        <v>71바5455</v>
      </c>
      <c r="H45" s="124">
        <f t="shared" si="8"/>
        <v>1</v>
      </c>
      <c r="I45" s="125">
        <f t="shared" si="9"/>
        <v>2429.0210000000002</v>
      </c>
      <c r="J45" s="126">
        <f t="shared" si="10"/>
        <v>2.3958508004763731E-2</v>
      </c>
      <c r="K45" s="126">
        <f t="shared" si="11"/>
        <v>0.43625285472629727</v>
      </c>
      <c r="L45" s="126">
        <f t="shared" si="12"/>
        <v>0.24907153952147798</v>
      </c>
      <c r="M45" s="127">
        <f t="shared" si="13"/>
        <v>13.811</v>
      </c>
      <c r="N45" s="128">
        <f t="shared" si="14"/>
        <v>4.9402619409218769</v>
      </c>
      <c r="O45" s="128">
        <f t="shared" si="15"/>
        <v>54.919245243248199</v>
      </c>
      <c r="P45" s="219">
        <f t="shared" si="16"/>
        <v>97</v>
      </c>
      <c r="Q45" s="220">
        <f t="shared" si="17"/>
        <v>120</v>
      </c>
      <c r="R45" s="220">
        <f t="shared" si="18"/>
        <v>1334</v>
      </c>
      <c r="T45">
        <v>509</v>
      </c>
      <c r="U45">
        <v>8699</v>
      </c>
      <c r="V45" t="s">
        <v>252</v>
      </c>
      <c r="W45">
        <v>2429.0210000000002</v>
      </c>
      <c r="X45">
        <v>1108.058</v>
      </c>
      <c r="Y45">
        <v>2.1920000000000002</v>
      </c>
      <c r="Z45">
        <v>13.811</v>
      </c>
      <c r="AA45">
        <v>171.637733</v>
      </c>
      <c r="AB45">
        <v>4.1121840000000001</v>
      </c>
      <c r="AC45">
        <v>74.877450999999994</v>
      </c>
      <c r="AD45" s="1">
        <v>605</v>
      </c>
      <c r="AE45">
        <v>120</v>
      </c>
      <c r="AF45">
        <v>1334</v>
      </c>
      <c r="AG45">
        <v>92</v>
      </c>
      <c r="AH45">
        <v>14.152022000000001</v>
      </c>
      <c r="AI45">
        <v>3066.6</v>
      </c>
      <c r="AJ45">
        <v>79.900000000000006</v>
      </c>
      <c r="AK45">
        <v>97</v>
      </c>
      <c r="AL45">
        <v>60385</v>
      </c>
      <c r="AM45">
        <v>0.78285714285714292</v>
      </c>
      <c r="AN45" t="s">
        <v>70</v>
      </c>
      <c r="AO45">
        <v>2429.0210000000002</v>
      </c>
      <c r="AP45" t="s">
        <v>372</v>
      </c>
      <c r="AQ45" t="s">
        <v>118</v>
      </c>
      <c r="AR45" t="s">
        <v>122</v>
      </c>
      <c r="AS45" t="s">
        <v>118</v>
      </c>
      <c r="AT45" t="s">
        <v>122</v>
      </c>
      <c r="AU45" t="s">
        <v>200</v>
      </c>
      <c r="AV45" t="s">
        <v>252</v>
      </c>
      <c r="AW45" t="s">
        <v>70</v>
      </c>
      <c r="AX45">
        <v>8699</v>
      </c>
      <c r="AY45" t="s">
        <v>447</v>
      </c>
      <c r="AZ45">
        <v>1</v>
      </c>
      <c r="BA45" t="s">
        <v>205</v>
      </c>
      <c r="BB45">
        <v>1</v>
      </c>
      <c r="BC45">
        <v>1</v>
      </c>
      <c r="BE45" t="s">
        <v>67</v>
      </c>
      <c r="BF45">
        <v>-1</v>
      </c>
      <c r="BG45" t="s">
        <v>318</v>
      </c>
      <c r="BI45" t="s">
        <v>314</v>
      </c>
      <c r="BJ45" t="s">
        <v>252</v>
      </c>
      <c r="BK45" t="s">
        <v>70</v>
      </c>
      <c r="BL45">
        <v>0.78285714285714292</v>
      </c>
      <c r="BM45">
        <v>8699</v>
      </c>
      <c r="BN45" t="s">
        <v>122</v>
      </c>
      <c r="BO45" t="s">
        <v>200</v>
      </c>
      <c r="BP45">
        <v>1</v>
      </c>
      <c r="BQ45">
        <v>2429.0210000000002</v>
      </c>
      <c r="BR45">
        <v>2.3958508004763731E-2</v>
      </c>
      <c r="BS45">
        <v>0.43625285472629727</v>
      </c>
      <c r="BT45">
        <v>0.24907153952147798</v>
      </c>
      <c r="BU45">
        <v>13.811</v>
      </c>
      <c r="BV45">
        <v>4.9402619409218769</v>
      </c>
      <c r="BW45">
        <v>54.919245243248199</v>
      </c>
      <c r="BX45">
        <v>97</v>
      </c>
      <c r="BY45">
        <v>120</v>
      </c>
      <c r="BZ45">
        <v>1334</v>
      </c>
    </row>
    <row r="46" spans="1:78" ht="16.5" x14ac:dyDescent="0.25">
      <c r="A46" s="100" t="str">
        <f t="shared" si="1"/>
        <v>은혜교통</v>
      </c>
      <c r="B46" s="101" t="str">
        <f t="shared" si="2"/>
        <v>전문권</v>
      </c>
      <c r="C46" s="102" t="str">
        <f t="shared" si="3"/>
        <v>B</v>
      </c>
      <c r="D46" s="103">
        <f t="shared" si="4"/>
        <v>0.93923076923076931</v>
      </c>
      <c r="E46" s="104">
        <f t="shared" si="5"/>
        <v>5945</v>
      </c>
      <c r="F46" s="105" t="str">
        <f t="shared" si="6"/>
        <v>585</v>
      </c>
      <c r="G46" s="106" t="str">
        <f t="shared" si="7"/>
        <v>71바7258</v>
      </c>
      <c r="H46" s="107">
        <f t="shared" si="8"/>
        <v>1</v>
      </c>
      <c r="I46" s="108">
        <f t="shared" si="9"/>
        <v>1776.336</v>
      </c>
      <c r="J46" s="109">
        <f t="shared" si="10"/>
        <v>3.2504131816986956E-2</v>
      </c>
      <c r="K46" s="109">
        <f t="shared" si="11"/>
        <v>0.33513405415436864</v>
      </c>
      <c r="L46" s="109">
        <f t="shared" si="12"/>
        <v>0.13792435665324579</v>
      </c>
      <c r="M46" s="110">
        <f t="shared" si="13"/>
        <v>9.4809999999999999</v>
      </c>
      <c r="N46" s="111">
        <f t="shared" si="14"/>
        <v>0</v>
      </c>
      <c r="O46" s="111">
        <f t="shared" si="15"/>
        <v>4.9540177083614809</v>
      </c>
      <c r="P46" s="221">
        <f t="shared" si="16"/>
        <v>3</v>
      </c>
      <c r="Q46" s="222">
        <f t="shared" si="17"/>
        <v>0</v>
      </c>
      <c r="R46" s="222">
        <f t="shared" si="18"/>
        <v>88</v>
      </c>
      <c r="T46">
        <v>509</v>
      </c>
      <c r="U46">
        <v>5945</v>
      </c>
      <c r="V46" t="s">
        <v>253</v>
      </c>
      <c r="W46">
        <v>1776.336</v>
      </c>
      <c r="X46">
        <v>727.53599999999994</v>
      </c>
      <c r="Y46">
        <v>2.4420000000000002</v>
      </c>
      <c r="Z46">
        <v>9.4809999999999999</v>
      </c>
      <c r="AA46">
        <v>134.03243699999999</v>
      </c>
      <c r="AB46">
        <v>4.3566079999999996</v>
      </c>
      <c r="AC46">
        <v>44.918833999999997</v>
      </c>
      <c r="AD46" s="1">
        <v>245</v>
      </c>
      <c r="AE46">
        <v>0</v>
      </c>
      <c r="AF46">
        <v>88</v>
      </c>
      <c r="AG46">
        <v>94</v>
      </c>
      <c r="AH46">
        <v>13.253030000000001</v>
      </c>
      <c r="AI46">
        <v>204.6</v>
      </c>
      <c r="AJ46">
        <v>51.2</v>
      </c>
      <c r="AK46">
        <v>3</v>
      </c>
      <c r="AL46">
        <v>361</v>
      </c>
      <c r="AM46">
        <v>0.93923076923076931</v>
      </c>
      <c r="AN46" t="s">
        <v>68</v>
      </c>
      <c r="AO46">
        <v>1776.336</v>
      </c>
      <c r="AP46" t="s">
        <v>373</v>
      </c>
      <c r="AQ46" t="s">
        <v>118</v>
      </c>
      <c r="AR46" t="s">
        <v>121</v>
      </c>
      <c r="AS46" t="s">
        <v>118</v>
      </c>
      <c r="AT46" t="s">
        <v>121</v>
      </c>
      <c r="AU46" t="s">
        <v>196</v>
      </c>
      <c r="AV46" t="s">
        <v>253</v>
      </c>
      <c r="AW46" t="s">
        <v>68</v>
      </c>
      <c r="AX46">
        <v>5945</v>
      </c>
      <c r="AY46" t="s">
        <v>442</v>
      </c>
      <c r="AZ46">
        <v>1</v>
      </c>
      <c r="BA46" t="s">
        <v>301</v>
      </c>
      <c r="BB46">
        <v>1</v>
      </c>
      <c r="BC46">
        <v>1</v>
      </c>
      <c r="BE46" t="s">
        <v>68</v>
      </c>
      <c r="BF46">
        <v>0</v>
      </c>
      <c r="BG46" s="5" t="s">
        <v>296</v>
      </c>
      <c r="BI46" t="s">
        <v>314</v>
      </c>
      <c r="BJ46" t="s">
        <v>253</v>
      </c>
      <c r="BK46" t="s">
        <v>68</v>
      </c>
      <c r="BL46">
        <v>0.93923076923076931</v>
      </c>
      <c r="BM46">
        <v>5945</v>
      </c>
      <c r="BN46" t="s">
        <v>121</v>
      </c>
      <c r="BO46" t="s">
        <v>196</v>
      </c>
      <c r="BP46">
        <v>1</v>
      </c>
      <c r="BQ46">
        <v>1776.336</v>
      </c>
      <c r="BR46">
        <v>3.2504131816986956E-2</v>
      </c>
      <c r="BS46">
        <v>0.33513405415436864</v>
      </c>
      <c r="BT46">
        <v>0.13792435665324579</v>
      </c>
      <c r="BU46">
        <v>9.4809999999999999</v>
      </c>
      <c r="BV46">
        <v>0</v>
      </c>
      <c r="BW46">
        <v>4.9540177083614809</v>
      </c>
      <c r="BX46">
        <v>3</v>
      </c>
      <c r="BY46">
        <v>0</v>
      </c>
      <c r="BZ46">
        <v>88</v>
      </c>
    </row>
    <row r="47" spans="1:78" ht="16.5" x14ac:dyDescent="0.25">
      <c r="A47" s="117" t="str">
        <f t="shared" si="1"/>
        <v>은혜교통</v>
      </c>
      <c r="B47" s="118" t="str">
        <f t="shared" si="2"/>
        <v>전완주</v>
      </c>
      <c r="C47" s="119" t="str">
        <f t="shared" si="3"/>
        <v>B</v>
      </c>
      <c r="D47" s="120">
        <f t="shared" si="4"/>
        <v>0.92905720369250178</v>
      </c>
      <c r="E47" s="121">
        <f t="shared" si="5"/>
        <v>6667</v>
      </c>
      <c r="F47" s="122" t="str">
        <f t="shared" si="6"/>
        <v>585</v>
      </c>
      <c r="G47" s="123" t="str">
        <f t="shared" si="7"/>
        <v>71바7254</v>
      </c>
      <c r="H47" s="124">
        <f t="shared" si="8"/>
        <v>3</v>
      </c>
      <c r="I47" s="125">
        <f t="shared" si="9"/>
        <v>2108.819</v>
      </c>
      <c r="J47" s="126">
        <f t="shared" si="10"/>
        <v>2.5191393914842854E-2</v>
      </c>
      <c r="K47" s="126">
        <f t="shared" si="11"/>
        <v>0.3680638641659752</v>
      </c>
      <c r="L47" s="126">
        <f t="shared" si="12"/>
        <v>6.4016873899561788E-2</v>
      </c>
      <c r="M47" s="127">
        <f t="shared" si="13"/>
        <v>7.1580000000000004</v>
      </c>
      <c r="N47" s="128">
        <f t="shared" si="14"/>
        <v>0</v>
      </c>
      <c r="O47" s="128">
        <f t="shared" si="15"/>
        <v>1.3751772911757718</v>
      </c>
      <c r="P47" s="219">
        <f t="shared" si="16"/>
        <v>3</v>
      </c>
      <c r="Q47" s="220">
        <f t="shared" si="17"/>
        <v>0</v>
      </c>
      <c r="R47" s="220">
        <f t="shared" si="18"/>
        <v>29</v>
      </c>
      <c r="T47">
        <v>509</v>
      </c>
      <c r="U47">
        <v>6667</v>
      </c>
      <c r="V47" t="s">
        <v>254</v>
      </c>
      <c r="W47">
        <v>2108.819</v>
      </c>
      <c r="X47">
        <v>872.73099999999999</v>
      </c>
      <c r="Y47">
        <v>2.4159999999999999</v>
      </c>
      <c r="Z47">
        <v>7.1580000000000004</v>
      </c>
      <c r="AA47">
        <v>156.43326500000001</v>
      </c>
      <c r="AB47">
        <v>3.9407719999999999</v>
      </c>
      <c r="AC47">
        <v>57.577432000000002</v>
      </c>
      <c r="AD47" s="1">
        <v>135</v>
      </c>
      <c r="AE47">
        <v>0</v>
      </c>
      <c r="AF47">
        <v>29</v>
      </c>
      <c r="AG47">
        <v>69</v>
      </c>
      <c r="AH47">
        <v>13.48063</v>
      </c>
      <c r="AI47">
        <v>25.8</v>
      </c>
      <c r="AJ47">
        <v>0</v>
      </c>
      <c r="AK47">
        <v>3</v>
      </c>
      <c r="AL47">
        <v>796</v>
      </c>
      <c r="AM47">
        <v>0.92905720369250178</v>
      </c>
      <c r="AN47" t="s">
        <v>68</v>
      </c>
      <c r="AO47">
        <v>1816.6510000000001</v>
      </c>
      <c r="AP47" t="s">
        <v>374</v>
      </c>
      <c r="AQ47" t="s">
        <v>118</v>
      </c>
      <c r="AR47" t="s">
        <v>121</v>
      </c>
      <c r="AS47" t="s">
        <v>118</v>
      </c>
      <c r="AT47" t="s">
        <v>121</v>
      </c>
      <c r="AU47" t="s">
        <v>193</v>
      </c>
      <c r="AV47" t="s">
        <v>254</v>
      </c>
      <c r="AW47" t="s">
        <v>68</v>
      </c>
      <c r="AX47">
        <v>6667</v>
      </c>
      <c r="AY47" t="s">
        <v>442</v>
      </c>
      <c r="AZ47">
        <v>3</v>
      </c>
      <c r="BA47" t="s">
        <v>479</v>
      </c>
      <c r="BB47">
        <v>3</v>
      </c>
      <c r="BC47">
        <v>1</v>
      </c>
      <c r="BE47" t="s">
        <v>68</v>
      </c>
      <c r="BF47">
        <v>0</v>
      </c>
      <c r="BG47" s="5" t="s">
        <v>296</v>
      </c>
      <c r="BI47" t="s">
        <v>314</v>
      </c>
      <c r="BJ47" t="s">
        <v>254</v>
      </c>
      <c r="BK47" t="s">
        <v>68</v>
      </c>
      <c r="BL47">
        <v>0.92905720369250178</v>
      </c>
      <c r="BM47">
        <v>6667</v>
      </c>
      <c r="BN47" t="s">
        <v>121</v>
      </c>
      <c r="BO47" t="s">
        <v>193</v>
      </c>
      <c r="BP47">
        <v>3</v>
      </c>
      <c r="BQ47">
        <v>2108.819</v>
      </c>
      <c r="BR47">
        <v>2.5191393914842854E-2</v>
      </c>
      <c r="BS47">
        <v>0.3680638641659752</v>
      </c>
      <c r="BT47">
        <v>6.4016873899561788E-2</v>
      </c>
      <c r="BU47">
        <v>7.1580000000000004</v>
      </c>
      <c r="BV47">
        <v>0</v>
      </c>
      <c r="BW47">
        <v>1.3751772911757718</v>
      </c>
      <c r="BX47">
        <v>3</v>
      </c>
      <c r="BY47">
        <v>0</v>
      </c>
      <c r="BZ47">
        <v>29</v>
      </c>
    </row>
    <row r="48" spans="1:78" ht="16.5" x14ac:dyDescent="0.25">
      <c r="A48" s="100" t="str">
        <f t="shared" si="1"/>
        <v>은혜교통</v>
      </c>
      <c r="B48" s="101" t="str">
        <f t="shared" si="2"/>
        <v>정원균</v>
      </c>
      <c r="C48" s="102" t="str">
        <f t="shared" si="3"/>
        <v>C</v>
      </c>
      <c r="D48" s="103">
        <f t="shared" si="4"/>
        <v>0.87548657338531877</v>
      </c>
      <c r="E48" s="104">
        <f t="shared" si="5"/>
        <v>8990</v>
      </c>
      <c r="F48" s="105" t="str">
        <f t="shared" si="6"/>
        <v>522</v>
      </c>
      <c r="G48" s="106" t="str">
        <f t="shared" si="7"/>
        <v>71바5715</v>
      </c>
      <c r="H48" s="107">
        <f t="shared" si="8"/>
        <v>3</v>
      </c>
      <c r="I48" s="108">
        <f t="shared" si="9"/>
        <v>1307.953</v>
      </c>
      <c r="J48" s="109">
        <f t="shared" si="10"/>
        <v>3.4707053242986202E-2</v>
      </c>
      <c r="K48" s="109">
        <f t="shared" si="11"/>
        <v>0.39246297341938219</v>
      </c>
      <c r="L48" s="109">
        <f t="shared" si="12"/>
        <v>0.18808015272720044</v>
      </c>
      <c r="M48" s="110">
        <f t="shared" si="13"/>
        <v>9.0779999999999994</v>
      </c>
      <c r="N48" s="111">
        <f t="shared" si="14"/>
        <v>0</v>
      </c>
      <c r="O48" s="111">
        <f t="shared" si="15"/>
        <v>8.9452755565375828</v>
      </c>
      <c r="P48" s="221">
        <f t="shared" si="16"/>
        <v>20</v>
      </c>
      <c r="Q48" s="222">
        <f t="shared" si="17"/>
        <v>0</v>
      </c>
      <c r="R48" s="222">
        <f t="shared" si="18"/>
        <v>118</v>
      </c>
      <c r="T48">
        <v>509</v>
      </c>
      <c r="U48">
        <v>8990</v>
      </c>
      <c r="V48" t="s">
        <v>375</v>
      </c>
      <c r="W48">
        <v>1321.6079999999999</v>
      </c>
      <c r="X48">
        <v>619.03599999999994</v>
      </c>
      <c r="Y48">
        <v>2.1349999999999998</v>
      </c>
      <c r="Z48">
        <v>9.0779999999999994</v>
      </c>
      <c r="AA48">
        <v>90.702744999999993</v>
      </c>
      <c r="AB48">
        <v>3.1480250000000001</v>
      </c>
      <c r="AC48">
        <v>35.597468999999997</v>
      </c>
      <c r="AD48" s="1">
        <v>246</v>
      </c>
      <c r="AE48">
        <v>0</v>
      </c>
      <c r="AF48">
        <v>118</v>
      </c>
      <c r="AG48">
        <v>76</v>
      </c>
      <c r="AH48">
        <v>14.57076</v>
      </c>
      <c r="AI48">
        <v>565.6</v>
      </c>
      <c r="AJ48">
        <v>0</v>
      </c>
      <c r="AK48">
        <v>20</v>
      </c>
      <c r="AL48">
        <v>11875</v>
      </c>
      <c r="AM48">
        <v>0.87548657338531877</v>
      </c>
      <c r="AN48" t="s">
        <v>69</v>
      </c>
      <c r="AO48">
        <v>956.91</v>
      </c>
      <c r="AP48" t="s">
        <v>376</v>
      </c>
      <c r="AQ48" t="s">
        <v>118</v>
      </c>
      <c r="AR48" t="s">
        <v>119</v>
      </c>
      <c r="AS48" t="s">
        <v>118</v>
      </c>
      <c r="AT48" t="s">
        <v>119</v>
      </c>
      <c r="AU48" t="s">
        <v>183</v>
      </c>
      <c r="AV48" t="s">
        <v>375</v>
      </c>
      <c r="AW48" t="s">
        <v>69</v>
      </c>
      <c r="AX48">
        <v>8990</v>
      </c>
      <c r="AY48" t="s">
        <v>444</v>
      </c>
      <c r="AZ48">
        <v>3</v>
      </c>
      <c r="BA48" t="s">
        <v>480</v>
      </c>
      <c r="BB48">
        <v>3</v>
      </c>
      <c r="BC48">
        <v>1</v>
      </c>
      <c r="BE48" t="s">
        <v>280</v>
      </c>
      <c r="BF48" t="s">
        <v>281</v>
      </c>
      <c r="BG48" s="5" t="s">
        <v>280</v>
      </c>
      <c r="BI48" t="s">
        <v>314</v>
      </c>
      <c r="BJ48" t="s">
        <v>375</v>
      </c>
      <c r="BK48" t="s">
        <v>69</v>
      </c>
      <c r="BL48">
        <v>0.87548657338531877</v>
      </c>
      <c r="BM48">
        <v>8990</v>
      </c>
      <c r="BN48" t="s">
        <v>119</v>
      </c>
      <c r="BO48" t="s">
        <v>183</v>
      </c>
      <c r="BP48">
        <v>3</v>
      </c>
      <c r="BQ48">
        <v>1307.953</v>
      </c>
      <c r="BR48">
        <v>3.4707053242986202E-2</v>
      </c>
      <c r="BS48">
        <v>0.39246297341938219</v>
      </c>
      <c r="BT48">
        <v>0.18613688779123613</v>
      </c>
      <c r="BU48">
        <v>9.0779999999999994</v>
      </c>
      <c r="BV48">
        <v>0</v>
      </c>
      <c r="BW48">
        <v>8.9452755565375828</v>
      </c>
      <c r="BX48">
        <v>20</v>
      </c>
      <c r="BY48">
        <v>0</v>
      </c>
      <c r="BZ48">
        <v>118</v>
      </c>
    </row>
    <row r="49" spans="1:78" ht="16.5" x14ac:dyDescent="0.25">
      <c r="A49" s="117" t="str">
        <f t="shared" si="1"/>
        <v>은혜교통</v>
      </c>
      <c r="B49" s="118" t="str">
        <f t="shared" si="2"/>
        <v>조선미</v>
      </c>
      <c r="C49" s="119" t="str">
        <f t="shared" si="3"/>
        <v>B</v>
      </c>
      <c r="D49" s="120">
        <f t="shared" si="4"/>
        <v>0.92213321665218206</v>
      </c>
      <c r="E49" s="121">
        <f t="shared" si="5"/>
        <v>6794</v>
      </c>
      <c r="F49" s="122" t="str">
        <f t="shared" si="6"/>
        <v>585</v>
      </c>
      <c r="G49" s="123" t="str">
        <f t="shared" si="7"/>
        <v>71바7254</v>
      </c>
      <c r="H49" s="124">
        <f t="shared" si="8"/>
        <v>8</v>
      </c>
      <c r="I49" s="125">
        <f t="shared" si="9"/>
        <v>1831.001</v>
      </c>
      <c r="J49" s="126">
        <f t="shared" si="10"/>
        <v>3.5099931200838007E-2</v>
      </c>
      <c r="K49" s="126">
        <f t="shared" si="11"/>
        <v>0.32720225785919177</v>
      </c>
      <c r="L49" s="126">
        <f t="shared" si="12"/>
        <v>0.25232099818623804</v>
      </c>
      <c r="M49" s="127">
        <f t="shared" si="13"/>
        <v>7.4850000000000003</v>
      </c>
      <c r="N49" s="128">
        <f t="shared" si="14"/>
        <v>0</v>
      </c>
      <c r="O49" s="128">
        <f t="shared" si="15"/>
        <v>3.1676662109960616</v>
      </c>
      <c r="P49" s="219">
        <f t="shared" si="16"/>
        <v>14</v>
      </c>
      <c r="Q49" s="220">
        <f t="shared" si="17"/>
        <v>0</v>
      </c>
      <c r="R49" s="220">
        <f t="shared" si="18"/>
        <v>58</v>
      </c>
      <c r="T49">
        <v>509</v>
      </c>
      <c r="U49">
        <v>6794</v>
      </c>
      <c r="V49" t="s">
        <v>255</v>
      </c>
      <c r="W49">
        <v>1831.001</v>
      </c>
      <c r="X49">
        <v>762.56600000000003</v>
      </c>
      <c r="Y49">
        <v>2.4009999999999998</v>
      </c>
      <c r="Z49">
        <v>7.4850000000000003</v>
      </c>
      <c r="AA49">
        <v>142.33022199999999</v>
      </c>
      <c r="AB49">
        <v>4.995781</v>
      </c>
      <c r="AC49">
        <v>46.570770000000003</v>
      </c>
      <c r="AD49" s="1">
        <v>462</v>
      </c>
      <c r="AE49">
        <v>0</v>
      </c>
      <c r="AF49">
        <v>58</v>
      </c>
      <c r="AG49">
        <v>79</v>
      </c>
      <c r="AH49">
        <v>12.864456000000001</v>
      </c>
      <c r="AI49">
        <v>43.3</v>
      </c>
      <c r="AJ49">
        <v>0</v>
      </c>
      <c r="AK49">
        <v>14</v>
      </c>
      <c r="AL49">
        <v>2778</v>
      </c>
      <c r="AM49">
        <v>0.92213321665218206</v>
      </c>
      <c r="AN49" t="s">
        <v>68</v>
      </c>
      <c r="AO49">
        <v>417.41500000000002</v>
      </c>
      <c r="AP49" t="s">
        <v>377</v>
      </c>
      <c r="AQ49" t="s">
        <v>118</v>
      </c>
      <c r="AR49" t="s">
        <v>121</v>
      </c>
      <c r="AS49" t="s">
        <v>118</v>
      </c>
      <c r="AT49" t="s">
        <v>121</v>
      </c>
      <c r="AU49" t="s">
        <v>193</v>
      </c>
      <c r="AV49" t="s">
        <v>255</v>
      </c>
      <c r="AW49" t="s">
        <v>68</v>
      </c>
      <c r="AX49">
        <v>6794</v>
      </c>
      <c r="AY49" t="s">
        <v>442</v>
      </c>
      <c r="AZ49">
        <v>4</v>
      </c>
      <c r="BA49" t="s">
        <v>481</v>
      </c>
      <c r="BB49">
        <v>8</v>
      </c>
      <c r="BC49">
        <v>1</v>
      </c>
      <c r="BE49" t="s">
        <v>68</v>
      </c>
      <c r="BF49">
        <v>0</v>
      </c>
      <c r="BG49" t="s">
        <v>296</v>
      </c>
      <c r="BI49" t="s">
        <v>314</v>
      </c>
      <c r="BJ49" t="s">
        <v>255</v>
      </c>
      <c r="BK49" t="s">
        <v>68</v>
      </c>
      <c r="BL49">
        <v>0.92213321665218206</v>
      </c>
      <c r="BM49">
        <v>6794</v>
      </c>
      <c r="BN49" t="s">
        <v>121</v>
      </c>
      <c r="BO49" t="s">
        <v>193</v>
      </c>
      <c r="BP49">
        <v>8</v>
      </c>
      <c r="BQ49">
        <v>1831.001</v>
      </c>
      <c r="BR49">
        <v>3.5099931200838007E-2</v>
      </c>
      <c r="BS49">
        <v>0.32720225785919177</v>
      </c>
      <c r="BT49">
        <v>0.25232099818623804</v>
      </c>
      <c r="BU49">
        <v>7.4850000000000003</v>
      </c>
      <c r="BV49">
        <v>0</v>
      </c>
      <c r="BW49">
        <v>3.1676662109960616</v>
      </c>
      <c r="BX49">
        <v>14</v>
      </c>
      <c r="BY49">
        <v>0</v>
      </c>
      <c r="BZ49">
        <v>58</v>
      </c>
    </row>
    <row r="50" spans="1:78" ht="16.5" x14ac:dyDescent="0.25">
      <c r="A50" s="100" t="str">
        <f t="shared" si="1"/>
        <v>은혜교통</v>
      </c>
      <c r="B50" s="101" t="str">
        <f t="shared" si="2"/>
        <v>조한성</v>
      </c>
      <c r="C50" s="102" t="str">
        <f t="shared" si="3"/>
        <v>C</v>
      </c>
      <c r="D50" s="103">
        <f t="shared" si="4"/>
        <v>0.88925766194379596</v>
      </c>
      <c r="E50" s="104">
        <f t="shared" si="5"/>
        <v>3907</v>
      </c>
      <c r="F50" s="105" t="str">
        <f t="shared" si="6"/>
        <v>522</v>
      </c>
      <c r="G50" s="106" t="str">
        <f t="shared" si="7"/>
        <v>71바5713</v>
      </c>
      <c r="H50" s="107">
        <f t="shared" si="8"/>
        <v>4</v>
      </c>
      <c r="I50" s="108">
        <f t="shared" si="9"/>
        <v>414.37199999999996</v>
      </c>
      <c r="J50" s="109">
        <f t="shared" si="10"/>
        <v>2.3138165542978775E-2</v>
      </c>
      <c r="K50" s="109">
        <f t="shared" si="11"/>
        <v>0.45941847920642009</v>
      </c>
      <c r="L50" s="109">
        <f t="shared" si="12"/>
        <v>0.17617020455050053</v>
      </c>
      <c r="M50" s="110">
        <f t="shared" si="13"/>
        <v>13.584</v>
      </c>
      <c r="N50" s="111">
        <f t="shared" si="14"/>
        <v>0.24132904732945279</v>
      </c>
      <c r="O50" s="111">
        <f t="shared" si="15"/>
        <v>19.064994739026769</v>
      </c>
      <c r="P50" s="221">
        <f t="shared" si="16"/>
        <v>27</v>
      </c>
      <c r="Q50" s="222">
        <f t="shared" si="17"/>
        <v>1</v>
      </c>
      <c r="R50" s="222">
        <f t="shared" si="18"/>
        <v>79</v>
      </c>
      <c r="T50">
        <v>509</v>
      </c>
      <c r="U50">
        <v>3907</v>
      </c>
      <c r="V50" t="s">
        <v>289</v>
      </c>
      <c r="W50">
        <v>414.37200000000001</v>
      </c>
      <c r="X50">
        <v>196.85400000000001</v>
      </c>
      <c r="Y50">
        <v>2.105</v>
      </c>
      <c r="Z50">
        <v>13.584</v>
      </c>
      <c r="AA50">
        <v>34.118608000000002</v>
      </c>
      <c r="AB50">
        <v>0.78944199999999998</v>
      </c>
      <c r="AC50">
        <v>15.674719</v>
      </c>
      <c r="AD50" s="1">
        <v>73</v>
      </c>
      <c r="AE50">
        <v>1</v>
      </c>
      <c r="AF50">
        <v>79</v>
      </c>
      <c r="AG50">
        <v>80</v>
      </c>
      <c r="AH50">
        <v>12.145044</v>
      </c>
      <c r="AI50">
        <v>401.8</v>
      </c>
      <c r="AJ50">
        <v>0</v>
      </c>
      <c r="AK50">
        <v>27</v>
      </c>
      <c r="AL50">
        <v>11190</v>
      </c>
      <c r="AM50">
        <v>0.88925766194379596</v>
      </c>
      <c r="AN50" t="s">
        <v>69</v>
      </c>
      <c r="AO50">
        <v>115.354</v>
      </c>
      <c r="AP50" t="s">
        <v>378</v>
      </c>
      <c r="AQ50" t="s">
        <v>118</v>
      </c>
      <c r="AR50" t="s">
        <v>119</v>
      </c>
      <c r="AS50" t="s">
        <v>118</v>
      </c>
      <c r="AT50" t="s">
        <v>119</v>
      </c>
      <c r="AU50" t="s">
        <v>182</v>
      </c>
      <c r="AV50" t="s">
        <v>289</v>
      </c>
      <c r="AW50" t="s">
        <v>69</v>
      </c>
      <c r="AX50">
        <v>3907</v>
      </c>
      <c r="AY50" t="s">
        <v>444</v>
      </c>
      <c r="AZ50">
        <v>2</v>
      </c>
      <c r="BA50" t="s">
        <v>482</v>
      </c>
      <c r="BB50">
        <v>4</v>
      </c>
      <c r="BC50">
        <v>1</v>
      </c>
      <c r="BE50" t="s">
        <v>68</v>
      </c>
      <c r="BF50">
        <v>-1</v>
      </c>
      <c r="BG50" s="5" t="s">
        <v>318</v>
      </c>
      <c r="BI50" t="s">
        <v>314</v>
      </c>
      <c r="BJ50" t="s">
        <v>289</v>
      </c>
      <c r="BK50" t="s">
        <v>69</v>
      </c>
      <c r="BL50">
        <v>0.88925766194379596</v>
      </c>
      <c r="BM50">
        <v>3907</v>
      </c>
      <c r="BN50" t="s">
        <v>119</v>
      </c>
      <c r="BO50" t="s">
        <v>182</v>
      </c>
      <c r="BP50">
        <v>4</v>
      </c>
      <c r="BQ50">
        <v>414.37199999999996</v>
      </c>
      <c r="BR50">
        <v>2.3138165542978775E-2</v>
      </c>
      <c r="BS50">
        <v>0.45941847920642009</v>
      </c>
      <c r="BT50">
        <v>0.1761702045505005</v>
      </c>
      <c r="BU50">
        <v>13.584</v>
      </c>
      <c r="BV50">
        <v>0.24132904732945279</v>
      </c>
      <c r="BW50">
        <v>19.064994739026769</v>
      </c>
      <c r="BX50">
        <v>27</v>
      </c>
      <c r="BY50">
        <v>1</v>
      </c>
      <c r="BZ50">
        <v>79</v>
      </c>
    </row>
    <row r="51" spans="1:78" ht="16.5" x14ac:dyDescent="0.25">
      <c r="A51" s="117" t="str">
        <f t="shared" si="1"/>
        <v>은혜교통</v>
      </c>
      <c r="B51" s="118" t="str">
        <f t="shared" si="2"/>
        <v>주영용</v>
      </c>
      <c r="C51" s="119" t="str">
        <f t="shared" si="3"/>
        <v>B</v>
      </c>
      <c r="D51" s="120">
        <f t="shared" si="4"/>
        <v>0.9225000000000001</v>
      </c>
      <c r="E51" s="121">
        <f t="shared" si="5"/>
        <v>9266</v>
      </c>
      <c r="F51" s="122" t="str">
        <f t="shared" si="6"/>
        <v>592</v>
      </c>
      <c r="G51" s="123" t="str">
        <f t="shared" si="7"/>
        <v>71바5355</v>
      </c>
      <c r="H51" s="124">
        <f t="shared" si="8"/>
        <v>1</v>
      </c>
      <c r="I51" s="125">
        <f t="shared" si="9"/>
        <v>5764.2709999999997</v>
      </c>
      <c r="J51" s="126">
        <f t="shared" si="10"/>
        <v>2.8966510142892147E-2</v>
      </c>
      <c r="K51" s="126">
        <f t="shared" si="11"/>
        <v>0.43282452562296053</v>
      </c>
      <c r="L51" s="126">
        <f t="shared" si="12"/>
        <v>0.29648154987855363</v>
      </c>
      <c r="M51" s="127">
        <f t="shared" si="13"/>
        <v>12.333</v>
      </c>
      <c r="N51" s="128">
        <f t="shared" si="14"/>
        <v>4.7707680641663099</v>
      </c>
      <c r="O51" s="128">
        <f t="shared" si="15"/>
        <v>42.069500202193829</v>
      </c>
      <c r="P51" s="219">
        <f t="shared" si="16"/>
        <v>245</v>
      </c>
      <c r="Q51" s="220">
        <f t="shared" si="17"/>
        <v>275</v>
      </c>
      <c r="R51" s="220">
        <f t="shared" si="18"/>
        <v>2425</v>
      </c>
      <c r="T51">
        <v>509</v>
      </c>
      <c r="U51">
        <v>9266</v>
      </c>
      <c r="V51" t="s">
        <v>256</v>
      </c>
      <c r="W51">
        <v>5764.2709999999997</v>
      </c>
      <c r="X51">
        <v>2231.7449999999999</v>
      </c>
      <c r="Y51">
        <v>2.5830000000000002</v>
      </c>
      <c r="Z51">
        <v>12.333</v>
      </c>
      <c r="AA51">
        <v>431.116829</v>
      </c>
      <c r="AB51">
        <v>12.48795</v>
      </c>
      <c r="AC51">
        <v>186.597937</v>
      </c>
      <c r="AD51" s="1">
        <v>1709</v>
      </c>
      <c r="AE51">
        <v>275</v>
      </c>
      <c r="AF51">
        <v>2425</v>
      </c>
      <c r="AG51">
        <v>87</v>
      </c>
      <c r="AH51">
        <v>13.370554</v>
      </c>
      <c r="AI51">
        <v>1484.9</v>
      </c>
      <c r="AJ51">
        <v>0</v>
      </c>
      <c r="AK51">
        <v>245</v>
      </c>
      <c r="AL51">
        <v>94935</v>
      </c>
      <c r="AM51">
        <v>0.9225000000000001</v>
      </c>
      <c r="AN51" t="s">
        <v>68</v>
      </c>
      <c r="AO51">
        <v>5764.2709999999997</v>
      </c>
      <c r="AP51" t="s">
        <v>379</v>
      </c>
      <c r="AQ51" t="s">
        <v>118</v>
      </c>
      <c r="AR51" t="s">
        <v>123</v>
      </c>
      <c r="AS51" t="s">
        <v>118</v>
      </c>
      <c r="AT51" t="s">
        <v>123</v>
      </c>
      <c r="AU51" t="s">
        <v>210</v>
      </c>
      <c r="AV51" t="s">
        <v>256</v>
      </c>
      <c r="AW51" t="s">
        <v>68</v>
      </c>
      <c r="AX51">
        <v>9266</v>
      </c>
      <c r="AY51" t="s">
        <v>478</v>
      </c>
      <c r="AZ51">
        <v>1</v>
      </c>
      <c r="BA51" t="s">
        <v>209</v>
      </c>
      <c r="BB51">
        <v>1</v>
      </c>
      <c r="BC51">
        <v>1</v>
      </c>
      <c r="BE51" t="s">
        <v>68</v>
      </c>
      <c r="BF51">
        <v>0</v>
      </c>
      <c r="BG51" t="s">
        <v>296</v>
      </c>
      <c r="BI51" t="s">
        <v>314</v>
      </c>
      <c r="BJ51" t="s">
        <v>256</v>
      </c>
      <c r="BK51" t="s">
        <v>68</v>
      </c>
      <c r="BL51">
        <v>0.9225000000000001</v>
      </c>
      <c r="BM51">
        <v>9266</v>
      </c>
      <c r="BN51" t="s">
        <v>123</v>
      </c>
      <c r="BO51" t="s">
        <v>210</v>
      </c>
      <c r="BP51">
        <v>1</v>
      </c>
      <c r="BQ51">
        <v>5764.2709999999997</v>
      </c>
      <c r="BR51">
        <v>2.8966510142892147E-2</v>
      </c>
      <c r="BS51">
        <v>0.43282452562296053</v>
      </c>
      <c r="BT51">
        <v>0.29648154987855363</v>
      </c>
      <c r="BU51">
        <v>12.333</v>
      </c>
      <c r="BV51">
        <v>4.7707680641663099</v>
      </c>
      <c r="BW51">
        <v>42.069500202193829</v>
      </c>
      <c r="BX51">
        <v>245</v>
      </c>
      <c r="BY51">
        <v>275</v>
      </c>
      <c r="BZ51">
        <v>2425</v>
      </c>
    </row>
    <row r="52" spans="1:78" ht="16.5" x14ac:dyDescent="0.25">
      <c r="A52" s="100" t="str">
        <f t="shared" si="1"/>
        <v>은혜교통</v>
      </c>
      <c r="B52" s="101" t="str">
        <f t="shared" si="2"/>
        <v>진병렬</v>
      </c>
      <c r="C52" s="102" t="str">
        <f t="shared" si="3"/>
        <v>B</v>
      </c>
      <c r="D52" s="103">
        <f t="shared" si="4"/>
        <v>0.90749999999999997</v>
      </c>
      <c r="E52" s="104">
        <f t="shared" si="5"/>
        <v>2636</v>
      </c>
      <c r="F52" s="105" t="str">
        <f t="shared" si="6"/>
        <v>순환52</v>
      </c>
      <c r="G52" s="106" t="str">
        <f t="shared" si="7"/>
        <v>71바5704</v>
      </c>
      <c r="H52" s="107">
        <f t="shared" si="8"/>
        <v>1</v>
      </c>
      <c r="I52" s="108">
        <f t="shared" si="9"/>
        <v>2067.5210000000002</v>
      </c>
      <c r="J52" s="109">
        <f t="shared" si="10"/>
        <v>6.9745177481661619E-2</v>
      </c>
      <c r="K52" s="109">
        <f t="shared" si="11"/>
        <v>0.35923073621023888</v>
      </c>
      <c r="L52" s="109">
        <f t="shared" si="12"/>
        <v>0.24425386731259319</v>
      </c>
      <c r="M52" s="110">
        <f t="shared" si="13"/>
        <v>13.426</v>
      </c>
      <c r="N52" s="111">
        <f t="shared" si="14"/>
        <v>0.14510130731441179</v>
      </c>
      <c r="O52" s="111">
        <f t="shared" si="15"/>
        <v>30.906578457969712</v>
      </c>
      <c r="P52" s="221">
        <f t="shared" si="16"/>
        <v>16</v>
      </c>
      <c r="Q52" s="222">
        <f t="shared" si="17"/>
        <v>3</v>
      </c>
      <c r="R52" s="222">
        <f t="shared" si="18"/>
        <v>639</v>
      </c>
      <c r="T52">
        <v>509</v>
      </c>
      <c r="U52">
        <v>2636</v>
      </c>
      <c r="V52" t="s">
        <v>257</v>
      </c>
      <c r="W52">
        <v>2067.5210000000002</v>
      </c>
      <c r="X52">
        <v>949.10699999999997</v>
      </c>
      <c r="Y52">
        <v>2.1779999999999999</v>
      </c>
      <c r="Z52">
        <v>13.426</v>
      </c>
      <c r="AA52">
        <v>141.59023400000001</v>
      </c>
      <c r="AB52">
        <v>9.8752359999999992</v>
      </c>
      <c r="AC52">
        <v>50.863563999999997</v>
      </c>
      <c r="AD52" s="1">
        <v>505</v>
      </c>
      <c r="AE52">
        <v>3</v>
      </c>
      <c r="AF52">
        <v>639</v>
      </c>
      <c r="AG52">
        <v>78</v>
      </c>
      <c r="AH52">
        <v>14.602143999999999</v>
      </c>
      <c r="AI52">
        <v>475.3</v>
      </c>
      <c r="AJ52">
        <v>0</v>
      </c>
      <c r="AK52">
        <v>16</v>
      </c>
      <c r="AL52">
        <v>6945</v>
      </c>
      <c r="AM52">
        <v>0.90749999999999997</v>
      </c>
      <c r="AN52" t="s">
        <v>68</v>
      </c>
      <c r="AO52">
        <v>2067.5210000000002</v>
      </c>
      <c r="AP52" t="s">
        <v>380</v>
      </c>
      <c r="AQ52" t="s">
        <v>118</v>
      </c>
      <c r="AR52" t="s">
        <v>125</v>
      </c>
      <c r="AS52" t="s">
        <v>118</v>
      </c>
      <c r="AT52" t="s">
        <v>125</v>
      </c>
      <c r="AU52" t="s">
        <v>222</v>
      </c>
      <c r="AV52" t="s">
        <v>257</v>
      </c>
      <c r="AW52" t="s">
        <v>68</v>
      </c>
      <c r="AX52">
        <v>2636</v>
      </c>
      <c r="AY52" t="s">
        <v>465</v>
      </c>
      <c r="AZ52">
        <v>2</v>
      </c>
      <c r="BA52" t="s">
        <v>483</v>
      </c>
      <c r="BB52">
        <v>1</v>
      </c>
      <c r="BC52">
        <v>1</v>
      </c>
      <c r="BE52" t="s">
        <v>68</v>
      </c>
      <c r="BF52">
        <v>0</v>
      </c>
      <c r="BG52" t="s">
        <v>296</v>
      </c>
      <c r="BI52" t="s">
        <v>314</v>
      </c>
      <c r="BJ52" t="s">
        <v>257</v>
      </c>
      <c r="BK52" t="s">
        <v>68</v>
      </c>
      <c r="BL52">
        <v>0.90749999999999997</v>
      </c>
      <c r="BM52">
        <v>2636</v>
      </c>
      <c r="BN52" t="s">
        <v>125</v>
      </c>
      <c r="BO52" t="s">
        <v>222</v>
      </c>
      <c r="BP52">
        <v>1</v>
      </c>
      <c r="BQ52">
        <v>2067.5210000000002</v>
      </c>
      <c r="BR52">
        <v>6.9745177481661619E-2</v>
      </c>
      <c r="BS52">
        <v>0.35923073621023888</v>
      </c>
      <c r="BT52">
        <v>0.24425386731259319</v>
      </c>
      <c r="BU52">
        <v>13.426</v>
      </c>
      <c r="BV52">
        <v>0.14510130731441179</v>
      </c>
      <c r="BW52">
        <v>30.906578457969712</v>
      </c>
      <c r="BX52">
        <v>16</v>
      </c>
      <c r="BY52">
        <v>3</v>
      </c>
      <c r="BZ52">
        <v>639</v>
      </c>
    </row>
    <row r="53" spans="1:78" ht="16.5" x14ac:dyDescent="0.25">
      <c r="A53" s="117" t="str">
        <f t="shared" si="1"/>
        <v>은혜교통</v>
      </c>
      <c r="B53" s="118" t="str">
        <f t="shared" si="2"/>
        <v>진병학</v>
      </c>
      <c r="C53" s="119" t="str">
        <f t="shared" si="3"/>
        <v>A</v>
      </c>
      <c r="D53" s="120">
        <f t="shared" si="4"/>
        <v>0.9863930010745704</v>
      </c>
      <c r="E53" s="121">
        <f t="shared" si="5"/>
        <v>3618</v>
      </c>
      <c r="F53" s="122" t="str">
        <f t="shared" si="6"/>
        <v>522</v>
      </c>
      <c r="G53" s="123" t="str">
        <f t="shared" si="7"/>
        <v>71바5713</v>
      </c>
      <c r="H53" s="124">
        <f t="shared" si="8"/>
        <v>6</v>
      </c>
      <c r="I53" s="125">
        <f t="shared" si="9"/>
        <v>1066.17</v>
      </c>
      <c r="J53" s="126">
        <f t="shared" si="10"/>
        <v>3.212707362450589E-3</v>
      </c>
      <c r="K53" s="126">
        <f t="shared" si="11"/>
        <v>0.50925038095652642</v>
      </c>
      <c r="L53" s="126">
        <f t="shared" si="12"/>
        <v>0.17727004136300964</v>
      </c>
      <c r="M53" s="127">
        <f t="shared" si="13"/>
        <v>11.853999999999999</v>
      </c>
      <c r="N53" s="128">
        <f t="shared" si="14"/>
        <v>9.3793672678841075E-2</v>
      </c>
      <c r="O53" s="128">
        <f t="shared" si="15"/>
        <v>11.818002757533977</v>
      </c>
      <c r="P53" s="219">
        <f t="shared" si="16"/>
        <v>80</v>
      </c>
      <c r="Q53" s="220">
        <f t="shared" si="17"/>
        <v>1</v>
      </c>
      <c r="R53" s="220">
        <f t="shared" si="18"/>
        <v>126</v>
      </c>
      <c r="T53">
        <v>509</v>
      </c>
      <c r="U53">
        <v>3618</v>
      </c>
      <c r="V53" t="s">
        <v>258</v>
      </c>
      <c r="W53">
        <v>1066.17</v>
      </c>
      <c r="X53">
        <v>463.84800000000001</v>
      </c>
      <c r="Y53">
        <v>2.2989999999999999</v>
      </c>
      <c r="Z53">
        <v>11.853999999999999</v>
      </c>
      <c r="AA53">
        <v>88.103885000000005</v>
      </c>
      <c r="AB53">
        <v>0.28305200000000003</v>
      </c>
      <c r="AC53">
        <v>44.866937</v>
      </c>
      <c r="AD53" s="1">
        <v>189</v>
      </c>
      <c r="AE53">
        <v>1</v>
      </c>
      <c r="AF53">
        <v>126</v>
      </c>
      <c r="AG53">
        <v>77</v>
      </c>
      <c r="AH53">
        <v>12.101281999999999</v>
      </c>
      <c r="AI53">
        <v>2469.1</v>
      </c>
      <c r="AJ53">
        <v>0</v>
      </c>
      <c r="AK53">
        <v>80</v>
      </c>
      <c r="AL53">
        <v>53085</v>
      </c>
      <c r="AM53">
        <v>0.9863930010745704</v>
      </c>
      <c r="AN53" t="s">
        <v>66</v>
      </c>
      <c r="AO53">
        <v>340.75</v>
      </c>
      <c r="AP53" t="s">
        <v>381</v>
      </c>
      <c r="AQ53" t="s">
        <v>118</v>
      </c>
      <c r="AR53" t="s">
        <v>119</v>
      </c>
      <c r="AS53" t="s">
        <v>118</v>
      </c>
      <c r="AT53" t="s">
        <v>119</v>
      </c>
      <c r="AU53" t="s">
        <v>182</v>
      </c>
      <c r="AV53" t="s">
        <v>258</v>
      </c>
      <c r="AW53" t="s">
        <v>66</v>
      </c>
      <c r="AX53">
        <v>3618</v>
      </c>
      <c r="AY53" t="s">
        <v>472</v>
      </c>
      <c r="AZ53">
        <v>2</v>
      </c>
      <c r="BA53" t="s">
        <v>484</v>
      </c>
      <c r="BB53">
        <v>6</v>
      </c>
      <c r="BC53">
        <v>1</v>
      </c>
      <c r="BE53" t="s">
        <v>66</v>
      </c>
      <c r="BF53">
        <v>0</v>
      </c>
      <c r="BG53" t="s">
        <v>296</v>
      </c>
      <c r="BI53" t="s">
        <v>314</v>
      </c>
      <c r="BJ53" t="s">
        <v>258</v>
      </c>
      <c r="BK53" t="s">
        <v>66</v>
      </c>
      <c r="BL53">
        <v>0.9863930010745704</v>
      </c>
      <c r="BM53">
        <v>3618</v>
      </c>
      <c r="BN53" t="s">
        <v>119</v>
      </c>
      <c r="BO53" t="s">
        <v>182</v>
      </c>
      <c r="BP53">
        <v>6</v>
      </c>
      <c r="BQ53">
        <v>1066.17</v>
      </c>
      <c r="BR53">
        <v>3.212707362450589E-3</v>
      </c>
      <c r="BS53">
        <v>0.50925038095652642</v>
      </c>
      <c r="BT53">
        <v>0.17727004136300964</v>
      </c>
      <c r="BU53">
        <v>11.853999999999999</v>
      </c>
      <c r="BV53">
        <v>9.3793672678841075E-2</v>
      </c>
      <c r="BW53">
        <v>11.818002757533977</v>
      </c>
      <c r="BX53">
        <v>80</v>
      </c>
      <c r="BY53">
        <v>1</v>
      </c>
      <c r="BZ53">
        <v>126</v>
      </c>
    </row>
    <row r="54" spans="1:78" ht="16.5" x14ac:dyDescent="0.25">
      <c r="A54" s="100" t="str">
        <f t="shared" si="1"/>
        <v>은혜교통</v>
      </c>
      <c r="B54" s="101" t="str">
        <f t="shared" si="2"/>
        <v>차응하</v>
      </c>
      <c r="C54" s="102" t="str">
        <f t="shared" si="3"/>
        <v>B</v>
      </c>
      <c r="D54" s="103">
        <f t="shared" si="4"/>
        <v>0.91532180678338992</v>
      </c>
      <c r="E54" s="104">
        <f t="shared" si="5"/>
        <v>2946</v>
      </c>
      <c r="F54" s="105" t="str">
        <f t="shared" si="6"/>
        <v>585</v>
      </c>
      <c r="G54" s="106" t="str">
        <f t="shared" si="7"/>
        <v>71바7258</v>
      </c>
      <c r="H54" s="107">
        <f t="shared" si="8"/>
        <v>2</v>
      </c>
      <c r="I54" s="108">
        <f t="shared" si="9"/>
        <v>1810.7760000000001</v>
      </c>
      <c r="J54" s="109">
        <f t="shared" si="10"/>
        <v>3.0912564717067485E-2</v>
      </c>
      <c r="K54" s="109">
        <f t="shared" si="11"/>
        <v>0.40415017739942932</v>
      </c>
      <c r="L54" s="109">
        <f t="shared" si="12"/>
        <v>0.27999045712998183</v>
      </c>
      <c r="M54" s="110">
        <f t="shared" si="13"/>
        <v>10.244999999999999</v>
      </c>
      <c r="N54" s="111">
        <f t="shared" si="14"/>
        <v>0</v>
      </c>
      <c r="O54" s="111">
        <f t="shared" si="15"/>
        <v>1.2701736713983396</v>
      </c>
      <c r="P54" s="221">
        <f t="shared" si="16"/>
        <v>57</v>
      </c>
      <c r="Q54" s="222">
        <f t="shared" si="17"/>
        <v>0</v>
      </c>
      <c r="R54" s="222">
        <f t="shared" si="18"/>
        <v>23</v>
      </c>
      <c r="T54">
        <v>509</v>
      </c>
      <c r="U54">
        <v>2946</v>
      </c>
      <c r="V54" t="s">
        <v>259</v>
      </c>
      <c r="W54">
        <v>1810.7760000000001</v>
      </c>
      <c r="X54">
        <v>760.98500000000001</v>
      </c>
      <c r="Y54">
        <v>2.38</v>
      </c>
      <c r="Z54">
        <v>10.244999999999999</v>
      </c>
      <c r="AA54">
        <v>149.42522700000001</v>
      </c>
      <c r="AB54">
        <v>4.6191170000000001</v>
      </c>
      <c r="AC54">
        <v>60.390231999999997</v>
      </c>
      <c r="AD54" s="1">
        <v>507</v>
      </c>
      <c r="AE54">
        <v>0</v>
      </c>
      <c r="AF54">
        <v>23</v>
      </c>
      <c r="AG54">
        <v>71</v>
      </c>
      <c r="AH54">
        <v>12.118275000000001</v>
      </c>
      <c r="AI54">
        <v>65.2</v>
      </c>
      <c r="AJ54">
        <v>0</v>
      </c>
      <c r="AK54">
        <v>57</v>
      </c>
      <c r="AL54">
        <v>14959</v>
      </c>
      <c r="AM54">
        <v>0.91532180678338992</v>
      </c>
      <c r="AN54" t="s">
        <v>68</v>
      </c>
      <c r="AO54">
        <v>1705.452</v>
      </c>
      <c r="AP54" t="s">
        <v>382</v>
      </c>
      <c r="AQ54" t="s">
        <v>118</v>
      </c>
      <c r="AR54" t="s">
        <v>121</v>
      </c>
      <c r="AS54" t="s">
        <v>118</v>
      </c>
      <c r="AT54" t="s">
        <v>121</v>
      </c>
      <c r="AU54" t="s">
        <v>196</v>
      </c>
      <c r="AV54" t="s">
        <v>259</v>
      </c>
      <c r="AW54" t="s">
        <v>68</v>
      </c>
      <c r="AX54">
        <v>2946</v>
      </c>
      <c r="AY54" t="s">
        <v>442</v>
      </c>
      <c r="AZ54">
        <v>6</v>
      </c>
      <c r="BA54" t="s">
        <v>485</v>
      </c>
      <c r="BB54">
        <v>2</v>
      </c>
      <c r="BC54">
        <v>1</v>
      </c>
      <c r="BE54" t="s">
        <v>69</v>
      </c>
      <c r="BF54">
        <v>1</v>
      </c>
      <c r="BG54" t="s">
        <v>294</v>
      </c>
      <c r="BI54" t="s">
        <v>314</v>
      </c>
      <c r="BJ54" t="s">
        <v>259</v>
      </c>
      <c r="BK54" t="s">
        <v>68</v>
      </c>
      <c r="BL54">
        <v>0.91532180678338992</v>
      </c>
      <c r="BM54">
        <v>2946</v>
      </c>
      <c r="BN54" t="s">
        <v>121</v>
      </c>
      <c r="BO54" t="s">
        <v>196</v>
      </c>
      <c r="BP54">
        <v>2</v>
      </c>
      <c r="BQ54">
        <v>1810.7760000000001</v>
      </c>
      <c r="BR54">
        <v>3.0912564717067485E-2</v>
      </c>
      <c r="BS54">
        <v>0.40415017739942932</v>
      </c>
      <c r="BT54">
        <v>0.27999045712998183</v>
      </c>
      <c r="BU54">
        <v>10.244999999999999</v>
      </c>
      <c r="BV54">
        <v>0</v>
      </c>
      <c r="BW54">
        <v>1.2701736713983396</v>
      </c>
      <c r="BX54">
        <v>57</v>
      </c>
      <c r="BY54">
        <v>0</v>
      </c>
      <c r="BZ54">
        <v>23</v>
      </c>
    </row>
    <row r="55" spans="1:78" ht="16.5" x14ac:dyDescent="0.25">
      <c r="A55" s="117" t="str">
        <f t="shared" si="1"/>
        <v>은혜교통</v>
      </c>
      <c r="B55" s="118" t="str">
        <f t="shared" si="2"/>
        <v>최민현</v>
      </c>
      <c r="C55" s="119" t="str">
        <f t="shared" si="3"/>
        <v>B</v>
      </c>
      <c r="D55" s="120">
        <f t="shared" si="4"/>
        <v>0.92022429755795299</v>
      </c>
      <c r="E55" s="121">
        <f t="shared" si="5"/>
        <v>7073</v>
      </c>
      <c r="F55" s="122" t="str">
        <f t="shared" si="6"/>
        <v>565</v>
      </c>
      <c r="G55" s="123" t="str">
        <f t="shared" si="7"/>
        <v>71바5804</v>
      </c>
      <c r="H55" s="124">
        <f t="shared" si="8"/>
        <v>2</v>
      </c>
      <c r="I55" s="125">
        <f t="shared" si="9"/>
        <v>894.36900000000003</v>
      </c>
      <c r="J55" s="126">
        <f t="shared" si="10"/>
        <v>1.8236583186740866E-2</v>
      </c>
      <c r="K55" s="126">
        <f t="shared" si="11"/>
        <v>0.416354959919641</v>
      </c>
      <c r="L55" s="126">
        <f t="shared" si="12"/>
        <v>0.21803081278532685</v>
      </c>
      <c r="M55" s="127">
        <f t="shared" si="13"/>
        <v>5.4450000000000003</v>
      </c>
      <c r="N55" s="128">
        <f t="shared" si="14"/>
        <v>0.44724269289297819</v>
      </c>
      <c r="O55" s="128">
        <f t="shared" si="15"/>
        <v>4.4724269289297816</v>
      </c>
      <c r="P55" s="219">
        <f t="shared" si="16"/>
        <v>51</v>
      </c>
      <c r="Q55" s="220">
        <f t="shared" si="17"/>
        <v>4</v>
      </c>
      <c r="R55" s="220">
        <f t="shared" si="18"/>
        <v>40</v>
      </c>
      <c r="T55">
        <v>509</v>
      </c>
      <c r="U55">
        <v>7073</v>
      </c>
      <c r="V55" t="s">
        <v>383</v>
      </c>
      <c r="W55">
        <v>894.36900000000003</v>
      </c>
      <c r="X55">
        <v>422.51</v>
      </c>
      <c r="Y55">
        <v>2.117</v>
      </c>
      <c r="Z55">
        <v>5.4450000000000003</v>
      </c>
      <c r="AA55">
        <v>75.640540000000001</v>
      </c>
      <c r="AB55">
        <v>1.3794249999999999</v>
      </c>
      <c r="AC55">
        <v>31.493314000000002</v>
      </c>
      <c r="AD55" s="1">
        <v>195</v>
      </c>
      <c r="AE55">
        <v>4</v>
      </c>
      <c r="AF55">
        <v>40</v>
      </c>
      <c r="AG55">
        <v>89</v>
      </c>
      <c r="AH55">
        <v>11.823937000000001</v>
      </c>
      <c r="AI55">
        <v>214.3</v>
      </c>
      <c r="AJ55">
        <v>0</v>
      </c>
      <c r="AK55">
        <v>51</v>
      </c>
      <c r="AL55">
        <v>16002</v>
      </c>
      <c r="AM55">
        <v>0.92022429755795299</v>
      </c>
      <c r="AN55" t="s">
        <v>68</v>
      </c>
      <c r="AO55">
        <v>600.09900000000005</v>
      </c>
      <c r="AP55" t="s">
        <v>384</v>
      </c>
      <c r="AQ55" t="s">
        <v>118</v>
      </c>
      <c r="AR55" t="s">
        <v>120</v>
      </c>
      <c r="AS55" t="s">
        <v>118</v>
      </c>
      <c r="AT55" t="s">
        <v>120</v>
      </c>
      <c r="AU55" t="s">
        <v>188</v>
      </c>
      <c r="AV55" t="s">
        <v>383</v>
      </c>
      <c r="AW55" t="s">
        <v>68</v>
      </c>
      <c r="AX55">
        <v>7073</v>
      </c>
      <c r="AY55" t="s">
        <v>486</v>
      </c>
      <c r="AZ55">
        <v>2</v>
      </c>
      <c r="BA55" t="s">
        <v>487</v>
      </c>
      <c r="BB55">
        <v>2</v>
      </c>
      <c r="BC55">
        <v>1</v>
      </c>
      <c r="BE55" t="s">
        <v>280</v>
      </c>
      <c r="BF55" t="s">
        <v>281</v>
      </c>
      <c r="BG55" t="s">
        <v>280</v>
      </c>
      <c r="BI55" t="s">
        <v>314</v>
      </c>
      <c r="BJ55" t="s">
        <v>383</v>
      </c>
      <c r="BK55" t="s">
        <v>68</v>
      </c>
      <c r="BL55">
        <v>0.92022429755795299</v>
      </c>
      <c r="BM55">
        <v>7073</v>
      </c>
      <c r="BN55" t="s">
        <v>120</v>
      </c>
      <c r="BO55" t="s">
        <v>188</v>
      </c>
      <c r="BP55">
        <v>2</v>
      </c>
      <c r="BQ55">
        <v>894.36900000000003</v>
      </c>
      <c r="BR55">
        <v>1.8236583186740866E-2</v>
      </c>
      <c r="BS55">
        <v>0.416354959919641</v>
      </c>
      <c r="BT55">
        <v>0.21803081278532685</v>
      </c>
      <c r="BU55">
        <v>5.4450000000000003</v>
      </c>
      <c r="BV55">
        <v>0.44724269289297819</v>
      </c>
      <c r="BW55">
        <v>4.4724269289297816</v>
      </c>
      <c r="BX55">
        <v>51</v>
      </c>
      <c r="BY55">
        <v>4</v>
      </c>
      <c r="BZ55">
        <v>40</v>
      </c>
    </row>
    <row r="56" spans="1:78" ht="16.5" x14ac:dyDescent="0.25">
      <c r="A56" s="100" t="str">
        <f t="shared" si="1"/>
        <v>은혜교통</v>
      </c>
      <c r="B56" s="101" t="str">
        <f t="shared" si="2"/>
        <v>최영주</v>
      </c>
      <c r="C56" s="102" t="str">
        <f t="shared" si="3"/>
        <v>S</v>
      </c>
      <c r="D56" s="103">
        <f t="shared" si="4"/>
        <v>1.0077138717353007</v>
      </c>
      <c r="E56" s="104">
        <f t="shared" si="5"/>
        <v>2535</v>
      </c>
      <c r="F56" s="105" t="str">
        <f t="shared" si="6"/>
        <v>585</v>
      </c>
      <c r="G56" s="106" t="str">
        <f t="shared" si="7"/>
        <v>71바7252</v>
      </c>
      <c r="H56" s="107">
        <f t="shared" si="8"/>
        <v>4</v>
      </c>
      <c r="I56" s="108">
        <f t="shared" si="9"/>
        <v>1801.1980000000001</v>
      </c>
      <c r="J56" s="109">
        <f t="shared" si="10"/>
        <v>1.7145439116057874E-2</v>
      </c>
      <c r="K56" s="109">
        <f t="shared" si="11"/>
        <v>0.36593883926358084</v>
      </c>
      <c r="L56" s="109">
        <f t="shared" si="12"/>
        <v>0.33144607089281686</v>
      </c>
      <c r="M56" s="110">
        <f t="shared" si="13"/>
        <v>6.7270000000000003</v>
      </c>
      <c r="N56" s="111">
        <f t="shared" si="14"/>
        <v>0</v>
      </c>
      <c r="O56" s="111">
        <f t="shared" si="15"/>
        <v>2.720411637143723</v>
      </c>
      <c r="P56" s="221">
        <f t="shared" si="16"/>
        <v>2</v>
      </c>
      <c r="Q56" s="222">
        <f t="shared" si="17"/>
        <v>0</v>
      </c>
      <c r="R56" s="222">
        <f t="shared" si="18"/>
        <v>49</v>
      </c>
      <c r="T56">
        <v>509</v>
      </c>
      <c r="U56">
        <v>2535</v>
      </c>
      <c r="V56" t="s">
        <v>260</v>
      </c>
      <c r="W56">
        <v>1801.1980000000001</v>
      </c>
      <c r="X56">
        <v>665.87400000000002</v>
      </c>
      <c r="Y56">
        <v>2.7050000000000001</v>
      </c>
      <c r="Z56">
        <v>6.7270000000000003</v>
      </c>
      <c r="AA56">
        <v>135.76327699999999</v>
      </c>
      <c r="AB56">
        <v>2.3277209999999999</v>
      </c>
      <c r="AC56">
        <v>49.681055999999998</v>
      </c>
      <c r="AD56" s="1">
        <v>597</v>
      </c>
      <c r="AE56">
        <v>0</v>
      </c>
      <c r="AF56">
        <v>49</v>
      </c>
      <c r="AG56">
        <v>103</v>
      </c>
      <c r="AH56">
        <v>13.267194999999999</v>
      </c>
      <c r="AI56">
        <v>250.2</v>
      </c>
      <c r="AJ56">
        <v>16</v>
      </c>
      <c r="AK56">
        <v>2</v>
      </c>
      <c r="AL56">
        <v>7310</v>
      </c>
      <c r="AM56">
        <v>1.0077138717353007</v>
      </c>
      <c r="AN56" t="s">
        <v>71</v>
      </c>
      <c r="AO56">
        <v>1493.0820000000001</v>
      </c>
      <c r="AP56" t="s">
        <v>385</v>
      </c>
      <c r="AQ56" t="s">
        <v>118</v>
      </c>
      <c r="AR56" t="s">
        <v>121</v>
      </c>
      <c r="AS56" t="s">
        <v>118</v>
      </c>
      <c r="AT56" t="s">
        <v>121</v>
      </c>
      <c r="AU56" t="s">
        <v>192</v>
      </c>
      <c r="AV56" t="s">
        <v>260</v>
      </c>
      <c r="AW56" t="s">
        <v>71</v>
      </c>
      <c r="AX56">
        <v>2535</v>
      </c>
      <c r="AY56" t="s">
        <v>461</v>
      </c>
      <c r="AZ56">
        <v>3</v>
      </c>
      <c r="BA56" t="s">
        <v>488</v>
      </c>
      <c r="BB56">
        <v>4</v>
      </c>
      <c r="BC56">
        <v>1</v>
      </c>
      <c r="BE56" t="s">
        <v>71</v>
      </c>
      <c r="BF56">
        <v>0</v>
      </c>
      <c r="BG56" s="5" t="s">
        <v>296</v>
      </c>
      <c r="BI56" t="s">
        <v>314</v>
      </c>
      <c r="BJ56" t="s">
        <v>260</v>
      </c>
      <c r="BK56" t="s">
        <v>71</v>
      </c>
      <c r="BL56">
        <v>1.0077138717353007</v>
      </c>
      <c r="BM56">
        <v>2535</v>
      </c>
      <c r="BN56" t="s">
        <v>121</v>
      </c>
      <c r="BO56" t="s">
        <v>192</v>
      </c>
      <c r="BP56">
        <v>4</v>
      </c>
      <c r="BQ56">
        <v>1801.1980000000001</v>
      </c>
      <c r="BR56">
        <v>1.7145439116057874E-2</v>
      </c>
      <c r="BS56">
        <v>0.36593883926358084</v>
      </c>
      <c r="BT56">
        <v>0.33144607089281686</v>
      </c>
      <c r="BU56">
        <v>6.7270000000000003</v>
      </c>
      <c r="BV56">
        <v>0</v>
      </c>
      <c r="BW56">
        <v>2.720411637143723</v>
      </c>
      <c r="BX56">
        <v>2</v>
      </c>
      <c r="BY56">
        <v>0</v>
      </c>
      <c r="BZ56">
        <v>49</v>
      </c>
    </row>
    <row r="57" spans="1:78" ht="16.5" x14ac:dyDescent="0.25">
      <c r="A57" s="117" t="str">
        <f t="shared" si="1"/>
        <v>은혜교통</v>
      </c>
      <c r="B57" s="118" t="str">
        <f t="shared" si="2"/>
        <v>최정환</v>
      </c>
      <c r="C57" s="119" t="str">
        <f t="shared" si="3"/>
        <v>B</v>
      </c>
      <c r="D57" s="120">
        <f t="shared" si="4"/>
        <v>0.90283538496003712</v>
      </c>
      <c r="E57" s="121">
        <f t="shared" si="5"/>
        <v>6268</v>
      </c>
      <c r="F57" s="122" t="str">
        <f t="shared" si="6"/>
        <v>565</v>
      </c>
      <c r="G57" s="123" t="str">
        <f t="shared" si="7"/>
        <v>71바5804</v>
      </c>
      <c r="H57" s="124">
        <f t="shared" si="8"/>
        <v>2</v>
      </c>
      <c r="I57" s="125">
        <f t="shared" si="9"/>
        <v>2345.2440000000001</v>
      </c>
      <c r="J57" s="126">
        <f t="shared" si="10"/>
        <v>4.7814455687263347E-3</v>
      </c>
      <c r="K57" s="126">
        <f t="shared" si="11"/>
        <v>0.45477787668871839</v>
      </c>
      <c r="L57" s="126">
        <f t="shared" si="12"/>
        <v>0.14028391075726021</v>
      </c>
      <c r="M57" s="127">
        <f t="shared" si="13"/>
        <v>5.2859999999999996</v>
      </c>
      <c r="N57" s="128">
        <f t="shared" si="14"/>
        <v>0.25583691931415237</v>
      </c>
      <c r="O57" s="128">
        <f t="shared" si="15"/>
        <v>4.221309168683514</v>
      </c>
      <c r="P57" s="219">
        <f t="shared" si="16"/>
        <v>204</v>
      </c>
      <c r="Q57" s="220">
        <f t="shared" si="17"/>
        <v>6</v>
      </c>
      <c r="R57" s="220">
        <f t="shared" si="18"/>
        <v>99</v>
      </c>
      <c r="T57">
        <v>509</v>
      </c>
      <c r="U57">
        <v>6268</v>
      </c>
      <c r="V57" t="s">
        <v>261</v>
      </c>
      <c r="W57">
        <v>2345.2440000000001</v>
      </c>
      <c r="X57">
        <v>1129.2349999999999</v>
      </c>
      <c r="Y57">
        <v>2.077</v>
      </c>
      <c r="Z57">
        <v>5.2859999999999996</v>
      </c>
      <c r="AA57">
        <v>213.20414199999999</v>
      </c>
      <c r="AB57">
        <v>1.0194240000000001</v>
      </c>
      <c r="AC57">
        <v>96.960526999999999</v>
      </c>
      <c r="AD57" s="1">
        <v>329</v>
      </c>
      <c r="AE57">
        <v>6</v>
      </c>
      <c r="AF57">
        <v>99</v>
      </c>
      <c r="AG57">
        <v>82</v>
      </c>
      <c r="AH57">
        <v>10.999992000000001</v>
      </c>
      <c r="AI57">
        <v>722.3</v>
      </c>
      <c r="AJ57">
        <v>0</v>
      </c>
      <c r="AK57">
        <v>204</v>
      </c>
      <c r="AL57">
        <v>62374</v>
      </c>
      <c r="AM57">
        <v>0.90283538496003712</v>
      </c>
      <c r="AN57" t="s">
        <v>68</v>
      </c>
      <c r="AO57">
        <v>2239.65</v>
      </c>
      <c r="AP57" t="s">
        <v>386</v>
      </c>
      <c r="AQ57" t="s">
        <v>118</v>
      </c>
      <c r="AR57" t="s">
        <v>120</v>
      </c>
      <c r="AS57" t="s">
        <v>118</v>
      </c>
      <c r="AT57" t="s">
        <v>120</v>
      </c>
      <c r="AU57" t="s">
        <v>188</v>
      </c>
      <c r="AV57" t="s">
        <v>261</v>
      </c>
      <c r="AW57" t="s">
        <v>68</v>
      </c>
      <c r="AX57">
        <v>6268</v>
      </c>
      <c r="AY57" t="s">
        <v>486</v>
      </c>
      <c r="AZ57">
        <v>3</v>
      </c>
      <c r="BA57" t="s">
        <v>489</v>
      </c>
      <c r="BB57">
        <v>2</v>
      </c>
      <c r="BC57">
        <v>1</v>
      </c>
      <c r="BE57" t="s">
        <v>68</v>
      </c>
      <c r="BF57">
        <v>0</v>
      </c>
      <c r="BG57" t="s">
        <v>296</v>
      </c>
      <c r="BI57" t="s">
        <v>314</v>
      </c>
      <c r="BJ57" t="s">
        <v>261</v>
      </c>
      <c r="BK57" t="s">
        <v>68</v>
      </c>
      <c r="BL57">
        <v>0.90283538496003712</v>
      </c>
      <c r="BM57">
        <v>6268</v>
      </c>
      <c r="BN57" t="s">
        <v>120</v>
      </c>
      <c r="BO57" t="s">
        <v>188</v>
      </c>
      <c r="BP57">
        <v>2</v>
      </c>
      <c r="BQ57">
        <v>2345.2440000000001</v>
      </c>
      <c r="BR57">
        <v>4.7814455687263347E-3</v>
      </c>
      <c r="BS57">
        <v>0.45477787668871839</v>
      </c>
      <c r="BT57">
        <v>0.14028391075726021</v>
      </c>
      <c r="BU57">
        <v>5.2859999999999996</v>
      </c>
      <c r="BV57">
        <v>0.25583691931415237</v>
      </c>
      <c r="BW57">
        <v>4.221309168683514</v>
      </c>
      <c r="BX57">
        <v>204</v>
      </c>
      <c r="BY57">
        <v>6</v>
      </c>
      <c r="BZ57">
        <v>99</v>
      </c>
    </row>
    <row r="58" spans="1:78" ht="16.5" x14ac:dyDescent="0.25">
      <c r="A58" s="100" t="str">
        <f t="shared" si="1"/>
        <v>은혜교통</v>
      </c>
      <c r="B58" s="101" t="str">
        <f t="shared" si="2"/>
        <v>최창명</v>
      </c>
      <c r="C58" s="102" t="str">
        <f t="shared" si="3"/>
        <v>A</v>
      </c>
      <c r="D58" s="103">
        <f t="shared" si="4"/>
        <v>0.97034131792687561</v>
      </c>
      <c r="E58" s="104">
        <f t="shared" si="5"/>
        <v>3328</v>
      </c>
      <c r="F58" s="105" t="str">
        <f t="shared" si="6"/>
        <v>순환52</v>
      </c>
      <c r="G58" s="106" t="str">
        <f t="shared" si="7"/>
        <v>71바5704</v>
      </c>
      <c r="H58" s="107">
        <f t="shared" si="8"/>
        <v>5</v>
      </c>
      <c r="I58" s="108">
        <f t="shared" si="9"/>
        <v>988.71599999999989</v>
      </c>
      <c r="J58" s="109">
        <f t="shared" si="10"/>
        <v>3.6801769394407088E-2</v>
      </c>
      <c r="K58" s="109">
        <f t="shared" si="11"/>
        <v>0.37695290010316529</v>
      </c>
      <c r="L58" s="109">
        <f t="shared" si="12"/>
        <v>0.28521840447610841</v>
      </c>
      <c r="M58" s="110">
        <f t="shared" si="13"/>
        <v>10.393000000000001</v>
      </c>
      <c r="N58" s="111">
        <f t="shared" si="14"/>
        <v>0</v>
      </c>
      <c r="O58" s="111">
        <f t="shared" si="15"/>
        <v>6.3719005255300818</v>
      </c>
      <c r="P58" s="221">
        <f t="shared" si="16"/>
        <v>17</v>
      </c>
      <c r="Q58" s="222">
        <f t="shared" si="17"/>
        <v>0</v>
      </c>
      <c r="R58" s="222">
        <f t="shared" si="18"/>
        <v>63</v>
      </c>
      <c r="T58">
        <v>509</v>
      </c>
      <c r="U58">
        <v>3328</v>
      </c>
      <c r="V58" t="s">
        <v>309</v>
      </c>
      <c r="W58">
        <v>988.71600000000001</v>
      </c>
      <c r="X58">
        <v>437.55599999999998</v>
      </c>
      <c r="Y58">
        <v>2.2599999999999998</v>
      </c>
      <c r="Z58">
        <v>10.393000000000001</v>
      </c>
      <c r="AA58">
        <v>69.780259000000001</v>
      </c>
      <c r="AB58">
        <v>2.5680369999999999</v>
      </c>
      <c r="AC58">
        <v>26.303871000000001</v>
      </c>
      <c r="AD58" s="1">
        <v>282</v>
      </c>
      <c r="AE58">
        <v>0</v>
      </c>
      <c r="AF58">
        <v>63</v>
      </c>
      <c r="AG58">
        <v>78</v>
      </c>
      <c r="AH58">
        <v>14.168991999999999</v>
      </c>
      <c r="AI58">
        <v>227.4</v>
      </c>
      <c r="AJ58">
        <v>0</v>
      </c>
      <c r="AK58">
        <v>17</v>
      </c>
      <c r="AL58">
        <v>6193</v>
      </c>
      <c r="AM58">
        <v>0.97034131792687561</v>
      </c>
      <c r="AN58" t="s">
        <v>66</v>
      </c>
      <c r="AO58">
        <v>271.36799999999999</v>
      </c>
      <c r="AP58" t="s">
        <v>387</v>
      </c>
      <c r="AQ58" t="s">
        <v>118</v>
      </c>
      <c r="AR58" t="s">
        <v>125</v>
      </c>
      <c r="AS58" t="s">
        <v>118</v>
      </c>
      <c r="AT58" t="s">
        <v>125</v>
      </c>
      <c r="AU58" t="s">
        <v>222</v>
      </c>
      <c r="AV58" t="s">
        <v>309</v>
      </c>
      <c r="AW58" t="s">
        <v>66</v>
      </c>
      <c r="AX58">
        <v>3328</v>
      </c>
      <c r="AY58" t="s">
        <v>437</v>
      </c>
      <c r="AZ58">
        <v>1</v>
      </c>
      <c r="BA58" t="s">
        <v>306</v>
      </c>
      <c r="BB58">
        <v>5</v>
      </c>
      <c r="BC58">
        <v>1</v>
      </c>
      <c r="BE58" t="s">
        <v>68</v>
      </c>
      <c r="BF58">
        <v>1</v>
      </c>
      <c r="BG58" t="s">
        <v>294</v>
      </c>
      <c r="BI58" t="s">
        <v>314</v>
      </c>
      <c r="BJ58" t="s">
        <v>309</v>
      </c>
      <c r="BK58" t="s">
        <v>66</v>
      </c>
      <c r="BL58">
        <v>0.97034131792687561</v>
      </c>
      <c r="BM58">
        <v>3328</v>
      </c>
      <c r="BN58" t="s">
        <v>125</v>
      </c>
      <c r="BO58" t="s">
        <v>222</v>
      </c>
      <c r="BP58">
        <v>5</v>
      </c>
      <c r="BQ58">
        <v>988.71599999999989</v>
      </c>
      <c r="BR58">
        <v>3.6801769394407088E-2</v>
      </c>
      <c r="BS58">
        <v>0.37695290010316529</v>
      </c>
      <c r="BT58">
        <v>0.28521840447610841</v>
      </c>
      <c r="BU58">
        <v>10.393000000000001</v>
      </c>
      <c r="BV58">
        <v>0</v>
      </c>
      <c r="BW58">
        <v>6.3719005255300818</v>
      </c>
      <c r="BX58">
        <v>17</v>
      </c>
      <c r="BY58">
        <v>0</v>
      </c>
      <c r="BZ58">
        <v>63</v>
      </c>
    </row>
    <row r="59" spans="1:78" ht="16.5" x14ac:dyDescent="0.25">
      <c r="A59" s="117" t="str">
        <f t="shared" si="1"/>
        <v>은혜교통</v>
      </c>
      <c r="B59" s="118" t="str">
        <f t="shared" si="2"/>
        <v>한국록</v>
      </c>
      <c r="C59" s="119" t="str">
        <f t="shared" si="3"/>
        <v>F</v>
      </c>
      <c r="D59" s="120">
        <f t="shared" si="4"/>
        <v>0.7443478260869566</v>
      </c>
      <c r="E59" s="121">
        <f t="shared" si="5"/>
        <v>1709</v>
      </c>
      <c r="F59" s="122" t="str">
        <f t="shared" si="6"/>
        <v>565</v>
      </c>
      <c r="G59" s="123" t="str">
        <f t="shared" si="7"/>
        <v>71바5810</v>
      </c>
      <c r="H59" s="124">
        <f t="shared" si="8"/>
        <v>1</v>
      </c>
      <c r="I59" s="125">
        <f t="shared" si="9"/>
        <v>731.87699999999995</v>
      </c>
      <c r="J59" s="126">
        <f t="shared" si="10"/>
        <v>1.3984458759603545E-2</v>
      </c>
      <c r="K59" s="126">
        <f t="shared" si="11"/>
        <v>0.48509464265151298</v>
      </c>
      <c r="L59" s="126">
        <f t="shared" si="12"/>
        <v>0.2227150190537481</v>
      </c>
      <c r="M59" s="127">
        <f t="shared" si="13"/>
        <v>8.8149999999999995</v>
      </c>
      <c r="N59" s="128">
        <f t="shared" si="14"/>
        <v>0.13663498101456939</v>
      </c>
      <c r="O59" s="128">
        <f t="shared" si="15"/>
        <v>18.172452474937728</v>
      </c>
      <c r="P59" s="219">
        <f t="shared" si="16"/>
        <v>59</v>
      </c>
      <c r="Q59" s="220">
        <f t="shared" si="17"/>
        <v>1</v>
      </c>
      <c r="R59" s="220">
        <f t="shared" si="18"/>
        <v>133</v>
      </c>
      <c r="T59">
        <v>509</v>
      </c>
      <c r="U59">
        <v>1709</v>
      </c>
      <c r="V59" t="s">
        <v>388</v>
      </c>
      <c r="W59">
        <v>731.87699999999995</v>
      </c>
      <c r="X59">
        <v>427.61900000000003</v>
      </c>
      <c r="Y59">
        <v>1.712</v>
      </c>
      <c r="Z59">
        <v>8.8149999999999995</v>
      </c>
      <c r="AA59">
        <v>68.031378000000004</v>
      </c>
      <c r="AB59">
        <v>0.95138199999999995</v>
      </c>
      <c r="AC59">
        <v>33.001657000000002</v>
      </c>
      <c r="AD59" s="1">
        <v>163</v>
      </c>
      <c r="AE59">
        <v>1</v>
      </c>
      <c r="AF59">
        <v>133</v>
      </c>
      <c r="AG59">
        <v>83</v>
      </c>
      <c r="AH59">
        <v>10.757932</v>
      </c>
      <c r="AI59">
        <v>268.8</v>
      </c>
      <c r="AJ59">
        <v>0</v>
      </c>
      <c r="AK59">
        <v>59</v>
      </c>
      <c r="AL59">
        <v>27088</v>
      </c>
      <c r="AM59">
        <v>0.7443478260869566</v>
      </c>
      <c r="AN59" t="s">
        <v>70</v>
      </c>
      <c r="AO59">
        <v>731.87699999999995</v>
      </c>
      <c r="AP59" t="s">
        <v>389</v>
      </c>
      <c r="AQ59" t="s">
        <v>118</v>
      </c>
      <c r="AR59" t="s">
        <v>120</v>
      </c>
      <c r="AS59" t="s">
        <v>118</v>
      </c>
      <c r="AT59" t="s">
        <v>120</v>
      </c>
      <c r="AU59" t="s">
        <v>300</v>
      </c>
      <c r="AV59" t="s">
        <v>388</v>
      </c>
      <c r="AW59" t="s">
        <v>70</v>
      </c>
      <c r="AX59">
        <v>1709</v>
      </c>
      <c r="AY59" t="s">
        <v>445</v>
      </c>
      <c r="AZ59">
        <v>2</v>
      </c>
      <c r="BA59" t="s">
        <v>490</v>
      </c>
      <c r="BB59">
        <v>1</v>
      </c>
      <c r="BC59">
        <v>1</v>
      </c>
      <c r="BE59" t="s">
        <v>280</v>
      </c>
      <c r="BF59" t="s">
        <v>281</v>
      </c>
      <c r="BG59" t="s">
        <v>280</v>
      </c>
      <c r="BI59" t="s">
        <v>314</v>
      </c>
      <c r="BJ59" t="s">
        <v>388</v>
      </c>
      <c r="BK59" t="s">
        <v>70</v>
      </c>
      <c r="BL59">
        <v>0.7443478260869566</v>
      </c>
      <c r="BM59">
        <v>1709</v>
      </c>
      <c r="BN59" t="s">
        <v>120</v>
      </c>
      <c r="BO59" t="s">
        <v>300</v>
      </c>
      <c r="BP59">
        <v>1</v>
      </c>
      <c r="BQ59">
        <v>731.87699999999995</v>
      </c>
      <c r="BR59">
        <v>1.3984458759603545E-2</v>
      </c>
      <c r="BS59">
        <v>0.48509464265151298</v>
      </c>
      <c r="BT59">
        <v>0.2227150190537481</v>
      </c>
      <c r="BU59">
        <v>8.8149999999999995</v>
      </c>
      <c r="BV59">
        <v>0.13663498101456939</v>
      </c>
      <c r="BW59">
        <v>18.172452474937728</v>
      </c>
      <c r="BX59">
        <v>59</v>
      </c>
      <c r="BY59">
        <v>1</v>
      </c>
      <c r="BZ59">
        <v>133</v>
      </c>
    </row>
    <row r="60" spans="1:78" ht="16.5" x14ac:dyDescent="0.25">
      <c r="A60" s="100" t="str">
        <f t="shared" si="1"/>
        <v>은혜교통</v>
      </c>
      <c r="B60" s="101" t="str">
        <f t="shared" si="2"/>
        <v>한상남</v>
      </c>
      <c r="C60" s="102" t="str">
        <f t="shared" si="3"/>
        <v>A</v>
      </c>
      <c r="D60" s="103">
        <f t="shared" si="4"/>
        <v>0.98726828848280046</v>
      </c>
      <c r="E60" s="104">
        <f t="shared" si="5"/>
        <v>7042</v>
      </c>
      <c r="F60" s="105" t="str">
        <f t="shared" si="6"/>
        <v>585</v>
      </c>
      <c r="G60" s="106" t="str">
        <f t="shared" si="7"/>
        <v>72바1948</v>
      </c>
      <c r="H60" s="107">
        <f t="shared" si="8"/>
        <v>3</v>
      </c>
      <c r="I60" s="108">
        <f t="shared" si="9"/>
        <v>1590.116</v>
      </c>
      <c r="J60" s="109">
        <f t="shared" si="10"/>
        <v>2.8494054732103365E-2</v>
      </c>
      <c r="K60" s="109">
        <f t="shared" si="11"/>
        <v>0.35074831489245145</v>
      </c>
      <c r="L60" s="109">
        <f t="shared" si="12"/>
        <v>0.31129804366473895</v>
      </c>
      <c r="M60" s="110">
        <f t="shared" si="13"/>
        <v>7.8460000000000001</v>
      </c>
      <c r="N60" s="111">
        <f t="shared" si="14"/>
        <v>0</v>
      </c>
      <c r="O60" s="111">
        <f t="shared" si="15"/>
        <v>0.81755041770537495</v>
      </c>
      <c r="P60" s="221">
        <f t="shared" si="16"/>
        <v>2</v>
      </c>
      <c r="Q60" s="222">
        <f t="shared" si="17"/>
        <v>0</v>
      </c>
      <c r="R60" s="222">
        <f t="shared" si="18"/>
        <v>14</v>
      </c>
      <c r="T60">
        <v>509</v>
      </c>
      <c r="U60">
        <v>7042</v>
      </c>
      <c r="V60" t="s">
        <v>262</v>
      </c>
      <c r="W60">
        <v>1615.0509999999999</v>
      </c>
      <c r="X60">
        <v>624.76700000000005</v>
      </c>
      <c r="Y60">
        <v>2.585</v>
      </c>
      <c r="Z60">
        <v>7.8460000000000001</v>
      </c>
      <c r="AA60">
        <v>122.22662</v>
      </c>
      <c r="AB60">
        <v>3.4827319999999999</v>
      </c>
      <c r="AC60">
        <v>42.870781000000001</v>
      </c>
      <c r="AD60" s="1">
        <v>495</v>
      </c>
      <c r="AE60">
        <v>0</v>
      </c>
      <c r="AF60">
        <v>14</v>
      </c>
      <c r="AG60">
        <v>97</v>
      </c>
      <c r="AH60">
        <v>13.213578</v>
      </c>
      <c r="AI60">
        <v>101.2</v>
      </c>
      <c r="AJ60">
        <v>17.2</v>
      </c>
      <c r="AK60">
        <v>2</v>
      </c>
      <c r="AL60">
        <v>125</v>
      </c>
      <c r="AM60">
        <v>0.98726828848280046</v>
      </c>
      <c r="AN60" t="s">
        <v>66</v>
      </c>
      <c r="AO60">
        <v>1393.9390000000001</v>
      </c>
      <c r="AP60" t="s">
        <v>390</v>
      </c>
      <c r="AQ60" t="s">
        <v>118</v>
      </c>
      <c r="AR60" t="s">
        <v>121</v>
      </c>
      <c r="AS60" t="s">
        <v>118</v>
      </c>
      <c r="AT60" t="s">
        <v>121</v>
      </c>
      <c r="AU60" t="s">
        <v>197</v>
      </c>
      <c r="AV60" t="s">
        <v>262</v>
      </c>
      <c r="AW60" t="s">
        <v>66</v>
      </c>
      <c r="AX60">
        <v>7042</v>
      </c>
      <c r="AY60" t="s">
        <v>462</v>
      </c>
      <c r="AZ60">
        <v>1</v>
      </c>
      <c r="BA60" t="s">
        <v>322</v>
      </c>
      <c r="BB60">
        <v>3</v>
      </c>
      <c r="BC60">
        <v>1</v>
      </c>
      <c r="BE60" t="s">
        <v>66</v>
      </c>
      <c r="BF60">
        <v>0</v>
      </c>
      <c r="BG60" t="s">
        <v>296</v>
      </c>
      <c r="BI60" t="s">
        <v>314</v>
      </c>
      <c r="BJ60" t="s">
        <v>262</v>
      </c>
      <c r="BK60" t="s">
        <v>66</v>
      </c>
      <c r="BL60">
        <v>0.98726828848280046</v>
      </c>
      <c r="BM60">
        <v>7042</v>
      </c>
      <c r="BN60" t="s">
        <v>121</v>
      </c>
      <c r="BO60" t="s">
        <v>197</v>
      </c>
      <c r="BP60">
        <v>3</v>
      </c>
      <c r="BQ60">
        <v>1590.116</v>
      </c>
      <c r="BR60">
        <v>2.8494054732103365E-2</v>
      </c>
      <c r="BS60">
        <v>0.35074831489245145</v>
      </c>
      <c r="BT60">
        <v>0.30649186929700672</v>
      </c>
      <c r="BU60">
        <v>7.8460000000000001</v>
      </c>
      <c r="BV60">
        <v>0</v>
      </c>
      <c r="BW60">
        <v>0.81755041770537495</v>
      </c>
      <c r="BX60">
        <v>2</v>
      </c>
      <c r="BY60">
        <v>0</v>
      </c>
      <c r="BZ60">
        <v>14</v>
      </c>
    </row>
    <row r="61" spans="1:78" ht="16.5" x14ac:dyDescent="0.25">
      <c r="A61" s="117" t="str">
        <f t="shared" si="1"/>
        <v>은혜교통</v>
      </c>
      <c r="B61" s="118" t="str">
        <f t="shared" si="2"/>
        <v>한상복</v>
      </c>
      <c r="C61" s="119" t="str">
        <f t="shared" si="3"/>
        <v>F</v>
      </c>
      <c r="D61" s="120">
        <f t="shared" si="4"/>
        <v>0.7811538461538462</v>
      </c>
      <c r="E61" s="121">
        <f t="shared" si="5"/>
        <v>2644</v>
      </c>
      <c r="F61" s="122" t="str">
        <f t="shared" si="6"/>
        <v>594</v>
      </c>
      <c r="G61" s="123" t="str">
        <f t="shared" si="7"/>
        <v>71바5359</v>
      </c>
      <c r="H61" s="124">
        <f t="shared" si="8"/>
        <v>1</v>
      </c>
      <c r="I61" s="125">
        <f t="shared" si="9"/>
        <v>5840.6729999999998</v>
      </c>
      <c r="J61" s="126">
        <f t="shared" si="10"/>
        <v>4.0329448915693546E-2</v>
      </c>
      <c r="K61" s="126">
        <f t="shared" si="11"/>
        <v>0.4490839526178439</v>
      </c>
      <c r="L61" s="126">
        <f t="shared" si="12"/>
        <v>0.31828523870451231</v>
      </c>
      <c r="M61" s="127">
        <f t="shared" si="13"/>
        <v>13.462</v>
      </c>
      <c r="N61" s="128">
        <f t="shared" si="14"/>
        <v>1.4895543715595789</v>
      </c>
      <c r="O61" s="128">
        <f t="shared" si="15"/>
        <v>31.862766499682486</v>
      </c>
      <c r="P61" s="219">
        <f t="shared" si="16"/>
        <v>218</v>
      </c>
      <c r="Q61" s="220">
        <f t="shared" si="17"/>
        <v>87</v>
      </c>
      <c r="R61" s="220">
        <f t="shared" si="18"/>
        <v>1861</v>
      </c>
      <c r="T61">
        <v>509</v>
      </c>
      <c r="U61">
        <v>2644</v>
      </c>
      <c r="V61" t="s">
        <v>290</v>
      </c>
      <c r="W61">
        <v>5840.6729999999998</v>
      </c>
      <c r="X61">
        <v>2875.4879999999998</v>
      </c>
      <c r="Y61">
        <v>2.0310000000000001</v>
      </c>
      <c r="Z61">
        <v>13.462</v>
      </c>
      <c r="AA61">
        <v>429.30819700000001</v>
      </c>
      <c r="AB61">
        <v>17.313763000000002</v>
      </c>
      <c r="AC61">
        <v>192.795422</v>
      </c>
      <c r="AD61" s="1">
        <v>1859</v>
      </c>
      <c r="AE61">
        <v>87</v>
      </c>
      <c r="AF61">
        <v>1861</v>
      </c>
      <c r="AG61">
        <v>89</v>
      </c>
      <c r="AH61">
        <v>13.604848</v>
      </c>
      <c r="AI61">
        <v>2609.6</v>
      </c>
      <c r="AJ61">
        <v>29.1</v>
      </c>
      <c r="AK61">
        <v>218</v>
      </c>
      <c r="AL61">
        <v>113916</v>
      </c>
      <c r="AM61">
        <v>0.7811538461538462</v>
      </c>
      <c r="AN61" t="s">
        <v>70</v>
      </c>
      <c r="AO61">
        <v>5840.6729999999998</v>
      </c>
      <c r="AP61" t="s">
        <v>391</v>
      </c>
      <c r="AQ61" t="s">
        <v>118</v>
      </c>
      <c r="AR61" t="s">
        <v>124</v>
      </c>
      <c r="AS61" t="s">
        <v>118</v>
      </c>
      <c r="AT61" t="s">
        <v>124</v>
      </c>
      <c r="AU61" t="s">
        <v>214</v>
      </c>
      <c r="AV61" t="s">
        <v>290</v>
      </c>
      <c r="AW61" t="s">
        <v>70</v>
      </c>
      <c r="AX61">
        <v>2644</v>
      </c>
      <c r="AY61" t="s">
        <v>491</v>
      </c>
      <c r="AZ61">
        <v>1</v>
      </c>
      <c r="BA61" t="s">
        <v>330</v>
      </c>
      <c r="BB61">
        <v>1</v>
      </c>
      <c r="BC61">
        <v>1</v>
      </c>
      <c r="BE61" t="s">
        <v>67</v>
      </c>
      <c r="BF61">
        <v>-1</v>
      </c>
      <c r="BG61" s="5" t="s">
        <v>318</v>
      </c>
      <c r="BI61" t="s">
        <v>314</v>
      </c>
      <c r="BJ61" t="s">
        <v>290</v>
      </c>
      <c r="BK61" t="s">
        <v>70</v>
      </c>
      <c r="BL61">
        <v>0.7811538461538462</v>
      </c>
      <c r="BM61">
        <v>2644</v>
      </c>
      <c r="BN61" t="s">
        <v>124</v>
      </c>
      <c r="BO61" t="s">
        <v>214</v>
      </c>
      <c r="BP61">
        <v>1</v>
      </c>
      <c r="BQ61">
        <v>5840.6729999999998</v>
      </c>
      <c r="BR61">
        <v>4.0329448915693546E-2</v>
      </c>
      <c r="BS61">
        <v>0.4490839526178439</v>
      </c>
      <c r="BT61">
        <v>0.31828523870451231</v>
      </c>
      <c r="BU61">
        <v>13.462</v>
      </c>
      <c r="BV61">
        <v>1.4895543715595789</v>
      </c>
      <c r="BW61">
        <v>31.862766499682486</v>
      </c>
      <c r="BX61">
        <v>218</v>
      </c>
      <c r="BY61">
        <v>87</v>
      </c>
      <c r="BZ61">
        <v>1861</v>
      </c>
    </row>
    <row r="62" spans="1:78" ht="16.5" x14ac:dyDescent="0.25">
      <c r="A62" s="100" t="str">
        <f t="shared" si="1"/>
        <v>은혜교통</v>
      </c>
      <c r="B62" s="101" t="str">
        <f t="shared" si="2"/>
        <v>허영준</v>
      </c>
      <c r="C62" s="102" t="str">
        <f t="shared" si="3"/>
        <v>C</v>
      </c>
      <c r="D62" s="103">
        <f t="shared" si="4"/>
        <v>0.85173913043478267</v>
      </c>
      <c r="E62" s="104">
        <f t="shared" si="5"/>
        <v>4686</v>
      </c>
      <c r="F62" s="105" t="str">
        <f t="shared" si="6"/>
        <v>565</v>
      </c>
      <c r="G62" s="106" t="str">
        <f t="shared" si="7"/>
        <v>71바5804</v>
      </c>
      <c r="H62" s="107">
        <f t="shared" si="8"/>
        <v>1</v>
      </c>
      <c r="I62" s="108">
        <f t="shared" si="9"/>
        <v>597.34</v>
      </c>
      <c r="J62" s="109">
        <f t="shared" si="10"/>
        <v>1.7522165765884862E-2</v>
      </c>
      <c r="K62" s="109">
        <f t="shared" si="11"/>
        <v>0.48983480756008224</v>
      </c>
      <c r="L62" s="109">
        <f t="shared" si="12"/>
        <v>0.23939464961328555</v>
      </c>
      <c r="M62" s="110">
        <f t="shared" si="13"/>
        <v>6.5220000000000002</v>
      </c>
      <c r="N62" s="111">
        <f t="shared" si="14"/>
        <v>1.1718619211839152</v>
      </c>
      <c r="O62" s="111">
        <f t="shared" si="15"/>
        <v>0.66963538353366592</v>
      </c>
      <c r="P62" s="221">
        <f t="shared" si="16"/>
        <v>63</v>
      </c>
      <c r="Q62" s="222">
        <f t="shared" si="17"/>
        <v>7</v>
      </c>
      <c r="R62" s="222">
        <f t="shared" si="18"/>
        <v>4</v>
      </c>
      <c r="T62">
        <v>509</v>
      </c>
      <c r="U62">
        <v>4686</v>
      </c>
      <c r="V62" t="s">
        <v>263</v>
      </c>
      <c r="W62">
        <v>597.34</v>
      </c>
      <c r="X62">
        <v>304.89100000000002</v>
      </c>
      <c r="Y62">
        <v>1.9590000000000001</v>
      </c>
      <c r="Z62">
        <v>6.5220000000000002</v>
      </c>
      <c r="AA62">
        <v>57.672494</v>
      </c>
      <c r="AB62">
        <v>1.0105470000000001</v>
      </c>
      <c r="AC62">
        <v>28.249994999999998</v>
      </c>
      <c r="AD62" s="1">
        <v>143</v>
      </c>
      <c r="AE62">
        <v>7</v>
      </c>
      <c r="AF62">
        <v>4</v>
      </c>
      <c r="AG62">
        <v>69</v>
      </c>
      <c r="AH62">
        <v>10.35745</v>
      </c>
      <c r="AI62">
        <v>120.7</v>
      </c>
      <c r="AJ62">
        <v>0</v>
      </c>
      <c r="AK62">
        <v>63</v>
      </c>
      <c r="AL62">
        <v>22372</v>
      </c>
      <c r="AM62">
        <v>0.85173913043478267</v>
      </c>
      <c r="AN62" t="s">
        <v>69</v>
      </c>
      <c r="AO62">
        <v>597.34</v>
      </c>
      <c r="AP62" t="s">
        <v>392</v>
      </c>
      <c r="AQ62" t="s">
        <v>118</v>
      </c>
      <c r="AR62" t="s">
        <v>120</v>
      </c>
      <c r="AS62" t="s">
        <v>118</v>
      </c>
      <c r="AT62" t="s">
        <v>120</v>
      </c>
      <c r="AU62" t="s">
        <v>188</v>
      </c>
      <c r="AV62" t="s">
        <v>263</v>
      </c>
      <c r="AW62" t="s">
        <v>69</v>
      </c>
      <c r="AX62">
        <v>4686</v>
      </c>
      <c r="AY62" t="s">
        <v>436</v>
      </c>
      <c r="AZ62">
        <v>4</v>
      </c>
      <c r="BA62" t="s">
        <v>492</v>
      </c>
      <c r="BB62">
        <v>1</v>
      </c>
      <c r="BC62">
        <v>1</v>
      </c>
      <c r="BE62" t="s">
        <v>67</v>
      </c>
      <c r="BF62">
        <v>1</v>
      </c>
      <c r="BG62" t="s">
        <v>294</v>
      </c>
      <c r="BI62" t="s">
        <v>314</v>
      </c>
      <c r="BJ62" t="s">
        <v>263</v>
      </c>
      <c r="BK62" t="s">
        <v>69</v>
      </c>
      <c r="BL62">
        <v>0.85173913043478267</v>
      </c>
      <c r="BM62">
        <v>4686</v>
      </c>
      <c r="BN62" t="s">
        <v>120</v>
      </c>
      <c r="BO62" t="s">
        <v>188</v>
      </c>
      <c r="BP62">
        <v>1</v>
      </c>
      <c r="BQ62">
        <v>597.34</v>
      </c>
      <c r="BR62">
        <v>1.7522165765884862E-2</v>
      </c>
      <c r="BS62">
        <v>0.48983480756008224</v>
      </c>
      <c r="BT62">
        <v>0.23939464961328555</v>
      </c>
      <c r="BU62">
        <v>6.5220000000000002</v>
      </c>
      <c r="BV62">
        <v>1.1718619211839152</v>
      </c>
      <c r="BW62">
        <v>0.66963538353366592</v>
      </c>
      <c r="BX62">
        <v>63</v>
      </c>
      <c r="BY62">
        <v>7</v>
      </c>
      <c r="BZ62">
        <v>4</v>
      </c>
    </row>
    <row r="63" spans="1:78" ht="16.5" x14ac:dyDescent="0.25">
      <c r="A63" s="117" t="str">
        <f t="shared" si="1"/>
        <v>은혜교통</v>
      </c>
      <c r="B63" s="118" t="str">
        <f t="shared" si="2"/>
        <v>현병철</v>
      </c>
      <c r="C63" s="119" t="str">
        <f t="shared" si="3"/>
        <v>F</v>
      </c>
      <c r="D63" s="120">
        <f t="shared" si="4"/>
        <v>0.72698001514841182</v>
      </c>
      <c r="E63" s="121">
        <f t="shared" si="5"/>
        <v>1171</v>
      </c>
      <c r="F63" s="122" t="str">
        <f t="shared" si="6"/>
        <v>591</v>
      </c>
      <c r="G63" s="123" t="str">
        <f t="shared" si="7"/>
        <v>72바1869</v>
      </c>
      <c r="H63" s="124">
        <f t="shared" si="8"/>
        <v>4</v>
      </c>
      <c r="I63" s="125">
        <f t="shared" si="9"/>
        <v>1403.729</v>
      </c>
      <c r="J63" s="126">
        <f t="shared" si="10"/>
        <v>1.1455477705080947E-2</v>
      </c>
      <c r="K63" s="126">
        <f t="shared" si="11"/>
        <v>0.44950050712494011</v>
      </c>
      <c r="L63" s="126">
        <f t="shared" si="12"/>
        <v>0.3084640981272026</v>
      </c>
      <c r="M63" s="127">
        <f t="shared" si="13"/>
        <v>17.919</v>
      </c>
      <c r="N63" s="128">
        <f t="shared" si="14"/>
        <v>0.35619410869191986</v>
      </c>
      <c r="O63" s="128">
        <f t="shared" si="15"/>
        <v>22.155273560637415</v>
      </c>
      <c r="P63" s="219">
        <f t="shared" si="16"/>
        <v>55</v>
      </c>
      <c r="Q63" s="220">
        <f t="shared" si="17"/>
        <v>5</v>
      </c>
      <c r="R63" s="220">
        <f t="shared" si="18"/>
        <v>311</v>
      </c>
      <c r="T63">
        <v>509</v>
      </c>
      <c r="U63">
        <v>1171</v>
      </c>
      <c r="V63" t="s">
        <v>291</v>
      </c>
      <c r="W63">
        <v>1403.729</v>
      </c>
      <c r="X63">
        <v>746.80600000000004</v>
      </c>
      <c r="Y63">
        <v>1.88</v>
      </c>
      <c r="Z63">
        <v>17.919</v>
      </c>
      <c r="AA63">
        <v>101.62387200000001</v>
      </c>
      <c r="AB63">
        <v>1.16415</v>
      </c>
      <c r="AC63">
        <v>45.679982000000003</v>
      </c>
      <c r="AD63" s="1">
        <v>433</v>
      </c>
      <c r="AE63">
        <v>5</v>
      </c>
      <c r="AF63">
        <v>311</v>
      </c>
      <c r="AG63">
        <v>93</v>
      </c>
      <c r="AH63">
        <v>13.812984</v>
      </c>
      <c r="AI63">
        <v>1449.7</v>
      </c>
      <c r="AJ63">
        <v>65.7</v>
      </c>
      <c r="AK63">
        <v>55</v>
      </c>
      <c r="AL63">
        <v>21835</v>
      </c>
      <c r="AM63">
        <v>0.72698001514841182</v>
      </c>
      <c r="AN63" t="s">
        <v>70</v>
      </c>
      <c r="AO63">
        <v>807.43899999999996</v>
      </c>
      <c r="AP63" t="s">
        <v>393</v>
      </c>
      <c r="AQ63" t="s">
        <v>118</v>
      </c>
      <c r="AR63" t="s">
        <v>122</v>
      </c>
      <c r="AS63" t="s">
        <v>118</v>
      </c>
      <c r="AT63" t="s">
        <v>122</v>
      </c>
      <c r="AU63" t="s">
        <v>204</v>
      </c>
      <c r="AV63" t="s">
        <v>291</v>
      </c>
      <c r="AW63" t="s">
        <v>70</v>
      </c>
      <c r="AX63">
        <v>1171</v>
      </c>
      <c r="AY63" t="s">
        <v>447</v>
      </c>
      <c r="AZ63">
        <v>3</v>
      </c>
      <c r="BA63" t="s">
        <v>493</v>
      </c>
      <c r="BB63">
        <v>4</v>
      </c>
      <c r="BC63">
        <v>1</v>
      </c>
      <c r="BE63" t="s">
        <v>70</v>
      </c>
      <c r="BF63">
        <v>0</v>
      </c>
      <c r="BG63" t="s">
        <v>296</v>
      </c>
      <c r="BI63" t="s">
        <v>314</v>
      </c>
      <c r="BJ63" t="s">
        <v>291</v>
      </c>
      <c r="BK63" t="s">
        <v>70</v>
      </c>
      <c r="BL63">
        <v>0.72698001514841182</v>
      </c>
      <c r="BM63">
        <v>1171</v>
      </c>
      <c r="BN63" t="s">
        <v>122</v>
      </c>
      <c r="BO63" t="s">
        <v>204</v>
      </c>
      <c r="BP63">
        <v>4</v>
      </c>
      <c r="BQ63">
        <v>1403.729</v>
      </c>
      <c r="BR63">
        <v>1.1455477705080947E-2</v>
      </c>
      <c r="BS63">
        <v>0.44950050712494011</v>
      </c>
      <c r="BT63">
        <v>0.3084640981272026</v>
      </c>
      <c r="BU63">
        <v>17.919</v>
      </c>
      <c r="BV63">
        <v>0.35619410869191986</v>
      </c>
      <c r="BW63">
        <v>22.155273560637415</v>
      </c>
      <c r="BX63">
        <v>55</v>
      </c>
      <c r="BY63">
        <v>5</v>
      </c>
      <c r="BZ63">
        <v>311</v>
      </c>
    </row>
    <row r="64" spans="1:78" ht="16.5" x14ac:dyDescent="0.25">
      <c r="A64" s="100" t="str">
        <f t="shared" si="1"/>
        <v>은혜교통</v>
      </c>
      <c r="B64" s="101" t="str">
        <f t="shared" si="2"/>
        <v>홍기철</v>
      </c>
      <c r="C64" s="102" t="str">
        <f t="shared" si="3"/>
        <v>B</v>
      </c>
      <c r="D64" s="103">
        <f t="shared" si="4"/>
        <v>0.94739130434782604</v>
      </c>
      <c r="E64" s="104">
        <f t="shared" si="5"/>
        <v>2478</v>
      </c>
      <c r="F64" s="105" t="str">
        <f t="shared" si="6"/>
        <v>565</v>
      </c>
      <c r="G64" s="106" t="str">
        <f t="shared" si="7"/>
        <v>71바5801</v>
      </c>
      <c r="H64" s="107">
        <f t="shared" si="8"/>
        <v>1</v>
      </c>
      <c r="I64" s="108">
        <f t="shared" si="9"/>
        <v>5173.6099999999997</v>
      </c>
      <c r="J64" s="109">
        <f t="shared" si="10"/>
        <v>1.1530742175558295E-2</v>
      </c>
      <c r="K64" s="109">
        <f t="shared" si="11"/>
        <v>0.44161696501316805</v>
      </c>
      <c r="L64" s="109">
        <f t="shared" si="12"/>
        <v>0.21493695891263548</v>
      </c>
      <c r="M64" s="110">
        <f t="shared" si="13"/>
        <v>4.8449999999999998</v>
      </c>
      <c r="N64" s="111">
        <f t="shared" si="14"/>
        <v>0.13530204248097558</v>
      </c>
      <c r="O64" s="111">
        <f t="shared" si="15"/>
        <v>5.2961085199696152</v>
      </c>
      <c r="P64" s="221">
        <f t="shared" si="16"/>
        <v>339</v>
      </c>
      <c r="Q64" s="222">
        <f t="shared" si="17"/>
        <v>7</v>
      </c>
      <c r="R64" s="222">
        <f t="shared" si="18"/>
        <v>274</v>
      </c>
      <c r="T64">
        <v>509</v>
      </c>
      <c r="U64">
        <v>2478</v>
      </c>
      <c r="V64" t="s">
        <v>264</v>
      </c>
      <c r="W64">
        <v>5173.6099999999997</v>
      </c>
      <c r="X64">
        <v>2373.8780000000002</v>
      </c>
      <c r="Y64">
        <v>2.1789999999999998</v>
      </c>
      <c r="Z64">
        <v>4.8449999999999998</v>
      </c>
      <c r="AA64">
        <v>461.75492600000001</v>
      </c>
      <c r="AB64">
        <v>5.3243770000000001</v>
      </c>
      <c r="AC64">
        <v>203.91880900000001</v>
      </c>
      <c r="AD64" s="1">
        <v>1112</v>
      </c>
      <c r="AE64">
        <v>7</v>
      </c>
      <c r="AF64">
        <v>274</v>
      </c>
      <c r="AG64">
        <v>86</v>
      </c>
      <c r="AH64">
        <v>11.204233</v>
      </c>
      <c r="AI64">
        <v>2198.5</v>
      </c>
      <c r="AJ64">
        <v>1.1000000000000001</v>
      </c>
      <c r="AK64">
        <v>339</v>
      </c>
      <c r="AL64">
        <v>140016</v>
      </c>
      <c r="AM64">
        <v>0.94739130434782604</v>
      </c>
      <c r="AN64" t="s">
        <v>68</v>
      </c>
      <c r="AO64">
        <v>5173.6099999999997</v>
      </c>
      <c r="AP64" t="s">
        <v>394</v>
      </c>
      <c r="AQ64" t="s">
        <v>118</v>
      </c>
      <c r="AR64" t="s">
        <v>120</v>
      </c>
      <c r="AS64" t="s">
        <v>118</v>
      </c>
      <c r="AT64" t="s">
        <v>120</v>
      </c>
      <c r="AU64" t="s">
        <v>184</v>
      </c>
      <c r="AV64" t="s">
        <v>264</v>
      </c>
      <c r="AW64" t="s">
        <v>68</v>
      </c>
      <c r="AX64">
        <v>2478</v>
      </c>
      <c r="AY64" t="s">
        <v>486</v>
      </c>
      <c r="AZ64">
        <v>1</v>
      </c>
      <c r="BA64" t="s">
        <v>298</v>
      </c>
      <c r="BB64">
        <v>1</v>
      </c>
      <c r="BC64">
        <v>1</v>
      </c>
      <c r="BE64" t="s">
        <v>68</v>
      </c>
      <c r="BF64">
        <v>0</v>
      </c>
      <c r="BG64" s="5" t="s">
        <v>296</v>
      </c>
      <c r="BI64" t="s">
        <v>314</v>
      </c>
      <c r="BJ64" t="s">
        <v>264</v>
      </c>
      <c r="BK64" t="s">
        <v>68</v>
      </c>
      <c r="BL64">
        <v>0.94739130434782604</v>
      </c>
      <c r="BM64">
        <v>2478</v>
      </c>
      <c r="BN64" t="s">
        <v>120</v>
      </c>
      <c r="BO64" t="s">
        <v>184</v>
      </c>
      <c r="BP64">
        <v>1</v>
      </c>
      <c r="BQ64">
        <v>5173.6099999999997</v>
      </c>
      <c r="BR64">
        <v>1.1530742175558295E-2</v>
      </c>
      <c r="BS64">
        <v>0.44161696501316805</v>
      </c>
      <c r="BT64">
        <v>0.21493695891263548</v>
      </c>
      <c r="BU64">
        <v>4.8449999999999998</v>
      </c>
      <c r="BV64">
        <v>0.13530204248097558</v>
      </c>
      <c r="BW64">
        <v>5.2961085199696152</v>
      </c>
      <c r="BX64">
        <v>339</v>
      </c>
      <c r="BY64">
        <v>7</v>
      </c>
      <c r="BZ64">
        <v>274</v>
      </c>
    </row>
    <row r="65" spans="1:78" ht="16.5" x14ac:dyDescent="0.25">
      <c r="A65" s="117" t="str">
        <f t="shared" si="1"/>
        <v>은혜교통</v>
      </c>
      <c r="B65" s="118" t="str">
        <f t="shared" si="2"/>
        <v>홍승표</v>
      </c>
      <c r="C65" s="119" t="str">
        <f t="shared" si="3"/>
        <v>A</v>
      </c>
      <c r="D65" s="120">
        <f t="shared" si="4"/>
        <v>0.95073028261816717</v>
      </c>
      <c r="E65" s="121">
        <f t="shared" si="5"/>
        <v>519</v>
      </c>
      <c r="F65" s="122" t="str">
        <f t="shared" si="6"/>
        <v>585</v>
      </c>
      <c r="G65" s="123" t="str">
        <f t="shared" si="7"/>
        <v>71바7255</v>
      </c>
      <c r="H65" s="124">
        <f t="shared" si="8"/>
        <v>2</v>
      </c>
      <c r="I65" s="125">
        <f t="shared" si="9"/>
        <v>1908.721</v>
      </c>
      <c r="J65" s="126">
        <f t="shared" si="10"/>
        <v>4.7435316120034925E-2</v>
      </c>
      <c r="K65" s="126">
        <f t="shared" si="11"/>
        <v>0.37200192861098846</v>
      </c>
      <c r="L65" s="126">
        <f t="shared" si="12"/>
        <v>0.22213828003149752</v>
      </c>
      <c r="M65" s="127">
        <f t="shared" si="13"/>
        <v>10.695</v>
      </c>
      <c r="N65" s="128">
        <f t="shared" si="14"/>
        <v>0.10478220756202714</v>
      </c>
      <c r="O65" s="128">
        <f t="shared" si="15"/>
        <v>5.1343281705393293</v>
      </c>
      <c r="P65" s="219">
        <f t="shared" si="16"/>
        <v>9</v>
      </c>
      <c r="Q65" s="220">
        <f t="shared" si="17"/>
        <v>2</v>
      </c>
      <c r="R65" s="220">
        <f t="shared" si="18"/>
        <v>98</v>
      </c>
      <c r="T65">
        <v>509</v>
      </c>
      <c r="U65">
        <v>519</v>
      </c>
      <c r="V65" t="s">
        <v>265</v>
      </c>
      <c r="W65">
        <v>1908.721</v>
      </c>
      <c r="X65">
        <v>774.60400000000004</v>
      </c>
      <c r="Y65">
        <v>2.464</v>
      </c>
      <c r="Z65">
        <v>10.695</v>
      </c>
      <c r="AA65">
        <v>146.555216</v>
      </c>
      <c r="AB65">
        <v>6.9518930000000001</v>
      </c>
      <c r="AC65">
        <v>54.518822999999998</v>
      </c>
      <c r="AD65" s="1">
        <v>424</v>
      </c>
      <c r="AE65">
        <v>2</v>
      </c>
      <c r="AF65">
        <v>98</v>
      </c>
      <c r="AG65">
        <v>75</v>
      </c>
      <c r="AH65">
        <v>13.023903000000001</v>
      </c>
      <c r="AI65">
        <v>81.599999999999994</v>
      </c>
      <c r="AJ65">
        <v>0</v>
      </c>
      <c r="AK65">
        <v>9</v>
      </c>
      <c r="AL65">
        <v>2349</v>
      </c>
      <c r="AM65">
        <v>0.95073028261816717</v>
      </c>
      <c r="AN65" t="s">
        <v>66</v>
      </c>
      <c r="AO65">
        <v>1800.173</v>
      </c>
      <c r="AP65" t="s">
        <v>395</v>
      </c>
      <c r="AQ65" t="s">
        <v>118</v>
      </c>
      <c r="AR65" t="s">
        <v>121</v>
      </c>
      <c r="AS65" t="s">
        <v>118</v>
      </c>
      <c r="AT65" t="s">
        <v>121</v>
      </c>
      <c r="AU65" t="s">
        <v>194</v>
      </c>
      <c r="AV65" t="s">
        <v>265</v>
      </c>
      <c r="AW65" t="s">
        <v>66</v>
      </c>
      <c r="AX65">
        <v>519</v>
      </c>
      <c r="AY65" t="s">
        <v>462</v>
      </c>
      <c r="AZ65">
        <v>3</v>
      </c>
      <c r="BA65" t="s">
        <v>494</v>
      </c>
      <c r="BB65">
        <v>2</v>
      </c>
      <c r="BC65">
        <v>1</v>
      </c>
      <c r="BE65" t="s">
        <v>68</v>
      </c>
      <c r="BF65">
        <v>1</v>
      </c>
      <c r="BG65" s="5" t="s">
        <v>294</v>
      </c>
      <c r="BI65" t="s">
        <v>314</v>
      </c>
      <c r="BJ65" t="s">
        <v>265</v>
      </c>
      <c r="BK65" t="s">
        <v>66</v>
      </c>
      <c r="BL65">
        <v>0.95073028261816717</v>
      </c>
      <c r="BM65">
        <v>519</v>
      </c>
      <c r="BN65" t="s">
        <v>121</v>
      </c>
      <c r="BO65" t="s">
        <v>194</v>
      </c>
      <c r="BP65">
        <v>2</v>
      </c>
      <c r="BQ65">
        <v>1908.721</v>
      </c>
      <c r="BR65">
        <v>4.7435316120034925E-2</v>
      </c>
      <c r="BS65">
        <v>0.37200192861098846</v>
      </c>
      <c r="BT65">
        <v>0.22213828003149752</v>
      </c>
      <c r="BU65">
        <v>10.695</v>
      </c>
      <c r="BV65">
        <v>0.10478220756202714</v>
      </c>
      <c r="BW65">
        <v>5.1343281705393293</v>
      </c>
      <c r="BX65">
        <v>9</v>
      </c>
      <c r="BY65">
        <v>2</v>
      </c>
      <c r="BZ65">
        <v>98</v>
      </c>
    </row>
    <row r="66" spans="1:78" ht="16.5" x14ac:dyDescent="0.25">
      <c r="A66" s="100" t="str">
        <f t="shared" si="1"/>
        <v>은혜교통</v>
      </c>
      <c r="B66" s="101" t="str">
        <f t="shared" si="2"/>
        <v>황남규</v>
      </c>
      <c r="C66" s="102" t="str">
        <f t="shared" si="3"/>
        <v>F</v>
      </c>
      <c r="D66" s="103">
        <f t="shared" si="4"/>
        <v>0.79546774602493064</v>
      </c>
      <c r="E66" s="104">
        <f t="shared" si="5"/>
        <v>869</v>
      </c>
      <c r="F66" s="105" t="str">
        <f t="shared" si="6"/>
        <v>596</v>
      </c>
      <c r="G66" s="106" t="str">
        <f t="shared" si="7"/>
        <v>71바5360</v>
      </c>
      <c r="H66" s="107">
        <f t="shared" si="8"/>
        <v>3</v>
      </c>
      <c r="I66" s="108">
        <f t="shared" si="9"/>
        <v>1830.9549999999999</v>
      </c>
      <c r="J66" s="109">
        <f t="shared" si="10"/>
        <v>2.3027520639540184E-2</v>
      </c>
      <c r="K66" s="109">
        <f t="shared" si="11"/>
        <v>0.3725828586152235</v>
      </c>
      <c r="L66" s="109">
        <f t="shared" si="12"/>
        <v>0.13654076697679626</v>
      </c>
      <c r="M66" s="110">
        <f t="shared" si="13"/>
        <v>9.33</v>
      </c>
      <c r="N66" s="111">
        <f t="shared" si="14"/>
        <v>0</v>
      </c>
      <c r="O66" s="111">
        <f t="shared" si="15"/>
        <v>7.7555155642820282</v>
      </c>
      <c r="P66" s="221">
        <f t="shared" si="16"/>
        <v>2</v>
      </c>
      <c r="Q66" s="222">
        <f t="shared" si="17"/>
        <v>0</v>
      </c>
      <c r="R66" s="222">
        <f t="shared" si="18"/>
        <v>142</v>
      </c>
      <c r="T66">
        <v>509</v>
      </c>
      <c r="U66">
        <v>869</v>
      </c>
      <c r="V66" t="s">
        <v>272</v>
      </c>
      <c r="W66">
        <v>1830.9549999999999</v>
      </c>
      <c r="X66">
        <v>857.78099999999995</v>
      </c>
      <c r="Y66">
        <v>2.1349999999999998</v>
      </c>
      <c r="Z66">
        <v>9.33</v>
      </c>
      <c r="AA66">
        <v>141.03632999999999</v>
      </c>
      <c r="AB66">
        <v>3.2477170000000002</v>
      </c>
      <c r="AC66">
        <v>52.547719000000001</v>
      </c>
      <c r="AD66" s="1">
        <v>250</v>
      </c>
      <c r="AE66">
        <v>0</v>
      </c>
      <c r="AF66">
        <v>142</v>
      </c>
      <c r="AG66">
        <v>68</v>
      </c>
      <c r="AH66">
        <v>12.982151</v>
      </c>
      <c r="AI66">
        <v>99</v>
      </c>
      <c r="AJ66">
        <v>0</v>
      </c>
      <c r="AK66">
        <v>2</v>
      </c>
      <c r="AL66">
        <v>177</v>
      </c>
      <c r="AM66">
        <v>0.79546774602493064</v>
      </c>
      <c r="AN66" t="s">
        <v>70</v>
      </c>
      <c r="AO66">
        <v>1635.461</v>
      </c>
      <c r="AP66" t="s">
        <v>396</v>
      </c>
      <c r="AQ66" t="s">
        <v>118</v>
      </c>
      <c r="AR66" t="s">
        <v>218</v>
      </c>
      <c r="AS66" t="s">
        <v>118</v>
      </c>
      <c r="AT66" t="s">
        <v>218</v>
      </c>
      <c r="AU66" t="s">
        <v>219</v>
      </c>
      <c r="AV66" t="s">
        <v>272</v>
      </c>
      <c r="AW66" t="s">
        <v>70</v>
      </c>
      <c r="AX66">
        <v>869</v>
      </c>
      <c r="AY66" t="s">
        <v>495</v>
      </c>
      <c r="AZ66">
        <v>1</v>
      </c>
      <c r="BA66" t="s">
        <v>496</v>
      </c>
      <c r="BB66">
        <v>3</v>
      </c>
      <c r="BC66">
        <v>1</v>
      </c>
      <c r="BE66" t="s">
        <v>70</v>
      </c>
      <c r="BF66">
        <v>0</v>
      </c>
      <c r="BG66" t="s">
        <v>296</v>
      </c>
      <c r="BI66" t="s">
        <v>314</v>
      </c>
      <c r="BJ66" t="s">
        <v>272</v>
      </c>
      <c r="BK66" t="s">
        <v>70</v>
      </c>
      <c r="BL66">
        <v>0.79546774602493064</v>
      </c>
      <c r="BM66">
        <v>869</v>
      </c>
      <c r="BN66" t="s">
        <v>218</v>
      </c>
      <c r="BO66" t="s">
        <v>219</v>
      </c>
      <c r="BP66">
        <v>3</v>
      </c>
      <c r="BQ66">
        <v>1830.9549999999999</v>
      </c>
      <c r="BR66">
        <v>2.3027520639540184E-2</v>
      </c>
      <c r="BS66">
        <v>0.3725828586152235</v>
      </c>
      <c r="BT66">
        <v>0.13654076697679626</v>
      </c>
      <c r="BU66">
        <v>9.33</v>
      </c>
      <c r="BV66">
        <v>0</v>
      </c>
      <c r="BW66">
        <v>7.7555155642820282</v>
      </c>
      <c r="BX66">
        <v>2</v>
      </c>
      <c r="BY66">
        <v>0</v>
      </c>
      <c r="BZ66">
        <v>142</v>
      </c>
    </row>
    <row r="67" spans="1:78" ht="16.5" x14ac:dyDescent="0.25">
      <c r="A67" s="117" t="str">
        <f t="shared" si="1"/>
        <v>은혜교통</v>
      </c>
      <c r="B67" s="118" t="str">
        <f t="shared" si="2"/>
        <v>황도성</v>
      </c>
      <c r="C67" s="119" t="str">
        <f t="shared" si="3"/>
        <v>D</v>
      </c>
      <c r="D67" s="120">
        <f t="shared" si="4"/>
        <v>0.84111111111111103</v>
      </c>
      <c r="E67" s="121">
        <f t="shared" si="5"/>
        <v>6469</v>
      </c>
      <c r="F67" s="122" t="str">
        <f t="shared" si="6"/>
        <v>596</v>
      </c>
      <c r="G67" s="123" t="str">
        <f t="shared" si="7"/>
        <v>71바5360</v>
      </c>
      <c r="H67" s="124">
        <f t="shared" si="8"/>
        <v>1</v>
      </c>
      <c r="I67" s="125">
        <f t="shared" si="9"/>
        <v>2066.7269999999999</v>
      </c>
      <c r="J67" s="126">
        <f t="shared" si="10"/>
        <v>2.2718194294509313E-2</v>
      </c>
      <c r="K67" s="126">
        <f t="shared" si="11"/>
        <v>0.34657426193299079</v>
      </c>
      <c r="L67" s="126">
        <f t="shared" si="12"/>
        <v>0.26128269481165151</v>
      </c>
      <c r="M67" s="127">
        <f t="shared" si="13"/>
        <v>7.5549999999999997</v>
      </c>
      <c r="N67" s="128">
        <f t="shared" si="14"/>
        <v>0</v>
      </c>
      <c r="O67" s="128">
        <f t="shared" si="15"/>
        <v>1.5967275794045368</v>
      </c>
      <c r="P67" s="219">
        <f t="shared" si="16"/>
        <v>4</v>
      </c>
      <c r="Q67" s="220">
        <f t="shared" si="17"/>
        <v>0</v>
      </c>
      <c r="R67" s="220">
        <f t="shared" si="18"/>
        <v>33</v>
      </c>
      <c r="T67">
        <v>509</v>
      </c>
      <c r="U67">
        <v>6469</v>
      </c>
      <c r="V67" t="s">
        <v>266</v>
      </c>
      <c r="W67">
        <v>2066.7269999999999</v>
      </c>
      <c r="X67">
        <v>909.91</v>
      </c>
      <c r="Y67">
        <v>2.2709999999999999</v>
      </c>
      <c r="Z67">
        <v>7.5549999999999997</v>
      </c>
      <c r="AA67">
        <v>157.61631199999999</v>
      </c>
      <c r="AB67">
        <v>3.5807579999999999</v>
      </c>
      <c r="AC67">
        <v>54.625757</v>
      </c>
      <c r="AD67" s="1">
        <v>540</v>
      </c>
      <c r="AE67">
        <v>0</v>
      </c>
      <c r="AF67">
        <v>33</v>
      </c>
      <c r="AG67">
        <v>73</v>
      </c>
      <c r="AH67">
        <v>13.112392</v>
      </c>
      <c r="AI67">
        <v>23.8</v>
      </c>
      <c r="AJ67">
        <v>0</v>
      </c>
      <c r="AK67">
        <v>4</v>
      </c>
      <c r="AL67">
        <v>646</v>
      </c>
      <c r="AM67">
        <v>0.84111111111111103</v>
      </c>
      <c r="AN67" t="s">
        <v>67</v>
      </c>
      <c r="AO67">
        <v>2066.7269999999999</v>
      </c>
      <c r="AP67" t="s">
        <v>397</v>
      </c>
      <c r="AQ67" t="s">
        <v>118</v>
      </c>
      <c r="AR67" t="s">
        <v>218</v>
      </c>
      <c r="AS67" t="s">
        <v>118</v>
      </c>
      <c r="AT67" t="s">
        <v>218</v>
      </c>
      <c r="AU67" t="s">
        <v>219</v>
      </c>
      <c r="AV67" t="s">
        <v>266</v>
      </c>
      <c r="AW67" t="s">
        <v>67</v>
      </c>
      <c r="AX67">
        <v>6469</v>
      </c>
      <c r="AY67" t="s">
        <v>497</v>
      </c>
      <c r="AZ67">
        <v>1</v>
      </c>
      <c r="BA67" t="s">
        <v>332</v>
      </c>
      <c r="BB67">
        <v>1</v>
      </c>
      <c r="BC67">
        <v>1</v>
      </c>
      <c r="BE67" t="s">
        <v>67</v>
      </c>
      <c r="BF67">
        <v>0</v>
      </c>
      <c r="BG67" t="s">
        <v>296</v>
      </c>
      <c r="BI67" t="s">
        <v>314</v>
      </c>
      <c r="BJ67" t="s">
        <v>266</v>
      </c>
      <c r="BK67" t="s">
        <v>67</v>
      </c>
      <c r="BL67">
        <v>0.84111111111111103</v>
      </c>
      <c r="BM67">
        <v>6469</v>
      </c>
      <c r="BN67" t="s">
        <v>218</v>
      </c>
      <c r="BO67" t="s">
        <v>219</v>
      </c>
      <c r="BP67">
        <v>1</v>
      </c>
      <c r="BQ67">
        <v>2066.7269999999999</v>
      </c>
      <c r="BR67">
        <v>2.2718194294509313E-2</v>
      </c>
      <c r="BS67">
        <v>0.34657426193299079</v>
      </c>
      <c r="BT67">
        <v>0.26128269481165151</v>
      </c>
      <c r="BU67">
        <v>7.5549999999999997</v>
      </c>
      <c r="BV67">
        <v>0</v>
      </c>
      <c r="BW67">
        <v>1.5967275794045368</v>
      </c>
      <c r="BX67">
        <v>4</v>
      </c>
      <c r="BY67">
        <v>0</v>
      </c>
      <c r="BZ67">
        <v>33</v>
      </c>
    </row>
    <row r="68" spans="1:78" ht="16.5" x14ac:dyDescent="0.25">
      <c r="A68" s="100" t="str">
        <f t="shared" si="1"/>
        <v>은혜교통</v>
      </c>
      <c r="B68" s="101" t="str">
        <f t="shared" si="2"/>
        <v>황운용</v>
      </c>
      <c r="C68" s="102" t="str">
        <f t="shared" si="3"/>
        <v>B</v>
      </c>
      <c r="D68" s="103">
        <f t="shared" si="4"/>
        <v>0.94812604261312827</v>
      </c>
      <c r="E68" s="104">
        <f t="shared" si="5"/>
        <v>1737</v>
      </c>
      <c r="F68" s="105" t="str">
        <f t="shared" si="6"/>
        <v>522</v>
      </c>
      <c r="G68" s="106" t="str">
        <f t="shared" si="7"/>
        <v>71바5713</v>
      </c>
      <c r="H68" s="107">
        <f t="shared" si="8"/>
        <v>3</v>
      </c>
      <c r="I68" s="108">
        <f t="shared" si="9"/>
        <v>2121.2980000000002</v>
      </c>
      <c r="J68" s="109">
        <f t="shared" si="10"/>
        <v>1.1559104487715162E-2</v>
      </c>
      <c r="K68" s="109">
        <f t="shared" si="11"/>
        <v>0.50869423652949664</v>
      </c>
      <c r="L68" s="109">
        <f t="shared" si="12"/>
        <v>0.23240487663685155</v>
      </c>
      <c r="M68" s="110">
        <f t="shared" si="13"/>
        <v>13.548999999999999</v>
      </c>
      <c r="N68" s="111">
        <f t="shared" si="14"/>
        <v>0</v>
      </c>
      <c r="O68" s="111">
        <f t="shared" si="15"/>
        <v>13.105183712990819</v>
      </c>
      <c r="P68" s="221">
        <f t="shared" si="16"/>
        <v>132</v>
      </c>
      <c r="Q68" s="222">
        <f t="shared" si="17"/>
        <v>0</v>
      </c>
      <c r="R68" s="222">
        <f t="shared" si="18"/>
        <v>278</v>
      </c>
      <c r="T68">
        <v>509</v>
      </c>
      <c r="U68">
        <v>1737</v>
      </c>
      <c r="V68" t="s">
        <v>267</v>
      </c>
      <c r="W68">
        <v>2121.2979999999998</v>
      </c>
      <c r="X68">
        <v>959.12</v>
      </c>
      <c r="Y68">
        <v>2.2120000000000002</v>
      </c>
      <c r="Z68">
        <v>13.548999999999999</v>
      </c>
      <c r="AA68">
        <v>175.35415499999999</v>
      </c>
      <c r="AB68">
        <v>2.0269370000000002</v>
      </c>
      <c r="AC68">
        <v>89.201648000000006</v>
      </c>
      <c r="AD68" s="1">
        <v>493</v>
      </c>
      <c r="AE68">
        <v>0</v>
      </c>
      <c r="AF68">
        <v>278</v>
      </c>
      <c r="AG68">
        <v>92</v>
      </c>
      <c r="AH68">
        <v>12.097220999999999</v>
      </c>
      <c r="AI68">
        <v>5006.6000000000004</v>
      </c>
      <c r="AJ68">
        <v>64.8</v>
      </c>
      <c r="AK68">
        <v>132</v>
      </c>
      <c r="AL68">
        <v>100444</v>
      </c>
      <c r="AM68">
        <v>0.94812604261312827</v>
      </c>
      <c r="AN68" t="s">
        <v>68</v>
      </c>
      <c r="AO68">
        <v>1891.8140000000001</v>
      </c>
      <c r="AP68" t="s">
        <v>398</v>
      </c>
      <c r="AQ68" t="s">
        <v>118</v>
      </c>
      <c r="AR68" t="s">
        <v>119</v>
      </c>
      <c r="AS68" t="s">
        <v>118</v>
      </c>
      <c r="AT68" t="s">
        <v>119</v>
      </c>
      <c r="AU68" t="s">
        <v>182</v>
      </c>
      <c r="AV68" t="s">
        <v>267</v>
      </c>
      <c r="AW68" t="s">
        <v>68</v>
      </c>
      <c r="AX68">
        <v>1737</v>
      </c>
      <c r="AY68" t="s">
        <v>498</v>
      </c>
      <c r="AZ68">
        <v>1</v>
      </c>
      <c r="BA68" t="s">
        <v>499</v>
      </c>
      <c r="BB68">
        <v>3</v>
      </c>
      <c r="BC68">
        <v>1</v>
      </c>
      <c r="BE68" t="s">
        <v>66</v>
      </c>
      <c r="BF68">
        <v>-1</v>
      </c>
      <c r="BG68" t="s">
        <v>318</v>
      </c>
      <c r="BI68" t="s">
        <v>314</v>
      </c>
      <c r="BJ68" t="s">
        <v>267</v>
      </c>
      <c r="BK68" t="s">
        <v>68</v>
      </c>
      <c r="BL68">
        <v>0.94812604261312827</v>
      </c>
      <c r="BM68">
        <v>1737</v>
      </c>
      <c r="BN68" t="s">
        <v>119</v>
      </c>
      <c r="BO68" t="s">
        <v>182</v>
      </c>
      <c r="BP68">
        <v>3</v>
      </c>
      <c r="BQ68">
        <v>2121.2980000000002</v>
      </c>
      <c r="BR68">
        <v>1.1559104487715162E-2</v>
      </c>
      <c r="BS68">
        <v>0.50869423652949664</v>
      </c>
      <c r="BT68">
        <v>0.23240487663685161</v>
      </c>
      <c r="BU68">
        <v>13.548999999999999</v>
      </c>
      <c r="BV68">
        <v>0</v>
      </c>
      <c r="BW68">
        <v>13.105183712990819</v>
      </c>
      <c r="BX68">
        <v>132</v>
      </c>
      <c r="BY68">
        <v>0</v>
      </c>
      <c r="BZ68">
        <v>278</v>
      </c>
    </row>
  </sheetData>
  <sortState xmlns:xlrd2="http://schemas.microsoft.com/office/spreadsheetml/2017/richdata2" ref="T4:AN65">
    <sortCondition ref="AB4:AB65"/>
    <sortCondition descending="1" ref="AD4:AD65"/>
  </sortState>
  <phoneticPr fontId="3" type="noConversion"/>
  <conditionalFormatting sqref="C5:D68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7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29"/>
      <c r="C1" s="9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95" t="s">
        <v>399</v>
      </c>
      <c r="B2" s="296"/>
      <c r="C2" s="297"/>
      <c r="D2" s="298"/>
      <c r="E2" s="295"/>
      <c r="F2" s="299"/>
      <c r="G2" s="295"/>
      <c r="H2" s="295"/>
      <c r="I2" s="295"/>
      <c r="J2" s="295"/>
      <c r="K2" s="300"/>
      <c r="L2" s="300"/>
      <c r="M2" s="300"/>
      <c r="N2" s="300"/>
      <c r="O2" s="300"/>
      <c r="P2" s="300"/>
      <c r="Q2" s="300"/>
      <c r="R2" s="300"/>
    </row>
    <row r="3" spans="1:18" ht="16.5" x14ac:dyDescent="0.2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</row>
    <row r="4" spans="1:18" ht="26.25" x14ac:dyDescent="0.25">
      <c r="A4" s="301" t="s">
        <v>400</v>
      </c>
      <c r="B4" s="302"/>
      <c r="C4" s="303"/>
      <c r="D4" s="304"/>
      <c r="E4" s="305"/>
      <c r="F4" s="306"/>
      <c r="G4" s="300"/>
      <c r="H4" s="305"/>
      <c r="I4" s="300"/>
      <c r="J4" s="300"/>
      <c r="K4" s="300"/>
      <c r="L4" s="300"/>
      <c r="M4" s="300"/>
      <c r="N4" s="300"/>
      <c r="O4" s="300"/>
      <c r="P4" s="300"/>
      <c r="Q4" s="300"/>
      <c r="R4" s="300"/>
    </row>
    <row r="5" spans="1:18" ht="26.25" x14ac:dyDescent="0.25">
      <c r="A5" s="307" t="s">
        <v>401</v>
      </c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</row>
    <row r="6" spans="1:18" ht="17.25" x14ac:dyDescent="0.25">
      <c r="A6" s="308" t="s">
        <v>402</v>
      </c>
      <c r="B6" s="300"/>
      <c r="C6" s="300"/>
      <c r="D6" s="300"/>
      <c r="E6" s="300"/>
      <c r="F6" s="300"/>
      <c r="G6" s="300"/>
      <c r="H6" s="300"/>
      <c r="I6" s="300"/>
      <c r="J6" s="300"/>
      <c r="K6" s="300"/>
      <c r="L6" s="300"/>
      <c r="M6" s="300"/>
      <c r="N6" s="300"/>
      <c r="O6" s="300"/>
      <c r="P6" s="300"/>
      <c r="Q6" s="300"/>
      <c r="R6" s="300"/>
    </row>
    <row r="7" spans="1:18" ht="17.25" x14ac:dyDescent="0.25">
      <c r="A7" s="308"/>
      <c r="B7" s="300"/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300"/>
      <c r="N7" s="300"/>
      <c r="O7" s="300"/>
      <c r="P7" s="300"/>
      <c r="Q7" s="300"/>
      <c r="R7" s="300"/>
    </row>
    <row r="8" spans="1:18" ht="17.25" x14ac:dyDescent="0.25">
      <c r="A8" s="309" t="s">
        <v>178</v>
      </c>
      <c r="B8" s="310"/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</row>
    <row r="9" spans="1:18" ht="16.5" x14ac:dyDescent="0.25">
      <c r="A9" s="310"/>
      <c r="B9" s="310"/>
      <c r="C9" s="310"/>
      <c r="D9" s="310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</row>
    <row r="10" spans="1:18" ht="16.5" x14ac:dyDescent="0.25">
      <c r="A10" s="310" t="s">
        <v>403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</row>
    <row r="11" spans="1:18" ht="16.5" x14ac:dyDescent="0.25">
      <c r="A11" s="310"/>
      <c r="B11" s="310"/>
      <c r="C11" s="310"/>
      <c r="D11" s="310"/>
      <c r="E11" s="310"/>
      <c r="F11" s="310"/>
      <c r="G11" s="310"/>
      <c r="H11" s="310"/>
      <c r="I11" s="310"/>
      <c r="J11" s="310"/>
      <c r="K11" s="310"/>
      <c r="L11" s="310"/>
      <c r="M11" s="310"/>
      <c r="N11" s="310"/>
      <c r="O11" s="310"/>
      <c r="P11" s="310"/>
      <c r="Q11" s="310"/>
      <c r="R11" s="310"/>
    </row>
    <row r="12" spans="1:18" ht="16.5" x14ac:dyDescent="0.25">
      <c r="A12" s="300"/>
      <c r="B12" s="300"/>
      <c r="C12" s="300"/>
      <c r="D12" s="300"/>
      <c r="E12" s="300"/>
      <c r="F12" s="300"/>
      <c r="G12" s="300"/>
      <c r="H12" s="300"/>
      <c r="I12" s="300"/>
      <c r="J12" s="300"/>
      <c r="K12" s="300"/>
      <c r="L12" s="300"/>
      <c r="M12" s="300"/>
      <c r="N12" s="300"/>
      <c r="O12" s="300"/>
      <c r="P12" s="300"/>
      <c r="Q12" s="300"/>
      <c r="R12" s="300"/>
    </row>
    <row r="13" spans="1:18" ht="37.5" customHeight="1" x14ac:dyDescent="0.25">
      <c r="A13" s="234" t="s">
        <v>0</v>
      </c>
      <c r="B13" s="235" t="s">
        <v>74</v>
      </c>
      <c r="C13" s="236" t="s">
        <v>65</v>
      </c>
      <c r="D13" s="236" t="s">
        <v>160</v>
      </c>
      <c r="E13" s="237" t="s">
        <v>146</v>
      </c>
      <c r="F13" s="235" t="s">
        <v>151</v>
      </c>
      <c r="G13" s="237" t="s">
        <v>149</v>
      </c>
      <c r="H13" s="237" t="s">
        <v>153</v>
      </c>
      <c r="I13" s="238" t="s">
        <v>155</v>
      </c>
      <c r="J13" s="237" t="s">
        <v>11</v>
      </c>
      <c r="K13" s="237" t="s">
        <v>12</v>
      </c>
      <c r="L13" s="237" t="s">
        <v>13</v>
      </c>
      <c r="M13" s="237" t="s">
        <v>106</v>
      </c>
      <c r="N13" s="237" t="s">
        <v>6</v>
      </c>
      <c r="O13" s="237" t="s">
        <v>7</v>
      </c>
      <c r="P13" s="237" t="s">
        <v>164</v>
      </c>
      <c r="Q13" s="239" t="s">
        <v>166</v>
      </c>
      <c r="R13" s="239" t="s">
        <v>167</v>
      </c>
    </row>
    <row r="14" spans="1:18" ht="16.5" x14ac:dyDescent="0.25">
      <c r="A14" s="240" t="s">
        <v>314</v>
      </c>
      <c r="B14" s="241" t="s">
        <v>229</v>
      </c>
      <c r="C14" s="242" t="s">
        <v>67</v>
      </c>
      <c r="D14" s="243">
        <v>0.84640120435716637</v>
      </c>
      <c r="E14" s="244">
        <v>3244</v>
      </c>
      <c r="F14" s="245" t="s">
        <v>121</v>
      </c>
      <c r="G14" s="311" t="s">
        <v>194</v>
      </c>
      <c r="H14" s="246">
        <v>2</v>
      </c>
      <c r="I14" s="247">
        <v>3368.8490000000002</v>
      </c>
      <c r="J14" s="248">
        <v>2.6287102477246121E-2</v>
      </c>
      <c r="K14" s="248">
        <v>0.4111930370086897</v>
      </c>
      <c r="L14" s="248">
        <v>0.26102845210127906</v>
      </c>
      <c r="M14" s="249">
        <v>12.339</v>
      </c>
      <c r="N14" s="250">
        <v>0.92019559202564427</v>
      </c>
      <c r="O14" s="250">
        <v>14.752813201185329</v>
      </c>
      <c r="P14" s="251">
        <v>75</v>
      </c>
      <c r="Q14" s="252">
        <v>31</v>
      </c>
      <c r="R14" s="252">
        <v>498</v>
      </c>
    </row>
    <row r="15" spans="1:18" ht="16.5" x14ac:dyDescent="0.25">
      <c r="A15" s="240" t="s">
        <v>314</v>
      </c>
      <c r="B15" s="241" t="s">
        <v>232</v>
      </c>
      <c r="C15" s="242" t="s">
        <v>70</v>
      </c>
      <c r="D15" s="243">
        <v>0.76657830109347391</v>
      </c>
      <c r="E15" s="244">
        <v>2293</v>
      </c>
      <c r="F15" s="245" t="s">
        <v>120</v>
      </c>
      <c r="G15" s="311" t="s">
        <v>187</v>
      </c>
      <c r="H15" s="246">
        <v>2</v>
      </c>
      <c r="I15" s="247">
        <v>495.16300000000001</v>
      </c>
      <c r="J15" s="248">
        <v>1.5194884020465345E-2</v>
      </c>
      <c r="K15" s="248">
        <v>0.47913817649441104</v>
      </c>
      <c r="L15" s="248">
        <v>0.21205138509945209</v>
      </c>
      <c r="M15" s="249">
        <v>6.3410000000000002</v>
      </c>
      <c r="N15" s="250">
        <v>0.80781480037886511</v>
      </c>
      <c r="O15" s="250">
        <v>8.0781480037886517</v>
      </c>
      <c r="P15" s="251">
        <v>46</v>
      </c>
      <c r="Q15" s="252">
        <v>4</v>
      </c>
      <c r="R15" s="252">
        <v>40</v>
      </c>
    </row>
    <row r="16" spans="1:18" ht="16.5" x14ac:dyDescent="0.25">
      <c r="A16" s="240" t="s">
        <v>314</v>
      </c>
      <c r="B16" s="241" t="s">
        <v>233</v>
      </c>
      <c r="C16" s="242" t="s">
        <v>67</v>
      </c>
      <c r="D16" s="243">
        <v>0.80585253597276973</v>
      </c>
      <c r="E16" s="244">
        <v>8708</v>
      </c>
      <c r="F16" s="245" t="s">
        <v>121</v>
      </c>
      <c r="G16" s="311" t="s">
        <v>192</v>
      </c>
      <c r="H16" s="246">
        <v>7</v>
      </c>
      <c r="I16" s="247">
        <v>1794.338</v>
      </c>
      <c r="J16" s="248">
        <v>2.532839034130276E-2</v>
      </c>
      <c r="K16" s="248">
        <v>0.42472112684263563</v>
      </c>
      <c r="L16" s="248">
        <v>0.29871740998630136</v>
      </c>
      <c r="M16" s="249">
        <v>11.625999999999999</v>
      </c>
      <c r="N16" s="250">
        <v>0</v>
      </c>
      <c r="O16" s="250">
        <v>9.1398610518196683</v>
      </c>
      <c r="P16" s="251">
        <v>22</v>
      </c>
      <c r="Q16" s="252">
        <v>0</v>
      </c>
      <c r="R16" s="252">
        <v>164</v>
      </c>
    </row>
    <row r="17" spans="1:18" ht="16.5" x14ac:dyDescent="0.25">
      <c r="A17" s="240" t="s">
        <v>314</v>
      </c>
      <c r="B17" s="241" t="s">
        <v>234</v>
      </c>
      <c r="C17" s="242" t="s">
        <v>70</v>
      </c>
      <c r="D17" s="243">
        <v>0.77289456790880418</v>
      </c>
      <c r="E17" s="244">
        <v>7697</v>
      </c>
      <c r="F17" s="245" t="s">
        <v>122</v>
      </c>
      <c r="G17" s="311" t="s">
        <v>324</v>
      </c>
      <c r="H17" s="246">
        <v>4</v>
      </c>
      <c r="I17" s="247">
        <v>1485.6889999999999</v>
      </c>
      <c r="J17" s="248">
        <v>2.2718849847062579E-2</v>
      </c>
      <c r="K17" s="248">
        <v>0.46926607563049594</v>
      </c>
      <c r="L17" s="248">
        <v>0.24433108140398158</v>
      </c>
      <c r="M17" s="249">
        <v>9.4619999999999997</v>
      </c>
      <c r="N17" s="250">
        <v>0.40385302711401921</v>
      </c>
      <c r="O17" s="250">
        <v>6.0577954067102882</v>
      </c>
      <c r="P17" s="251">
        <v>98</v>
      </c>
      <c r="Q17" s="252">
        <v>6</v>
      </c>
      <c r="R17" s="252">
        <v>90</v>
      </c>
    </row>
    <row r="18" spans="1:18" ht="16.5" x14ac:dyDescent="0.25">
      <c r="A18" s="240" t="s">
        <v>314</v>
      </c>
      <c r="B18" s="241" t="s">
        <v>235</v>
      </c>
      <c r="C18" s="242" t="s">
        <v>67</v>
      </c>
      <c r="D18" s="243">
        <v>0.80652352146791695</v>
      </c>
      <c r="E18" s="244">
        <v>2211</v>
      </c>
      <c r="F18" s="245" t="s">
        <v>119</v>
      </c>
      <c r="G18" s="311" t="s">
        <v>183</v>
      </c>
      <c r="H18" s="246">
        <v>2</v>
      </c>
      <c r="I18" s="247">
        <v>3086.5570000000002</v>
      </c>
      <c r="J18" s="248">
        <v>7.9666362058885085E-3</v>
      </c>
      <c r="K18" s="248">
        <v>0.4858711122524968</v>
      </c>
      <c r="L18" s="248">
        <v>0.22905781425711563</v>
      </c>
      <c r="M18" s="249">
        <v>8.7170000000000005</v>
      </c>
      <c r="N18" s="250">
        <v>9.7195677902595021E-2</v>
      </c>
      <c r="O18" s="250">
        <v>15.097728634203094</v>
      </c>
      <c r="P18" s="251">
        <v>229</v>
      </c>
      <c r="Q18" s="252">
        <v>3</v>
      </c>
      <c r="R18" s="252">
        <v>466</v>
      </c>
    </row>
    <row r="19" spans="1:18" ht="16.5" x14ac:dyDescent="0.25">
      <c r="A19" s="240" t="s">
        <v>314</v>
      </c>
      <c r="B19" s="241" t="s">
        <v>287</v>
      </c>
      <c r="C19" s="242" t="s">
        <v>70</v>
      </c>
      <c r="D19" s="243">
        <v>0.65214285714285725</v>
      </c>
      <c r="E19" s="244">
        <v>1357</v>
      </c>
      <c r="F19" s="245" t="s">
        <v>122</v>
      </c>
      <c r="G19" s="311" t="s">
        <v>204</v>
      </c>
      <c r="H19" s="246">
        <v>1</v>
      </c>
      <c r="I19" s="247">
        <v>2304.335</v>
      </c>
      <c r="J19" s="248">
        <v>1.3123857426215113E-2</v>
      </c>
      <c r="K19" s="248">
        <v>0.4680755114961479</v>
      </c>
      <c r="L19" s="248">
        <v>0.23824660910848466</v>
      </c>
      <c r="M19" s="249">
        <v>19.564</v>
      </c>
      <c r="N19" s="250">
        <v>0.82453289126797968</v>
      </c>
      <c r="O19" s="250">
        <v>14.668006170977744</v>
      </c>
      <c r="P19" s="251">
        <v>126</v>
      </c>
      <c r="Q19" s="252">
        <v>19</v>
      </c>
      <c r="R19" s="252">
        <v>338</v>
      </c>
    </row>
    <row r="20" spans="1:18" ht="16.5" x14ac:dyDescent="0.25">
      <c r="A20" s="240" t="s">
        <v>314</v>
      </c>
      <c r="B20" s="241" t="s">
        <v>284</v>
      </c>
      <c r="C20" s="242" t="s">
        <v>67</v>
      </c>
      <c r="D20" s="243">
        <v>0.81030135483110932</v>
      </c>
      <c r="E20" s="244">
        <v>6391</v>
      </c>
      <c r="F20" s="245" t="s">
        <v>91</v>
      </c>
      <c r="G20" s="311" t="s">
        <v>226</v>
      </c>
      <c r="H20" s="246">
        <v>5</v>
      </c>
      <c r="I20" s="247">
        <v>817.22299999999996</v>
      </c>
      <c r="J20" s="248">
        <v>1.1343209747342837E-2</v>
      </c>
      <c r="K20" s="248">
        <v>0.50956889452699095</v>
      </c>
      <c r="L20" s="248">
        <v>0.19700865002575799</v>
      </c>
      <c r="M20" s="249">
        <v>16.911999999999999</v>
      </c>
      <c r="N20" s="250">
        <v>0.12236562113401116</v>
      </c>
      <c r="O20" s="250">
        <v>40.747751837625721</v>
      </c>
      <c r="P20" s="251">
        <v>37</v>
      </c>
      <c r="Q20" s="252">
        <v>1</v>
      </c>
      <c r="R20" s="252">
        <v>333</v>
      </c>
    </row>
    <row r="21" spans="1:18" ht="16.5" x14ac:dyDescent="0.25">
      <c r="A21" s="240" t="s">
        <v>314</v>
      </c>
      <c r="B21" s="241" t="s">
        <v>271</v>
      </c>
      <c r="C21" s="242" t="s">
        <v>67</v>
      </c>
      <c r="D21" s="243">
        <v>0.84362375787613031</v>
      </c>
      <c r="E21" s="244">
        <v>6033</v>
      </c>
      <c r="F21" s="245" t="s">
        <v>120</v>
      </c>
      <c r="G21" s="311" t="s">
        <v>188</v>
      </c>
      <c r="H21" s="246">
        <v>2</v>
      </c>
      <c r="I21" s="247">
        <v>544.11099999999999</v>
      </c>
      <c r="J21" s="248">
        <v>1.8205930267710189E-2</v>
      </c>
      <c r="K21" s="248">
        <v>0.45960179369184778</v>
      </c>
      <c r="L21" s="248">
        <v>0.22421895532345423</v>
      </c>
      <c r="M21" s="249">
        <v>6.5019999999999998</v>
      </c>
      <c r="N21" s="250">
        <v>0</v>
      </c>
      <c r="O21" s="250">
        <v>13.600166142570174</v>
      </c>
      <c r="P21" s="251">
        <v>30</v>
      </c>
      <c r="Q21" s="252">
        <v>0</v>
      </c>
      <c r="R21" s="252">
        <v>74</v>
      </c>
    </row>
    <row r="22" spans="1:18" ht="16.5" x14ac:dyDescent="0.25">
      <c r="A22" s="240" t="s">
        <v>314</v>
      </c>
      <c r="B22" s="241" t="s">
        <v>252</v>
      </c>
      <c r="C22" s="242" t="s">
        <v>70</v>
      </c>
      <c r="D22" s="243">
        <v>0.78285714285714292</v>
      </c>
      <c r="E22" s="244">
        <v>8699</v>
      </c>
      <c r="F22" s="245" t="s">
        <v>122</v>
      </c>
      <c r="G22" s="311" t="s">
        <v>200</v>
      </c>
      <c r="H22" s="246">
        <v>1</v>
      </c>
      <c r="I22" s="247">
        <v>2429.0210000000002</v>
      </c>
      <c r="J22" s="248">
        <v>2.3958508004763731E-2</v>
      </c>
      <c r="K22" s="248">
        <v>0.43625285472629727</v>
      </c>
      <c r="L22" s="248">
        <v>0.24907153952147798</v>
      </c>
      <c r="M22" s="249">
        <v>13.811</v>
      </c>
      <c r="N22" s="250">
        <v>4.9402619409218769</v>
      </c>
      <c r="O22" s="250">
        <v>54.919245243248199</v>
      </c>
      <c r="P22" s="251">
        <v>97</v>
      </c>
      <c r="Q22" s="252">
        <v>120</v>
      </c>
      <c r="R22" s="252">
        <v>1334</v>
      </c>
    </row>
    <row r="23" spans="1:18" ht="16.5" x14ac:dyDescent="0.25">
      <c r="A23" s="240" t="s">
        <v>314</v>
      </c>
      <c r="B23" s="241" t="s">
        <v>388</v>
      </c>
      <c r="C23" s="242" t="s">
        <v>70</v>
      </c>
      <c r="D23" s="243">
        <v>0.7443478260869566</v>
      </c>
      <c r="E23" s="244">
        <v>1709</v>
      </c>
      <c r="F23" s="245" t="s">
        <v>120</v>
      </c>
      <c r="G23" s="311" t="s">
        <v>300</v>
      </c>
      <c r="H23" s="246">
        <v>1</v>
      </c>
      <c r="I23" s="247">
        <v>731.87699999999995</v>
      </c>
      <c r="J23" s="248">
        <v>1.3984458759603545E-2</v>
      </c>
      <c r="K23" s="248">
        <v>0.48509464265151298</v>
      </c>
      <c r="L23" s="248">
        <v>0.2227150190537481</v>
      </c>
      <c r="M23" s="249">
        <v>8.8149999999999995</v>
      </c>
      <c r="N23" s="250">
        <v>0.13663498101456939</v>
      </c>
      <c r="O23" s="250">
        <v>18.172452474937728</v>
      </c>
      <c r="P23" s="251">
        <v>59</v>
      </c>
      <c r="Q23" s="252">
        <v>1</v>
      </c>
      <c r="R23" s="252">
        <v>133</v>
      </c>
    </row>
    <row r="24" spans="1:18" ht="16.5" x14ac:dyDescent="0.25">
      <c r="A24" s="240" t="s">
        <v>314</v>
      </c>
      <c r="B24" s="241" t="s">
        <v>290</v>
      </c>
      <c r="C24" s="242" t="s">
        <v>70</v>
      </c>
      <c r="D24" s="243">
        <v>0.7811538461538462</v>
      </c>
      <c r="E24" s="244">
        <v>2644</v>
      </c>
      <c r="F24" s="245" t="s">
        <v>124</v>
      </c>
      <c r="G24" s="311" t="s">
        <v>214</v>
      </c>
      <c r="H24" s="246">
        <v>1</v>
      </c>
      <c r="I24" s="247">
        <v>5840.6729999999998</v>
      </c>
      <c r="J24" s="248">
        <v>4.0329448915693546E-2</v>
      </c>
      <c r="K24" s="248">
        <v>0.4490839526178439</v>
      </c>
      <c r="L24" s="248">
        <v>0.31828523870451231</v>
      </c>
      <c r="M24" s="249">
        <v>13.462</v>
      </c>
      <c r="N24" s="250">
        <v>1.4895543715595789</v>
      </c>
      <c r="O24" s="250">
        <v>31.862766499682486</v>
      </c>
      <c r="P24" s="251">
        <v>218</v>
      </c>
      <c r="Q24" s="252">
        <v>87</v>
      </c>
      <c r="R24" s="252">
        <v>1861</v>
      </c>
    </row>
    <row r="25" spans="1:18" ht="16.5" x14ac:dyDescent="0.25">
      <c r="A25" s="240" t="s">
        <v>314</v>
      </c>
      <c r="B25" s="241" t="s">
        <v>291</v>
      </c>
      <c r="C25" s="242" t="s">
        <v>70</v>
      </c>
      <c r="D25" s="243">
        <v>0.72698001514841182</v>
      </c>
      <c r="E25" s="244">
        <v>1171</v>
      </c>
      <c r="F25" s="245" t="s">
        <v>122</v>
      </c>
      <c r="G25" s="311" t="s">
        <v>204</v>
      </c>
      <c r="H25" s="246">
        <v>4</v>
      </c>
      <c r="I25" s="247">
        <v>1403.729</v>
      </c>
      <c r="J25" s="248">
        <v>1.1455477705080947E-2</v>
      </c>
      <c r="K25" s="248">
        <v>0.44950050712494011</v>
      </c>
      <c r="L25" s="248">
        <v>0.3084640981272026</v>
      </c>
      <c r="M25" s="249">
        <v>17.919</v>
      </c>
      <c r="N25" s="250">
        <v>0.35619410869191986</v>
      </c>
      <c r="O25" s="250">
        <v>22.155273560637415</v>
      </c>
      <c r="P25" s="251">
        <v>55</v>
      </c>
      <c r="Q25" s="252">
        <v>5</v>
      </c>
      <c r="R25" s="252">
        <v>311</v>
      </c>
    </row>
    <row r="26" spans="1:18" ht="16.5" x14ac:dyDescent="0.25">
      <c r="A26" s="240" t="s">
        <v>314</v>
      </c>
      <c r="B26" s="241" t="s">
        <v>272</v>
      </c>
      <c r="C26" s="242" t="s">
        <v>70</v>
      </c>
      <c r="D26" s="243">
        <v>0.79546774602493064</v>
      </c>
      <c r="E26" s="244">
        <v>869</v>
      </c>
      <c r="F26" s="245" t="s">
        <v>218</v>
      </c>
      <c r="G26" s="311" t="s">
        <v>219</v>
      </c>
      <c r="H26" s="246">
        <v>3</v>
      </c>
      <c r="I26" s="247">
        <v>1830.9549999999999</v>
      </c>
      <c r="J26" s="248">
        <v>2.3027520639540184E-2</v>
      </c>
      <c r="K26" s="248">
        <v>0.3725828586152235</v>
      </c>
      <c r="L26" s="248">
        <v>0.13654076697679626</v>
      </c>
      <c r="M26" s="249">
        <v>9.33</v>
      </c>
      <c r="N26" s="250">
        <v>0</v>
      </c>
      <c r="O26" s="250">
        <v>7.7555155642820282</v>
      </c>
      <c r="P26" s="251">
        <v>2</v>
      </c>
      <c r="Q26" s="252">
        <v>0</v>
      </c>
      <c r="R26" s="252">
        <v>142</v>
      </c>
    </row>
    <row r="27" spans="1:18" ht="16.5" x14ac:dyDescent="0.25">
      <c r="A27" s="240" t="s">
        <v>314</v>
      </c>
      <c r="B27" s="241" t="s">
        <v>266</v>
      </c>
      <c r="C27" s="242" t="s">
        <v>67</v>
      </c>
      <c r="D27" s="243">
        <v>0.84111111111111103</v>
      </c>
      <c r="E27" s="244">
        <v>6469</v>
      </c>
      <c r="F27" s="245" t="s">
        <v>218</v>
      </c>
      <c r="G27" s="311" t="s">
        <v>219</v>
      </c>
      <c r="H27" s="246">
        <v>1</v>
      </c>
      <c r="I27" s="247">
        <v>2066.7269999999999</v>
      </c>
      <c r="J27" s="248">
        <v>2.2718194294509313E-2</v>
      </c>
      <c r="K27" s="248">
        <v>0.34657426193299079</v>
      </c>
      <c r="L27" s="248">
        <v>0.26128269481165151</v>
      </c>
      <c r="M27" s="249">
        <v>7.5549999999999997</v>
      </c>
      <c r="N27" s="250">
        <v>0</v>
      </c>
      <c r="O27" s="250">
        <v>1.5967275794045368</v>
      </c>
      <c r="P27" s="251">
        <v>4</v>
      </c>
      <c r="Q27" s="252">
        <v>0</v>
      </c>
      <c r="R27" s="252">
        <v>33</v>
      </c>
    </row>
  </sheetData>
  <phoneticPr fontId="3" type="noConversion"/>
  <conditionalFormatting sqref="C14:D27">
    <cfRule type="containsText" dxfId="53" priority="1" operator="containsText" text="F">
      <formula>NOT(ISERROR(SEARCH("F",C14)))</formula>
    </cfRule>
    <cfRule type="containsText" dxfId="52" priority="2" operator="containsText" text="D">
      <formula>NOT(ISERROR(SEARCH("D",C14)))</formula>
    </cfRule>
    <cfRule type="containsText" dxfId="51" priority="3" operator="containsText" text="C">
      <formula>NOT(ISERROR(SEARCH("C",C14)))</formula>
    </cfRule>
    <cfRule type="containsText" dxfId="50" priority="4" operator="containsText" text="B">
      <formula>NOT(ISERROR(SEARCH("B",C14)))</formula>
    </cfRule>
    <cfRule type="containsText" dxfId="49" priority="5" operator="containsText" text="A">
      <formula>NOT(ISERROR(SEARCH("A",C14)))</formula>
    </cfRule>
    <cfRule type="containsText" dxfId="4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26"/>
  <sheetViews>
    <sheetView showGridLines="0" workbookViewId="0"/>
  </sheetViews>
  <sheetFormatPr defaultRowHeight="13.5" x14ac:dyDescent="0.25"/>
  <cols>
    <col min="12" max="12" width="0" hidden="1" customWidth="1"/>
  </cols>
  <sheetData>
    <row r="1" spans="1:13" x14ac:dyDescent="0.25">
      <c r="A1" s="22"/>
      <c r="B1" s="29"/>
      <c r="C1" s="92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 x14ac:dyDescent="0.25">
      <c r="A2" s="315" t="s">
        <v>404</v>
      </c>
      <c r="B2" s="315"/>
      <c r="C2" s="315"/>
      <c r="D2" s="315"/>
      <c r="E2" s="315"/>
      <c r="F2" s="315"/>
      <c r="G2" s="315"/>
      <c r="H2" s="315"/>
      <c r="I2" s="315"/>
      <c r="J2" s="315"/>
      <c r="K2" s="315"/>
      <c r="L2" s="315"/>
      <c r="M2" s="315"/>
    </row>
    <row r="3" spans="1:13" ht="16.5" x14ac:dyDescent="0.2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</row>
    <row r="4" spans="1:13" ht="17.25" x14ac:dyDescent="0.25">
      <c r="A4" s="309" t="s">
        <v>171</v>
      </c>
      <c r="B4" s="310"/>
      <c r="C4" s="310"/>
      <c r="D4" s="310"/>
      <c r="E4" s="310"/>
      <c r="F4" s="310"/>
      <c r="G4" s="310"/>
      <c r="H4" s="310"/>
      <c r="I4" s="310"/>
      <c r="J4" s="310"/>
      <c r="K4" s="310"/>
      <c r="L4" s="310"/>
      <c r="M4" s="310"/>
    </row>
    <row r="5" spans="1:13" ht="26.25" x14ac:dyDescent="0.25">
      <c r="A5" s="307" t="s">
        <v>168</v>
      </c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</row>
    <row r="6" spans="1:13" ht="26.25" x14ac:dyDescent="0.25">
      <c r="A6" s="307" t="s">
        <v>169</v>
      </c>
      <c r="B6" s="300"/>
      <c r="C6" s="300"/>
      <c r="D6" s="300"/>
      <c r="E6" s="300"/>
      <c r="F6" s="300"/>
      <c r="G6" s="300"/>
      <c r="H6" s="300"/>
      <c r="I6" s="300"/>
      <c r="J6" s="300"/>
      <c r="K6" s="300"/>
      <c r="L6" s="300"/>
      <c r="M6" s="300"/>
    </row>
    <row r="7" spans="1:13" ht="26.25" x14ac:dyDescent="0.25">
      <c r="A7" s="307"/>
      <c r="B7" s="300"/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300"/>
    </row>
    <row r="8" spans="1:13" ht="17.25" x14ac:dyDescent="0.25">
      <c r="A8" s="308" t="s">
        <v>170</v>
      </c>
      <c r="B8" s="300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</row>
    <row r="9" spans="1:13" ht="40.5" x14ac:dyDescent="0.25">
      <c r="A9" s="234" t="s">
        <v>0</v>
      </c>
      <c r="B9" s="235" t="s">
        <v>405</v>
      </c>
      <c r="C9" s="236" t="s">
        <v>65</v>
      </c>
      <c r="D9" s="236" t="s">
        <v>160</v>
      </c>
      <c r="E9" s="237" t="s">
        <v>146</v>
      </c>
      <c r="F9" s="235" t="s">
        <v>151</v>
      </c>
      <c r="G9" s="237" t="s">
        <v>149</v>
      </c>
      <c r="H9" s="237" t="s">
        <v>153</v>
      </c>
      <c r="I9" s="238" t="s">
        <v>155</v>
      </c>
      <c r="J9" s="237" t="s">
        <v>11</v>
      </c>
      <c r="K9" s="237" t="s">
        <v>12</v>
      </c>
      <c r="L9" s="237" t="s">
        <v>13</v>
      </c>
      <c r="M9" s="237" t="s">
        <v>164</v>
      </c>
    </row>
    <row r="10" spans="1:13" ht="16.5" x14ac:dyDescent="0.25">
      <c r="A10" s="240" t="s">
        <v>314</v>
      </c>
      <c r="B10" s="241" t="s">
        <v>229</v>
      </c>
      <c r="C10" s="242" t="s">
        <v>67</v>
      </c>
      <c r="D10" s="243">
        <v>0.84640120435716637</v>
      </c>
      <c r="E10" s="244">
        <v>3244</v>
      </c>
      <c r="F10" s="245" t="s">
        <v>121</v>
      </c>
      <c r="G10" s="311" t="s">
        <v>194</v>
      </c>
      <c r="H10" s="246">
        <v>2</v>
      </c>
      <c r="I10" s="247">
        <v>3368.8490000000002</v>
      </c>
      <c r="J10" s="248">
        <v>2.6287102477246121E-2</v>
      </c>
      <c r="K10" s="248">
        <v>0.4111930370086897</v>
      </c>
      <c r="L10" s="248">
        <v>0.26102845210127906</v>
      </c>
      <c r="M10" s="253">
        <v>75</v>
      </c>
    </row>
    <row r="11" spans="1:13" ht="16.5" x14ac:dyDescent="0.25">
      <c r="A11" s="240" t="s">
        <v>314</v>
      </c>
      <c r="B11" s="241" t="s">
        <v>231</v>
      </c>
      <c r="C11" s="242" t="s">
        <v>69</v>
      </c>
      <c r="D11" s="243">
        <v>0.89690273952004029</v>
      </c>
      <c r="E11" s="244">
        <v>8205</v>
      </c>
      <c r="F11" s="245" t="s">
        <v>119</v>
      </c>
      <c r="G11" s="311" t="s">
        <v>180</v>
      </c>
      <c r="H11" s="246">
        <v>2</v>
      </c>
      <c r="I11" s="247">
        <v>5369.8499999999995</v>
      </c>
      <c r="J11" s="248">
        <v>6.7164589018902298E-3</v>
      </c>
      <c r="K11" s="248">
        <v>0.503113767249594</v>
      </c>
      <c r="L11" s="248">
        <v>0.29889103047571158</v>
      </c>
      <c r="M11" s="253">
        <v>349</v>
      </c>
    </row>
    <row r="12" spans="1:13" ht="16.5" x14ac:dyDescent="0.25">
      <c r="A12" s="240" t="s">
        <v>314</v>
      </c>
      <c r="B12" s="241" t="s">
        <v>232</v>
      </c>
      <c r="C12" s="242" t="s">
        <v>70</v>
      </c>
      <c r="D12" s="243">
        <v>0.76657830109347391</v>
      </c>
      <c r="E12" s="244">
        <v>2293</v>
      </c>
      <c r="F12" s="245" t="s">
        <v>120</v>
      </c>
      <c r="G12" s="311" t="s">
        <v>187</v>
      </c>
      <c r="H12" s="246">
        <v>2</v>
      </c>
      <c r="I12" s="247">
        <v>495.16300000000001</v>
      </c>
      <c r="J12" s="248">
        <v>1.5194884020465345E-2</v>
      </c>
      <c r="K12" s="248">
        <v>0.47913817649441104</v>
      </c>
      <c r="L12" s="248">
        <v>0.21205138509945209</v>
      </c>
      <c r="M12" s="253">
        <v>46</v>
      </c>
    </row>
    <row r="13" spans="1:13" ht="16.5" x14ac:dyDescent="0.25">
      <c r="A13" s="240" t="s">
        <v>314</v>
      </c>
      <c r="B13" s="241" t="s">
        <v>270</v>
      </c>
      <c r="C13" s="242" t="s">
        <v>69</v>
      </c>
      <c r="D13" s="243">
        <v>0.87826086956521743</v>
      </c>
      <c r="E13" s="244">
        <v>3277</v>
      </c>
      <c r="F13" s="245" t="s">
        <v>120</v>
      </c>
      <c r="G13" s="311" t="s">
        <v>268</v>
      </c>
      <c r="H13" s="246">
        <v>1</v>
      </c>
      <c r="I13" s="247">
        <v>5035.5990000000002</v>
      </c>
      <c r="J13" s="248">
        <v>2.2696387997686206E-2</v>
      </c>
      <c r="K13" s="248">
        <v>0.45289273725498042</v>
      </c>
      <c r="L13" s="248">
        <v>0.21089844524951251</v>
      </c>
      <c r="M13" s="253">
        <v>354</v>
      </c>
    </row>
    <row r="14" spans="1:13" ht="16.5" x14ac:dyDescent="0.25">
      <c r="A14" s="240" t="s">
        <v>314</v>
      </c>
      <c r="B14" s="241" t="s">
        <v>234</v>
      </c>
      <c r="C14" s="242" t="s">
        <v>70</v>
      </c>
      <c r="D14" s="243">
        <v>0.77289456790880418</v>
      </c>
      <c r="E14" s="244">
        <v>7697</v>
      </c>
      <c r="F14" s="245" t="s">
        <v>122</v>
      </c>
      <c r="G14" s="311" t="s">
        <v>324</v>
      </c>
      <c r="H14" s="246">
        <v>4</v>
      </c>
      <c r="I14" s="247">
        <v>1485.6889999999999</v>
      </c>
      <c r="J14" s="248">
        <v>2.2718849847062579E-2</v>
      </c>
      <c r="K14" s="248">
        <v>0.46926607563049594</v>
      </c>
      <c r="L14" s="248">
        <v>0.24433108140398158</v>
      </c>
      <c r="M14" s="253">
        <v>98</v>
      </c>
    </row>
    <row r="15" spans="1:13" ht="16.5" x14ac:dyDescent="0.25">
      <c r="A15" s="240" t="s">
        <v>314</v>
      </c>
      <c r="B15" s="241" t="s">
        <v>235</v>
      </c>
      <c r="C15" s="242" t="s">
        <v>67</v>
      </c>
      <c r="D15" s="243">
        <v>0.80652352146791695</v>
      </c>
      <c r="E15" s="244">
        <v>2211</v>
      </c>
      <c r="F15" s="245" t="s">
        <v>119</v>
      </c>
      <c r="G15" s="311" t="s">
        <v>183</v>
      </c>
      <c r="H15" s="246">
        <v>2</v>
      </c>
      <c r="I15" s="247">
        <v>3086.5570000000002</v>
      </c>
      <c r="J15" s="248">
        <v>7.9666362058885085E-3</v>
      </c>
      <c r="K15" s="248">
        <v>0.4858711122524968</v>
      </c>
      <c r="L15" s="248">
        <v>0.22905781425711563</v>
      </c>
      <c r="M15" s="253">
        <v>229</v>
      </c>
    </row>
    <row r="16" spans="1:13" ht="16.5" x14ac:dyDescent="0.25">
      <c r="A16" s="240" t="s">
        <v>314</v>
      </c>
      <c r="B16" s="241" t="s">
        <v>287</v>
      </c>
      <c r="C16" s="242" t="s">
        <v>70</v>
      </c>
      <c r="D16" s="243">
        <v>0.65214285714285725</v>
      </c>
      <c r="E16" s="244">
        <v>1357</v>
      </c>
      <c r="F16" s="245" t="s">
        <v>122</v>
      </c>
      <c r="G16" s="311" t="s">
        <v>204</v>
      </c>
      <c r="H16" s="246">
        <v>1</v>
      </c>
      <c r="I16" s="247">
        <v>2304.335</v>
      </c>
      <c r="J16" s="248">
        <v>1.3123857426215113E-2</v>
      </c>
      <c r="K16" s="248">
        <v>0.4680755114961479</v>
      </c>
      <c r="L16" s="248">
        <v>0.23824660910848466</v>
      </c>
      <c r="M16" s="253">
        <v>126</v>
      </c>
    </row>
    <row r="17" spans="1:13" ht="16.5" x14ac:dyDescent="0.25">
      <c r="A17" s="240" t="s">
        <v>314</v>
      </c>
      <c r="B17" s="241" t="s">
        <v>283</v>
      </c>
      <c r="C17" s="242" t="s">
        <v>69</v>
      </c>
      <c r="D17" s="243">
        <v>0.87192307692307691</v>
      </c>
      <c r="E17" s="244">
        <v>2448</v>
      </c>
      <c r="F17" s="245" t="s">
        <v>124</v>
      </c>
      <c r="G17" s="311" t="s">
        <v>216</v>
      </c>
      <c r="H17" s="246">
        <v>1</v>
      </c>
      <c r="I17" s="247">
        <v>5430.366</v>
      </c>
      <c r="J17" s="248">
        <v>2.1539935705821453E-2</v>
      </c>
      <c r="K17" s="248">
        <v>0.45942664502539443</v>
      </c>
      <c r="L17" s="248">
        <v>0.28506365869261852</v>
      </c>
      <c r="M17" s="253">
        <v>280</v>
      </c>
    </row>
    <row r="18" spans="1:13" ht="16.5" x14ac:dyDescent="0.25">
      <c r="A18" s="240" t="s">
        <v>314</v>
      </c>
      <c r="B18" s="241" t="s">
        <v>284</v>
      </c>
      <c r="C18" s="242" t="s">
        <v>67</v>
      </c>
      <c r="D18" s="243">
        <v>0.81030135483110932</v>
      </c>
      <c r="E18" s="244">
        <v>6391</v>
      </c>
      <c r="F18" s="245" t="s">
        <v>91</v>
      </c>
      <c r="G18" s="311" t="s">
        <v>226</v>
      </c>
      <c r="H18" s="246">
        <v>5</v>
      </c>
      <c r="I18" s="247">
        <v>817.22299999999996</v>
      </c>
      <c r="J18" s="248">
        <v>1.1343209747342837E-2</v>
      </c>
      <c r="K18" s="248">
        <v>0.50956889452699095</v>
      </c>
      <c r="L18" s="248">
        <v>0.19700865002575799</v>
      </c>
      <c r="M18" s="253">
        <v>37</v>
      </c>
    </row>
    <row r="19" spans="1:13" ht="16.5" x14ac:dyDescent="0.25">
      <c r="A19" s="240" t="s">
        <v>314</v>
      </c>
      <c r="B19" s="241" t="s">
        <v>278</v>
      </c>
      <c r="C19" s="242" t="s">
        <v>69</v>
      </c>
      <c r="D19" s="243">
        <v>0.85741572039806158</v>
      </c>
      <c r="E19" s="244">
        <v>4949</v>
      </c>
      <c r="F19" s="245" t="s">
        <v>121</v>
      </c>
      <c r="G19" s="311" t="s">
        <v>195</v>
      </c>
      <c r="H19" s="246">
        <v>2</v>
      </c>
      <c r="I19" s="247">
        <v>2037.49</v>
      </c>
      <c r="J19" s="248">
        <v>8.0408892871286358E-2</v>
      </c>
      <c r="K19" s="248">
        <v>0.36292201252810979</v>
      </c>
      <c r="L19" s="248">
        <v>0.11779198916313699</v>
      </c>
      <c r="M19" s="253">
        <v>44</v>
      </c>
    </row>
    <row r="20" spans="1:13" ht="16.5" x14ac:dyDescent="0.25">
      <c r="A20" s="240" t="s">
        <v>314</v>
      </c>
      <c r="B20" s="241" t="s">
        <v>271</v>
      </c>
      <c r="C20" s="242" t="s">
        <v>67</v>
      </c>
      <c r="D20" s="243">
        <v>0.84362375787613031</v>
      </c>
      <c r="E20" s="244">
        <v>6033</v>
      </c>
      <c r="F20" s="245" t="s">
        <v>120</v>
      </c>
      <c r="G20" s="311" t="s">
        <v>188</v>
      </c>
      <c r="H20" s="246">
        <v>2</v>
      </c>
      <c r="I20" s="247">
        <v>544.11099999999999</v>
      </c>
      <c r="J20" s="248">
        <v>1.8205930267710189E-2</v>
      </c>
      <c r="K20" s="248">
        <v>0.45960179369184778</v>
      </c>
      <c r="L20" s="248">
        <v>0.22421895532345423</v>
      </c>
      <c r="M20" s="253">
        <v>30</v>
      </c>
    </row>
    <row r="21" spans="1:13" ht="16.5" x14ac:dyDescent="0.25">
      <c r="A21" s="240" t="s">
        <v>314</v>
      </c>
      <c r="B21" s="241" t="s">
        <v>364</v>
      </c>
      <c r="C21" s="242" t="s">
        <v>69</v>
      </c>
      <c r="D21" s="243">
        <v>0.85142857142857142</v>
      </c>
      <c r="E21" s="244">
        <v>7056</v>
      </c>
      <c r="F21" s="245" t="s">
        <v>123</v>
      </c>
      <c r="G21" s="311" t="s">
        <v>208</v>
      </c>
      <c r="H21" s="246">
        <v>1</v>
      </c>
      <c r="I21" s="247">
        <v>2690.6149999999998</v>
      </c>
      <c r="J21" s="248">
        <v>2.0261144620576928E-2</v>
      </c>
      <c r="K21" s="248">
        <v>0.4747193552553694</v>
      </c>
      <c r="L21" s="248">
        <v>0.27986166731397843</v>
      </c>
      <c r="M21" s="253">
        <v>161</v>
      </c>
    </row>
    <row r="22" spans="1:13" ht="16.5" x14ac:dyDescent="0.25">
      <c r="A22" s="240" t="s">
        <v>314</v>
      </c>
      <c r="B22" s="241" t="s">
        <v>252</v>
      </c>
      <c r="C22" s="242" t="s">
        <v>70</v>
      </c>
      <c r="D22" s="243">
        <v>0.78285714285714292</v>
      </c>
      <c r="E22" s="244">
        <v>8699</v>
      </c>
      <c r="F22" s="245" t="s">
        <v>122</v>
      </c>
      <c r="G22" s="311" t="s">
        <v>200</v>
      </c>
      <c r="H22" s="246">
        <v>1</v>
      </c>
      <c r="I22" s="247">
        <v>2429.0210000000002</v>
      </c>
      <c r="J22" s="248">
        <v>2.3958508004763731E-2</v>
      </c>
      <c r="K22" s="248">
        <v>0.43625285472629727</v>
      </c>
      <c r="L22" s="248">
        <v>0.24907153952147798</v>
      </c>
      <c r="M22" s="253">
        <v>97</v>
      </c>
    </row>
    <row r="23" spans="1:13" ht="16.5" x14ac:dyDescent="0.25">
      <c r="A23" s="240" t="s">
        <v>314</v>
      </c>
      <c r="B23" s="241" t="s">
        <v>388</v>
      </c>
      <c r="C23" s="242" t="s">
        <v>70</v>
      </c>
      <c r="D23" s="243">
        <v>0.7443478260869566</v>
      </c>
      <c r="E23" s="244">
        <v>1709</v>
      </c>
      <c r="F23" s="245" t="s">
        <v>120</v>
      </c>
      <c r="G23" s="311" t="s">
        <v>300</v>
      </c>
      <c r="H23" s="246">
        <v>1</v>
      </c>
      <c r="I23" s="247">
        <v>731.87699999999995</v>
      </c>
      <c r="J23" s="248">
        <v>1.3984458759603545E-2</v>
      </c>
      <c r="K23" s="248">
        <v>0.48509464265151298</v>
      </c>
      <c r="L23" s="248">
        <v>0.2227150190537481</v>
      </c>
      <c r="M23" s="253">
        <v>59</v>
      </c>
    </row>
    <row r="24" spans="1:13" ht="16.5" x14ac:dyDescent="0.25">
      <c r="A24" s="240" t="s">
        <v>314</v>
      </c>
      <c r="B24" s="241" t="s">
        <v>290</v>
      </c>
      <c r="C24" s="242" t="s">
        <v>70</v>
      </c>
      <c r="D24" s="243">
        <v>0.7811538461538462</v>
      </c>
      <c r="E24" s="244">
        <v>2644</v>
      </c>
      <c r="F24" s="245" t="s">
        <v>124</v>
      </c>
      <c r="G24" s="311" t="s">
        <v>214</v>
      </c>
      <c r="H24" s="246">
        <v>1</v>
      </c>
      <c r="I24" s="247">
        <v>5840.6729999999998</v>
      </c>
      <c r="J24" s="248">
        <v>4.0329448915693546E-2</v>
      </c>
      <c r="K24" s="248">
        <v>0.4490839526178439</v>
      </c>
      <c r="L24" s="248">
        <v>0.31828523870451231</v>
      </c>
      <c r="M24" s="253">
        <v>218</v>
      </c>
    </row>
    <row r="25" spans="1:13" ht="16.5" x14ac:dyDescent="0.25">
      <c r="A25" s="240" t="s">
        <v>314</v>
      </c>
      <c r="B25" s="241" t="s">
        <v>263</v>
      </c>
      <c r="C25" s="242" t="s">
        <v>69</v>
      </c>
      <c r="D25" s="243">
        <v>0.85173913043478267</v>
      </c>
      <c r="E25" s="244">
        <v>4686</v>
      </c>
      <c r="F25" s="245" t="s">
        <v>120</v>
      </c>
      <c r="G25" s="311" t="s">
        <v>188</v>
      </c>
      <c r="H25" s="246">
        <v>1</v>
      </c>
      <c r="I25" s="247">
        <v>597.34</v>
      </c>
      <c r="J25" s="248">
        <v>1.7522165765884862E-2</v>
      </c>
      <c r="K25" s="248">
        <v>0.48983480756008224</v>
      </c>
      <c r="L25" s="248">
        <v>0.23939464961328555</v>
      </c>
      <c r="M25" s="253">
        <v>63</v>
      </c>
    </row>
    <row r="26" spans="1:13" ht="16.5" x14ac:dyDescent="0.25">
      <c r="A26" s="240" t="s">
        <v>314</v>
      </c>
      <c r="B26" s="241" t="s">
        <v>291</v>
      </c>
      <c r="C26" s="242" t="s">
        <v>70</v>
      </c>
      <c r="D26" s="243">
        <v>0.72698001514841182</v>
      </c>
      <c r="E26" s="244">
        <v>1171</v>
      </c>
      <c r="F26" s="245" t="s">
        <v>122</v>
      </c>
      <c r="G26" s="311" t="s">
        <v>204</v>
      </c>
      <c r="H26" s="246">
        <v>4</v>
      </c>
      <c r="I26" s="247">
        <v>1403.729</v>
      </c>
      <c r="J26" s="248">
        <v>1.1455477705080947E-2</v>
      </c>
      <c r="K26" s="248">
        <v>0.44950050712494011</v>
      </c>
      <c r="L26" s="248">
        <v>0.3084640981272026</v>
      </c>
      <c r="M26" s="253">
        <v>55</v>
      </c>
    </row>
  </sheetData>
  <mergeCells count="1">
    <mergeCell ref="A2:M2"/>
  </mergeCells>
  <phoneticPr fontId="3" type="noConversion"/>
  <conditionalFormatting sqref="C10:D26">
    <cfRule type="containsText" dxfId="47" priority="1" operator="containsText" text="F">
      <formula>NOT(ISERROR(SEARCH("F",C10)))</formula>
    </cfRule>
    <cfRule type="containsText" dxfId="46" priority="2" operator="containsText" text="D">
      <formula>NOT(ISERROR(SEARCH("D",C10)))</formula>
    </cfRule>
    <cfRule type="containsText" dxfId="45" priority="3" operator="containsText" text="C">
      <formula>NOT(ISERROR(SEARCH("C",C10)))</formula>
    </cfRule>
    <cfRule type="containsText" dxfId="44" priority="4" operator="containsText" text="B">
      <formula>NOT(ISERROR(SEARCH("B",C10)))</formula>
    </cfRule>
    <cfRule type="containsText" dxfId="43" priority="5" operator="containsText" text="A">
      <formula>NOT(ISERROR(SEARCH("A",C10)))</formula>
    </cfRule>
    <cfRule type="containsText" dxfId="42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2024-12-03T07:10:51Z</dcterms:modified>
</cp:coreProperties>
</file>