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32D2408A-62AF-410C-AA3F-FBE07AAFF9B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운전자별!$A$1:$R$41</definedName>
    <definedName name="_xlnm.Print_Area" localSheetId="1">종합!$A$1:$L$135</definedName>
    <definedName name="_xlnm.Print_Area" localSheetId="3">차량별!$A$1:$T$30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24" i="12"/>
  <c r="B125" i="12"/>
  <c r="B126" i="12"/>
  <c r="B127" i="12"/>
  <c r="J55" i="12" a="1"/>
  <c r="J55" i="12" l="1"/>
  <c r="H124" i="12" l="1"/>
  <c r="J124" i="12"/>
  <c r="E127" i="12"/>
  <c r="D124" i="12"/>
  <c r="H125" i="12"/>
  <c r="D127" i="12"/>
  <c r="J127" i="12"/>
  <c r="H126" i="12"/>
  <c r="J125" i="12"/>
  <c r="D125" i="12"/>
  <c r="F127" i="12"/>
  <c r="I1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E125" i="12" l="1"/>
  <c r="G125" i="12"/>
  <c r="I126" i="12"/>
  <c r="F126" i="12"/>
  <c r="I124" i="12"/>
  <c r="G127" i="12"/>
  <c r="G126" i="12"/>
  <c r="G124" i="12"/>
  <c r="E126" i="12"/>
  <c r="E124" i="12"/>
  <c r="F125" i="12"/>
  <c r="I127" i="12"/>
  <c r="F124" i="12"/>
  <c r="J126" i="12"/>
  <c r="H127" i="12"/>
  <c r="D126" i="12"/>
  <c r="F24" i="60"/>
  <c r="F16" i="60"/>
  <c r="F21" i="60"/>
  <c r="F26" i="60"/>
  <c r="F14" i="60"/>
  <c r="F19" i="60"/>
  <c r="F11" i="60"/>
  <c r="F13" i="60"/>
  <c r="F12" i="60"/>
  <c r="F28" i="60"/>
  <c r="F22" i="60"/>
  <c r="F18" i="60"/>
  <c r="F10" i="60"/>
  <c r="F30" i="60"/>
  <c r="F8" i="60"/>
  <c r="F23" i="60"/>
  <c r="F27" i="60"/>
  <c r="F29" i="60"/>
  <c r="F17" i="60"/>
  <c r="F9" i="60"/>
  <c r="F25" i="60"/>
  <c r="F15" i="60"/>
  <c r="F20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3" i="12" s="1"/>
  <c r="K29" i="12"/>
  <c r="D29" i="12" l="1"/>
  <c r="F55" i="12" a="1"/>
  <c r="I55" i="12" a="1"/>
  <c r="E55" i="12" a="1"/>
  <c r="G55" i="12" a="1"/>
  <c r="H55" i="12" a="1"/>
  <c r="N55" i="12" a="1"/>
  <c r="D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<sst xmlns="http://schemas.openxmlformats.org/spreadsheetml/2006/main" count="1524" uniqueCount="376">
  <si>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</si>
  <si>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</si>
  <si>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</si>
  <si>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</si>
  <si>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</si>
  <si>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</si>
  <si>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</si>
  <si>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</si>
  <si>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</si>
  <si>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</si>
  <si>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</si>
  <si>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</si>
  <si>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</si>
  <si>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</si>
  <si>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</si>
  <si>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</si>
  <si>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</si>
  <si>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</si>
  <si>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</si>
  <si>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</si>
  <si>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</si>
  <si>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</si>
  <si>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</si>
  <si>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</si>
  <si>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</si>
  <si>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</si>
  <si>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</si>
  <si>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</si>
  <si>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</si>
  <si>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</si>
  <si>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</si>
  <si>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</si>
  <si>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</si>
  <si>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</si>
  <si>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</si>
  <si>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</si>
  <si>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</si>
  <si>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</si>
  <si>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</si>
  <si>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</si>
  <si>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</si>
  <si>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</si>
  <si>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</si>
  <si>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</si>
  <si>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</si>
  <si>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</si>
  <si>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</si>
  <si>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</si>
  <si>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</si>
  <si>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</si>
  <si>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</si>
  <si>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</si>
  <si>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</si>
  <si>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</si>
  <si>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</si>
  <si>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</si>
  <si>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</si>
  <si>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</si>
  <si>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</si>
  <si>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</si>
  <si>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</si>
  <si>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</si>
  <si>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</si>
  <si>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</si>
  <si>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</si>
  <si>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</si>
  <si>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</si>
  <si>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</si>
  <si>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</si>
  <si>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</si>
  <si>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</si>
  <si>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</si>
  <si>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</si>
  <si>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</si>
  <si>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</si>
  <si>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</si>
  <si>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</si>
  <si>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</si>
  <si>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</si>
  <si>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</si>
  <si>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</si>
  <si>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</si>
  <si>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</si>
  <si>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</si>
  <si>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</si>
  <si>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</si>
  <si>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</si>
  <si>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</si>
  <si>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</si>
  <si>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</si>
  <si>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</si>
  <si>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</si>
  <si>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</si>
  <si>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</si>
  <si>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</si>
  <si>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</si>
  <si>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</si>
  <si>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</si>
  <si>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</si>
  <si>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</si>
  <si>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</si>
  <si>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</si>
  <si>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</si>
  <si>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</si>
  <si>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</si>
  <si>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</si>
  <si>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</si>
  <si>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</si>
  <si>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</si>
  <si>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</si>
  <si>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</si>
  <si>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</si>
  <si>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</si>
  <si>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</si>
  <si>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</si>
  <si>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</si>
  <si>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</si>
  <si>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성산여객</t>
  </si>
  <si>
    <t>521</t>
  </si>
  <si>
    <t>551</t>
  </si>
  <si>
    <t>586</t>
  </si>
  <si>
    <t>588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</si>
  <si>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</si>
  <si>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</si>
  <si>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</si>
  <si>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</si>
  <si>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</si>
  <si>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</si>
  <si>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</si>
  <si>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</si>
  <si>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</si>
  <si>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</si>
  <si>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</si>
  <si>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</si>
  <si>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</si>
  <si>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</si>
  <si>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</si>
  <si>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</si>
  <si>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</si>
  <si>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</si>
  <si>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</si>
  <si>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</si>
  <si>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</si>
  <si>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</si>
  <si>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</si>
  <si>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</si>
  <si>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</si>
  <si>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</si>
  <si>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</si>
  <si>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</si>
  <si>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</si>
  <si>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</si>
  <si>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</si>
  <si>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</si>
  <si>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</si>
  <si>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</si>
  <si>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</si>
  <si>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</si>
  <si>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</si>
  <si>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</si>
  <si>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</si>
  <si>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</si>
  <si>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</si>
  <si>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</si>
  <si>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</si>
  <si>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</si>
  <si>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</si>
  <si>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</si>
  <si>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</si>
  <si>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</si>
  <si>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성산여객</t>
    <phoneticPr fontId="2" type="noConversion"/>
  </si>
  <si>
    <t>71바7082</t>
  </si>
  <si>
    <t>강전범</t>
  </si>
  <si>
    <t>WC</t>
  </si>
  <si>
    <t>71바7503</t>
  </si>
  <si>
    <t>길정남</t>
  </si>
  <si>
    <t>71바7506</t>
  </si>
  <si>
    <t>71바7055</t>
  </si>
  <si>
    <t>김기복</t>
  </si>
  <si>
    <t>71바7093</t>
  </si>
  <si>
    <t>김덕호</t>
  </si>
  <si>
    <t>71바7086</t>
  </si>
  <si>
    <t>71바7084</t>
  </si>
  <si>
    <t>71바7509</t>
  </si>
  <si>
    <t>김인성</t>
  </si>
  <si>
    <t>72바1404</t>
  </si>
  <si>
    <t>김정구</t>
  </si>
  <si>
    <t>71바7089</t>
  </si>
  <si>
    <t>71바7069</t>
  </si>
  <si>
    <t>박기환</t>
  </si>
  <si>
    <t>71바7051</t>
  </si>
  <si>
    <t>71바7091</t>
  </si>
  <si>
    <t>박용묵</t>
  </si>
  <si>
    <t>71바7061</t>
  </si>
  <si>
    <t>71바7507</t>
  </si>
  <si>
    <t>신경섭</t>
  </si>
  <si>
    <t>71바7081</t>
  </si>
  <si>
    <t>신은준</t>
  </si>
  <si>
    <t>양기원</t>
  </si>
  <si>
    <t>오대근</t>
  </si>
  <si>
    <t>유충상</t>
  </si>
  <si>
    <t>이성재</t>
  </si>
  <si>
    <t>71바7059</t>
  </si>
  <si>
    <t>이종원</t>
  </si>
  <si>
    <t>이흥규</t>
  </si>
  <si>
    <t>71바7088</t>
  </si>
  <si>
    <t>정지택</t>
  </si>
  <si>
    <t>제갈민</t>
  </si>
  <si>
    <t>최건우</t>
  </si>
  <si>
    <t>71바7085</t>
  </si>
  <si>
    <t>하상신</t>
  </si>
  <si>
    <t>홍화련</t>
  </si>
  <si>
    <t>521521</t>
  </si>
  <si>
    <t>성산여객521F1</t>
  </si>
  <si>
    <t>71바7505</t>
  </si>
  <si>
    <t>551551</t>
  </si>
  <si>
    <t>성산여객551F2</t>
  </si>
  <si>
    <t>성산여객551F1</t>
  </si>
  <si>
    <t>71바7058</t>
  </si>
  <si>
    <t>성산여객551F3</t>
  </si>
  <si>
    <t>586586</t>
  </si>
  <si>
    <t>71바7094</t>
  </si>
  <si>
    <t>▽</t>
  </si>
  <si>
    <t>▲</t>
  </si>
  <si>
    <t>=</t>
  </si>
  <si>
    <t>71바7510</t>
  </si>
  <si>
    <t>75아1152</t>
  </si>
  <si>
    <t>권유성</t>
  </si>
  <si>
    <t>송상호</t>
  </si>
  <si>
    <t>정재길</t>
  </si>
  <si>
    <t>0%(0명)</t>
  </si>
  <si>
    <t>개선율(유카전)</t>
  </si>
  <si>
    <t>인천전체</t>
  </si>
  <si>
    <t>순위</t>
  </si>
  <si>
    <t>성산여객586F1</t>
  </si>
  <si>
    <t>성산여객586F2</t>
  </si>
  <si>
    <t>588588</t>
  </si>
  <si>
    <t>성산여객588D1</t>
  </si>
  <si>
    <t>성산여객588F1</t>
  </si>
  <si>
    <t>1111</t>
  </si>
  <si>
    <t>성산여객521B1</t>
  </si>
  <si>
    <t>성산여객588C1</t>
  </si>
  <si>
    <t>성산여객588D2</t>
  </si>
  <si>
    <t>71바7090</t>
  </si>
  <si>
    <t>강경원</t>
  </si>
  <si>
    <t>김유철</t>
  </si>
  <si>
    <t>정수교</t>
  </si>
  <si>
    <t>F</t>
    <phoneticPr fontId="2" type="noConversion"/>
  </si>
  <si>
    <t>성산여객521S1</t>
  </si>
  <si>
    <t>성산여객521C4</t>
  </si>
  <si>
    <t>성산여객521C1</t>
  </si>
  <si>
    <t>성산여객521C3</t>
  </si>
  <si>
    <t>성산여객521C2</t>
  </si>
  <si>
    <t>성산여객588A1</t>
  </si>
  <si>
    <t>성산여객588D3</t>
  </si>
  <si>
    <t>71바7087</t>
  </si>
  <si>
    <t>성산여객588C2</t>
  </si>
  <si>
    <t>김광일</t>
  </si>
  <si>
    <t>이희선</t>
  </si>
  <si>
    <t>임효상</t>
  </si>
  <si>
    <t>71바7501</t>
  </si>
  <si>
    <t>NEW</t>
  </si>
  <si>
    <t>new</t>
  </si>
  <si>
    <t>성산여객521S2</t>
  </si>
  <si>
    <t>성산여객521C5</t>
  </si>
  <si>
    <t>성산여객521A1</t>
  </si>
  <si>
    <t>성산여객586D1</t>
  </si>
  <si>
    <t>성산여객588C4</t>
  </si>
  <si>
    <t>성산여객588B1</t>
  </si>
  <si>
    <t>성산여객588C3</t>
  </si>
  <si>
    <t>간백철</t>
  </si>
  <si>
    <t>518782752.12</t>
  </si>
  <si>
    <t>51828314334.784</t>
  </si>
  <si>
    <t>51858041989.3</t>
  </si>
  <si>
    <t>51855351446.028</t>
  </si>
  <si>
    <t>5181349258.691</t>
  </si>
  <si>
    <t>51878224050.286</t>
  </si>
  <si>
    <t>5185471252.64</t>
  </si>
  <si>
    <t>51831531362.404</t>
  </si>
  <si>
    <t>김상규</t>
  </si>
  <si>
    <t>5184432418.442</t>
  </si>
  <si>
    <t>김영진</t>
  </si>
  <si>
    <t>51898781999.245</t>
  </si>
  <si>
    <t>5183665674.433</t>
  </si>
  <si>
    <t>51862502189.862</t>
  </si>
  <si>
    <t>5183913420.149</t>
  </si>
  <si>
    <t>나형균</t>
  </si>
  <si>
    <t>51863132103.568</t>
  </si>
  <si>
    <t>51836644770.339</t>
  </si>
  <si>
    <t>51810375523.707</t>
  </si>
  <si>
    <t>51858851651.219</t>
  </si>
  <si>
    <t>51840514888.626</t>
  </si>
  <si>
    <t>51832821397.88</t>
  </si>
  <si>
    <t>51847852028.263</t>
  </si>
  <si>
    <t>5186494376.887</t>
  </si>
  <si>
    <t>5183841864.599</t>
  </si>
  <si>
    <t>윤영주</t>
  </si>
  <si>
    <t>51895411936.326</t>
  </si>
  <si>
    <t>51888694602.471</t>
  </si>
  <si>
    <t>51889132018.073</t>
  </si>
  <si>
    <t>5186551341.87</t>
  </si>
  <si>
    <t>51889692187.26</t>
  </si>
  <si>
    <t>51870534699.374</t>
  </si>
  <si>
    <t>5181127471.071</t>
  </si>
  <si>
    <t>정윤식</t>
  </si>
  <si>
    <t>5188018329.894</t>
  </si>
  <si>
    <t>51875444504.454</t>
  </si>
  <si>
    <t>51819442130.236</t>
  </si>
  <si>
    <t>정태화</t>
  </si>
  <si>
    <t>518931739.808</t>
  </si>
  <si>
    <t>51882531473.793</t>
  </si>
  <si>
    <t>51858262093.27</t>
  </si>
  <si>
    <t>51862821593.604</t>
  </si>
  <si>
    <t>518949352.728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</si>
  <si>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</si>
  <si>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</si>
  <si>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</si>
  <si>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</si>
  <si>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</si>
  <si>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24'11</t>
    <phoneticPr fontId="2" type="noConversion"/>
  </si>
  <si>
    <t>분석기간: 24.11.01-24.11.30</t>
  </si>
  <si>
    <t>18위/(32개사)</t>
  </si>
  <si>
    <t>8%(3명)</t>
  </si>
  <si>
    <t>19%(7명)</t>
  </si>
  <si>
    <t>27%(10명)</t>
  </si>
  <si>
    <t>14%(5명)</t>
  </si>
  <si>
    <t>이상</t>
  </si>
  <si>
    <t>20%(2명)</t>
  </si>
  <si>
    <t>10%(1명)</t>
  </si>
  <si>
    <t>50%(5명)</t>
  </si>
  <si>
    <t>40%(4명)</t>
  </si>
  <si>
    <t>30%(3명)</t>
  </si>
  <si>
    <t>33%(1명)</t>
  </si>
  <si>
    <t>100%(3명)</t>
  </si>
  <si>
    <t>67%(2명)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</si>
  <si>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</si>
  <si>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</si>
  <si>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</si>
  <si>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</si>
  <si>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</si>
  <si>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</si>
  <si>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</si>
  <si>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588588A</t>
  </si>
  <si>
    <t>-</t>
  </si>
  <si>
    <t>588588D</t>
  </si>
  <si>
    <t>521521A</t>
  </si>
  <si>
    <t>성산여객521A4</t>
  </si>
  <si>
    <t>521521S</t>
  </si>
  <si>
    <t>521521B</t>
  </si>
  <si>
    <t>성산여객521B2</t>
  </si>
  <si>
    <t>성산여객588A2</t>
  </si>
  <si>
    <t>521521C</t>
  </si>
  <si>
    <t>588588C</t>
  </si>
  <si>
    <t>성산여객521B8</t>
  </si>
  <si>
    <t>성산여객521B5</t>
  </si>
  <si>
    <t>521521F</t>
  </si>
  <si>
    <t>성산여객521F2</t>
  </si>
  <si>
    <t>521521D</t>
  </si>
  <si>
    <t>성산여객521D3</t>
  </si>
  <si>
    <t>성산여객521B6</t>
  </si>
  <si>
    <t>588588F</t>
  </si>
  <si>
    <t>586586F</t>
  </si>
  <si>
    <t>성산여객521A3</t>
  </si>
  <si>
    <t>588588B</t>
  </si>
  <si>
    <t>성산여객521B3</t>
  </si>
  <si>
    <t>성산여객521A2</t>
  </si>
  <si>
    <t>성산여객521D2</t>
  </si>
  <si>
    <t>성산여객521S3</t>
  </si>
  <si>
    <t>11111111D</t>
  </si>
  <si>
    <t>성산여객1111D1</t>
  </si>
  <si>
    <t>성산여객521B4</t>
  </si>
  <si>
    <t>551551F</t>
  </si>
  <si>
    <t>성산여객521B9</t>
  </si>
  <si>
    <t>성산여객521B7</t>
  </si>
  <si>
    <t>성산여객521D1</t>
  </si>
  <si>
    <t>성산여객521A5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</si>
</sst>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0" fontId="53" fillId="0" borderId="0" xfId="569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8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03F-4BF9-A6E9-309B2C97643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03F-4BF9-A6E9-309B2C97643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4C-4163-A69F-6B693F47C2A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F6-4E50-96EA-55FC328ABE93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A4C-4163-A69F-6B693F47C2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2.143567873880996</c:v>
                </c:pt>
                <c:pt idx="5">
                  <c:v>2.043779658285839</c:v>
                </c:pt>
                <c:pt idx="6">
                  <c:v>1.9918605022563465</c:v>
                </c:pt>
                <c:pt idx="7">
                  <c:v>1.9362795623075653</c:v>
                </c:pt>
                <c:pt idx="8">
                  <c:v>1.9873480384221727</c:v>
                </c:pt>
                <c:pt idx="9">
                  <c:v>2.1979288961915038</c:v>
                </c:pt>
                <c:pt idx="10">
                  <c:v>2.2615336294345068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8.1081081081081086E-2</c:v>
                </c:pt>
                <c:pt idx="1">
                  <c:v>0.1891891891891892</c:v>
                </c:pt>
                <c:pt idx="2">
                  <c:v>0.27027027027027029</c:v>
                </c:pt>
                <c:pt idx="3">
                  <c:v>0.13513513513513514</c:v>
                </c:pt>
                <c:pt idx="4">
                  <c:v>0.1891891891891892</c:v>
                </c:pt>
                <c:pt idx="5">
                  <c:v>0.13513513513513514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1</c:v>
                </c:pt>
                <c:pt idx="3">
                  <c:v>0.66666666666666663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0.3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0.5</c:v>
                </c:pt>
                <c:pt idx="1">
                  <c:v>0.4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22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275664</xdr:colOff>
      <xdr:row>12</xdr:row>
      <xdr:rowOff>201706</xdr:rowOff>
    </xdr:from>
    <xdr:to>
      <xdr:col>6</xdr:col>
      <xdr:colOff>1</xdr:colOff>
      <xdr:row>14</xdr:row>
      <xdr:rowOff>85166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928782" y="4134971"/>
          <a:ext cx="598395" cy="4661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3D43D9-96F2-408A-8ED1-EC25521CE5E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750794</xdr:colOff>
      <xdr:row>10</xdr:row>
      <xdr:rowOff>145676</xdr:rowOff>
    </xdr:from>
    <xdr:to>
      <xdr:col>6</xdr:col>
      <xdr:colOff>112059</xdr:colOff>
      <xdr:row>16</xdr:row>
      <xdr:rowOff>235324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 flipV="1">
          <a:off x="4403912" y="3496235"/>
          <a:ext cx="235323" cy="1837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584946</xdr:colOff>
      <xdr:row>8</xdr:row>
      <xdr:rowOff>730626</xdr:rowOff>
    </xdr:from>
    <xdr:to>
      <xdr:col>6</xdr:col>
      <xdr:colOff>741833</xdr:colOff>
      <xdr:row>10</xdr:row>
      <xdr:rowOff>47067</xdr:rowOff>
    </xdr:to>
    <xdr:sp macro="" textlink="$K$21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4238064" y="2915773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425824</xdr:colOff>
      <xdr:row>8</xdr:row>
      <xdr:rowOff>773206</xdr:rowOff>
    </xdr:from>
    <xdr:to>
      <xdr:col>6</xdr:col>
      <xdr:colOff>571500</xdr:colOff>
      <xdr:row>10</xdr:row>
      <xdr:rowOff>100852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 flipV="1">
          <a:off x="4953000" y="2958353"/>
          <a:ext cx="145676" cy="4930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82" t="s">
        <v>320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3" t="s">
        <v>38</v>
      </c>
      <c r="D4" s="283"/>
      <c r="E4" s="62" t="s">
        <v>111</v>
      </c>
      <c r="F4" s="62" t="s">
        <v>64</v>
      </c>
      <c r="G4" s="280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319</v>
      </c>
      <c r="C5" s="284" t="s">
        <v>170</v>
      </c>
      <c r="D5" s="284"/>
      <c r="E5" s="63">
        <v>4</v>
      </c>
      <c r="F5" s="64">
        <v>39</v>
      </c>
      <c r="G5" s="93" t="s">
        <v>69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5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6"/>
      <c r="P9" s="286"/>
    </row>
    <row r="10" spans="1:28" ht="23.25" customHeight="1" thickBot="1">
      <c r="G10" s="6"/>
      <c r="H10" s="190" t="s">
        <v>91</v>
      </c>
      <c r="I10" s="191" t="s">
        <v>92</v>
      </c>
      <c r="J10" s="192" t="str">
        <f>C5</f>
        <v>성산여객</v>
      </c>
      <c r="K10" s="193" t="s">
        <v>93</v>
      </c>
      <c r="X10" s="285"/>
      <c r="Z10" s="39"/>
      <c r="AA10" s="39"/>
      <c r="AB10" s="39"/>
    </row>
    <row r="11" spans="1:28" ht="23.25" customHeight="1" thickTop="1">
      <c r="G11" s="6"/>
      <c r="H11" s="237">
        <v>1</v>
      </c>
      <c r="I11" s="238">
        <v>2.0099999999999998</v>
      </c>
      <c r="J11" s="239">
        <v>2.0554093654867969</v>
      </c>
      <c r="K11" s="240"/>
      <c r="M11" s="2"/>
      <c r="Y11" s="281"/>
      <c r="Z11" s="228"/>
      <c r="AA11" s="226"/>
      <c r="AB11" s="39"/>
    </row>
    <row r="12" spans="1:28" ht="23.25" customHeight="1">
      <c r="G12" s="6"/>
      <c r="H12" s="241">
        <v>2</v>
      </c>
      <c r="I12" s="238">
        <v>2.3662575846193561</v>
      </c>
      <c r="J12" s="239">
        <v>2.3125550026349182</v>
      </c>
      <c r="K12" s="242">
        <v>0.12510677506192036</v>
      </c>
      <c r="M12" s="226"/>
      <c r="Y12" s="281"/>
      <c r="Z12" s="228"/>
      <c r="AA12" s="226"/>
      <c r="AB12" s="39"/>
    </row>
    <row r="13" spans="1:28" ht="23.25" customHeight="1">
      <c r="G13" s="6"/>
      <c r="H13" s="241">
        <v>3</v>
      </c>
      <c r="I13" s="238">
        <v>2.37</v>
      </c>
      <c r="J13" s="239">
        <v>2.295595400787926</v>
      </c>
      <c r="K13" s="243">
        <v>-7.3337074481119036E-3</v>
      </c>
      <c r="M13" s="226"/>
      <c r="Y13" s="281"/>
      <c r="Z13" s="228"/>
      <c r="AA13" s="226"/>
      <c r="AB13" s="39"/>
    </row>
    <row r="14" spans="1:28" ht="23.25" customHeight="1">
      <c r="G14" s="6"/>
      <c r="H14" s="241">
        <v>4</v>
      </c>
      <c r="I14" s="238">
        <v>2.33</v>
      </c>
      <c r="J14" s="239">
        <v>2.2285866999510513</v>
      </c>
      <c r="K14" s="243">
        <v>-2.9190118090441808E-2</v>
      </c>
      <c r="M14" s="226"/>
      <c r="Y14" s="281"/>
      <c r="Z14" s="228"/>
      <c r="AA14" s="226"/>
      <c r="AB14" s="39"/>
    </row>
    <row r="15" spans="1:28" ht="23.25" customHeight="1">
      <c r="G15" s="6"/>
      <c r="H15" s="241">
        <v>5</v>
      </c>
      <c r="I15" s="238">
        <v>2.2850259626150282</v>
      </c>
      <c r="J15" s="239">
        <v>2.143567873880996</v>
      </c>
      <c r="K15" s="243">
        <v>-3.8149211817481765E-2</v>
      </c>
      <c r="M15" s="226"/>
      <c r="Y15" s="281"/>
      <c r="Z15" s="228"/>
      <c r="AA15" s="226"/>
      <c r="AB15" s="39"/>
    </row>
    <row r="16" spans="1:28" ht="23.25" customHeight="1">
      <c r="G16" s="6"/>
      <c r="H16" s="241">
        <v>6</v>
      </c>
      <c r="I16" s="238">
        <v>2.0664933427553414</v>
      </c>
      <c r="J16" s="239">
        <v>2.043779658285839</v>
      </c>
      <c r="K16" s="243">
        <v>-4.65523937035347E-2</v>
      </c>
      <c r="M16" s="226"/>
      <c r="Y16" s="281"/>
      <c r="Z16" s="228"/>
      <c r="AA16" s="226"/>
      <c r="AB16" s="39"/>
    </row>
    <row r="17" spans="2:28" ht="23.25" customHeight="1">
      <c r="G17" s="6"/>
      <c r="H17" s="241">
        <v>7</v>
      </c>
      <c r="I17" s="238">
        <v>2.13</v>
      </c>
      <c r="J17" s="239">
        <v>1.9918605022563465</v>
      </c>
      <c r="K17" s="243">
        <v>-2.5403499745681124E-2</v>
      </c>
      <c r="M17" s="226"/>
      <c r="Y17" s="281"/>
      <c r="Z17" s="228"/>
      <c r="AA17" s="226"/>
      <c r="AB17" s="39"/>
    </row>
    <row r="18" spans="2:28" ht="23.25" customHeight="1">
      <c r="G18" s="6"/>
      <c r="H18" s="241">
        <v>8</v>
      </c>
      <c r="I18" s="238">
        <v>2.08</v>
      </c>
      <c r="J18" s="239">
        <v>1.9362795623075653</v>
      </c>
      <c r="K18" s="243">
        <v>-2.7904032378683219E-2</v>
      </c>
      <c r="M18" s="226"/>
      <c r="Y18" s="281"/>
      <c r="Z18" s="228"/>
      <c r="AA18" s="226"/>
      <c r="AB18" s="39"/>
    </row>
    <row r="19" spans="2:28" ht="23.25" customHeight="1">
      <c r="G19" s="6"/>
      <c r="H19" s="241">
        <v>9</v>
      </c>
      <c r="I19" s="238">
        <v>2.13</v>
      </c>
      <c r="J19" s="239">
        <v>1.9873480384221727</v>
      </c>
      <c r="K19" s="243">
        <v>2.6374536564206963E-2</v>
      </c>
      <c r="M19" s="226"/>
      <c r="Y19" s="281"/>
      <c r="Z19" s="228"/>
      <c r="AA19" s="226"/>
      <c r="AB19" s="39"/>
    </row>
    <row r="20" spans="2:28" ht="23.25" customHeight="1">
      <c r="G20" s="6"/>
      <c r="H20" s="241">
        <v>10</v>
      </c>
      <c r="I20" s="238">
        <v>2.25</v>
      </c>
      <c r="J20" s="239">
        <v>2.1979288961915038</v>
      </c>
      <c r="K20" s="243">
        <v>0.10596073445520848</v>
      </c>
      <c r="M20" s="226"/>
      <c r="Y20" s="281"/>
      <c r="Z20" s="228"/>
      <c r="AA20" s="226"/>
      <c r="AB20" s="39"/>
    </row>
    <row r="21" spans="2:28" ht="23.25" customHeight="1">
      <c r="G21" s="6"/>
      <c r="H21" s="241">
        <v>11</v>
      </c>
      <c r="I21" s="238">
        <v>2.25</v>
      </c>
      <c r="J21" s="239">
        <v>2.2615336294345068</v>
      </c>
      <c r="K21" s="243">
        <v>2.8938485386499568E-2</v>
      </c>
      <c r="M21" s="226"/>
      <c r="Y21" s="281"/>
      <c r="Z21" s="228"/>
      <c r="AA21" s="226"/>
      <c r="AB21" s="39"/>
    </row>
    <row r="22" spans="2:28" ht="23.25" customHeight="1">
      <c r="G22" s="6"/>
      <c r="H22" s="244" t="s">
        <v>231</v>
      </c>
      <c r="I22" s="245">
        <v>0.11940298507462699</v>
      </c>
      <c r="J22" s="246">
        <v>0.10028380108061441</v>
      </c>
      <c r="K22" s="247">
        <v>-1.9119183994012579E-2</v>
      </c>
      <c r="M22" s="226"/>
      <c r="Y22" s="281"/>
      <c r="Z22" s="228"/>
      <c r="AA22" s="226"/>
      <c r="AB22" s="39"/>
    </row>
    <row r="23" spans="2:28" ht="23.25" customHeight="1">
      <c r="H23" s="248" t="s">
        <v>233</v>
      </c>
      <c r="I23" s="249"/>
      <c r="J23" s="250" t="s">
        <v>321</v>
      </c>
      <c r="K23" s="251"/>
      <c r="M23" s="226"/>
      <c r="X23" s="2"/>
      <c r="Y23" s="2"/>
      <c r="AB23" s="39"/>
    </row>
    <row r="24" spans="2:28" ht="9" customHeight="1">
      <c r="M24" s="226"/>
      <c r="X24" s="2"/>
      <c r="Y24" s="2"/>
      <c r="AB24" s="226"/>
    </row>
    <row r="25" spans="2:28" ht="16.5" customHeight="1">
      <c r="B25" s="52" t="s">
        <v>127</v>
      </c>
      <c r="C25" s="52"/>
      <c r="D25" s="51"/>
      <c r="E25" s="51"/>
      <c r="F25" s="51"/>
      <c r="G25" s="51"/>
      <c r="H25" s="51"/>
      <c r="I25" s="51"/>
      <c r="J25" s="51"/>
      <c r="K25" s="51"/>
      <c r="M25" s="226"/>
      <c r="X25" s="2"/>
      <c r="Y25" s="2"/>
      <c r="AB25" s="226"/>
    </row>
    <row r="26" spans="2:28" ht="27.75" customHeight="1">
      <c r="B26" s="56" t="s">
        <v>62</v>
      </c>
      <c r="C26" s="56" t="s">
        <v>100</v>
      </c>
      <c r="D26" s="56" t="s">
        <v>102</v>
      </c>
      <c r="E26" s="56" t="s">
        <v>103</v>
      </c>
      <c r="F26" s="56" t="s">
        <v>104</v>
      </c>
      <c r="G26" s="56" t="s">
        <v>105</v>
      </c>
      <c r="H26" s="56" t="s">
        <v>6</v>
      </c>
      <c r="I26" s="56" t="s">
        <v>7</v>
      </c>
      <c r="J26" s="56" t="s">
        <v>106</v>
      </c>
      <c r="K26" s="56" t="s">
        <v>72</v>
      </c>
      <c r="M26" s="226"/>
      <c r="X26" s="2"/>
      <c r="Y26" s="2"/>
      <c r="AB26" s="226"/>
    </row>
    <row r="27" spans="2:28" ht="23.25" customHeight="1">
      <c r="B27" s="75" t="s">
        <v>232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26"/>
      <c r="N27" s="287" t="s">
        <v>117</v>
      </c>
      <c r="Y27" s="2"/>
    </row>
    <row r="28" spans="2:28" ht="22.5" customHeight="1">
      <c r="B28" s="222" t="s">
        <v>117</v>
      </c>
      <c r="C28" s="68">
        <v>11</v>
      </c>
      <c r="D28" s="69">
        <v>2.8596215383201819E-2</v>
      </c>
      <c r="E28" s="69">
        <v>0.40384496432949385</v>
      </c>
      <c r="F28" s="69">
        <v>0.21232318831960104</v>
      </c>
      <c r="G28" s="70">
        <v>9.3705416666666697</v>
      </c>
      <c r="H28" s="71">
        <v>1.454957514273191</v>
      </c>
      <c r="I28" s="71">
        <v>17.610403317705565</v>
      </c>
      <c r="J28" s="72">
        <v>2.2615336294345068</v>
      </c>
      <c r="K28" s="73" t="s">
        <v>69</v>
      </c>
      <c r="M28" s="226"/>
      <c r="N28" s="39" t="s">
        <v>69</v>
      </c>
      <c r="O28" s="39">
        <v>37</v>
      </c>
      <c r="Y28" s="2"/>
    </row>
    <row r="29" spans="2:28" ht="22.5" customHeight="1">
      <c r="B29" s="53" t="s">
        <v>107</v>
      </c>
      <c r="C29" s="53"/>
      <c r="D29" s="66">
        <f>D28/D27-1</f>
        <v>0.34255442058553331</v>
      </c>
      <c r="E29" s="66">
        <f t="shared" ref="E29:J29" si="0">E28/E27-1</f>
        <v>0.11933297916922037</v>
      </c>
      <c r="F29" s="66">
        <f t="shared" si="0"/>
        <v>6.2436422909868838E-2</v>
      </c>
      <c r="G29" s="66">
        <f t="shared" si="0"/>
        <v>-0.26294031168887111</v>
      </c>
      <c r="H29" s="66">
        <f t="shared" si="0"/>
        <v>1.6336072949702674</v>
      </c>
      <c r="I29" s="66">
        <f t="shared" si="0"/>
        <v>-0.10274806461968267</v>
      </c>
      <c r="J29" s="66">
        <f t="shared" si="0"/>
        <v>3.5085592175618796E-3</v>
      </c>
      <c r="K29" s="67" t="str">
        <f>J23</f>
        <v>18위/(32개사)</v>
      </c>
      <c r="M29" s="2" t="s">
        <v>163</v>
      </c>
      <c r="N29" s="288">
        <v>8.1081081081081086E-2</v>
      </c>
      <c r="O29" s="39">
        <v>3</v>
      </c>
      <c r="X29" s="2"/>
      <c r="Y29" s="2"/>
    </row>
    <row r="30" spans="2:28" ht="22.5" customHeight="1">
      <c r="M30" s="2" t="s">
        <v>164</v>
      </c>
      <c r="N30" s="288">
        <v>0.1891891891891892</v>
      </c>
      <c r="O30" s="39">
        <v>7</v>
      </c>
      <c r="X30" s="2"/>
      <c r="Y30" s="2"/>
    </row>
    <row r="31" spans="2:28" ht="17.25" customHeight="1">
      <c r="B31" s="52" t="s">
        <v>128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116</v>
      </c>
      <c r="N31" s="288">
        <v>0.27027027027027029</v>
      </c>
      <c r="O31" s="39">
        <v>10</v>
      </c>
      <c r="X31" s="2"/>
      <c r="Y31" s="2"/>
    </row>
    <row r="32" spans="2:28" ht="22.5" customHeight="1">
      <c r="B32" s="60"/>
      <c r="C32" s="60"/>
      <c r="M32" s="2" t="s">
        <v>165</v>
      </c>
      <c r="N32" s="288">
        <v>0.13513513513513514</v>
      </c>
      <c r="O32" s="39">
        <v>5</v>
      </c>
      <c r="X32" s="2"/>
      <c r="Y32" s="2"/>
    </row>
    <row r="33" spans="2:28" ht="22.5" customHeight="1" thickBot="1">
      <c r="H33" s="194" t="s">
        <v>91</v>
      </c>
      <c r="I33" s="195" t="s">
        <v>92</v>
      </c>
      <c r="J33" s="196" t="str">
        <f>J10</f>
        <v>성산여객</v>
      </c>
      <c r="K33" s="197" t="s">
        <v>115</v>
      </c>
      <c r="M33" s="2" t="s">
        <v>166</v>
      </c>
      <c r="N33" s="288">
        <v>0.1891891891891892</v>
      </c>
      <c r="O33" s="39">
        <v>7</v>
      </c>
      <c r="X33" s="2"/>
      <c r="Y33" s="2"/>
    </row>
    <row r="34" spans="2:28" ht="22.5" customHeight="1" thickTop="1">
      <c r="H34" s="202" t="s">
        <v>109</v>
      </c>
      <c r="I34" s="203" t="s">
        <v>69</v>
      </c>
      <c r="J34" s="204" t="s">
        <v>69</v>
      </c>
      <c r="K34" s="205"/>
      <c r="M34" s="2" t="s">
        <v>76</v>
      </c>
      <c r="N34" s="288">
        <v>0.13513513513513514</v>
      </c>
      <c r="O34" s="39">
        <v>5</v>
      </c>
      <c r="X34" s="2"/>
      <c r="Z34" s="39"/>
      <c r="AA34" s="39"/>
      <c r="AB34" s="39"/>
    </row>
    <row r="35" spans="2:28" ht="21" customHeight="1">
      <c r="H35" s="198" t="s">
        <v>94</v>
      </c>
      <c r="I35" s="199">
        <v>8.5347657415696804E-2</v>
      </c>
      <c r="J35" s="200" t="s">
        <v>322</v>
      </c>
      <c r="K35" s="201">
        <v>-4.2665763346157182E-3</v>
      </c>
      <c r="M35" s="2"/>
      <c r="X35" s="2"/>
      <c r="Z35" s="39"/>
      <c r="AA35" s="39"/>
      <c r="AB35" s="39"/>
    </row>
    <row r="36" spans="2:28" ht="21" customHeight="1">
      <c r="H36" s="182" t="s">
        <v>95</v>
      </c>
      <c r="I36" s="174">
        <v>9.7881229483736204E-2</v>
      </c>
      <c r="J36" s="183" t="s">
        <v>323</v>
      </c>
      <c r="K36" s="184">
        <v>9.1307959705452996E-2</v>
      </c>
      <c r="L36" s="4"/>
      <c r="M36" s="2"/>
      <c r="X36" s="2"/>
      <c r="Z36" s="39"/>
      <c r="AA36" s="39"/>
      <c r="AB36" s="39"/>
    </row>
    <row r="37" spans="2:28" ht="21" customHeight="1">
      <c r="H37" s="181" t="s">
        <v>96</v>
      </c>
      <c r="I37" s="174">
        <v>0.17547000895255147</v>
      </c>
      <c r="J37" s="183" t="s">
        <v>324</v>
      </c>
      <c r="K37" s="184">
        <v>9.480026131771882E-2</v>
      </c>
      <c r="L37" s="4"/>
      <c r="M37" s="2"/>
      <c r="X37" s="2"/>
      <c r="Z37" s="39"/>
      <c r="AA37" s="39"/>
      <c r="AB37" s="39"/>
    </row>
    <row r="38" spans="2:28" ht="21" customHeight="1">
      <c r="H38" s="181" t="s">
        <v>99</v>
      </c>
      <c r="I38" s="174">
        <v>0.2348552670844524</v>
      </c>
      <c r="J38" s="183" t="s">
        <v>325</v>
      </c>
      <c r="K38" s="184">
        <v>-9.9720131949317253E-2</v>
      </c>
      <c r="L38" s="4"/>
      <c r="M38" s="2"/>
      <c r="X38" s="2"/>
      <c r="Z38" s="39"/>
      <c r="AA38" s="39"/>
      <c r="AB38" s="39"/>
    </row>
    <row r="39" spans="2:28" ht="21" customHeight="1">
      <c r="H39" s="185" t="s">
        <v>97</v>
      </c>
      <c r="I39" s="174">
        <v>0.22023276633840644</v>
      </c>
      <c r="J39" s="183" t="s">
        <v>323</v>
      </c>
      <c r="K39" s="184">
        <v>-3.1043577149217239E-2</v>
      </c>
      <c r="L39" s="4"/>
      <c r="M39" s="2"/>
      <c r="X39" s="2"/>
      <c r="Z39" s="39"/>
      <c r="AA39" s="39"/>
      <c r="AB39" s="39"/>
    </row>
    <row r="40" spans="2:28" ht="21" customHeight="1">
      <c r="H40" s="186" t="s">
        <v>98</v>
      </c>
      <c r="I40" s="187">
        <v>0.18621307072515667</v>
      </c>
      <c r="J40" s="188" t="s">
        <v>325</v>
      </c>
      <c r="K40" s="189">
        <v>-5.1077935590021523E-2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129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101</v>
      </c>
      <c r="D43" s="56" t="s">
        <v>102</v>
      </c>
      <c r="E43" s="56" t="s">
        <v>103</v>
      </c>
      <c r="F43" s="56" t="s">
        <v>104</v>
      </c>
      <c r="G43" s="56" t="s">
        <v>105</v>
      </c>
      <c r="H43" s="56" t="s">
        <v>6</v>
      </c>
      <c r="I43" s="56" t="s">
        <v>7</v>
      </c>
      <c r="J43" s="56" t="s">
        <v>106</v>
      </c>
      <c r="K43" s="56" t="s">
        <v>72</v>
      </c>
      <c r="L43" s="4"/>
      <c r="M43" s="2"/>
      <c r="N43" s="39" t="s">
        <v>122</v>
      </c>
      <c r="X43" s="2"/>
      <c r="Z43" s="39"/>
      <c r="AA43" s="39"/>
      <c r="AB43" s="39"/>
    </row>
    <row r="44" spans="2:28" ht="22.5" customHeight="1">
      <c r="B44" s="224" t="s">
        <v>117</v>
      </c>
      <c r="C44" s="76">
        <v>1</v>
      </c>
      <c r="D44" s="77">
        <v>3.4716453499018814E-2</v>
      </c>
      <c r="E44" s="77">
        <v>0.49484422575403403</v>
      </c>
      <c r="F44" s="77">
        <v>0.21346867625766422</v>
      </c>
      <c r="G44" s="78">
        <v>10.730400000000001</v>
      </c>
      <c r="H44" s="79">
        <v>6.2511979909337345</v>
      </c>
      <c r="I44" s="79">
        <v>22.428088749446811</v>
      </c>
      <c r="J44" s="80">
        <v>2.0720731956979757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2" t="s">
        <v>117</v>
      </c>
      <c r="C45" s="68">
        <v>2</v>
      </c>
      <c r="D45" s="69">
        <v>3.3262989244617118E-2</v>
      </c>
      <c r="E45" s="69">
        <v>0.41311300642593779</v>
      </c>
      <c r="F45" s="69">
        <v>0.17081828936929783</v>
      </c>
      <c r="G45" s="70">
        <v>8.3094864864864864</v>
      </c>
      <c r="H45" s="71">
        <v>2.615043165422132</v>
      </c>
      <c r="I45" s="71">
        <v>11.280336894403922</v>
      </c>
      <c r="J45" s="72">
        <v>2.2951813746811993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2" t="s">
        <v>117</v>
      </c>
      <c r="C46" s="68">
        <v>3</v>
      </c>
      <c r="D46" s="69">
        <v>2.7301362989368055E-2</v>
      </c>
      <c r="E46" s="69">
        <v>0.4072347751438824</v>
      </c>
      <c r="F46" s="69">
        <v>0.180841815020473</v>
      </c>
      <c r="G46" s="70">
        <v>8.1965757575757543</v>
      </c>
      <c r="H46" s="71">
        <v>4.0281812795992868</v>
      </c>
      <c r="I46" s="71">
        <v>16.279633695663232</v>
      </c>
      <c r="J46" s="72">
        <v>2.2763054573670836</v>
      </c>
      <c r="K46" s="73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2" t="s">
        <v>117</v>
      </c>
      <c r="C47" s="68">
        <v>4</v>
      </c>
      <c r="D47" s="69">
        <v>2.6895990306016984E-2</v>
      </c>
      <c r="E47" s="69">
        <v>0.40162293256017495</v>
      </c>
      <c r="F47" s="69">
        <v>0.19340273343001213</v>
      </c>
      <c r="G47" s="70">
        <v>8.8369230769230764</v>
      </c>
      <c r="H47" s="71">
        <v>3.8393055340198878</v>
      </c>
      <c r="I47" s="71">
        <v>18.874278149290959</v>
      </c>
      <c r="J47" s="72">
        <v>2.2448202437048965</v>
      </c>
      <c r="K47" s="73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2" t="s">
        <v>117</v>
      </c>
      <c r="C48" s="68">
        <v>5</v>
      </c>
      <c r="D48" s="69">
        <v>2.8381423003544442E-2</v>
      </c>
      <c r="E48" s="69">
        <v>0.40144081631516104</v>
      </c>
      <c r="F48" s="69">
        <v>0.19916506181095395</v>
      </c>
      <c r="G48" s="70">
        <v>9.7850294117647039</v>
      </c>
      <c r="H48" s="71">
        <v>4.1284055903559649</v>
      </c>
      <c r="I48" s="71">
        <v>23.524776678497449</v>
      </c>
      <c r="J48" s="72">
        <v>2.1100094531875859</v>
      </c>
      <c r="K48" s="73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2" t="s">
        <v>117</v>
      </c>
      <c r="C49" s="68">
        <v>6</v>
      </c>
      <c r="D49" s="69">
        <v>2.9558271820362931E-2</v>
      </c>
      <c r="E49" s="69">
        <v>0.39281129628542177</v>
      </c>
      <c r="F49" s="69">
        <v>0.18537074947562254</v>
      </c>
      <c r="G49" s="70">
        <v>10.916818181818181</v>
      </c>
      <c r="H49" s="71">
        <v>0.61969872644466839</v>
      </c>
      <c r="I49" s="71">
        <v>17.571365948228571</v>
      </c>
      <c r="J49" s="72">
        <v>2.0293451724137137</v>
      </c>
      <c r="K49" s="73" t="s">
        <v>70</v>
      </c>
      <c r="M49" s="2"/>
      <c r="N49" s="39">
        <v>1</v>
      </c>
      <c r="X49" s="2"/>
      <c r="Z49" s="39"/>
      <c r="AA49" s="39"/>
      <c r="AB49" s="39"/>
    </row>
    <row r="50" spans="2:28" ht="22.5" customHeight="1">
      <c r="B50" s="222" t="s">
        <v>117</v>
      </c>
      <c r="C50" s="68">
        <v>7</v>
      </c>
      <c r="D50" s="69">
        <v>3.3166932846492692E-2</v>
      </c>
      <c r="E50" s="69">
        <v>0.38699784293123257</v>
      </c>
      <c r="F50" s="69">
        <v>0.17385933318992039</v>
      </c>
      <c r="G50" s="70">
        <v>11.376793103448273</v>
      </c>
      <c r="H50" s="71">
        <v>0.59091387369417869</v>
      </c>
      <c r="I50" s="71">
        <v>16.291703356900054</v>
      </c>
      <c r="J50" s="72">
        <v>1.9734357508499347</v>
      </c>
      <c r="K50" s="73" t="s">
        <v>70</v>
      </c>
      <c r="M50" s="2"/>
      <c r="N50" s="39">
        <v>1</v>
      </c>
      <c r="X50" s="2"/>
      <c r="Z50" s="39"/>
      <c r="AA50" s="39"/>
      <c r="AB50" s="39"/>
    </row>
    <row r="51" spans="2:28" ht="22.5" customHeight="1">
      <c r="B51" s="222" t="s">
        <v>117</v>
      </c>
      <c r="C51" s="68">
        <v>8</v>
      </c>
      <c r="D51" s="69">
        <v>3.7331482538332635E-2</v>
      </c>
      <c r="E51" s="69">
        <v>0.38927930303185132</v>
      </c>
      <c r="F51" s="69">
        <v>0.1593901801703381</v>
      </c>
      <c r="G51" s="70">
        <v>12.088379310344827</v>
      </c>
      <c r="H51" s="71">
        <v>0.48245806206442543</v>
      </c>
      <c r="I51" s="71">
        <v>16.913780224061934</v>
      </c>
      <c r="J51" s="72">
        <v>1.9362795623075653</v>
      </c>
      <c r="K51" s="73" t="s">
        <v>70</v>
      </c>
      <c r="M51" s="2"/>
      <c r="N51" s="39">
        <v>1</v>
      </c>
      <c r="X51" s="2"/>
      <c r="Z51" s="39"/>
      <c r="AA51" s="39"/>
      <c r="AB51" s="39"/>
    </row>
    <row r="52" spans="2:28" ht="22.5" customHeight="1">
      <c r="B52" s="222" t="s">
        <v>117</v>
      </c>
      <c r="C52" s="68">
        <v>9</v>
      </c>
      <c r="D52" s="69">
        <v>3.4030718937338174E-2</v>
      </c>
      <c r="E52" s="69">
        <v>0.39466931068616218</v>
      </c>
      <c r="F52" s="69">
        <v>0.17813268439457869</v>
      </c>
      <c r="G52" s="70">
        <v>11.939800000000002</v>
      </c>
      <c r="H52" s="71">
        <v>0.76961923262106513</v>
      </c>
      <c r="I52" s="71">
        <v>21.449635294025523</v>
      </c>
      <c r="J52" s="72">
        <v>1.9873480384221727</v>
      </c>
      <c r="K52" s="73" t="s">
        <v>247</v>
      </c>
      <c r="M52" s="2"/>
      <c r="N52" s="39">
        <v>1</v>
      </c>
      <c r="X52" s="2"/>
      <c r="Z52" s="39"/>
      <c r="AA52" s="39"/>
      <c r="AB52" s="39"/>
    </row>
    <row r="53" spans="2:28" ht="22.5" customHeight="1">
      <c r="B53" s="222" t="s">
        <v>117</v>
      </c>
      <c r="C53" s="68">
        <v>10</v>
      </c>
      <c r="D53" s="69">
        <v>2.8980463982808308E-2</v>
      </c>
      <c r="E53" s="69">
        <v>0.39845336549606608</v>
      </c>
      <c r="F53" s="69">
        <v>0.21264008688275793</v>
      </c>
      <c r="G53" s="70">
        <v>9.9502916666666668</v>
      </c>
      <c r="H53" s="71">
        <v>1.3424016954462281</v>
      </c>
      <c r="I53" s="71">
        <v>19.372858381519222</v>
      </c>
      <c r="J53" s="72">
        <v>2.1979288961915038</v>
      </c>
      <c r="K53" s="73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22" t="s">
        <v>117</v>
      </c>
      <c r="C54" s="68">
        <v>11</v>
      </c>
      <c r="D54" s="69">
        <v>2.8596215383201819E-2</v>
      </c>
      <c r="E54" s="69">
        <v>0.40384496432949385</v>
      </c>
      <c r="F54" s="69">
        <v>0.21232318831960104</v>
      </c>
      <c r="G54" s="70">
        <v>9.3705416666666697</v>
      </c>
      <c r="H54" s="71">
        <v>1.454957514273191</v>
      </c>
      <c r="I54" s="71">
        <v>17.610403317705565</v>
      </c>
      <c r="J54" s="72">
        <v>2.2615336294345068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107</v>
      </c>
      <c r="C55" s="53"/>
      <c r="D55" s="66" cm="1">
        <f t="array" aca="1" ref="D55" ca="1">(INDIRECT(ADDRESS(ROW()-1,COLUMN()))/INDIRECT(ADDRESS(ROW()-2,COLUMN())))-1</f>
        <v>-1.325888363396921E-2</v>
      </c>
      <c r="E55" s="66" cm="1">
        <f t="array" aca="1" ref="E55" ca="1">(INDIRECT(ADDRESS(ROW()-1,COLUMN()))/INDIRECT(ADDRESS(ROW()-2,COLUMN())))-1</f>
        <v>1.3531317088300465E-2</v>
      </c>
      <c r="F55" s="66" cm="1">
        <f t="array" aca="1" ref="F55" ca="1">(INDIRECT(ADDRESS(ROW()-1,COLUMN()))/INDIRECT(ADDRESS(ROW()-2,COLUMN())))-1</f>
        <v>-1.4903048987729983E-3</v>
      </c>
      <c r="G55" s="66" cm="1">
        <f t="array" aca="1" ref="G55" ca="1">(INDIRECT(ADDRESS(ROW()-1,COLUMN()))/INDIRECT(ADDRESS(ROW()-2,COLUMN())))-1</f>
        <v>-5.8264623733809806E-2</v>
      </c>
      <c r="H55" s="66" cm="1">
        <f t="array" aca="1" ref="H55" ca="1">(INDIRECT(ADDRESS(ROW()-1,COLUMN()))/INDIRECT(ADDRESS(ROW()-2,COLUMN())))-1</f>
        <v>8.3846600617967892E-2</v>
      </c>
      <c r="I55" s="66" cm="1">
        <f t="array" aca="1" ref="I55" ca="1">(INDIRECT(ADDRESS(ROW()-1,COLUMN()))/INDIRECT(ADDRESS(ROW()-2,COLUMN())))-1</f>
        <v>-9.0975478636387219E-2</v>
      </c>
      <c r="J55" s="66" cm="1">
        <f t="array" aca="1" ref="J55" ca="1">(INDIRECT(ADDRESS(ROW()-1,COLUMN()))/INDIRECT(ADDRESS(ROW()-2,COLUMN())))-1</f>
        <v>2.8938485386499568E-2</v>
      </c>
      <c r="K55" s="74" t="str" cm="1">
        <f t="array" aca="1" ref="K55" ca="1">_xlfn.IFS(N55=0,"등급유지",N55&gt;0,N55&amp;"등급 상승",N55&lt;0,N55&amp;"등급 하락")</f>
        <v>1등급 상승</v>
      </c>
      <c r="M55" s="289"/>
      <c r="N55" s="39" cm="1">
        <f t="array" aca="1" ref="N55" ca="1">(INDIRECT(ADDRESS(ROW()-1,COLUMN()))-INDIRECT(ADDRESS(ROW()-2,COLUMN())))</f>
        <v>1</v>
      </c>
      <c r="O55" s="39" t="s">
        <v>123</v>
      </c>
      <c r="X55" s="290"/>
      <c r="Z55" s="227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9"/>
      <c r="N56" s="2"/>
      <c r="O56" s="2"/>
      <c r="X56" s="290"/>
      <c r="Z56" s="227"/>
      <c r="AA56" s="39"/>
      <c r="AB56" s="39"/>
    </row>
    <row r="57" spans="2:28" ht="18" customHeight="1">
      <c r="B57" s="52" t="s">
        <v>130</v>
      </c>
      <c r="C57" s="52"/>
      <c r="D57" s="51"/>
      <c r="E57" s="51"/>
      <c r="F57" s="51"/>
      <c r="G57" s="51"/>
      <c r="H57" s="51"/>
      <c r="I57" s="51"/>
      <c r="J57" s="51"/>
      <c r="K57" s="51"/>
      <c r="M57" s="289"/>
      <c r="X57" s="290"/>
      <c r="Z57" s="227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9"/>
      <c r="X58" s="290"/>
      <c r="Z58" s="227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89"/>
      <c r="N59" s="290"/>
      <c r="P59" s="227"/>
      <c r="AA59" s="40"/>
    </row>
    <row r="60" spans="2:28" ht="25.5" customHeight="1">
      <c r="B60" s="48"/>
      <c r="C60" s="48"/>
      <c r="D60" s="49"/>
      <c r="M60" s="289"/>
      <c r="N60" s="290"/>
      <c r="P60" s="227"/>
      <c r="AA60" s="40"/>
    </row>
    <row r="61" spans="2:28" ht="25.5" customHeight="1">
      <c r="B61" s="48"/>
      <c r="C61" s="48"/>
      <c r="D61" s="49"/>
      <c r="M61" s="289"/>
      <c r="N61" s="290"/>
      <c r="P61" s="227"/>
      <c r="AA61" s="40"/>
    </row>
    <row r="62" spans="2:28" ht="25.5" customHeight="1">
      <c r="B62" s="48"/>
      <c r="C62" s="48"/>
      <c r="D62" s="49"/>
      <c r="M62" s="289"/>
      <c r="N62" s="290"/>
      <c r="P62" s="227"/>
      <c r="AA62" s="40"/>
    </row>
    <row r="63" spans="2:28" ht="25.5" customHeight="1">
      <c r="B63" s="48"/>
      <c r="C63" s="48"/>
      <c r="D63" s="49"/>
      <c r="M63" s="289"/>
      <c r="N63" s="290"/>
      <c r="P63" s="227"/>
      <c r="AA63" s="40"/>
    </row>
    <row r="64" spans="2:28" ht="25.5" customHeight="1">
      <c r="B64" s="48"/>
      <c r="C64" s="48"/>
      <c r="D64" s="49"/>
      <c r="M64" s="289"/>
      <c r="N64" s="290"/>
      <c r="P64" s="227"/>
      <c r="AA64" s="40"/>
    </row>
    <row r="65" spans="2:27" ht="25.5" customHeight="1">
      <c r="B65" s="48"/>
      <c r="C65" s="48"/>
      <c r="D65" s="49"/>
      <c r="M65" s="289"/>
      <c r="N65" s="290"/>
      <c r="P65" s="227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89"/>
      <c r="N66" s="290"/>
      <c r="P66" s="227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89"/>
      <c r="N67" s="290"/>
      <c r="P67" s="227"/>
      <c r="AA67" s="40"/>
    </row>
    <row r="68" spans="2:27" ht="25.5" customHeight="1" thickBot="1">
      <c r="B68" s="206" t="s">
        <v>91</v>
      </c>
      <c r="C68" s="207" t="s">
        <v>118</v>
      </c>
      <c r="D68" s="207" t="s">
        <v>121</v>
      </c>
      <c r="E68" s="207" t="s">
        <v>119</v>
      </c>
      <c r="F68" s="207" t="s">
        <v>120</v>
      </c>
      <c r="G68" s="207" t="s">
        <v>239</v>
      </c>
      <c r="H68" s="207" t="s">
        <v>158</v>
      </c>
      <c r="I68" s="207" t="s">
        <v>158</v>
      </c>
      <c r="J68" s="207" t="s">
        <v>158</v>
      </c>
      <c r="K68" s="208" t="s">
        <v>158</v>
      </c>
      <c r="M68" s="291">
        <v>1</v>
      </c>
      <c r="N68" s="292">
        <v>2</v>
      </c>
      <c r="O68" s="292">
        <v>3</v>
      </c>
      <c r="P68" s="291">
        <v>4</v>
      </c>
      <c r="Q68" s="292"/>
      <c r="R68" s="292"/>
      <c r="S68" s="291"/>
      <c r="T68" s="292"/>
      <c r="U68" s="293"/>
      <c r="AA68" s="40"/>
    </row>
    <row r="69" spans="2:27" ht="25.5" customHeight="1" thickTop="1">
      <c r="B69" s="211" t="s">
        <v>109</v>
      </c>
      <c r="C69" s="212" t="s">
        <v>68</v>
      </c>
      <c r="D69" s="213" t="s">
        <v>69</v>
      </c>
      <c r="E69" s="213" t="s">
        <v>70</v>
      </c>
      <c r="F69" s="213" t="s">
        <v>70</v>
      </c>
      <c r="G69" s="213" t="s">
        <v>326</v>
      </c>
      <c r="H69" s="213" t="s">
        <v>158</v>
      </c>
      <c r="I69" s="213" t="s">
        <v>158</v>
      </c>
      <c r="J69" s="213" t="s">
        <v>158</v>
      </c>
      <c r="K69" s="213" t="s">
        <v>158</v>
      </c>
      <c r="M69" s="291" t="s">
        <v>118</v>
      </c>
      <c r="N69" s="291" t="s">
        <v>121</v>
      </c>
      <c r="O69" s="291" t="s">
        <v>119</v>
      </c>
      <c r="P69" s="291" t="s">
        <v>120</v>
      </c>
      <c r="Q69" s="291" t="s">
        <v>239</v>
      </c>
      <c r="R69" s="291"/>
      <c r="S69" s="291"/>
      <c r="T69" s="291"/>
      <c r="U69" s="289"/>
      <c r="AA69" s="40"/>
    </row>
    <row r="70" spans="2:27" ht="25.5" customHeight="1">
      <c r="B70" s="209" t="s">
        <v>94</v>
      </c>
      <c r="C70" s="199" t="s">
        <v>327</v>
      </c>
      <c r="D70" s="199" t="s">
        <v>230</v>
      </c>
      <c r="E70" s="199" t="s">
        <v>230</v>
      </c>
      <c r="F70" s="199" t="s">
        <v>230</v>
      </c>
      <c r="G70" s="199" t="s">
        <v>230</v>
      </c>
      <c r="H70" s="199" t="s">
        <v>158</v>
      </c>
      <c r="I70" s="199" t="s">
        <v>158</v>
      </c>
      <c r="J70" s="199" t="s">
        <v>158</v>
      </c>
      <c r="K70" s="210" t="s">
        <v>158</v>
      </c>
      <c r="M70" s="289"/>
      <c r="N70" s="290"/>
      <c r="P70" s="227"/>
      <c r="AA70" s="40"/>
    </row>
    <row r="71" spans="2:27" ht="25.5" customHeight="1">
      <c r="B71" s="173" t="s">
        <v>95</v>
      </c>
      <c r="C71" s="175" t="s">
        <v>328</v>
      </c>
      <c r="D71" s="175" t="s">
        <v>328</v>
      </c>
      <c r="E71" s="175" t="s">
        <v>230</v>
      </c>
      <c r="F71" s="175" t="s">
        <v>230</v>
      </c>
      <c r="G71" s="175" t="s">
        <v>230</v>
      </c>
      <c r="H71" s="175" t="s">
        <v>158</v>
      </c>
      <c r="I71" s="175" t="s">
        <v>158</v>
      </c>
      <c r="J71" s="175" t="s">
        <v>158</v>
      </c>
      <c r="K71" s="176" t="s">
        <v>158</v>
      </c>
      <c r="M71" s="294">
        <v>0.2</v>
      </c>
      <c r="N71" s="294">
        <v>0</v>
      </c>
      <c r="O71" s="294">
        <v>0</v>
      </c>
      <c r="P71" s="294">
        <v>0</v>
      </c>
      <c r="Q71" s="294">
        <v>0</v>
      </c>
      <c r="R71" s="294"/>
      <c r="S71" s="294"/>
      <c r="T71" s="294"/>
      <c r="AA71" s="40"/>
    </row>
    <row r="72" spans="2:27" ht="25.5" customHeight="1">
      <c r="B72" s="172" t="s">
        <v>96</v>
      </c>
      <c r="C72" s="175" t="s">
        <v>328</v>
      </c>
      <c r="D72" s="175" t="s">
        <v>328</v>
      </c>
      <c r="E72" s="175" t="s">
        <v>230</v>
      </c>
      <c r="F72" s="175" t="s">
        <v>230</v>
      </c>
      <c r="G72" s="175" t="s">
        <v>230</v>
      </c>
      <c r="H72" s="175" t="s">
        <v>158</v>
      </c>
      <c r="I72" s="175" t="s">
        <v>158</v>
      </c>
      <c r="J72" s="175" t="s">
        <v>158</v>
      </c>
      <c r="K72" s="176" t="s">
        <v>158</v>
      </c>
      <c r="M72" s="294">
        <v>0.1</v>
      </c>
      <c r="N72" s="294">
        <v>0.1</v>
      </c>
      <c r="O72" s="294">
        <v>0</v>
      </c>
      <c r="P72" s="294">
        <v>0</v>
      </c>
      <c r="Q72" s="294">
        <v>0</v>
      </c>
      <c r="R72" s="294"/>
      <c r="S72" s="294"/>
      <c r="T72" s="294"/>
      <c r="AA72" s="40"/>
    </row>
    <row r="73" spans="2:27" ht="25.5" customHeight="1">
      <c r="B73" s="172" t="s">
        <v>99</v>
      </c>
      <c r="C73" s="175" t="s">
        <v>329</v>
      </c>
      <c r="D73" s="175" t="s">
        <v>330</v>
      </c>
      <c r="E73" s="175" t="s">
        <v>230</v>
      </c>
      <c r="F73" s="175" t="s">
        <v>230</v>
      </c>
      <c r="G73" s="175" t="s">
        <v>230</v>
      </c>
      <c r="H73" s="175" t="s">
        <v>158</v>
      </c>
      <c r="I73" s="175" t="s">
        <v>158</v>
      </c>
      <c r="J73" s="175" t="s">
        <v>158</v>
      </c>
      <c r="K73" s="176" t="s">
        <v>158</v>
      </c>
      <c r="M73" s="294">
        <v>0.1</v>
      </c>
      <c r="N73" s="294">
        <v>0.1</v>
      </c>
      <c r="O73" s="294">
        <v>0</v>
      </c>
      <c r="P73" s="294">
        <v>0</v>
      </c>
      <c r="Q73" s="294">
        <v>0</v>
      </c>
      <c r="R73" s="294"/>
      <c r="S73" s="294"/>
      <c r="T73" s="294"/>
      <c r="AA73" s="40"/>
    </row>
    <row r="74" spans="2:27" ht="25.5" customHeight="1">
      <c r="B74" s="177" t="s">
        <v>97</v>
      </c>
      <c r="C74" s="175" t="s">
        <v>230</v>
      </c>
      <c r="D74" s="175" t="s">
        <v>331</v>
      </c>
      <c r="E74" s="175" t="s">
        <v>230</v>
      </c>
      <c r="F74" s="175" t="s">
        <v>332</v>
      </c>
      <c r="G74" s="175" t="s">
        <v>230</v>
      </c>
      <c r="H74" s="175" t="s">
        <v>158</v>
      </c>
      <c r="I74" s="175" t="s">
        <v>158</v>
      </c>
      <c r="J74" s="175" t="s">
        <v>158</v>
      </c>
      <c r="K74" s="176" t="s">
        <v>158</v>
      </c>
      <c r="M74" s="294">
        <v>0.5</v>
      </c>
      <c r="N74" s="294">
        <v>0.4</v>
      </c>
      <c r="O74" s="294">
        <v>0</v>
      </c>
      <c r="P74" s="294">
        <v>0</v>
      </c>
      <c r="Q74" s="294">
        <v>0</v>
      </c>
      <c r="R74" s="294"/>
      <c r="S74" s="294"/>
      <c r="T74" s="294"/>
      <c r="AA74" s="40"/>
    </row>
    <row r="75" spans="2:27" ht="25.5" customHeight="1">
      <c r="B75" s="178" t="s">
        <v>98</v>
      </c>
      <c r="C75" s="179" t="s">
        <v>328</v>
      </c>
      <c r="D75" s="179" t="s">
        <v>328</v>
      </c>
      <c r="E75" s="179" t="s">
        <v>333</v>
      </c>
      <c r="F75" s="179" t="s">
        <v>334</v>
      </c>
      <c r="G75" s="179" t="s">
        <v>230</v>
      </c>
      <c r="H75" s="179" t="s">
        <v>158</v>
      </c>
      <c r="I75" s="179" t="s">
        <v>158</v>
      </c>
      <c r="J75" s="179" t="s">
        <v>158</v>
      </c>
      <c r="K75" s="180" t="s">
        <v>158</v>
      </c>
      <c r="M75" s="294">
        <v>0</v>
      </c>
      <c r="N75" s="294">
        <v>0.3</v>
      </c>
      <c r="O75" s="294">
        <v>0</v>
      </c>
      <c r="P75" s="294">
        <v>0.33333333333333331</v>
      </c>
      <c r="Q75" s="294">
        <v>0</v>
      </c>
      <c r="R75" s="294"/>
      <c r="S75" s="294"/>
      <c r="T75" s="294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94">
        <v>0.1</v>
      </c>
      <c r="N76" s="294">
        <v>0.1</v>
      </c>
      <c r="O76" s="294">
        <v>1</v>
      </c>
      <c r="P76" s="294">
        <v>0.66666666666666663</v>
      </c>
      <c r="Q76" s="294">
        <v>0</v>
      </c>
      <c r="R76" s="294"/>
      <c r="S76" s="294"/>
      <c r="T76" s="294"/>
      <c r="AA76" s="40"/>
    </row>
    <row r="77" spans="2:27" ht="17.25" customHeight="1">
      <c r="B77" s="52" t="s">
        <v>131</v>
      </c>
      <c r="C77" s="52"/>
      <c r="D77" s="51"/>
      <c r="E77" s="51"/>
      <c r="F77" s="51"/>
      <c r="G77" s="51"/>
      <c r="H77" s="51"/>
      <c r="I77" s="51"/>
      <c r="J77" s="51"/>
      <c r="K77" s="51"/>
      <c r="M77" s="289"/>
      <c r="N77" s="290"/>
      <c r="P77" s="227"/>
      <c r="AA77" s="40"/>
    </row>
    <row r="78" spans="2:27" ht="30.75" customHeight="1">
      <c r="B78" s="56" t="s">
        <v>75</v>
      </c>
      <c r="C78" s="56" t="s">
        <v>101</v>
      </c>
      <c r="D78" s="56" t="s">
        <v>102</v>
      </c>
      <c r="E78" s="56" t="s">
        <v>103</v>
      </c>
      <c r="F78" s="56" t="s">
        <v>104</v>
      </c>
      <c r="G78" s="56" t="s">
        <v>105</v>
      </c>
      <c r="H78" s="56" t="s">
        <v>6</v>
      </c>
      <c r="I78" s="56" t="s">
        <v>7</v>
      </c>
      <c r="J78" s="56" t="s">
        <v>106</v>
      </c>
      <c r="K78" s="56" t="s">
        <v>108</v>
      </c>
      <c r="M78" s="289"/>
      <c r="N78" s="290"/>
      <c r="P78" s="227"/>
      <c r="AA78" s="40"/>
    </row>
    <row r="79" spans="2:27" ht="20.25" customHeight="1">
      <c r="B79" s="86" t="s">
        <v>118</v>
      </c>
      <c r="C79" s="65">
        <v>1</v>
      </c>
      <c r="D79" s="87">
        <v>1.9546714899597809E-2</v>
      </c>
      <c r="E79" s="87">
        <v>0.53106835593257473</v>
      </c>
      <c r="F79" s="87">
        <v>0.17085869055141095</v>
      </c>
      <c r="G79" s="88">
        <v>11.128666666666666</v>
      </c>
      <c r="H79" s="89">
        <v>0.41384457919026874</v>
      </c>
      <c r="I79" s="89">
        <v>14.188957000809214</v>
      </c>
      <c r="J79" s="90">
        <v>2.0914813363075218</v>
      </c>
      <c r="K79" s="73"/>
      <c r="M79" s="289"/>
      <c r="N79" s="290"/>
      <c r="P79" s="227"/>
      <c r="AA79" s="40"/>
    </row>
    <row r="80" spans="2:27" ht="20.25" customHeight="1">
      <c r="B80" s="86" t="s">
        <v>118</v>
      </c>
      <c r="C80" s="65">
        <v>2</v>
      </c>
      <c r="D80" s="87">
        <v>2.9184878986124155E-2</v>
      </c>
      <c r="E80" s="87">
        <v>0.4106804732678539</v>
      </c>
      <c r="F80" s="87">
        <v>0.13779626196322095</v>
      </c>
      <c r="G80" s="88">
        <v>7.4941818181818176</v>
      </c>
      <c r="H80" s="89">
        <v>0.19318163622535672</v>
      </c>
      <c r="I80" s="89">
        <v>4.5945364409474019</v>
      </c>
      <c r="J80" s="90">
        <v>2.4408570234402287</v>
      </c>
      <c r="K80" s="73"/>
      <c r="M80" s="289"/>
      <c r="N80" s="290"/>
      <c r="P80" s="227"/>
      <c r="AA80" s="40"/>
    </row>
    <row r="81" spans="2:27" ht="20.25" customHeight="1">
      <c r="B81" s="86" t="s">
        <v>118</v>
      </c>
      <c r="C81" s="65">
        <v>3</v>
      </c>
      <c r="D81" s="87">
        <v>2.342389448090668E-2</v>
      </c>
      <c r="E81" s="87">
        <v>0.39529217513362624</v>
      </c>
      <c r="F81" s="87">
        <v>0.13771150004562063</v>
      </c>
      <c r="G81" s="88">
        <v>6.6493333333333329</v>
      </c>
      <c r="H81" s="89">
        <v>0.13902450930012178</v>
      </c>
      <c r="I81" s="89">
        <v>3.8592173970533805</v>
      </c>
      <c r="J81" s="90">
        <v>2.546770612726617</v>
      </c>
      <c r="K81" s="73"/>
      <c r="M81" s="289"/>
      <c r="N81" s="290"/>
      <c r="P81" s="227"/>
      <c r="AA81" s="40"/>
    </row>
    <row r="82" spans="2:27" ht="20.25" customHeight="1">
      <c r="B82" s="86" t="s">
        <v>118</v>
      </c>
      <c r="C82" s="65">
        <v>4</v>
      </c>
      <c r="D82" s="87">
        <v>2.2061466729346647E-2</v>
      </c>
      <c r="E82" s="87">
        <v>0.37797654543302073</v>
      </c>
      <c r="F82" s="87">
        <v>0.14894964612511211</v>
      </c>
      <c r="G82" s="88">
        <v>7.5830000000000011</v>
      </c>
      <c r="H82" s="89">
        <v>0.17036724229996483</v>
      </c>
      <c r="I82" s="89">
        <v>4.6530170202185204</v>
      </c>
      <c r="J82" s="90">
        <v>2.5109732795535811</v>
      </c>
      <c r="K82" s="73"/>
      <c r="M82" s="289"/>
      <c r="N82" s="290"/>
      <c r="P82" s="227"/>
      <c r="AA82" s="40"/>
    </row>
    <row r="83" spans="2:27" ht="20.25" customHeight="1">
      <c r="B83" s="86" t="s">
        <v>118</v>
      </c>
      <c r="C83" s="65">
        <v>5</v>
      </c>
      <c r="D83" s="87">
        <v>2.3126462473379471E-2</v>
      </c>
      <c r="E83" s="87">
        <v>0.37801390406908553</v>
      </c>
      <c r="F83" s="87">
        <v>0.16570854696042808</v>
      </c>
      <c r="G83" s="88">
        <v>8.5448888888888881</v>
      </c>
      <c r="H83" s="89">
        <v>0.22322529943934505</v>
      </c>
      <c r="I83" s="89">
        <v>6.2213180856731753</v>
      </c>
      <c r="J83" s="90">
        <v>2.3622919444102592</v>
      </c>
      <c r="K83" s="73"/>
      <c r="M83" s="289"/>
      <c r="N83" s="290"/>
      <c r="P83" s="227"/>
      <c r="AA83" s="40"/>
    </row>
    <row r="84" spans="2:27" ht="20.25" customHeight="1">
      <c r="B84" s="86" t="s">
        <v>118</v>
      </c>
      <c r="C84" s="65">
        <v>6</v>
      </c>
      <c r="D84" s="87">
        <v>2.3286121943274458E-2</v>
      </c>
      <c r="E84" s="87">
        <v>0.37345727063023354</v>
      </c>
      <c r="F84" s="87">
        <v>0.16245714702847169</v>
      </c>
      <c r="G84" s="88">
        <v>9.825333333333333</v>
      </c>
      <c r="H84" s="89">
        <v>0.13653985898112794</v>
      </c>
      <c r="I84" s="89">
        <v>7.9622965913254058</v>
      </c>
      <c r="J84" s="90">
        <v>2.223736360818342</v>
      </c>
      <c r="K84" s="73"/>
      <c r="M84" s="289"/>
      <c r="N84" s="290"/>
      <c r="P84" s="227"/>
      <c r="AA84" s="40"/>
    </row>
    <row r="85" spans="2:27" ht="20.25" customHeight="1">
      <c r="B85" s="86" t="s">
        <v>118</v>
      </c>
      <c r="C85" s="65">
        <v>7</v>
      </c>
      <c r="D85" s="87">
        <v>2.6453267845824344E-2</v>
      </c>
      <c r="E85" s="87">
        <v>0.36746010677619989</v>
      </c>
      <c r="F85" s="87">
        <v>0.14177434829458191</v>
      </c>
      <c r="G85" s="88">
        <v>10.071400000000001</v>
      </c>
      <c r="H85" s="89">
        <v>0.15330559524096773</v>
      </c>
      <c r="I85" s="89">
        <v>8.120752907329523</v>
      </c>
      <c r="J85" s="90">
        <v>2.1343570893147947</v>
      </c>
      <c r="K85" s="73"/>
      <c r="M85" s="289"/>
      <c r="N85" s="290"/>
      <c r="P85" s="227"/>
      <c r="AA85" s="40"/>
    </row>
    <row r="86" spans="2:27" ht="20.25" customHeight="1">
      <c r="B86" s="86" t="s">
        <v>118</v>
      </c>
      <c r="C86" s="65">
        <v>8</v>
      </c>
      <c r="D86" s="87">
        <v>2.6962311863083833E-2</v>
      </c>
      <c r="E86" s="87">
        <v>0.37215165843844894</v>
      </c>
      <c r="F86" s="87">
        <v>0.13593941464732356</v>
      </c>
      <c r="G86" s="88">
        <v>11.372888888888887</v>
      </c>
      <c r="H86" s="89">
        <v>0.10470301513272676</v>
      </c>
      <c r="I86" s="89">
        <v>10.234719729224039</v>
      </c>
      <c r="J86" s="90">
        <v>2.0547082556833511</v>
      </c>
      <c r="K86" s="73"/>
      <c r="M86" s="289"/>
      <c r="N86" s="290"/>
      <c r="P86" s="227"/>
      <c r="AA86" s="40"/>
    </row>
    <row r="87" spans="2:27" ht="20.25" customHeight="1">
      <c r="B87" s="86" t="s">
        <v>118</v>
      </c>
      <c r="C87" s="65">
        <v>9</v>
      </c>
      <c r="D87" s="87">
        <v>2.2029966975723486E-2</v>
      </c>
      <c r="E87" s="87">
        <v>0.37023050229003418</v>
      </c>
      <c r="F87" s="87">
        <v>0.14732300450506727</v>
      </c>
      <c r="G87" s="88">
        <v>11.0745</v>
      </c>
      <c r="H87" s="89">
        <v>0.12897928409976706</v>
      </c>
      <c r="I87" s="89">
        <v>12.124052705378103</v>
      </c>
      <c r="J87" s="90">
        <v>2.1220178597508466</v>
      </c>
      <c r="K87" s="73"/>
      <c r="M87" s="289"/>
      <c r="N87" s="290"/>
      <c r="P87" s="227"/>
      <c r="AA87" s="40"/>
    </row>
    <row r="88" spans="2:27" ht="20.25" customHeight="1">
      <c r="B88" s="86" t="s">
        <v>118</v>
      </c>
      <c r="C88" s="65">
        <v>10</v>
      </c>
      <c r="D88" s="87">
        <v>2.1212748576668775E-2</v>
      </c>
      <c r="E88" s="87">
        <v>0.37015637945111651</v>
      </c>
      <c r="F88" s="87">
        <v>0.17590161399381621</v>
      </c>
      <c r="G88" s="88">
        <v>9.4779999999999998</v>
      </c>
      <c r="H88" s="89">
        <v>0.32490971129069929</v>
      </c>
      <c r="I88" s="89">
        <v>11.153088802424302</v>
      </c>
      <c r="J88" s="90">
        <v>2.3731017626672193</v>
      </c>
      <c r="K88" s="73"/>
      <c r="M88" s="289"/>
      <c r="N88" s="290"/>
      <c r="P88" s="227"/>
      <c r="AA88" s="40"/>
    </row>
    <row r="89" spans="2:27" ht="20.25" customHeight="1">
      <c r="B89" s="86" t="s">
        <v>118</v>
      </c>
      <c r="C89" s="65">
        <v>11</v>
      </c>
      <c r="D89" s="87">
        <v>2.0864417477787476E-2</v>
      </c>
      <c r="E89" s="87">
        <v>0.37108976128994003</v>
      </c>
      <c r="F89" s="87">
        <v>0.18876864245307112</v>
      </c>
      <c r="G89" s="88">
        <v>9.0132222222222218</v>
      </c>
      <c r="H89" s="89">
        <v>0.3313821836445679</v>
      </c>
      <c r="I89" s="89">
        <v>12.857151916511905</v>
      </c>
      <c r="J89" s="90">
        <v>2.4233989070836204</v>
      </c>
      <c r="K89" s="73" t="s">
        <v>68</v>
      </c>
      <c r="M89" s="289"/>
      <c r="N89" s="290"/>
      <c r="P89" s="227"/>
      <c r="AA89" s="40"/>
    </row>
    <row r="90" spans="2:27" ht="20.25" customHeight="1">
      <c r="B90" s="86" t="s">
        <v>121</v>
      </c>
      <c r="C90" s="65">
        <v>1</v>
      </c>
      <c r="D90" s="87">
        <v>3.2349332292687306E-2</v>
      </c>
      <c r="E90" s="87">
        <v>0.49056198346973295</v>
      </c>
      <c r="F90" s="87">
        <v>0.227446136669639</v>
      </c>
      <c r="G90" s="88">
        <v>10.926846153846157</v>
      </c>
      <c r="H90" s="89">
        <v>1.0536339756956925</v>
      </c>
      <c r="I90" s="89">
        <v>13.268217071185877</v>
      </c>
      <c r="J90" s="90">
        <v>2.0783329625749034</v>
      </c>
      <c r="K90" s="73"/>
      <c r="M90" s="289"/>
      <c r="N90" s="290"/>
      <c r="P90" s="227"/>
      <c r="AA90" s="40"/>
    </row>
    <row r="91" spans="2:27" ht="20.25" customHeight="1">
      <c r="B91" s="86" t="s">
        <v>121</v>
      </c>
      <c r="C91" s="65">
        <v>2</v>
      </c>
      <c r="D91" s="87">
        <v>3.7898322192181325E-2</v>
      </c>
      <c r="E91" s="87">
        <v>0.40735523353634584</v>
      </c>
      <c r="F91" s="87">
        <v>0.19100962891535136</v>
      </c>
      <c r="G91" s="88">
        <v>9.1370000000000005</v>
      </c>
      <c r="H91" s="89">
        <v>0.41865592310128003</v>
      </c>
      <c r="I91" s="89">
        <v>7.2418930698090804</v>
      </c>
      <c r="J91" s="90">
        <v>2.2824315833443514</v>
      </c>
      <c r="K91" s="73"/>
      <c r="M91" s="289"/>
      <c r="N91" s="290"/>
      <c r="P91" s="227"/>
      <c r="AA91" s="40"/>
    </row>
    <row r="92" spans="2:27" ht="20.25" customHeight="1">
      <c r="B92" s="86" t="s">
        <v>121</v>
      </c>
      <c r="C92" s="65">
        <v>3</v>
      </c>
      <c r="D92" s="87">
        <v>2.564286280850387E-2</v>
      </c>
      <c r="E92" s="87">
        <v>0.4037065830570416</v>
      </c>
      <c r="F92" s="87">
        <v>0.20688517609702795</v>
      </c>
      <c r="G92" s="88">
        <v>9.1575000000000006</v>
      </c>
      <c r="H92" s="89">
        <v>0.49216113181182064</v>
      </c>
      <c r="I92" s="89">
        <v>10.282133547229249</v>
      </c>
      <c r="J92" s="90">
        <v>2.3131803963145932</v>
      </c>
      <c r="K92" s="73"/>
      <c r="M92" s="289"/>
      <c r="N92" s="290"/>
      <c r="P92" s="227"/>
      <c r="AA92" s="40"/>
    </row>
    <row r="93" spans="2:27" ht="20.25" customHeight="1">
      <c r="B93" s="86" t="s">
        <v>121</v>
      </c>
      <c r="C93" s="65">
        <v>4</v>
      </c>
      <c r="D93" s="87">
        <v>2.5352485834182526E-2</v>
      </c>
      <c r="E93" s="87">
        <v>0.40860159656738421</v>
      </c>
      <c r="F93" s="87">
        <v>0.22560070914421484</v>
      </c>
      <c r="G93" s="88">
        <v>9.7480714285714303</v>
      </c>
      <c r="H93" s="89">
        <v>0.81438044007512278</v>
      </c>
      <c r="I93" s="89">
        <v>14.458797020211898</v>
      </c>
      <c r="J93" s="90">
        <v>2.2172944505087262</v>
      </c>
      <c r="K93" s="73"/>
      <c r="M93" s="289"/>
      <c r="N93" s="290"/>
      <c r="P93" s="227"/>
      <c r="AA93" s="40"/>
    </row>
    <row r="94" spans="2:27" ht="20.25" customHeight="1">
      <c r="B94" s="86" t="s">
        <v>121</v>
      </c>
      <c r="C94" s="65">
        <v>5</v>
      </c>
      <c r="D94" s="87">
        <v>2.7079587837603725E-2</v>
      </c>
      <c r="E94" s="87">
        <v>0.4060055445746294</v>
      </c>
      <c r="F94" s="87">
        <v>0.22360371157630854</v>
      </c>
      <c r="G94" s="88">
        <v>10.561357142857142</v>
      </c>
      <c r="H94" s="89">
        <v>0.83497588500013953</v>
      </c>
      <c r="I94" s="89">
        <v>18.344310121302499</v>
      </c>
      <c r="J94" s="90">
        <v>2.1405170032435934</v>
      </c>
      <c r="K94" s="73"/>
      <c r="M94" s="289"/>
      <c r="N94" s="290"/>
      <c r="P94" s="227"/>
      <c r="AA94" s="40"/>
    </row>
    <row r="95" spans="2:27" ht="20.25" customHeight="1">
      <c r="B95" s="86" t="s">
        <v>121</v>
      </c>
      <c r="C95" s="65">
        <v>6</v>
      </c>
      <c r="D95" s="87">
        <v>2.9186260589681469E-2</v>
      </c>
      <c r="E95" s="87">
        <v>0.40221997734887155</v>
      </c>
      <c r="F95" s="87">
        <v>0.20441426739534396</v>
      </c>
      <c r="G95" s="88">
        <v>11.744642857142855</v>
      </c>
      <c r="H95" s="89">
        <v>0.66714839228245415</v>
      </c>
      <c r="I95" s="89">
        <v>19.35230698913329</v>
      </c>
      <c r="J95" s="90">
        <v>2.0147405461056054</v>
      </c>
      <c r="K95" s="73"/>
      <c r="M95" s="289"/>
      <c r="N95" s="290"/>
      <c r="P95" s="227"/>
      <c r="AA95" s="40"/>
    </row>
    <row r="96" spans="2:27" ht="20.25" customHeight="1">
      <c r="B96" s="86" t="s">
        <v>121</v>
      </c>
      <c r="C96" s="65">
        <v>7</v>
      </c>
      <c r="D96" s="87">
        <v>3.2622692361322835E-2</v>
      </c>
      <c r="E96" s="87">
        <v>0.40364275222041923</v>
      </c>
      <c r="F96" s="87">
        <v>0.19997149014439794</v>
      </c>
      <c r="G96" s="88">
        <v>12.929545454545455</v>
      </c>
      <c r="H96" s="89">
        <v>0.68650859577412759</v>
      </c>
      <c r="I96" s="89">
        <v>20.363913880675288</v>
      </c>
      <c r="J96" s="90">
        <v>1.9414449674976653</v>
      </c>
      <c r="K96" s="73"/>
      <c r="M96" s="289"/>
      <c r="N96" s="290"/>
      <c r="P96" s="227"/>
      <c r="AA96" s="40"/>
    </row>
    <row r="97" spans="2:27" ht="20.25" customHeight="1">
      <c r="B97" s="86" t="s">
        <v>121</v>
      </c>
      <c r="C97" s="65">
        <v>8</v>
      </c>
      <c r="D97" s="87">
        <v>3.8249086385294714E-2</v>
      </c>
      <c r="E97" s="87">
        <v>0.4078775108430599</v>
      </c>
      <c r="F97" s="87">
        <v>0.18967050283716988</v>
      </c>
      <c r="G97" s="88">
        <v>14.0235</v>
      </c>
      <c r="H97" s="89">
        <v>0.58698801651735366</v>
      </c>
      <c r="I97" s="89">
        <v>26.23102698811924</v>
      </c>
      <c r="J97" s="90">
        <v>1.8808285629824606</v>
      </c>
      <c r="K97" s="73"/>
      <c r="M97" s="289"/>
      <c r="N97" s="290"/>
      <c r="P97" s="227"/>
      <c r="AA97" s="40"/>
    </row>
    <row r="98" spans="2:27" ht="20.25" customHeight="1">
      <c r="B98" s="86" t="s">
        <v>121</v>
      </c>
      <c r="C98" s="65">
        <v>9</v>
      </c>
      <c r="D98" s="87">
        <v>3.6325292714603143E-2</v>
      </c>
      <c r="E98" s="87">
        <v>0.40704939838702497</v>
      </c>
      <c r="F98" s="87">
        <v>0.21224445603800837</v>
      </c>
      <c r="G98" s="88">
        <v>13.363999999999999</v>
      </c>
      <c r="H98" s="89">
        <v>0.85061474600000597</v>
      </c>
      <c r="I98" s="89">
        <v>26.193672642288846</v>
      </c>
      <c r="J98" s="90">
        <v>1.9523530810955922</v>
      </c>
      <c r="K98" s="73"/>
      <c r="M98" s="289"/>
      <c r="N98" s="290"/>
      <c r="P98" s="227"/>
      <c r="AA98" s="40"/>
    </row>
    <row r="99" spans="2:27" ht="20.25" customHeight="1">
      <c r="B99" s="86" t="s">
        <v>121</v>
      </c>
      <c r="C99" s="65">
        <v>10</v>
      </c>
      <c r="D99" s="87">
        <v>2.564049714777606E-2</v>
      </c>
      <c r="E99" s="87">
        <v>0.41082104357126925</v>
      </c>
      <c r="F99" s="87">
        <v>0.23951375108900305</v>
      </c>
      <c r="G99" s="88">
        <v>10.470800000000001</v>
      </c>
      <c r="H99" s="89">
        <v>1.209106026692077</v>
      </c>
      <c r="I99" s="89">
        <v>21.221656731845481</v>
      </c>
      <c r="J99" s="90">
        <v>2.159083816552871</v>
      </c>
      <c r="K99" s="73"/>
      <c r="M99" s="289"/>
      <c r="N99" s="290"/>
      <c r="P99" s="227"/>
      <c r="AA99" s="40"/>
    </row>
    <row r="100" spans="2:27" ht="20.25" customHeight="1">
      <c r="B100" s="86" t="s">
        <v>121</v>
      </c>
      <c r="C100" s="65">
        <v>11</v>
      </c>
      <c r="D100" s="87">
        <v>2.421641953551679E-2</v>
      </c>
      <c r="E100" s="87">
        <v>0.42226441556886163</v>
      </c>
      <c r="F100" s="87">
        <v>0.23508420409178502</v>
      </c>
      <c r="G100" s="88">
        <v>9.7850000000000001</v>
      </c>
      <c r="H100" s="89">
        <v>1.8496412878536661</v>
      </c>
      <c r="I100" s="89">
        <v>19.404676631139996</v>
      </c>
      <c r="J100" s="90">
        <v>2.2055629987019669</v>
      </c>
      <c r="K100" s="73" t="s">
        <v>69</v>
      </c>
      <c r="M100" s="289"/>
      <c r="N100" s="290"/>
      <c r="P100" s="227"/>
      <c r="AA100" s="40"/>
    </row>
    <row r="101" spans="2:27" ht="20.25" customHeight="1">
      <c r="B101" s="86" t="s">
        <v>119</v>
      </c>
      <c r="C101" s="65">
        <v>1</v>
      </c>
      <c r="D101" s="87">
        <v>0.21377762932673564</v>
      </c>
      <c r="E101" s="87">
        <v>0.39661682172286877</v>
      </c>
      <c r="F101" s="87">
        <v>0.24045886392744784</v>
      </c>
      <c r="G101" s="88">
        <v>16.137</v>
      </c>
      <c r="H101" s="89">
        <v>1.3079352431200091</v>
      </c>
      <c r="I101" s="89">
        <v>17.808041387095507</v>
      </c>
      <c r="J101" s="90">
        <v>2.1123690306675451</v>
      </c>
      <c r="K101" s="73"/>
      <c r="M101" s="289"/>
      <c r="N101" s="290"/>
      <c r="P101" s="227"/>
      <c r="AA101" s="40"/>
    </row>
    <row r="102" spans="2:27" ht="20.25" customHeight="1">
      <c r="B102" s="86" t="s">
        <v>119</v>
      </c>
      <c r="C102" s="65">
        <v>2</v>
      </c>
      <c r="D102" s="87">
        <v>4.9583251382500609E-2</v>
      </c>
      <c r="E102" s="87">
        <v>0.39102164183081034</v>
      </c>
      <c r="F102" s="87">
        <v>0.16013917812934914</v>
      </c>
      <c r="G102" s="88">
        <v>9.2004999999999999</v>
      </c>
      <c r="H102" s="89">
        <v>0.28879923918728428</v>
      </c>
      <c r="I102" s="89">
        <v>12.634966714443687</v>
      </c>
      <c r="J102" s="90">
        <v>2.2864473399662906</v>
      </c>
      <c r="K102" s="73"/>
      <c r="M102" s="289"/>
      <c r="N102" s="290"/>
      <c r="P102" s="227"/>
      <c r="AA102" s="40"/>
    </row>
    <row r="103" spans="2:27" ht="20.25" customHeight="1">
      <c r="B103" s="86" t="s">
        <v>119</v>
      </c>
      <c r="C103" s="65">
        <v>3</v>
      </c>
      <c r="D103" s="87">
        <v>3.9809433855781999E-2</v>
      </c>
      <c r="E103" s="87">
        <v>0.38226738917783654</v>
      </c>
      <c r="F103" s="87">
        <v>0.15056910966998494</v>
      </c>
      <c r="G103" s="88">
        <v>7.8765000000000001</v>
      </c>
      <c r="H103" s="89">
        <v>0.4097915115435049</v>
      </c>
      <c r="I103" s="89">
        <v>8.3187676843331495</v>
      </c>
      <c r="J103" s="90">
        <v>2.3461520764828356</v>
      </c>
      <c r="K103" s="73"/>
      <c r="M103" s="289"/>
      <c r="N103" s="290"/>
      <c r="P103" s="227"/>
      <c r="AA103" s="40"/>
    </row>
    <row r="104" spans="2:27" ht="20.25" customHeight="1">
      <c r="B104" s="86" t="s">
        <v>119</v>
      </c>
      <c r="C104" s="65">
        <v>4</v>
      </c>
      <c r="D104" s="87">
        <v>4.2657860853375043E-2</v>
      </c>
      <c r="E104" s="87">
        <v>0.3820533048456759</v>
      </c>
      <c r="F104" s="87">
        <v>0.16466793896931831</v>
      </c>
      <c r="G104" s="88">
        <v>8.9394999999999989</v>
      </c>
      <c r="H104" s="89">
        <v>0.49468146274733482</v>
      </c>
      <c r="I104" s="89">
        <v>7.7590448608999774</v>
      </c>
      <c r="J104" s="90">
        <v>2.2755092458453796</v>
      </c>
      <c r="K104" s="73"/>
      <c r="M104" s="289"/>
      <c r="N104" s="290"/>
      <c r="P104" s="227"/>
      <c r="AA104" s="40"/>
    </row>
    <row r="105" spans="2:27" ht="20.25" customHeight="1">
      <c r="B105" s="86" t="s">
        <v>119</v>
      </c>
      <c r="C105" s="65">
        <v>5</v>
      </c>
      <c r="D105" s="87">
        <v>3.9226285460597032E-2</v>
      </c>
      <c r="E105" s="87">
        <v>0.38908763337259045</v>
      </c>
      <c r="F105" s="87">
        <v>0.17790259520675222</v>
      </c>
      <c r="G105" s="88">
        <v>8.1189999999999998</v>
      </c>
      <c r="H105" s="89">
        <v>0.48650913791234279</v>
      </c>
      <c r="I105" s="89">
        <v>14.805852719451746</v>
      </c>
      <c r="J105" s="90">
        <v>2.1399275833434852</v>
      </c>
      <c r="K105" s="73"/>
    </row>
    <row r="106" spans="2:27" ht="20.25" customHeight="1">
      <c r="B106" s="86" t="s">
        <v>119</v>
      </c>
      <c r="C106" s="65">
        <v>6</v>
      </c>
      <c r="D106" s="87">
        <v>4.038701025348481E-2</v>
      </c>
      <c r="E106" s="87">
        <v>0.38691693242361308</v>
      </c>
      <c r="F106" s="87">
        <v>0.1743842310905932</v>
      </c>
      <c r="G106" s="88">
        <v>9.3236666666666661</v>
      </c>
      <c r="H106" s="89">
        <v>0.74411287861651776</v>
      </c>
      <c r="I106" s="89">
        <v>17.128376076302438</v>
      </c>
      <c r="J106" s="90">
        <v>1.9975890902514575</v>
      </c>
      <c r="K106" s="73"/>
    </row>
    <row r="107" spans="2:27" ht="20.25" customHeight="1">
      <c r="B107" s="86" t="s">
        <v>119</v>
      </c>
      <c r="C107" s="65">
        <v>7</v>
      </c>
      <c r="D107" s="87">
        <v>4.6865601773696274E-2</v>
      </c>
      <c r="E107" s="87">
        <v>0.38348027472697405</v>
      </c>
      <c r="F107" s="87">
        <v>0.16947208780736731</v>
      </c>
      <c r="G107" s="88">
        <v>9.8846666666666678</v>
      </c>
      <c r="H107" s="89">
        <v>0.71981958944984881</v>
      </c>
      <c r="I107" s="89">
        <v>18.757240563916447</v>
      </c>
      <c r="J107" s="90">
        <v>1.9274384300684437</v>
      </c>
      <c r="K107" s="73"/>
    </row>
    <row r="108" spans="2:27" ht="20.25" customHeight="1">
      <c r="B108" s="86" t="s">
        <v>119</v>
      </c>
      <c r="C108" s="65">
        <v>8</v>
      </c>
      <c r="D108" s="87">
        <v>4.5883325178171522E-2</v>
      </c>
      <c r="E108" s="87">
        <v>0.39053455021092742</v>
      </c>
      <c r="F108" s="87">
        <v>0.16034214335580363</v>
      </c>
      <c r="G108" s="88">
        <v>10.982250000000001</v>
      </c>
      <c r="H108" s="89">
        <v>0.51596860794739252</v>
      </c>
      <c r="I108" s="89">
        <v>16.008089342772902</v>
      </c>
      <c r="J108" s="90">
        <v>1.8696863224789995</v>
      </c>
      <c r="K108" s="73"/>
    </row>
    <row r="109" spans="2:27" ht="20.25" customHeight="1">
      <c r="B109" s="86" t="s">
        <v>119</v>
      </c>
      <c r="C109" s="65">
        <v>9</v>
      </c>
      <c r="D109" s="87">
        <v>4.5712749600997617E-2</v>
      </c>
      <c r="E109" s="87">
        <v>0.40904731036947095</v>
      </c>
      <c r="F109" s="87">
        <v>0.16589633006930934</v>
      </c>
      <c r="G109" s="88">
        <v>10.578250000000001</v>
      </c>
      <c r="H109" s="89">
        <v>0.76378013348741436</v>
      </c>
      <c r="I109" s="89">
        <v>16.877077143189638</v>
      </c>
      <c r="J109" s="90">
        <v>1.8824144070661897</v>
      </c>
      <c r="K109" s="73"/>
    </row>
    <row r="110" spans="2:27" ht="20.25" customHeight="1">
      <c r="B110" s="86" t="s">
        <v>119</v>
      </c>
      <c r="C110" s="65">
        <v>10</v>
      </c>
      <c r="D110" s="87">
        <v>5.4218225442123957E-2</v>
      </c>
      <c r="E110" s="87">
        <v>0.40645326178353541</v>
      </c>
      <c r="F110" s="87">
        <v>0.19832319714882454</v>
      </c>
      <c r="G110" s="88">
        <v>10.236666666666666</v>
      </c>
      <c r="H110" s="89">
        <v>1.3760499368522086</v>
      </c>
      <c r="I110" s="89">
        <v>15.394558668534083</v>
      </c>
      <c r="J110" s="90">
        <v>2.0209408149924717</v>
      </c>
      <c r="K110" s="73"/>
    </row>
    <row r="111" spans="2:27" ht="20.25" customHeight="1">
      <c r="B111" s="86" t="s">
        <v>119</v>
      </c>
      <c r="C111" s="65">
        <v>11</v>
      </c>
      <c r="D111" s="87">
        <v>5.6605476558156544E-2</v>
      </c>
      <c r="E111" s="87">
        <v>0.41806353566472043</v>
      </c>
      <c r="F111" s="87">
        <v>0.21204878239589242</v>
      </c>
      <c r="G111" s="88">
        <v>10.059333333333333</v>
      </c>
      <c r="H111" s="89">
        <v>1.5881600900663233</v>
      </c>
      <c r="I111" s="89">
        <v>14.602249716998696</v>
      </c>
      <c r="J111" s="90">
        <v>2.0330771976673336</v>
      </c>
      <c r="K111" s="73" t="s">
        <v>70</v>
      </c>
    </row>
    <row r="112" spans="2:27" ht="20.25" customHeight="1">
      <c r="B112" s="86" t="s">
        <v>120</v>
      </c>
      <c r="C112" s="65">
        <v>1</v>
      </c>
      <c r="D112" s="87">
        <v>2.845351787864538E-2</v>
      </c>
      <c r="E112" s="87">
        <v>0.49949194967468674</v>
      </c>
      <c r="F112" s="87">
        <v>0.19287518390325628</v>
      </c>
      <c r="G112" s="88">
        <v>7.6786666666666674</v>
      </c>
      <c r="H112" s="89">
        <v>29.968789597666451</v>
      </c>
      <c r="I112" s="89">
        <v>62.194026085206389</v>
      </c>
      <c r="J112" s="90">
        <v>2.031255002318197</v>
      </c>
      <c r="K112" s="73"/>
    </row>
    <row r="113" spans="2:11" ht="20.25" customHeight="1">
      <c r="B113" s="86" t="s">
        <v>120</v>
      </c>
      <c r="C113" s="65">
        <v>2</v>
      </c>
      <c r="D113" s="87">
        <v>2.847597582654162E-2</v>
      </c>
      <c r="E113" s="87">
        <v>0.4269840877115752</v>
      </c>
      <c r="F113" s="87">
        <v>0.18259273078573551</v>
      </c>
      <c r="G113" s="88">
        <v>7.714666666666667</v>
      </c>
      <c r="H113" s="89">
        <v>8.3103650316609947</v>
      </c>
      <c r="I113" s="89">
        <v>23.316082070812055</v>
      </c>
      <c r="J113" s="90">
        <v>2.1723468080237081</v>
      </c>
      <c r="K113" s="73"/>
    </row>
    <row r="114" spans="2:11" ht="20.25" customHeight="1">
      <c r="B114" s="86" t="s">
        <v>120</v>
      </c>
      <c r="C114" s="65">
        <v>3</v>
      </c>
      <c r="D114" s="87">
        <v>2.7675681236078251E-2</v>
      </c>
      <c r="E114" s="87">
        <v>0.43101448835551687</v>
      </c>
      <c r="F114" s="87">
        <v>0.19302854304765102</v>
      </c>
      <c r="G114" s="88">
        <v>8.6558750000000018</v>
      </c>
      <c r="H114" s="89">
        <v>13.129817510073796</v>
      </c>
      <c r="I114" s="89">
        <v>37.139349015978958</v>
      </c>
      <c r="J114" s="90">
        <v>2.0352600585993192</v>
      </c>
      <c r="K114" s="73"/>
    </row>
    <row r="115" spans="2:11" ht="20.25" customHeight="1">
      <c r="B115" s="86" t="s">
        <v>120</v>
      </c>
      <c r="C115" s="65">
        <v>4</v>
      </c>
      <c r="D115" s="87">
        <v>2.7871670926846125E-2</v>
      </c>
      <c r="E115" s="87">
        <v>0.41938094064192266</v>
      </c>
      <c r="F115" s="87">
        <v>0.20180558665240358</v>
      </c>
      <c r="G115" s="88">
        <v>9.0458888888888893</v>
      </c>
      <c r="H115" s="89">
        <v>12.633094509540514</v>
      </c>
      <c r="I115" s="89">
        <v>42.350019901982741</v>
      </c>
      <c r="J115" s="90">
        <v>2.0580840217695751</v>
      </c>
      <c r="K115" s="73"/>
    </row>
    <row r="116" spans="2:11" ht="20.25" customHeight="1">
      <c r="B116" s="86" t="s">
        <v>120</v>
      </c>
      <c r="C116" s="65">
        <v>5</v>
      </c>
      <c r="D116" s="87">
        <v>3.077662111504233E-2</v>
      </c>
      <c r="E116" s="87">
        <v>0.41786702987341789</v>
      </c>
      <c r="F116" s="87">
        <v>0.19634907258855397</v>
      </c>
      <c r="G116" s="88">
        <v>10.446375000000002</v>
      </c>
      <c r="H116" s="89">
        <v>14.477496115472045</v>
      </c>
      <c r="I116" s="89">
        <v>50.988817446569151</v>
      </c>
      <c r="J116" s="90">
        <v>1.8746807488565218</v>
      </c>
      <c r="K116" s="73"/>
    </row>
    <row r="117" spans="2:11" ht="20.25" customHeight="1">
      <c r="B117" s="86" t="s">
        <v>120</v>
      </c>
      <c r="C117" s="65">
        <v>6</v>
      </c>
      <c r="D117" s="87">
        <v>3.2327275526799731E-2</v>
      </c>
      <c r="E117" s="87">
        <v>0.3992146317976194</v>
      </c>
      <c r="F117" s="87">
        <v>0.18255320646823175</v>
      </c>
      <c r="G117" s="88">
        <v>11.347285714285716</v>
      </c>
      <c r="H117" s="89">
        <v>1.154837802475432</v>
      </c>
      <c r="I117" s="89">
        <v>27.923385839341858</v>
      </c>
      <c r="J117" s="90">
        <v>1.8392769867936836</v>
      </c>
      <c r="K117" s="73"/>
    </row>
    <row r="118" spans="2:11" ht="20.25" customHeight="1">
      <c r="B118" s="86" t="s">
        <v>120</v>
      </c>
      <c r="C118" s="65">
        <v>7</v>
      </c>
      <c r="D118" s="87">
        <v>3.7198089656724859E-2</v>
      </c>
      <c r="E118" s="87">
        <v>0.38150504836880206</v>
      </c>
      <c r="F118" s="87">
        <v>0.17919388850738063</v>
      </c>
      <c r="G118" s="88">
        <v>11.466800000000001</v>
      </c>
      <c r="H118" s="89">
        <v>1.1655252918988344</v>
      </c>
      <c r="I118" s="89">
        <v>21.510466777129064</v>
      </c>
      <c r="J118" s="90">
        <v>1.7974385513423756</v>
      </c>
      <c r="K118" s="73"/>
    </row>
    <row r="119" spans="2:11" ht="20.25" customHeight="1">
      <c r="B119" s="86" t="s">
        <v>120</v>
      </c>
      <c r="C119" s="65">
        <v>8</v>
      </c>
      <c r="D119" s="87">
        <v>4.1957431607518858E-2</v>
      </c>
      <c r="E119" s="87">
        <v>0.3725103621837022</v>
      </c>
      <c r="F119" s="87">
        <v>0.15286597321388395</v>
      </c>
      <c r="G119" s="88">
        <v>11.160333333333332</v>
      </c>
      <c r="H119" s="89">
        <v>0.99508714325536129</v>
      </c>
      <c r="I119" s="89">
        <v>18.640727261154311</v>
      </c>
      <c r="J119" s="90">
        <v>1.9624943655563885</v>
      </c>
      <c r="K119" s="73"/>
    </row>
    <row r="120" spans="2:11" ht="20.25" customHeight="1">
      <c r="B120" s="86" t="s">
        <v>120</v>
      </c>
      <c r="C120" s="65">
        <v>9</v>
      </c>
      <c r="D120" s="87">
        <v>3.6929739289209208E-2</v>
      </c>
      <c r="E120" s="87">
        <v>0.39012688626511483</v>
      </c>
      <c r="F120" s="87">
        <v>0.16757278241175319</v>
      </c>
      <c r="G120" s="88">
        <v>11.827499999999999</v>
      </c>
      <c r="H120" s="89">
        <v>1.7839686165844539</v>
      </c>
      <c r="I120" s="89">
        <v>31.717224804967799</v>
      </c>
      <c r="J120" s="90">
        <v>1.7935093421288197</v>
      </c>
      <c r="K120" s="73"/>
    </row>
    <row r="121" spans="2:11" ht="20.25" customHeight="1">
      <c r="B121" s="86" t="s">
        <v>120</v>
      </c>
      <c r="C121" s="65">
        <v>10</v>
      </c>
      <c r="D121" s="87">
        <v>3.1067976444517489E-2</v>
      </c>
      <c r="E121" s="87">
        <v>0.40424975553608122</v>
      </c>
      <c r="F121" s="87">
        <v>0.22428406357720701</v>
      </c>
      <c r="G121" s="88">
        <v>9.1883333333333344</v>
      </c>
      <c r="H121" s="89">
        <v>4.3383709158203878</v>
      </c>
      <c r="I121" s="89">
        <v>37.313227466291025</v>
      </c>
      <c r="J121" s="90">
        <v>1.9833865720324573</v>
      </c>
      <c r="K121" s="73"/>
    </row>
    <row r="122" spans="2:11" ht="20.25" customHeight="1">
      <c r="B122" s="86" t="s">
        <v>120</v>
      </c>
      <c r="C122" s="65">
        <v>11</v>
      </c>
      <c r="D122" s="87">
        <v>3.3797574234757884E-2</v>
      </c>
      <c r="E122" s="87">
        <v>0.41679987765202342</v>
      </c>
      <c r="F122" s="87">
        <v>0.21763127024178169</v>
      </c>
      <c r="G122" s="88">
        <v>7.8730000000000002</v>
      </c>
      <c r="H122" s="89">
        <v>6.6172888300525168</v>
      </c>
      <c r="I122" s="89">
        <v>47.258621317623017</v>
      </c>
      <c r="J122" s="90">
        <v>2.0810549366761824</v>
      </c>
      <c r="K122" s="73" t="s">
        <v>70</v>
      </c>
    </row>
    <row r="123" spans="2:11" ht="20.25" customHeight="1">
      <c r="B123" s="84" t="s">
        <v>125</v>
      </c>
      <c r="C123" s="83"/>
      <c r="D123" s="84"/>
      <c r="E123" s="84"/>
      <c r="F123" s="84"/>
      <c r="G123" s="84"/>
      <c r="H123" s="84"/>
      <c r="I123" s="84"/>
      <c r="J123" s="84"/>
      <c r="K123" s="83"/>
    </row>
    <row r="124" spans="2:11" ht="20.25" customHeight="1">
      <c r="B124" s="223" t="str">
        <f>C68</f>
        <v>521</v>
      </c>
      <c r="C124" s="54"/>
      <c r="D124" s="66">
        <f t="shared" ref="D124:J127" si="1">(SUMIFS(D$79:D$122,$B$79:$B$122,$B124,$C$79:$C$122,MAX($C$79:$C$122))/SUMIFS(D$79:D$122,$B$79:$B$122,$B124,$C$79:$C$122,MAX($C$79:$C$122)-1))-1</f>
        <v>-1.6420837574269709E-2</v>
      </c>
      <c r="E124" s="66">
        <f t="shared" si="1"/>
        <v>2.5215878764741628E-3</v>
      </c>
      <c r="F124" s="66">
        <f t="shared" si="1"/>
        <v>7.3149007374697872E-2</v>
      </c>
      <c r="G124" s="66">
        <f t="shared" si="1"/>
        <v>-4.9037537220698257E-2</v>
      </c>
      <c r="H124" s="66">
        <f t="shared" si="1"/>
        <v>1.9920833785351588E-2</v>
      </c>
      <c r="I124" s="66">
        <f t="shared" si="1"/>
        <v>0.1527884467052032</v>
      </c>
      <c r="J124" s="85">
        <f t="shared" si="1"/>
        <v>2.1194685035280658E-2</v>
      </c>
      <c r="K124" s="55"/>
    </row>
    <row r="125" spans="2:11" ht="20.25" customHeight="1">
      <c r="B125" s="42" t="str">
        <f>D68</f>
        <v>588</v>
      </c>
      <c r="C125" s="54"/>
      <c r="D125" s="66">
        <f t="shared" si="1"/>
        <v>-5.5540171629737234E-2</v>
      </c>
      <c r="E125" s="66">
        <f t="shared" si="1"/>
        <v>2.7854882744357656E-2</v>
      </c>
      <c r="F125" s="66">
        <f t="shared" si="1"/>
        <v>-1.8493915180561094E-2</v>
      </c>
      <c r="G125" s="66">
        <f t="shared" si="1"/>
        <v>-6.5496428162127085E-2</v>
      </c>
      <c r="H125" s="66">
        <f t="shared" si="1"/>
        <v>0.52975938174255277</v>
      </c>
      <c r="I125" s="66">
        <f t="shared" si="1"/>
        <v>-8.5619144804038982E-2</v>
      </c>
      <c r="J125" s="85">
        <f t="shared" si="1"/>
        <v>2.1527270869596604E-2</v>
      </c>
      <c r="K125" s="55"/>
    </row>
    <row r="126" spans="2:11" ht="20.25" customHeight="1">
      <c r="B126" s="42" t="str">
        <f>E68</f>
        <v>551</v>
      </c>
      <c r="C126" s="54"/>
      <c r="D126" s="66">
        <f>(SUMIFS(D$79:D$122,$B$79:$B$122,$B126,$C$79:$C$122,MAX($C$79:$C$122))/SUMIFS(D$79:D$122,$B$79:$B$122,$B126,$C$79:$C$122,MAX($C$79:$C$122)-1))-1</f>
        <v>4.4030417752807027E-2</v>
      </c>
      <c r="E126" s="66">
        <f t="shared" si="1"/>
        <v>2.8564843667974626E-2</v>
      </c>
      <c r="F126" s="66">
        <f t="shared" si="1"/>
        <v>6.9208168506722956E-2</v>
      </c>
      <c r="G126" s="66">
        <f t="shared" si="1"/>
        <v>-1.7323347443829351E-2</v>
      </c>
      <c r="H126" s="66">
        <f t="shared" si="1"/>
        <v>0.15414422655280124</v>
      </c>
      <c r="I126" s="66">
        <f>(SUMIFS(I$79:I$122,$B$79:$B$122,$B126,$C$79:$C$122,MAX($C$79:$C$122))/SUMIFS(I$79:I$122,$B$79:$B$122,$B126,$C$79:$C$122,MAX($C$79:$C$122)-1))-1</f>
        <v>-5.1466818152756666E-2</v>
      </c>
      <c r="J126" s="85">
        <f t="shared" si="1"/>
        <v>6.0053132604513948E-3</v>
      </c>
      <c r="K126" s="55"/>
    </row>
    <row r="127" spans="2:11" ht="20.25" customHeight="1">
      <c r="B127" s="42" t="str">
        <f>F68</f>
        <v>586</v>
      </c>
      <c r="C127" s="54"/>
      <c r="D127" s="66">
        <f t="shared" si="1"/>
        <v>8.7858885663667952E-2</v>
      </c>
      <c r="E127" s="66">
        <f t="shared" si="1"/>
        <v>3.1045466185376736E-2</v>
      </c>
      <c r="F127" s="66">
        <f t="shared" si="1"/>
        <v>-2.9662354200815422E-2</v>
      </c>
      <c r="G127" s="66">
        <f t="shared" si="1"/>
        <v>-0.14315254852167614</v>
      </c>
      <c r="H127" s="66">
        <f>(SUMIFS(H$79:H$122,$B$79:$B$122,$B127,$C$79:$C$122,MAX($C$79:$C$122))/SUMIFS(H$79:H$122,$B$79:$B$122,$B127,$C$79:$C$122,MAX($C$79:$C$122)-1))-1</f>
        <v>0.52529347039502383</v>
      </c>
      <c r="I127" s="66">
        <f t="shared" si="1"/>
        <v>0.26653802221522427</v>
      </c>
      <c r="J127" s="85">
        <f t="shared" si="1"/>
        <v>4.9243231763760775E-2</v>
      </c>
      <c r="K127" s="55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71" t="s">
        <v>77</v>
      </c>
      <c r="G129" s="43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1" t="s">
        <v>78</v>
      </c>
      <c r="G130" s="44"/>
      <c r="H130" s="46" t="s">
        <v>81</v>
      </c>
      <c r="I130" s="46"/>
    </row>
    <row r="131" spans="2:9">
      <c r="B131" s="26" t="s">
        <v>34</v>
      </c>
      <c r="C131" s="26" t="s">
        <v>53</v>
      </c>
      <c r="D131" s="26"/>
      <c r="E131" s="26"/>
      <c r="F131" s="91" t="s">
        <v>79</v>
      </c>
      <c r="G131" s="44"/>
      <c r="H131" s="46" t="s">
        <v>82</v>
      </c>
      <c r="I131" s="46"/>
    </row>
    <row r="132" spans="2:9">
      <c r="B132" s="26" t="s">
        <v>4</v>
      </c>
      <c r="C132" s="26" t="s">
        <v>54</v>
      </c>
      <c r="D132" s="26"/>
      <c r="E132" s="26"/>
      <c r="F132" s="91" t="s">
        <v>80</v>
      </c>
      <c r="G132" s="44"/>
      <c r="H132" s="46" t="s">
        <v>83</v>
      </c>
      <c r="I132" s="46"/>
    </row>
    <row r="133" spans="2:9">
      <c r="B133" s="26" t="s">
        <v>5</v>
      </c>
      <c r="C133" s="26" t="s">
        <v>55</v>
      </c>
      <c r="D133" s="26"/>
      <c r="E133" s="26"/>
      <c r="F133" s="91" t="s">
        <v>87</v>
      </c>
      <c r="G133" s="44"/>
      <c r="H133" s="46" t="s">
        <v>84</v>
      </c>
      <c r="I133" s="46"/>
    </row>
    <row r="134" spans="2:9">
      <c r="B134" s="26" t="s">
        <v>56</v>
      </c>
      <c r="C134" s="26" t="s">
        <v>57</v>
      </c>
      <c r="D134" s="26"/>
      <c r="E134" s="26"/>
      <c r="F134" s="91" t="s">
        <v>88</v>
      </c>
      <c r="G134" s="44"/>
      <c r="H134" s="46" t="s">
        <v>85</v>
      </c>
      <c r="I134" s="46"/>
    </row>
    <row r="135" spans="2:9" ht="17.25" thickBot="1">
      <c r="B135" s="27" t="s">
        <v>58</v>
      </c>
      <c r="C135" s="27" t="s">
        <v>59</v>
      </c>
      <c r="D135" s="27"/>
      <c r="E135" s="27"/>
      <c r="F135" s="92" t="s">
        <v>89</v>
      </c>
      <c r="G135" s="45"/>
      <c r="H135" s="47" t="s">
        <v>86</v>
      </c>
      <c r="I135" s="47"/>
    </row>
    <row r="136" spans="2:9" ht="17.25" thickTop="1"/>
    <row r="137" spans="2:9" ht="6.75" customHeight="1"/>
  </sheetData>
  <mergeCells count="3">
    <mergeCell ref="O9:P9"/>
    <mergeCell ref="C4:D4"/>
    <mergeCell ref="C5:D5"/>
  </mergeCells>
  <phoneticPr fontId="2" type="noConversion"/>
  <conditionalFormatting sqref="B79:K122">
    <cfRule type="expression" dxfId="85" priority="10">
      <formula>$B79&lt;&gt;$B80</formula>
    </cfRule>
  </conditionalFormatting>
  <conditionalFormatting sqref="C69:K69">
    <cfRule type="containsText" dxfId="83" priority="11" operator="containsText" text="F">
      <formula>NOT(ISERROR(SEARCH("F",C69)))</formula>
    </cfRule>
    <cfRule type="containsText" dxfId="82" priority="12" operator="containsText" text="D">
      <formula>NOT(ISERROR(SEARCH("D",C69)))</formula>
    </cfRule>
    <cfRule type="containsText" dxfId="81" priority="13" operator="containsText" text="S">
      <formula>NOT(ISERROR(SEARCH("S",C69)))</formula>
    </cfRule>
    <cfRule type="containsText" dxfId="80" priority="14" operator="containsText" text="A">
      <formula>NOT(ISERROR(SEARCH("A",C69)))</formula>
    </cfRule>
  </conditionalFormatting>
  <conditionalFormatting sqref="D56:K56 D58:K59 D60:D65 D66:K67 D76:K76 D123:K123 K124:K127">
    <cfRule type="containsText" dxfId="79" priority="69" operator="containsText" text="악화">
      <formula>NOT(ISERROR(SEARCH("악화",D56)))</formula>
    </cfRule>
  </conditionalFormatting>
  <conditionalFormatting sqref="D56:K56 D58:K59 D66:K67 D76:K76 D123:K123 K124:K127 D60:D65">
    <cfRule type="containsText" dxfId="78" priority="68" operator="containsText" text="개선">
      <formula>NOT(ISERROR(SEARCH("개선",D56)))</formula>
    </cfRule>
  </conditionalFormatting>
  <conditionalFormatting sqref="G4:G5">
    <cfRule type="containsText" dxfId="77" priority="19" operator="containsText" text="S">
      <formula>NOT(ISERROR(SEARCH("S",G4)))</formula>
    </cfRule>
    <cfRule type="containsText" dxfId="76" priority="20" operator="containsText" text="A">
      <formula>NOT(ISERROR(SEARCH("A",G4)))</formula>
    </cfRule>
  </conditionalFormatting>
  <conditionalFormatting sqref="G5">
    <cfRule type="containsText" dxfId="75" priority="15" operator="containsText" text="F">
      <formula>NOT(ISERROR(SEARCH("F",G5)))</formula>
    </cfRule>
    <cfRule type="containsText" dxfId="74" priority="16" operator="containsText" text="D">
      <formula>NOT(ISERROR(SEARCH("D",G5)))</formula>
    </cfRule>
  </conditionalFormatting>
  <conditionalFormatting sqref="J23">
    <cfRule type="containsText" dxfId="73" priority="5" operator="containsText" text="D">
      <formula>NOT(ISERROR(SEARCH("D",J23)))</formula>
    </cfRule>
    <cfRule type="containsText" dxfId="72" priority="6" operator="containsText" text="F">
      <formula>NOT(ISERROR(SEARCH("F",J23)))</formula>
    </cfRule>
    <cfRule type="containsText" dxfId="71" priority="7" operator="containsText" text="S">
      <formula>NOT(ISERROR(SEARCH("S",J23)))</formula>
    </cfRule>
    <cfRule type="containsText" dxfId="70" priority="8" operator="containsText" text="A">
      <formula>NOT(ISERROR(SEARCH("A",J23)))</formula>
    </cfRule>
  </conditionalFormatting>
  <conditionalFormatting sqref="K1:K22">
    <cfRule type="containsText" dxfId="69" priority="1" operator="containsText" text="D">
      <formula>NOT(ISERROR(SEARCH("D",K1)))</formula>
    </cfRule>
    <cfRule type="containsText" dxfId="68" priority="2" operator="containsText" text="F">
      <formula>NOT(ISERROR(SEARCH("F",K1)))</formula>
    </cfRule>
    <cfRule type="containsText" dxfId="67" priority="3" operator="containsText" text="S">
      <formula>NOT(ISERROR(SEARCH("S",K1)))</formula>
    </cfRule>
    <cfRule type="containsText" dxfId="66" priority="4" operator="containsText" text="A">
      <formula>NOT(ISERROR(SEARCH("A",K1)))</formula>
    </cfRule>
  </conditionalFormatting>
  <conditionalFormatting sqref="K25:K29 K31:K68 K70:K1048576">
    <cfRule type="containsText" dxfId="65" priority="21" operator="containsText" text="D">
      <formula>NOT(ISERROR(SEARCH("D",K25)))</formula>
    </cfRule>
    <cfRule type="containsText" dxfId="64" priority="22" operator="containsText" text="F">
      <formula>NOT(ISERROR(SEARCH("F",K25)))</formula>
    </cfRule>
    <cfRule type="containsText" dxfId="63" priority="23" operator="containsText" text="S">
      <formula>NOT(ISERROR(SEARCH("S",K25)))</formula>
    </cfRule>
    <cfRule type="containsText" dxfId="62" priority="24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9" id="{755FDC80-50A8-4D48-9E0A-6D5082D4F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152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140</v>
      </c>
      <c r="C4" s="137" t="s">
        <v>1</v>
      </c>
      <c r="D4" s="137" t="s">
        <v>10</v>
      </c>
      <c r="E4" s="138" t="s">
        <v>139</v>
      </c>
      <c r="F4" s="124" t="s">
        <v>45</v>
      </c>
      <c r="G4" s="148" t="s">
        <v>142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2" t="str">
        <f>W5</f>
        <v>성산여객</v>
      </c>
      <c r="B5" s="142" t="str">
        <f>V5</f>
        <v>521</v>
      </c>
      <c r="C5" s="143" t="str">
        <f>Y5</f>
        <v>71바7088</v>
      </c>
      <c r="D5" s="131" t="str">
        <f>Z5</f>
        <v>중형</v>
      </c>
      <c r="E5" s="127" t="str">
        <f>AZ5</f>
        <v>S</v>
      </c>
      <c r="F5" s="150">
        <f>G5/H5</f>
        <v>1.0249999999999999</v>
      </c>
      <c r="G5" s="151">
        <f>AE5</f>
        <v>2.665</v>
      </c>
      <c r="H5" s="152">
        <f>AF5</f>
        <v>2.6</v>
      </c>
      <c r="I5" s="153">
        <f>AC5</f>
        <v>4034.069</v>
      </c>
      <c r="J5" s="154">
        <f>AI5/AH5</f>
        <v>1.7417923464731182E-2</v>
      </c>
      <c r="K5" s="154">
        <f>AJ5/AH5</f>
        <v>0.35048311400882021</v>
      </c>
      <c r="L5" s="154">
        <f>AK5/AC5</f>
        <v>0.18542072532720685</v>
      </c>
      <c r="M5" s="155">
        <f>AG5</f>
        <v>10.715999999999999</v>
      </c>
      <c r="N5" s="156">
        <f>IF(AW5=0,AT5,"속도계이상")</f>
        <v>7.3999999999999996E-2</v>
      </c>
      <c r="O5" s="156">
        <f>IF(AW5=0,AU5,"속도계이상")</f>
        <v>12.27</v>
      </c>
      <c r="P5" s="157">
        <f>AQ5/60</f>
        <v>0</v>
      </c>
      <c r="Q5" s="158">
        <f>AN5</f>
        <v>70</v>
      </c>
      <c r="R5" s="159">
        <f>AC5/(AH5-AI5-AJ5)</f>
        <v>24.980798893710123</v>
      </c>
      <c r="S5" s="144">
        <f>IF(AW5=0,AL5,"속도계이상")</f>
        <v>3</v>
      </c>
      <c r="T5" s="144">
        <f>IF(AW5=0,AM5,"속도계이상")</f>
        <v>495</v>
      </c>
      <c r="U5" t="s">
        <v>117</v>
      </c>
      <c r="V5" s="5" t="s">
        <v>118</v>
      </c>
      <c r="W5" t="s">
        <v>117</v>
      </c>
      <c r="X5" s="5" t="s">
        <v>118</v>
      </c>
      <c r="Y5" t="s">
        <v>205</v>
      </c>
      <c r="Z5" t="s">
        <v>169</v>
      </c>
      <c r="AA5" t="s">
        <v>48</v>
      </c>
      <c r="AB5">
        <v>518</v>
      </c>
      <c r="AC5" s="1">
        <v>4034.069</v>
      </c>
      <c r="AD5" s="1">
        <v>1513.675</v>
      </c>
      <c r="AE5" s="28">
        <v>2.665</v>
      </c>
      <c r="AF5">
        <v>2.6</v>
      </c>
      <c r="AG5">
        <v>10.715999999999999</v>
      </c>
      <c r="AH5">
        <v>255.47706700000001</v>
      </c>
      <c r="AI5">
        <v>4.4498800000000003</v>
      </c>
      <c r="AJ5">
        <v>89.540397999999996</v>
      </c>
      <c r="AK5">
        <v>748</v>
      </c>
      <c r="AL5">
        <v>3</v>
      </c>
      <c r="AM5">
        <v>495</v>
      </c>
      <c r="AN5">
        <v>70</v>
      </c>
      <c r="AO5">
        <v>15.790336999999999</v>
      </c>
      <c r="AP5">
        <v>557.79999999999995</v>
      </c>
      <c r="AQ5">
        <v>0</v>
      </c>
      <c r="AR5">
        <v>24</v>
      </c>
      <c r="AS5">
        <v>2856</v>
      </c>
      <c r="AT5">
        <v>7.3999999999999996E-2</v>
      </c>
      <c r="AU5">
        <v>12.27</v>
      </c>
      <c r="AV5">
        <v>31153</v>
      </c>
      <c r="AW5">
        <v>0</v>
      </c>
      <c r="AX5" s="29">
        <v>0.63</v>
      </c>
      <c r="AY5">
        <v>1.0249999999999999</v>
      </c>
      <c r="AZ5" t="s">
        <v>71</v>
      </c>
      <c r="BA5" t="s">
        <v>212</v>
      </c>
      <c r="BB5">
        <v>1</v>
      </c>
      <c r="BC5" t="s">
        <v>248</v>
      </c>
      <c r="BD5">
        <v>7</v>
      </c>
      <c r="BE5">
        <v>45764.408000000003</v>
      </c>
      <c r="BF5">
        <v>8.8148611034146881E-2</v>
      </c>
      <c r="BG5">
        <v>9.035232631000055E-2</v>
      </c>
      <c r="BH5">
        <v>112713.30499999999</v>
      </c>
      <c r="BI5">
        <v>3.5790530674262459E-2</v>
      </c>
      <c r="BJ5">
        <v>3.6685293941119017E-2</v>
      </c>
      <c r="BK5">
        <v>1</v>
      </c>
      <c r="BL5" t="s">
        <v>71</v>
      </c>
      <c r="BM5">
        <v>0</v>
      </c>
      <c r="BN5" t="s">
        <v>224</v>
      </c>
    </row>
    <row r="6" spans="1:66">
      <c r="A6" s="139" t="str">
        <f t="shared" ref="A6:A7" si="0">W6</f>
        <v>성산여객</v>
      </c>
      <c r="B6" s="139" t="str">
        <f t="shared" ref="B6:B7" si="1">V6</f>
        <v>521</v>
      </c>
      <c r="C6" s="140" t="str">
        <f t="shared" ref="C6:C7" si="2">Y6</f>
        <v>71바7093</v>
      </c>
      <c r="D6" s="114" t="str">
        <f t="shared" ref="D6:D7" si="3">Z6</f>
        <v>중형</v>
      </c>
      <c r="E6" s="110" t="str">
        <f>AZ6</f>
        <v>C</v>
      </c>
      <c r="F6" s="160">
        <f>G6/H6</f>
        <v>0.85769230769230764</v>
      </c>
      <c r="G6" s="161">
        <f>AE6</f>
        <v>2.23</v>
      </c>
      <c r="H6" s="162">
        <f>AF6</f>
        <v>2.6</v>
      </c>
      <c r="I6" s="163">
        <f t="shared" ref="I6:I7" si="4">AC6</f>
        <v>4861.6620000000003</v>
      </c>
      <c r="J6" s="164">
        <f t="shared" ref="J6:J7" si="5">AI6/AH6</f>
        <v>2.0459704103915996E-2</v>
      </c>
      <c r="K6" s="164">
        <f t="shared" ref="K6:K7" si="6">AJ6/AH6</f>
        <v>0.37333094351213769</v>
      </c>
      <c r="L6" s="164">
        <f t="shared" ref="L6:L7" si="7">AK6/AC6</f>
        <v>0.20363406588117397</v>
      </c>
      <c r="M6" s="165">
        <f t="shared" ref="M6:M7" si="8">AG6</f>
        <v>8.76</v>
      </c>
      <c r="N6" s="166">
        <f t="shared" ref="N6:N7" si="9">IF(AW6=0,AT6,"속도계이상")</f>
        <v>4.1000000000000002E-2</v>
      </c>
      <c r="O6" s="166">
        <f t="shared" ref="O6:O7" si="10">IF(AW6=0,AU6,"속도계이상")</f>
        <v>8.1660000000000004</v>
      </c>
      <c r="P6" s="167">
        <f t="shared" ref="P6:P7" si="11">AQ6/60</f>
        <v>0</v>
      </c>
      <c r="Q6" s="168">
        <f t="shared" ref="Q6:Q7" si="12">AN6</f>
        <v>72</v>
      </c>
      <c r="R6" s="169">
        <f t="shared" ref="R6:R7" si="13">AC6/(AH6-AI6-AJ6)</f>
        <v>24.404287548133613</v>
      </c>
      <c r="S6" s="141">
        <f t="shared" ref="S6:S7" si="14">IF(AW6=0,AL6,"속도계이상")</f>
        <v>2</v>
      </c>
      <c r="T6" s="141">
        <f t="shared" ref="T6:T7" si="15">IF(AW6=0,AM6,"속도계이상")</f>
        <v>397</v>
      </c>
      <c r="U6" t="s">
        <v>117</v>
      </c>
      <c r="V6" s="5" t="s">
        <v>118</v>
      </c>
      <c r="W6" t="s">
        <v>117</v>
      </c>
      <c r="X6" s="5" t="s">
        <v>118</v>
      </c>
      <c r="Y6" t="s">
        <v>179</v>
      </c>
      <c r="Z6" t="s">
        <v>169</v>
      </c>
      <c r="AA6" t="s">
        <v>48</v>
      </c>
      <c r="AB6">
        <v>518</v>
      </c>
      <c r="AC6" s="1">
        <v>4861.6620000000003</v>
      </c>
      <c r="AD6" s="1">
        <v>2180.194</v>
      </c>
      <c r="AE6" s="28">
        <v>2.23</v>
      </c>
      <c r="AF6">
        <v>2.6</v>
      </c>
      <c r="AG6">
        <v>8.76</v>
      </c>
      <c r="AH6">
        <v>328.62151699999998</v>
      </c>
      <c r="AI6">
        <v>6.7234990000000003</v>
      </c>
      <c r="AJ6">
        <v>122.68458099999999</v>
      </c>
      <c r="AK6">
        <v>990</v>
      </c>
      <c r="AL6">
        <v>2</v>
      </c>
      <c r="AM6">
        <v>397</v>
      </c>
      <c r="AN6">
        <v>72</v>
      </c>
      <c r="AO6">
        <v>14.794107</v>
      </c>
      <c r="AP6">
        <v>1268.2</v>
      </c>
      <c r="AQ6">
        <v>0</v>
      </c>
      <c r="AR6">
        <v>62</v>
      </c>
      <c r="AS6">
        <v>11214</v>
      </c>
      <c r="AT6">
        <v>4.1000000000000002E-2</v>
      </c>
      <c r="AU6">
        <v>8.1660000000000004</v>
      </c>
      <c r="AV6">
        <v>42770</v>
      </c>
      <c r="AW6">
        <v>0</v>
      </c>
      <c r="AX6" s="29">
        <v>0.48</v>
      </c>
      <c r="AY6">
        <v>0.85769230769230764</v>
      </c>
      <c r="AZ6" t="s">
        <v>69</v>
      </c>
      <c r="BA6" t="s">
        <v>212</v>
      </c>
      <c r="BB6">
        <v>4</v>
      </c>
      <c r="BC6" t="s">
        <v>249</v>
      </c>
      <c r="BD6">
        <v>9</v>
      </c>
      <c r="BE6">
        <v>45764.408000000003</v>
      </c>
      <c r="BF6">
        <v>0.10623238041230644</v>
      </c>
      <c r="BG6">
        <v>9.1114695507478208E-2</v>
      </c>
      <c r="BH6">
        <v>112713.30499999999</v>
      </c>
      <c r="BI6">
        <v>4.3132991264873306E-2</v>
      </c>
      <c r="BJ6">
        <v>3.6994834815641336E-2</v>
      </c>
      <c r="BK6">
        <v>1</v>
      </c>
      <c r="BL6" t="s">
        <v>69</v>
      </c>
      <c r="BM6">
        <v>0</v>
      </c>
      <c r="BN6" t="s">
        <v>224</v>
      </c>
    </row>
    <row r="7" spans="1:66">
      <c r="A7" s="142" t="str">
        <f t="shared" si="0"/>
        <v>성산여객</v>
      </c>
      <c r="B7" s="142" t="str">
        <f t="shared" si="1"/>
        <v>521</v>
      </c>
      <c r="C7" s="143" t="str">
        <f t="shared" si="2"/>
        <v>71바7501</v>
      </c>
      <c r="D7" s="131" t="str">
        <f t="shared" si="3"/>
        <v>중형</v>
      </c>
      <c r="E7" s="127" t="str">
        <f t="shared" ref="E7:E30" si="16">AZ7</f>
        <v>B</v>
      </c>
      <c r="F7" s="150">
        <f t="shared" ref="F7:F30" si="17">G7/H7</f>
        <v>0.92321428571428577</v>
      </c>
      <c r="G7" s="151">
        <f t="shared" ref="G7:G30" si="18">AE7</f>
        <v>2.585</v>
      </c>
      <c r="H7" s="152">
        <f t="shared" ref="H7:H30" si="19">AF7</f>
        <v>2.8</v>
      </c>
      <c r="I7" s="153">
        <f t="shared" si="4"/>
        <v>5239.0510000000004</v>
      </c>
      <c r="J7" s="154">
        <f t="shared" si="5"/>
        <v>1.5404543208145388E-2</v>
      </c>
      <c r="K7" s="154">
        <f t="shared" si="6"/>
        <v>0.36226798954247119</v>
      </c>
      <c r="L7" s="154">
        <f t="shared" si="7"/>
        <v>0.18323929276504464</v>
      </c>
      <c r="M7" s="155">
        <f t="shared" si="8"/>
        <v>6.109</v>
      </c>
      <c r="N7" s="156">
        <f t="shared" si="9"/>
        <v>0</v>
      </c>
      <c r="O7" s="156">
        <f t="shared" si="10"/>
        <v>7.2720000000000002</v>
      </c>
      <c r="P7" s="157">
        <f t="shared" si="11"/>
        <v>0</v>
      </c>
      <c r="Q7" s="158">
        <f t="shared" si="12"/>
        <v>79</v>
      </c>
      <c r="R7" s="159">
        <f t="shared" si="13"/>
        <v>25.09926954315069</v>
      </c>
      <c r="S7" s="144">
        <f t="shared" si="14"/>
        <v>0</v>
      </c>
      <c r="T7" s="144">
        <f t="shared" si="15"/>
        <v>381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260</v>
      </c>
      <c r="Z7" s="4" t="s">
        <v>169</v>
      </c>
      <c r="AA7" s="4" t="s">
        <v>173</v>
      </c>
      <c r="AB7" s="4">
        <v>518</v>
      </c>
      <c r="AC7" s="4">
        <v>5239.0510000000004</v>
      </c>
      <c r="AD7" s="4">
        <v>2026.5830000000001</v>
      </c>
      <c r="AE7" s="4">
        <v>2.585</v>
      </c>
      <c r="AF7" s="4">
        <v>2.8</v>
      </c>
      <c r="AG7" s="4">
        <v>6.109</v>
      </c>
      <c r="AH7" s="4">
        <v>335.40734900000001</v>
      </c>
      <c r="AI7" s="4">
        <v>5.1667969999999999</v>
      </c>
      <c r="AJ7" s="4">
        <v>121.507346</v>
      </c>
      <c r="AK7" s="4">
        <v>960</v>
      </c>
      <c r="AL7" s="4">
        <v>0</v>
      </c>
      <c r="AM7" s="4">
        <v>381</v>
      </c>
      <c r="AN7" s="4">
        <v>79</v>
      </c>
      <c r="AO7" s="4">
        <v>15.619964</v>
      </c>
      <c r="AP7" s="4">
        <v>4266.3</v>
      </c>
      <c r="AQ7" s="4">
        <v>0</v>
      </c>
      <c r="AR7" s="4">
        <v>75</v>
      </c>
      <c r="AS7" s="4">
        <v>18148</v>
      </c>
      <c r="AT7" s="4">
        <v>0</v>
      </c>
      <c r="AU7" s="4">
        <v>7.2720000000000002</v>
      </c>
      <c r="AV7" s="4">
        <v>42331</v>
      </c>
      <c r="AW7" s="4">
        <v>0</v>
      </c>
      <c r="AX7" s="30">
        <v>0.45</v>
      </c>
      <c r="AY7">
        <v>0.92321428571428577</v>
      </c>
      <c r="AZ7" t="s">
        <v>68</v>
      </c>
      <c r="BA7" t="s">
        <v>212</v>
      </c>
      <c r="BB7">
        <v>1</v>
      </c>
      <c r="BC7" t="s">
        <v>240</v>
      </c>
      <c r="BD7">
        <v>9</v>
      </c>
      <c r="BE7">
        <v>45764.408000000003</v>
      </c>
      <c r="BF7">
        <v>0.11447872329081586</v>
      </c>
      <c r="BG7">
        <v>0.10568839275241393</v>
      </c>
      <c r="BH7">
        <v>112713.30499999999</v>
      </c>
      <c r="BI7">
        <v>4.6481211778857882E-2</v>
      </c>
      <c r="BJ7">
        <v>4.2912118731552727E-2</v>
      </c>
      <c r="BK7">
        <v>1</v>
      </c>
      <c r="BL7" t="s">
        <v>261</v>
      </c>
      <c r="BM7" t="s">
        <v>262</v>
      </c>
      <c r="BN7" t="s">
        <v>261</v>
      </c>
    </row>
    <row r="8" spans="1:66">
      <c r="A8" s="139" t="str">
        <f t="shared" ref="A8:A30" si="20">W8</f>
        <v>성산여객</v>
      </c>
      <c r="B8" s="139" t="str">
        <f t="shared" ref="B8:B30" si="21">V8</f>
        <v>521</v>
      </c>
      <c r="C8" s="140" t="str">
        <f t="shared" ref="C8:C30" si="22">Y8</f>
        <v>71바7503</v>
      </c>
      <c r="D8" s="114" t="str">
        <f t="shared" ref="D8:D30" si="23">Z8</f>
        <v>중형</v>
      </c>
      <c r="E8" s="110" t="str">
        <f t="shared" si="16"/>
        <v>S</v>
      </c>
      <c r="F8" s="160">
        <f t="shared" si="17"/>
        <v>1.0046428571428572</v>
      </c>
      <c r="G8" s="161">
        <f t="shared" si="18"/>
        <v>2.8130000000000002</v>
      </c>
      <c r="H8" s="162">
        <f t="shared" si="19"/>
        <v>2.8</v>
      </c>
      <c r="I8" s="163">
        <f t="shared" ref="I8:I30" si="24">AC8</f>
        <v>4286.4040000000005</v>
      </c>
      <c r="J8" s="164">
        <f t="shared" ref="J8:J30" si="25">AI8/AH8</f>
        <v>2.1985532388318733E-2</v>
      </c>
      <c r="K8" s="164">
        <f t="shared" ref="K8:K30" si="26">AJ8/AH8</f>
        <v>0.35615597731382159</v>
      </c>
      <c r="L8" s="164">
        <f t="shared" ref="L8:L30" si="27">AK8/AC8</f>
        <v>0.16867285491521564</v>
      </c>
      <c r="M8" s="165">
        <f t="shared" ref="M8:M30" si="28">AG8</f>
        <v>4.5659999999999998</v>
      </c>
      <c r="N8" s="166">
        <f t="shared" ref="N8:N30" si="29">IF(AW8=0,AT8,"속도계이상")</f>
        <v>0.53700000000000003</v>
      </c>
      <c r="O8" s="166">
        <f t="shared" ref="O8:O30" si="30">IF(AW8=0,AU8,"속도계이상")</f>
        <v>1.4930000000000001</v>
      </c>
      <c r="P8" s="167">
        <f t="shared" ref="P8:P30" si="31">AQ8/60</f>
        <v>0</v>
      </c>
      <c r="Q8" s="168">
        <f t="shared" ref="Q8:Q30" si="32">AN8</f>
        <v>72</v>
      </c>
      <c r="R8" s="169">
        <f t="shared" ref="R8:R30" si="33">AC8/(AH8-AI8-AJ8)</f>
        <v>24.095346203296462</v>
      </c>
      <c r="S8" s="141">
        <f t="shared" ref="S8:S30" si="34">IF(AW8=0,AL8,"속도계이상")</f>
        <v>23</v>
      </c>
      <c r="T8" s="141">
        <f t="shared" ref="T8:T30" si="35">IF(AW8=0,AM8,"속도계이상")</f>
        <v>64</v>
      </c>
      <c r="U8" t="s">
        <v>117</v>
      </c>
      <c r="V8" s="5" t="s">
        <v>118</v>
      </c>
      <c r="W8" t="s">
        <v>117</v>
      </c>
      <c r="X8" s="5" t="s">
        <v>118</v>
      </c>
      <c r="Y8" t="s">
        <v>174</v>
      </c>
      <c r="Z8" t="s">
        <v>169</v>
      </c>
      <c r="AA8" t="s">
        <v>173</v>
      </c>
      <c r="AB8">
        <v>518</v>
      </c>
      <c r="AC8" s="1">
        <v>4286.4040000000005</v>
      </c>
      <c r="AD8" s="1">
        <v>1523.98</v>
      </c>
      <c r="AE8" s="28">
        <v>2.8130000000000002</v>
      </c>
      <c r="AF8">
        <v>2.8</v>
      </c>
      <c r="AG8">
        <v>4.5659999999999998</v>
      </c>
      <c r="AH8">
        <v>286.06739599999997</v>
      </c>
      <c r="AI8">
        <v>6.2893439999999998</v>
      </c>
      <c r="AJ8">
        <v>101.884613</v>
      </c>
      <c r="AK8">
        <v>723</v>
      </c>
      <c r="AL8">
        <v>23</v>
      </c>
      <c r="AM8">
        <v>64</v>
      </c>
      <c r="AN8">
        <v>72</v>
      </c>
      <c r="AO8">
        <v>14.983895</v>
      </c>
      <c r="AP8">
        <v>795.3</v>
      </c>
      <c r="AQ8">
        <v>0</v>
      </c>
      <c r="AR8">
        <v>36</v>
      </c>
      <c r="AS8">
        <v>7988</v>
      </c>
      <c r="AT8">
        <v>0.53700000000000003</v>
      </c>
      <c r="AU8">
        <v>1.4930000000000001</v>
      </c>
      <c r="AV8">
        <v>36360</v>
      </c>
      <c r="AW8">
        <v>0</v>
      </c>
      <c r="AX8" s="29">
        <v>0.45</v>
      </c>
      <c r="AY8">
        <v>1.0046428571428572</v>
      </c>
      <c r="AZ8" t="s">
        <v>71</v>
      </c>
      <c r="BA8" t="s">
        <v>212</v>
      </c>
      <c r="BB8">
        <v>2</v>
      </c>
      <c r="BC8" t="s">
        <v>263</v>
      </c>
      <c r="BD8">
        <v>7</v>
      </c>
      <c r="BE8">
        <v>45764.408000000003</v>
      </c>
      <c r="BF8">
        <v>9.3662393709976546E-2</v>
      </c>
      <c r="BG8">
        <v>9.4097254823630017E-2</v>
      </c>
      <c r="BH8">
        <v>112713.30499999999</v>
      </c>
      <c r="BI8">
        <v>3.8029263714696331E-2</v>
      </c>
      <c r="BJ8">
        <v>3.8205828153371708E-2</v>
      </c>
      <c r="BK8">
        <v>1</v>
      </c>
      <c r="BL8" t="s">
        <v>68</v>
      </c>
      <c r="BM8">
        <v>2</v>
      </c>
      <c r="BN8" t="s">
        <v>223</v>
      </c>
    </row>
    <row r="9" spans="1:66">
      <c r="A9" s="142" t="str">
        <f t="shared" si="20"/>
        <v>성산여객</v>
      </c>
      <c r="B9" s="142" t="str">
        <f t="shared" si="21"/>
        <v>521</v>
      </c>
      <c r="C9" s="143" t="str">
        <f t="shared" si="22"/>
        <v>71바7505</v>
      </c>
      <c r="D9" s="131" t="str">
        <f t="shared" si="23"/>
        <v>중형</v>
      </c>
      <c r="E9" s="127" t="str">
        <f t="shared" si="16"/>
        <v>C</v>
      </c>
      <c r="F9" s="150">
        <f t="shared" si="17"/>
        <v>0.89</v>
      </c>
      <c r="G9" s="151">
        <f t="shared" si="18"/>
        <v>2.581</v>
      </c>
      <c r="H9" s="152">
        <f t="shared" si="19"/>
        <v>2.9</v>
      </c>
      <c r="I9" s="153">
        <f t="shared" si="24"/>
        <v>3818.8820000000001</v>
      </c>
      <c r="J9" s="154">
        <f t="shared" si="25"/>
        <v>3.3912789326583724E-2</v>
      </c>
      <c r="K9" s="154">
        <f t="shared" si="26"/>
        <v>0.46356472249406877</v>
      </c>
      <c r="L9" s="154">
        <f t="shared" si="27"/>
        <v>0.23095764676677624</v>
      </c>
      <c r="M9" s="155">
        <f t="shared" si="28"/>
        <v>8.0169999999999995</v>
      </c>
      <c r="N9" s="156" t="str">
        <f t="shared" si="29"/>
        <v>속도계이상</v>
      </c>
      <c r="O9" s="156" t="str">
        <f t="shared" si="30"/>
        <v>속도계이상</v>
      </c>
      <c r="P9" s="157">
        <f t="shared" si="31"/>
        <v>8.8333333333333333E-2</v>
      </c>
      <c r="Q9" s="158">
        <f t="shared" si="32"/>
        <v>112</v>
      </c>
      <c r="R9" s="159">
        <f t="shared" si="33"/>
        <v>23.484257856903074</v>
      </c>
      <c r="S9" s="144" t="str">
        <f t="shared" si="34"/>
        <v>속도계이상</v>
      </c>
      <c r="T9" s="144" t="str">
        <f t="shared" si="35"/>
        <v>속도계이상</v>
      </c>
      <c r="U9" t="s">
        <v>117</v>
      </c>
      <c r="V9" s="5" t="s">
        <v>118</v>
      </c>
      <c r="W9" t="s">
        <v>117</v>
      </c>
      <c r="X9" s="5" t="s">
        <v>118</v>
      </c>
      <c r="Y9" t="s">
        <v>214</v>
      </c>
      <c r="Z9" t="s">
        <v>169</v>
      </c>
      <c r="AA9" t="s">
        <v>173</v>
      </c>
      <c r="AB9">
        <v>518</v>
      </c>
      <c r="AC9" s="1">
        <v>3818.8820000000001</v>
      </c>
      <c r="AD9" s="1">
        <v>1479.7460000000001</v>
      </c>
      <c r="AE9" s="28">
        <v>2.581</v>
      </c>
      <c r="AF9">
        <v>2.9</v>
      </c>
      <c r="AG9">
        <v>8.0169999999999995</v>
      </c>
      <c r="AH9">
        <v>323.59656100000001</v>
      </c>
      <c r="AI9">
        <v>10.974062</v>
      </c>
      <c r="AJ9">
        <v>150.00794999999999</v>
      </c>
      <c r="AK9">
        <v>882</v>
      </c>
      <c r="AL9">
        <v>4252</v>
      </c>
      <c r="AM9">
        <v>711</v>
      </c>
      <c r="AN9">
        <v>112</v>
      </c>
      <c r="AO9">
        <v>11.801367000000001</v>
      </c>
      <c r="AP9">
        <v>1350.7</v>
      </c>
      <c r="AQ9">
        <v>5.3</v>
      </c>
      <c r="AR9">
        <v>64</v>
      </c>
      <c r="AS9">
        <v>13846</v>
      </c>
      <c r="AT9">
        <v>111.34099999999999</v>
      </c>
      <c r="AU9">
        <v>18.617999999999999</v>
      </c>
      <c r="AV9">
        <v>38194</v>
      </c>
      <c r="AW9">
        <v>17</v>
      </c>
      <c r="AX9" s="29">
        <v>0.55000000000000004</v>
      </c>
      <c r="AY9">
        <v>0.89</v>
      </c>
      <c r="AZ9" t="s">
        <v>69</v>
      </c>
      <c r="BA9" t="s">
        <v>212</v>
      </c>
      <c r="BB9">
        <v>2</v>
      </c>
      <c r="BC9" t="s">
        <v>252</v>
      </c>
      <c r="BD9">
        <v>8</v>
      </c>
      <c r="BE9">
        <v>45764.408000000003</v>
      </c>
      <c r="BF9">
        <v>8.3446550865467331E-2</v>
      </c>
      <c r="BG9">
        <v>7.426743027026593E-2</v>
      </c>
      <c r="BH9">
        <v>112713.30499999999</v>
      </c>
      <c r="BI9">
        <v>3.3881377180803987E-2</v>
      </c>
      <c r="BJ9">
        <v>3.0154425690915549E-2</v>
      </c>
      <c r="BK9">
        <v>1</v>
      </c>
      <c r="BL9" t="s">
        <v>70</v>
      </c>
      <c r="BM9">
        <v>2</v>
      </c>
      <c r="BN9" t="s">
        <v>223</v>
      </c>
    </row>
    <row r="10" spans="1:66">
      <c r="A10" s="139" t="str">
        <f t="shared" si="20"/>
        <v>성산여객</v>
      </c>
      <c r="B10" s="139" t="str">
        <f t="shared" si="21"/>
        <v>521</v>
      </c>
      <c r="C10" s="140" t="str">
        <f t="shared" si="22"/>
        <v>71바7506</v>
      </c>
      <c r="D10" s="114" t="str">
        <f t="shared" si="23"/>
        <v>중형</v>
      </c>
      <c r="E10" s="110" t="str">
        <f t="shared" si="16"/>
        <v>C</v>
      </c>
      <c r="F10" s="160">
        <f t="shared" si="17"/>
        <v>0.89884615384615385</v>
      </c>
      <c r="G10" s="161">
        <f t="shared" si="18"/>
        <v>2.3370000000000002</v>
      </c>
      <c r="H10" s="162">
        <f t="shared" si="19"/>
        <v>2.6</v>
      </c>
      <c r="I10" s="163">
        <f t="shared" si="24"/>
        <v>5384.1120000000001</v>
      </c>
      <c r="J10" s="164">
        <f t="shared" si="25"/>
        <v>1.9165771944591996E-2</v>
      </c>
      <c r="K10" s="164">
        <f t="shared" si="26"/>
        <v>0.37118621382039391</v>
      </c>
      <c r="L10" s="164">
        <f t="shared" si="27"/>
        <v>0.21099115323009626</v>
      </c>
      <c r="M10" s="165">
        <f t="shared" si="28"/>
        <v>12.023999999999999</v>
      </c>
      <c r="N10" s="166">
        <f t="shared" si="29"/>
        <v>0.16700000000000001</v>
      </c>
      <c r="O10" s="166">
        <f t="shared" si="30"/>
        <v>19.260000000000002</v>
      </c>
      <c r="P10" s="167">
        <f t="shared" si="31"/>
        <v>0</v>
      </c>
      <c r="Q10" s="168">
        <f t="shared" si="32"/>
        <v>69</v>
      </c>
      <c r="R10" s="169">
        <f t="shared" si="33"/>
        <v>25.122991727713124</v>
      </c>
      <c r="S10" s="141">
        <f t="shared" si="34"/>
        <v>9</v>
      </c>
      <c r="T10" s="141">
        <f t="shared" si="35"/>
        <v>1037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176</v>
      </c>
      <c r="Z10" s="4" t="s">
        <v>169</v>
      </c>
      <c r="AA10" s="4" t="s">
        <v>48</v>
      </c>
      <c r="AB10" s="4">
        <v>518</v>
      </c>
      <c r="AC10" s="4">
        <v>5384.1120000000001</v>
      </c>
      <c r="AD10" s="4">
        <v>2303.4270000000001</v>
      </c>
      <c r="AE10" s="4">
        <v>2.3370000000000002</v>
      </c>
      <c r="AF10" s="4">
        <v>2.6</v>
      </c>
      <c r="AG10" s="4">
        <v>12.023999999999999</v>
      </c>
      <c r="AH10" s="4">
        <v>351.53094900000002</v>
      </c>
      <c r="AI10" s="4">
        <v>6.7373620000000001</v>
      </c>
      <c r="AJ10" s="4">
        <v>130.483442</v>
      </c>
      <c r="AK10" s="4">
        <v>1136</v>
      </c>
      <c r="AL10" s="4">
        <v>9</v>
      </c>
      <c r="AM10" s="4">
        <v>1037</v>
      </c>
      <c r="AN10" s="4">
        <v>69</v>
      </c>
      <c r="AO10" s="4">
        <v>15.316182</v>
      </c>
      <c r="AP10" s="4">
        <v>490.2</v>
      </c>
      <c r="AQ10" s="4">
        <v>0</v>
      </c>
      <c r="AR10" s="4">
        <v>81</v>
      </c>
      <c r="AS10" s="4">
        <v>17440</v>
      </c>
      <c r="AT10" s="4">
        <v>0.16700000000000001</v>
      </c>
      <c r="AU10" s="4">
        <v>19.260000000000002</v>
      </c>
      <c r="AV10" s="4">
        <v>45776</v>
      </c>
      <c r="AW10" s="4">
        <v>0</v>
      </c>
      <c r="AX10" s="30">
        <v>0.59</v>
      </c>
      <c r="AY10">
        <v>0.89884615384615385</v>
      </c>
      <c r="AZ10" t="s">
        <v>69</v>
      </c>
      <c r="BA10" t="s">
        <v>212</v>
      </c>
      <c r="BB10">
        <v>1</v>
      </c>
      <c r="BC10" t="s">
        <v>250</v>
      </c>
      <c r="BD10">
        <v>9</v>
      </c>
      <c r="BE10">
        <v>45764.408000000003</v>
      </c>
      <c r="BF10">
        <v>0.11764845729021557</v>
      </c>
      <c r="BG10">
        <v>0.10574786334124377</v>
      </c>
      <c r="BH10">
        <v>112713.30499999999</v>
      </c>
      <c r="BI10">
        <v>4.776820269798672E-2</v>
      </c>
      <c r="BJ10">
        <v>4.2936265271228832E-2</v>
      </c>
      <c r="BK10">
        <v>1</v>
      </c>
      <c r="BL10" t="s">
        <v>69</v>
      </c>
      <c r="BM10">
        <v>0</v>
      </c>
      <c r="BN10" t="s">
        <v>224</v>
      </c>
    </row>
    <row r="11" spans="1:66">
      <c r="A11" s="142" t="str">
        <f t="shared" si="20"/>
        <v>성산여객</v>
      </c>
      <c r="B11" s="142" t="str">
        <f t="shared" si="21"/>
        <v>521</v>
      </c>
      <c r="C11" s="143" t="str">
        <f t="shared" si="22"/>
        <v>71바7507</v>
      </c>
      <c r="D11" s="131" t="str">
        <f t="shared" si="23"/>
        <v>중형</v>
      </c>
      <c r="E11" s="127" t="str">
        <f t="shared" si="16"/>
        <v>C</v>
      </c>
      <c r="F11" s="150">
        <f t="shared" si="17"/>
        <v>0.85423076923076924</v>
      </c>
      <c r="G11" s="151">
        <f t="shared" si="18"/>
        <v>2.2210000000000001</v>
      </c>
      <c r="H11" s="152">
        <f t="shared" si="19"/>
        <v>2.6</v>
      </c>
      <c r="I11" s="153">
        <f t="shared" si="24"/>
        <v>5967.5389999999998</v>
      </c>
      <c r="J11" s="154">
        <f t="shared" si="25"/>
        <v>2.1243641034366188E-2</v>
      </c>
      <c r="K11" s="154">
        <f t="shared" si="26"/>
        <v>0.36657678795786353</v>
      </c>
      <c r="L11" s="154">
        <f t="shared" si="27"/>
        <v>0.2201912714772371</v>
      </c>
      <c r="M11" s="155">
        <f t="shared" si="28"/>
        <v>7.758</v>
      </c>
      <c r="N11" s="156">
        <f t="shared" si="29"/>
        <v>1.7000000000000001E-2</v>
      </c>
      <c r="O11" s="156">
        <f t="shared" si="30"/>
        <v>4.2060000000000004</v>
      </c>
      <c r="P11" s="157">
        <f t="shared" si="31"/>
        <v>0</v>
      </c>
      <c r="Q11" s="158">
        <f t="shared" si="32"/>
        <v>70</v>
      </c>
      <c r="R11" s="159">
        <f t="shared" si="33"/>
        <v>24.276696274807914</v>
      </c>
      <c r="S11" s="144">
        <f t="shared" si="34"/>
        <v>1</v>
      </c>
      <c r="T11" s="144">
        <f t="shared" si="35"/>
        <v>251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194</v>
      </c>
      <c r="Z11" t="s">
        <v>169</v>
      </c>
      <c r="AA11" t="s">
        <v>48</v>
      </c>
      <c r="AB11">
        <v>518</v>
      </c>
      <c r="AC11" s="1">
        <v>5967.5389999999998</v>
      </c>
      <c r="AD11" s="1">
        <v>2686.8969999999999</v>
      </c>
      <c r="AE11" s="28">
        <v>2.2210000000000001</v>
      </c>
      <c r="AF11">
        <v>2.6</v>
      </c>
      <c r="AG11">
        <v>7.758</v>
      </c>
      <c r="AH11">
        <v>401.53818200000001</v>
      </c>
      <c r="AI11">
        <v>8.5301329999999993</v>
      </c>
      <c r="AJ11">
        <v>147.19457700000001</v>
      </c>
      <c r="AK11">
        <v>1314</v>
      </c>
      <c r="AL11">
        <v>1</v>
      </c>
      <c r="AM11">
        <v>251</v>
      </c>
      <c r="AN11">
        <v>70</v>
      </c>
      <c r="AO11">
        <v>14.861696999999999</v>
      </c>
      <c r="AP11">
        <v>829.2</v>
      </c>
      <c r="AQ11">
        <v>0</v>
      </c>
      <c r="AR11">
        <v>100</v>
      </c>
      <c r="AS11">
        <v>37339</v>
      </c>
      <c r="AT11">
        <v>1.7000000000000001E-2</v>
      </c>
      <c r="AU11">
        <v>4.2060000000000004</v>
      </c>
      <c r="AV11">
        <v>48894</v>
      </c>
      <c r="AW11">
        <v>0</v>
      </c>
      <c r="AX11" s="29">
        <v>0.45</v>
      </c>
      <c r="AY11">
        <v>0.85423076923076924</v>
      </c>
      <c r="AZ11" t="s">
        <v>69</v>
      </c>
      <c r="BA11" t="s">
        <v>212</v>
      </c>
      <c r="BB11">
        <v>5</v>
      </c>
      <c r="BC11" t="s">
        <v>264</v>
      </c>
      <c r="BD11">
        <v>12</v>
      </c>
      <c r="BE11">
        <v>45764.408000000003</v>
      </c>
      <c r="BF11">
        <v>0.13039694515440906</v>
      </c>
      <c r="BG11">
        <v>0.11138908276459328</v>
      </c>
      <c r="BH11">
        <v>112713.30499999999</v>
      </c>
      <c r="BI11">
        <v>5.2944406163939563E-2</v>
      </c>
      <c r="BJ11">
        <v>4.5226740803888374E-2</v>
      </c>
      <c r="BK11">
        <v>1</v>
      </c>
      <c r="BL11" t="s">
        <v>69</v>
      </c>
      <c r="BM11">
        <v>0</v>
      </c>
      <c r="BN11" t="s">
        <v>224</v>
      </c>
    </row>
    <row r="12" spans="1:66" s="2" customFormat="1">
      <c r="A12" s="139" t="str">
        <f t="shared" si="20"/>
        <v>성산여객</v>
      </c>
      <c r="B12" s="139" t="str">
        <f t="shared" si="21"/>
        <v>521</v>
      </c>
      <c r="C12" s="140" t="str">
        <f t="shared" si="22"/>
        <v>71바7509</v>
      </c>
      <c r="D12" s="114" t="str">
        <f t="shared" si="23"/>
        <v>중형</v>
      </c>
      <c r="E12" s="110" t="str">
        <f t="shared" si="16"/>
        <v>C</v>
      </c>
      <c r="F12" s="160">
        <f t="shared" si="17"/>
        <v>0.86480000000000001</v>
      </c>
      <c r="G12" s="161">
        <f t="shared" si="18"/>
        <v>2.1619999999999999</v>
      </c>
      <c r="H12" s="162">
        <f t="shared" si="19"/>
        <v>2.5</v>
      </c>
      <c r="I12" s="163">
        <f t="shared" si="24"/>
        <v>5813.5510000000004</v>
      </c>
      <c r="J12" s="164">
        <f t="shared" si="25"/>
        <v>2.5693079135423347E-2</v>
      </c>
      <c r="K12" s="164">
        <f t="shared" si="26"/>
        <v>0.4134567003292689</v>
      </c>
      <c r="L12" s="164">
        <f t="shared" si="27"/>
        <v>0.20142594431527305</v>
      </c>
      <c r="M12" s="165">
        <f t="shared" si="28"/>
        <v>14.359</v>
      </c>
      <c r="N12" s="166">
        <f t="shared" si="29"/>
        <v>1.29</v>
      </c>
      <c r="O12" s="166">
        <f t="shared" si="30"/>
        <v>42.865000000000002</v>
      </c>
      <c r="P12" s="167">
        <f t="shared" si="31"/>
        <v>0</v>
      </c>
      <c r="Q12" s="168">
        <f t="shared" si="32"/>
        <v>70</v>
      </c>
      <c r="R12" s="169">
        <f t="shared" si="33"/>
        <v>26.083561117000681</v>
      </c>
      <c r="S12" s="141">
        <f t="shared" si="34"/>
        <v>75</v>
      </c>
      <c r="T12" s="141">
        <f t="shared" si="35"/>
        <v>2492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183</v>
      </c>
      <c r="Z12" t="s">
        <v>169</v>
      </c>
      <c r="AA12" t="s">
        <v>48</v>
      </c>
      <c r="AB12">
        <v>518</v>
      </c>
      <c r="AC12" s="1">
        <v>5813.5510000000004</v>
      </c>
      <c r="AD12" s="1">
        <v>2689.5210000000002</v>
      </c>
      <c r="AE12" s="28">
        <v>2.1619999999999999</v>
      </c>
      <c r="AF12">
        <v>2.5</v>
      </c>
      <c r="AG12">
        <v>14.359</v>
      </c>
      <c r="AH12">
        <v>397.39985799999999</v>
      </c>
      <c r="AI12">
        <v>10.210426</v>
      </c>
      <c r="AJ12">
        <v>164.30763400000001</v>
      </c>
      <c r="AK12">
        <v>1171</v>
      </c>
      <c r="AL12">
        <v>75</v>
      </c>
      <c r="AM12">
        <v>2492</v>
      </c>
      <c r="AN12">
        <v>70</v>
      </c>
      <c r="AO12">
        <v>14.628971</v>
      </c>
      <c r="AP12">
        <v>1028.8</v>
      </c>
      <c r="AQ12">
        <v>0</v>
      </c>
      <c r="AR12">
        <v>211</v>
      </c>
      <c r="AS12">
        <v>48859</v>
      </c>
      <c r="AT12">
        <v>1.29</v>
      </c>
      <c r="AU12">
        <v>42.865000000000002</v>
      </c>
      <c r="AV12">
        <v>44104</v>
      </c>
      <c r="AW12">
        <v>0</v>
      </c>
      <c r="AX12" s="29">
        <v>0.59</v>
      </c>
      <c r="AY12" s="2">
        <v>0.86480000000000001</v>
      </c>
      <c r="AZ12" s="2" t="s">
        <v>69</v>
      </c>
      <c r="BA12" s="2" t="s">
        <v>212</v>
      </c>
      <c r="BB12" s="2">
        <v>3</v>
      </c>
      <c r="BC12" s="2" t="s">
        <v>251</v>
      </c>
      <c r="BD12" s="2">
        <v>9</v>
      </c>
      <c r="BE12" s="2">
        <v>45764.408000000003</v>
      </c>
      <c r="BF12" s="2">
        <v>0.12703214690333151</v>
      </c>
      <c r="BG12" s="2">
        <v>0.10985740064200109</v>
      </c>
      <c r="BH12" s="2">
        <v>112713.30499999999</v>
      </c>
      <c r="BI12" s="2">
        <v>5.1578214302206833E-2</v>
      </c>
      <c r="BJ12" s="2">
        <v>4.4604839728548472E-2</v>
      </c>
      <c r="BK12" s="2">
        <v>1</v>
      </c>
      <c r="BL12" s="2" t="s">
        <v>68</v>
      </c>
      <c r="BM12" s="2">
        <v>-1</v>
      </c>
      <c r="BN12" s="2" t="s">
        <v>222</v>
      </c>
    </row>
    <row r="13" spans="1:66">
      <c r="A13" s="142" t="str">
        <f t="shared" si="20"/>
        <v>성산여객</v>
      </c>
      <c r="B13" s="142" t="str">
        <f t="shared" si="21"/>
        <v>521</v>
      </c>
      <c r="C13" s="143" t="str">
        <f t="shared" si="22"/>
        <v>71바7510</v>
      </c>
      <c r="D13" s="131" t="str">
        <f t="shared" si="23"/>
        <v>중형</v>
      </c>
      <c r="E13" s="127" t="str">
        <f t="shared" si="16"/>
        <v>A</v>
      </c>
      <c r="F13" s="150">
        <f t="shared" si="17"/>
        <v>0.96413793103448275</v>
      </c>
      <c r="G13" s="151">
        <f t="shared" si="18"/>
        <v>2.7959999999999998</v>
      </c>
      <c r="H13" s="152">
        <f t="shared" si="19"/>
        <v>2.9</v>
      </c>
      <c r="I13" s="153">
        <f t="shared" si="24"/>
        <v>5684.7049999999999</v>
      </c>
      <c r="J13" s="154">
        <f t="shared" si="25"/>
        <v>2.3815596190690441E-2</v>
      </c>
      <c r="K13" s="154">
        <f t="shared" si="26"/>
        <v>0.35473545335735462</v>
      </c>
      <c r="L13" s="154">
        <f t="shared" si="27"/>
        <v>0.1298220400179077</v>
      </c>
      <c r="M13" s="155">
        <f t="shared" si="28"/>
        <v>4.718</v>
      </c>
      <c r="N13" s="156">
        <f t="shared" si="29"/>
        <v>0.26400000000000001</v>
      </c>
      <c r="O13" s="156">
        <f t="shared" si="30"/>
        <v>1.829</v>
      </c>
      <c r="P13" s="157">
        <f t="shared" si="31"/>
        <v>0</v>
      </c>
      <c r="Q13" s="158">
        <f t="shared" si="32"/>
        <v>73</v>
      </c>
      <c r="R13" s="159">
        <f t="shared" si="33"/>
        <v>24.269250487932243</v>
      </c>
      <c r="S13" s="144">
        <f t="shared" si="34"/>
        <v>15</v>
      </c>
      <c r="T13" s="144">
        <f t="shared" si="35"/>
        <v>104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225</v>
      </c>
      <c r="Z13" s="4" t="s">
        <v>169</v>
      </c>
      <c r="AA13" s="4" t="s">
        <v>173</v>
      </c>
      <c r="AB13" s="4">
        <v>518</v>
      </c>
      <c r="AC13" s="4">
        <v>5684.7049999999999</v>
      </c>
      <c r="AD13" s="4">
        <v>2033.048</v>
      </c>
      <c r="AE13" s="4">
        <v>2.7959999999999998</v>
      </c>
      <c r="AF13" s="4">
        <v>2.9</v>
      </c>
      <c r="AG13" s="4">
        <v>4.718</v>
      </c>
      <c r="AH13" s="4">
        <v>376.91733299999999</v>
      </c>
      <c r="AI13" s="4">
        <v>8.9765110000000004</v>
      </c>
      <c r="AJ13" s="4">
        <v>133.705941</v>
      </c>
      <c r="AK13" s="4">
        <v>738</v>
      </c>
      <c r="AL13" s="4">
        <v>15</v>
      </c>
      <c r="AM13" s="4">
        <v>104</v>
      </c>
      <c r="AN13" s="4">
        <v>73</v>
      </c>
      <c r="AO13" s="4">
        <v>15.082100000000001</v>
      </c>
      <c r="AP13" s="4">
        <v>785.7</v>
      </c>
      <c r="AQ13" s="4">
        <v>0</v>
      </c>
      <c r="AR13" s="4">
        <v>50</v>
      </c>
      <c r="AS13" s="4">
        <v>12474</v>
      </c>
      <c r="AT13" s="4">
        <v>0.26400000000000001</v>
      </c>
      <c r="AU13" s="4">
        <v>1.829</v>
      </c>
      <c r="AV13" s="4">
        <v>47622</v>
      </c>
      <c r="AW13" s="4">
        <v>0</v>
      </c>
      <c r="AX13" s="30">
        <v>0.45</v>
      </c>
      <c r="AY13">
        <v>0.96413793103448275</v>
      </c>
      <c r="AZ13" t="s">
        <v>66</v>
      </c>
      <c r="BA13" t="s">
        <v>212</v>
      </c>
      <c r="BB13">
        <v>1</v>
      </c>
      <c r="BC13" t="s">
        <v>265</v>
      </c>
      <c r="BD13">
        <v>11</v>
      </c>
      <c r="BE13">
        <v>45764.408000000003</v>
      </c>
      <c r="BF13">
        <v>0.12421672754949653</v>
      </c>
      <c r="BG13">
        <v>0.11976205869944562</v>
      </c>
      <c r="BH13">
        <v>112713.30499999999</v>
      </c>
      <c r="BI13">
        <v>5.0435083950381904E-2</v>
      </c>
      <c r="BJ13">
        <v>4.8626377491471653E-2</v>
      </c>
      <c r="BK13">
        <v>1</v>
      </c>
      <c r="BL13" t="s">
        <v>69</v>
      </c>
      <c r="BM13">
        <v>2</v>
      </c>
      <c r="BN13" t="s">
        <v>223</v>
      </c>
    </row>
    <row r="14" spans="1:66">
      <c r="A14" s="139" t="str">
        <f t="shared" si="20"/>
        <v>성산여객</v>
      </c>
      <c r="B14" s="139" t="str">
        <f t="shared" si="21"/>
        <v>521</v>
      </c>
      <c r="C14" s="140" t="str">
        <f t="shared" si="22"/>
        <v>75아1152</v>
      </c>
      <c r="D14" s="114" t="str">
        <f t="shared" si="23"/>
        <v>중형</v>
      </c>
      <c r="E14" s="110" t="str">
        <f t="shared" si="16"/>
        <v>F</v>
      </c>
      <c r="F14" s="160">
        <f t="shared" si="17"/>
        <v>0.76800000000000002</v>
      </c>
      <c r="G14" s="161">
        <f t="shared" si="18"/>
        <v>1.92</v>
      </c>
      <c r="H14" s="162">
        <f t="shared" si="19"/>
        <v>2.5</v>
      </c>
      <c r="I14" s="163">
        <f t="shared" si="24"/>
        <v>674.43299999999999</v>
      </c>
      <c r="J14" s="164">
        <f t="shared" si="25"/>
        <v>1.9791762735054969E-2</v>
      </c>
      <c r="K14" s="164">
        <f t="shared" si="26"/>
        <v>0.42038252310114954</v>
      </c>
      <c r="L14" s="164">
        <f t="shared" si="27"/>
        <v>0.20461632215505468</v>
      </c>
      <c r="M14" s="165">
        <f t="shared" si="28"/>
        <v>12.109</v>
      </c>
      <c r="N14" s="166">
        <f t="shared" si="29"/>
        <v>1.631</v>
      </c>
      <c r="O14" s="166">
        <f t="shared" si="30"/>
        <v>25.503</v>
      </c>
      <c r="P14" s="167">
        <f t="shared" si="31"/>
        <v>0</v>
      </c>
      <c r="Q14" s="168">
        <f t="shared" si="32"/>
        <v>63</v>
      </c>
      <c r="R14" s="169">
        <f t="shared" si="33"/>
        <v>20.728740633873787</v>
      </c>
      <c r="S14" s="141">
        <f t="shared" si="34"/>
        <v>11</v>
      </c>
      <c r="T14" s="141">
        <f t="shared" si="35"/>
        <v>172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226</v>
      </c>
      <c r="Z14" t="s">
        <v>169</v>
      </c>
      <c r="AA14" t="s">
        <v>48</v>
      </c>
      <c r="AB14">
        <v>518</v>
      </c>
      <c r="AC14" s="1">
        <v>674.43299999999999</v>
      </c>
      <c r="AD14" s="1">
        <v>351.22699999999998</v>
      </c>
      <c r="AE14" s="28">
        <v>1.92</v>
      </c>
      <c r="AF14">
        <v>2.5</v>
      </c>
      <c r="AG14">
        <v>12.109</v>
      </c>
      <c r="AH14">
        <v>58.118319999999997</v>
      </c>
      <c r="AI14">
        <v>1.150264</v>
      </c>
      <c r="AJ14">
        <v>24.431926000000001</v>
      </c>
      <c r="AK14">
        <v>138</v>
      </c>
      <c r="AL14">
        <v>11</v>
      </c>
      <c r="AM14">
        <v>172</v>
      </c>
      <c r="AN14">
        <v>63</v>
      </c>
      <c r="AO14">
        <v>11.604482000000001</v>
      </c>
      <c r="AP14">
        <v>0</v>
      </c>
      <c r="AQ14">
        <v>0</v>
      </c>
      <c r="AR14">
        <v>23</v>
      </c>
      <c r="AS14">
        <v>7458</v>
      </c>
      <c r="AT14">
        <v>1.631</v>
      </c>
      <c r="AU14">
        <v>25.503</v>
      </c>
      <c r="AV14">
        <v>0</v>
      </c>
      <c r="AW14">
        <v>0</v>
      </c>
      <c r="AX14" s="29">
        <v>0.59</v>
      </c>
      <c r="AY14">
        <v>0.76800000000000002</v>
      </c>
      <c r="AZ14" t="s">
        <v>70</v>
      </c>
      <c r="BA14" t="s">
        <v>212</v>
      </c>
      <c r="BB14">
        <v>1</v>
      </c>
      <c r="BC14" t="s">
        <v>213</v>
      </c>
      <c r="BD14">
        <v>1</v>
      </c>
      <c r="BE14">
        <v>45764.408000000003</v>
      </c>
      <c r="BF14">
        <v>1.4737063789834229E-2</v>
      </c>
      <c r="BG14">
        <v>1.1318064990592689E-2</v>
      </c>
      <c r="BH14">
        <v>112713.30499999999</v>
      </c>
      <c r="BI14">
        <v>5.9836148004000066E-3</v>
      </c>
      <c r="BJ14">
        <v>4.5954161667072051E-3</v>
      </c>
      <c r="BK14">
        <v>1</v>
      </c>
      <c r="BL14" t="s">
        <v>70</v>
      </c>
      <c r="BM14">
        <v>0</v>
      </c>
      <c r="BN14" t="s">
        <v>224</v>
      </c>
    </row>
    <row r="15" spans="1:66">
      <c r="A15" s="142" t="str">
        <f t="shared" si="20"/>
        <v>성산여객</v>
      </c>
      <c r="B15" s="142" t="str">
        <f t="shared" si="21"/>
        <v>551</v>
      </c>
      <c r="C15" s="143" t="str">
        <f t="shared" si="22"/>
        <v>71바7051</v>
      </c>
      <c r="D15" s="131" t="str">
        <f t="shared" si="23"/>
        <v>중형</v>
      </c>
      <c r="E15" s="127" t="str">
        <f t="shared" si="16"/>
        <v>F</v>
      </c>
      <c r="F15" s="150">
        <f t="shared" si="17"/>
        <v>0.76959999999999995</v>
      </c>
      <c r="G15" s="151">
        <f t="shared" si="18"/>
        <v>1.9239999999999999</v>
      </c>
      <c r="H15" s="152">
        <f t="shared" si="19"/>
        <v>2.5</v>
      </c>
      <c r="I15" s="153">
        <f t="shared" si="24"/>
        <v>4550.5290000000005</v>
      </c>
      <c r="J15" s="154">
        <f t="shared" si="25"/>
        <v>5.7928164024163627E-2</v>
      </c>
      <c r="K15" s="154">
        <f t="shared" si="26"/>
        <v>0.41743731425181346</v>
      </c>
      <c r="L15" s="154">
        <f t="shared" si="27"/>
        <v>0.25052032412055825</v>
      </c>
      <c r="M15" s="155">
        <f t="shared" si="28"/>
        <v>11.627000000000001</v>
      </c>
      <c r="N15" s="156">
        <f t="shared" si="29"/>
        <v>1.758</v>
      </c>
      <c r="O15" s="156">
        <f t="shared" si="30"/>
        <v>18.459</v>
      </c>
      <c r="P15" s="157">
        <f t="shared" si="31"/>
        <v>0</v>
      </c>
      <c r="Q15" s="158">
        <f t="shared" si="32"/>
        <v>65</v>
      </c>
      <c r="R15" s="159">
        <f t="shared" si="33"/>
        <v>20.251888901066298</v>
      </c>
      <c r="S15" s="144">
        <f t="shared" si="34"/>
        <v>80</v>
      </c>
      <c r="T15" s="144">
        <f t="shared" si="35"/>
        <v>840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190</v>
      </c>
      <c r="Z15" t="s">
        <v>169</v>
      </c>
      <c r="AA15" t="s">
        <v>48</v>
      </c>
      <c r="AB15">
        <v>518</v>
      </c>
      <c r="AC15" s="1">
        <v>4550.5290000000005</v>
      </c>
      <c r="AD15" s="1">
        <v>2364.6970000000001</v>
      </c>
      <c r="AE15" s="28">
        <v>1.9239999999999999</v>
      </c>
      <c r="AF15">
        <v>2.5</v>
      </c>
      <c r="AG15">
        <v>11.627000000000001</v>
      </c>
      <c r="AH15">
        <v>428.29153000000002</v>
      </c>
      <c r="AI15">
        <v>24.810141999999999</v>
      </c>
      <c r="AJ15">
        <v>178.78486599999999</v>
      </c>
      <c r="AK15">
        <v>1140</v>
      </c>
      <c r="AL15">
        <v>80</v>
      </c>
      <c r="AM15">
        <v>840</v>
      </c>
      <c r="AN15">
        <v>65</v>
      </c>
      <c r="AO15">
        <v>10.624840000000001</v>
      </c>
      <c r="AP15">
        <v>0</v>
      </c>
      <c r="AQ15">
        <v>0</v>
      </c>
      <c r="AR15">
        <v>74</v>
      </c>
      <c r="AS15">
        <v>39639</v>
      </c>
      <c r="AT15">
        <v>1.758</v>
      </c>
      <c r="AU15">
        <v>18.459</v>
      </c>
      <c r="AV15">
        <v>0</v>
      </c>
      <c r="AW15">
        <v>0</v>
      </c>
      <c r="AX15" s="29">
        <v>0.59</v>
      </c>
      <c r="AY15">
        <v>0.76959999999999995</v>
      </c>
      <c r="AZ15" t="s">
        <v>70</v>
      </c>
      <c r="BA15" t="s">
        <v>215</v>
      </c>
      <c r="BB15">
        <v>3</v>
      </c>
      <c r="BC15" t="s">
        <v>219</v>
      </c>
      <c r="BD15">
        <v>1</v>
      </c>
      <c r="BE15">
        <v>13600.644</v>
      </c>
      <c r="BF15">
        <v>0.33458187715228782</v>
      </c>
      <c r="BG15">
        <v>0.25749421265640071</v>
      </c>
      <c r="BH15">
        <v>112713.30499999999</v>
      </c>
      <c r="BI15">
        <v>4.0372598425713814E-2</v>
      </c>
      <c r="BJ15">
        <v>3.107075174842935E-2</v>
      </c>
      <c r="BK15">
        <v>1</v>
      </c>
      <c r="BL15" t="s">
        <v>70</v>
      </c>
      <c r="BM15">
        <v>0</v>
      </c>
      <c r="BN15" t="s">
        <v>224</v>
      </c>
    </row>
    <row r="16" spans="1:66">
      <c r="A16" s="139" t="str">
        <f t="shared" si="20"/>
        <v>성산여객</v>
      </c>
      <c r="B16" s="139" t="str">
        <f t="shared" si="21"/>
        <v>551</v>
      </c>
      <c r="C16" s="140" t="str">
        <f t="shared" si="22"/>
        <v>71바7058</v>
      </c>
      <c r="D16" s="114" t="str">
        <f t="shared" si="23"/>
        <v>중형</v>
      </c>
      <c r="E16" s="110" t="str">
        <f t="shared" si="16"/>
        <v>F</v>
      </c>
      <c r="F16" s="160">
        <f t="shared" si="17"/>
        <v>0.7757142857142858</v>
      </c>
      <c r="G16" s="161">
        <f t="shared" si="18"/>
        <v>2.1720000000000002</v>
      </c>
      <c r="H16" s="162">
        <f t="shared" si="19"/>
        <v>2.8</v>
      </c>
      <c r="I16" s="163">
        <f t="shared" si="24"/>
        <v>4504.4539999999997</v>
      </c>
      <c r="J16" s="164">
        <f t="shared" si="25"/>
        <v>5.4134109193943375E-2</v>
      </c>
      <c r="K16" s="164">
        <f t="shared" si="26"/>
        <v>0.42122125728916826</v>
      </c>
      <c r="L16" s="164">
        <f t="shared" si="27"/>
        <v>0.20313227751909554</v>
      </c>
      <c r="M16" s="165">
        <f t="shared" si="28"/>
        <v>6.6589999999999998</v>
      </c>
      <c r="N16" s="166">
        <f t="shared" si="29"/>
        <v>0.57699999999999996</v>
      </c>
      <c r="O16" s="166">
        <f t="shared" si="30"/>
        <v>10.545</v>
      </c>
      <c r="P16" s="167">
        <f t="shared" si="31"/>
        <v>0</v>
      </c>
      <c r="Q16" s="168">
        <f t="shared" si="32"/>
        <v>72</v>
      </c>
      <c r="R16" s="169">
        <f t="shared" si="33"/>
        <v>20.603106682910134</v>
      </c>
      <c r="S16" s="141">
        <f t="shared" si="34"/>
        <v>26</v>
      </c>
      <c r="T16" s="141">
        <f t="shared" si="35"/>
        <v>475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218</v>
      </c>
      <c r="Z16" s="4" t="s">
        <v>169</v>
      </c>
      <c r="AA16" s="4" t="s">
        <v>173</v>
      </c>
      <c r="AB16" s="4">
        <v>518</v>
      </c>
      <c r="AC16" s="4">
        <v>4504.4539999999997</v>
      </c>
      <c r="AD16" s="4">
        <v>2073.5300000000002</v>
      </c>
      <c r="AE16" s="4">
        <v>2.1720000000000002</v>
      </c>
      <c r="AF16" s="4">
        <v>2.8</v>
      </c>
      <c r="AG16" s="4">
        <v>6.6589999999999998</v>
      </c>
      <c r="AH16" s="4">
        <v>416.71987100000001</v>
      </c>
      <c r="AI16" s="4">
        <v>22.558758999999998</v>
      </c>
      <c r="AJ16" s="4">
        <v>175.53126800000001</v>
      </c>
      <c r="AK16" s="4">
        <v>915</v>
      </c>
      <c r="AL16" s="4">
        <v>26</v>
      </c>
      <c r="AM16" s="4">
        <v>475</v>
      </c>
      <c r="AN16" s="4">
        <v>72</v>
      </c>
      <c r="AO16" s="4">
        <v>10.809309000000001</v>
      </c>
      <c r="AP16" s="4">
        <v>75.7</v>
      </c>
      <c r="AQ16" s="4">
        <v>0</v>
      </c>
      <c r="AR16" s="4">
        <v>92</v>
      </c>
      <c r="AS16" s="4">
        <v>51981</v>
      </c>
      <c r="AT16" s="4">
        <v>0.57699999999999996</v>
      </c>
      <c r="AU16" s="4">
        <v>10.545</v>
      </c>
      <c r="AV16" s="4">
        <v>0</v>
      </c>
      <c r="AW16" s="4">
        <v>0</v>
      </c>
      <c r="AX16" s="30">
        <v>0.48</v>
      </c>
      <c r="AY16">
        <v>0.7757142857142858</v>
      </c>
      <c r="AZ16" t="s">
        <v>70</v>
      </c>
      <c r="BA16" t="s">
        <v>215</v>
      </c>
      <c r="BB16">
        <v>2</v>
      </c>
      <c r="BC16" t="s">
        <v>216</v>
      </c>
      <c r="BD16">
        <v>1</v>
      </c>
      <c r="BE16">
        <v>13600.644</v>
      </c>
      <c r="BF16">
        <v>0.33119416992313011</v>
      </c>
      <c r="BG16">
        <v>0.25691204895465669</v>
      </c>
      <c r="BH16">
        <v>112713.30499999999</v>
      </c>
      <c r="BI16">
        <v>3.9963817936134516E-2</v>
      </c>
      <c r="BJ16">
        <v>3.100050448474435E-2</v>
      </c>
      <c r="BK16">
        <v>1</v>
      </c>
      <c r="BL16" t="s">
        <v>70</v>
      </c>
      <c r="BM16">
        <v>0</v>
      </c>
      <c r="BN16" t="s">
        <v>224</v>
      </c>
    </row>
    <row r="17" spans="1:66">
      <c r="A17" s="142" t="str">
        <f t="shared" si="20"/>
        <v>성산여객</v>
      </c>
      <c r="B17" s="142" t="str">
        <f t="shared" si="21"/>
        <v>551</v>
      </c>
      <c r="C17" s="143" t="str">
        <f t="shared" si="22"/>
        <v>71바7082</v>
      </c>
      <c r="D17" s="131" t="str">
        <f t="shared" si="23"/>
        <v>중형</v>
      </c>
      <c r="E17" s="127" t="str">
        <f t="shared" si="16"/>
        <v>F</v>
      </c>
      <c r="F17" s="150">
        <f t="shared" si="17"/>
        <v>0.77653846153846151</v>
      </c>
      <c r="G17" s="151">
        <f t="shared" si="18"/>
        <v>2.0190000000000001</v>
      </c>
      <c r="H17" s="152">
        <f t="shared" si="19"/>
        <v>2.6</v>
      </c>
      <c r="I17" s="153">
        <f t="shared" si="24"/>
        <v>4545.6610000000001</v>
      </c>
      <c r="J17" s="154">
        <f t="shared" si="25"/>
        <v>5.7689045250843875E-2</v>
      </c>
      <c r="K17" s="154">
        <f t="shared" si="26"/>
        <v>0.41561359663844838</v>
      </c>
      <c r="L17" s="154">
        <f t="shared" si="27"/>
        <v>0.18237171667662855</v>
      </c>
      <c r="M17" s="155">
        <f t="shared" si="28"/>
        <v>11.891999999999999</v>
      </c>
      <c r="N17" s="156">
        <f t="shared" si="29"/>
        <v>2.42</v>
      </c>
      <c r="O17" s="156">
        <f t="shared" si="30"/>
        <v>14.760999999999999</v>
      </c>
      <c r="P17" s="157">
        <f t="shared" si="31"/>
        <v>0</v>
      </c>
      <c r="Q17" s="158">
        <f t="shared" si="32"/>
        <v>65</v>
      </c>
      <c r="R17" s="159">
        <f t="shared" si="33"/>
        <v>20.181921759616198</v>
      </c>
      <c r="S17" s="144">
        <f t="shared" si="34"/>
        <v>110</v>
      </c>
      <c r="T17" s="144">
        <f t="shared" si="35"/>
        <v>671</v>
      </c>
      <c r="U17" t="s">
        <v>117</v>
      </c>
      <c r="V17" s="5" t="s">
        <v>119</v>
      </c>
      <c r="W17" t="s">
        <v>117</v>
      </c>
      <c r="X17" s="5" t="s">
        <v>119</v>
      </c>
      <c r="Y17" t="s">
        <v>171</v>
      </c>
      <c r="Z17" t="s">
        <v>169</v>
      </c>
      <c r="AA17" t="s">
        <v>48</v>
      </c>
      <c r="AB17">
        <v>518</v>
      </c>
      <c r="AC17" s="1">
        <v>4545.6610000000001</v>
      </c>
      <c r="AD17" s="1">
        <v>2251.4569999999999</v>
      </c>
      <c r="AE17" s="28">
        <v>2.0190000000000001</v>
      </c>
      <c r="AF17">
        <v>2.6</v>
      </c>
      <c r="AG17">
        <v>11.891999999999999</v>
      </c>
      <c r="AH17">
        <v>427.63514099999998</v>
      </c>
      <c r="AI17">
        <v>24.669862999999999</v>
      </c>
      <c r="AJ17">
        <v>177.73097899999999</v>
      </c>
      <c r="AK17">
        <v>829</v>
      </c>
      <c r="AL17">
        <v>110</v>
      </c>
      <c r="AM17">
        <v>671</v>
      </c>
      <c r="AN17">
        <v>65</v>
      </c>
      <c r="AO17">
        <v>10.629764</v>
      </c>
      <c r="AP17">
        <v>55.5</v>
      </c>
      <c r="AQ17">
        <v>0</v>
      </c>
      <c r="AR17">
        <v>80</v>
      </c>
      <c r="AS17">
        <v>37132</v>
      </c>
      <c r="AT17">
        <v>2.42</v>
      </c>
      <c r="AU17">
        <v>14.760999999999999</v>
      </c>
      <c r="AV17">
        <v>0</v>
      </c>
      <c r="AW17">
        <v>0</v>
      </c>
      <c r="AX17" s="29">
        <v>0.63</v>
      </c>
      <c r="AY17">
        <v>0.77653846153846151</v>
      </c>
      <c r="AZ17" t="s">
        <v>70</v>
      </c>
      <c r="BA17" t="s">
        <v>215</v>
      </c>
      <c r="BB17">
        <v>1</v>
      </c>
      <c r="BC17" t="s">
        <v>217</v>
      </c>
      <c r="BD17">
        <v>1</v>
      </c>
      <c r="BE17">
        <v>13600.644</v>
      </c>
      <c r="BF17">
        <v>0.33422395292458212</v>
      </c>
      <c r="BG17">
        <v>0.25953775421335817</v>
      </c>
      <c r="BH17">
        <v>112713.30499999999</v>
      </c>
      <c r="BI17">
        <v>4.0329409203287939E-2</v>
      </c>
      <c r="BJ17">
        <v>3.1317337377476287E-2</v>
      </c>
      <c r="BK17">
        <v>1</v>
      </c>
      <c r="BL17" t="s">
        <v>70</v>
      </c>
      <c r="BM17">
        <v>0</v>
      </c>
      <c r="BN17" t="s">
        <v>224</v>
      </c>
    </row>
    <row r="18" spans="1:66">
      <c r="A18" s="139" t="str">
        <f t="shared" si="20"/>
        <v>성산여객</v>
      </c>
      <c r="B18" s="139" t="str">
        <f t="shared" si="21"/>
        <v>586</v>
      </c>
      <c r="C18" s="140" t="str">
        <f t="shared" si="22"/>
        <v>71바7059</v>
      </c>
      <c r="D18" s="114" t="str">
        <f t="shared" si="23"/>
        <v>중형</v>
      </c>
      <c r="E18" s="110" t="str">
        <f t="shared" si="16"/>
        <v>F</v>
      </c>
      <c r="F18" s="160">
        <f t="shared" si="17"/>
        <v>0.69846153846153847</v>
      </c>
      <c r="G18" s="161">
        <f t="shared" si="18"/>
        <v>1.8160000000000001</v>
      </c>
      <c r="H18" s="162">
        <f t="shared" si="19"/>
        <v>2.6</v>
      </c>
      <c r="I18" s="163">
        <f t="shared" si="24"/>
        <v>5523.7070000000003</v>
      </c>
      <c r="J18" s="164">
        <f t="shared" si="25"/>
        <v>2.248293509915255E-2</v>
      </c>
      <c r="K18" s="164">
        <f t="shared" si="26"/>
        <v>0.4575994133898334</v>
      </c>
      <c r="L18" s="164">
        <f t="shared" si="27"/>
        <v>0.21959890341757807</v>
      </c>
      <c r="M18" s="165">
        <f t="shared" si="28"/>
        <v>8.2249999999999996</v>
      </c>
      <c r="N18" s="166" t="str">
        <f t="shared" si="29"/>
        <v>속도계이상</v>
      </c>
      <c r="O18" s="166" t="str">
        <f t="shared" si="30"/>
        <v>속도계이상</v>
      </c>
      <c r="P18" s="167">
        <f t="shared" si="31"/>
        <v>0</v>
      </c>
      <c r="Q18" s="168">
        <f t="shared" si="32"/>
        <v>88</v>
      </c>
      <c r="R18" s="169">
        <f t="shared" si="33"/>
        <v>26.320449641167585</v>
      </c>
      <c r="S18" s="141" t="str">
        <f t="shared" si="34"/>
        <v>속도계이상</v>
      </c>
      <c r="T18" s="141" t="str">
        <f t="shared" si="35"/>
        <v>속도계이상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202</v>
      </c>
      <c r="Z18" t="s">
        <v>169</v>
      </c>
      <c r="AA18" t="s">
        <v>173</v>
      </c>
      <c r="AB18">
        <v>518</v>
      </c>
      <c r="AC18" s="1">
        <v>5523.7070000000003</v>
      </c>
      <c r="AD18" s="1">
        <v>3042.4920000000002</v>
      </c>
      <c r="AE18" s="28">
        <v>1.8160000000000001</v>
      </c>
      <c r="AF18">
        <v>2.6</v>
      </c>
      <c r="AG18">
        <v>8.2249999999999996</v>
      </c>
      <c r="AH18">
        <v>403.647965</v>
      </c>
      <c r="AI18">
        <v>9.0751910000000002</v>
      </c>
      <c r="AJ18">
        <v>184.70907199999999</v>
      </c>
      <c r="AK18">
        <v>1213</v>
      </c>
      <c r="AL18">
        <v>0</v>
      </c>
      <c r="AM18">
        <v>0</v>
      </c>
      <c r="AN18">
        <v>88</v>
      </c>
      <c r="AO18">
        <v>13.684466</v>
      </c>
      <c r="AP18">
        <v>5680</v>
      </c>
      <c r="AQ18">
        <v>0</v>
      </c>
      <c r="AR18">
        <v>186</v>
      </c>
      <c r="AS18">
        <v>136621</v>
      </c>
      <c r="AT18">
        <v>0</v>
      </c>
      <c r="AU18">
        <v>0</v>
      </c>
      <c r="AV18">
        <v>0</v>
      </c>
      <c r="AW18">
        <v>17</v>
      </c>
      <c r="AX18" s="29">
        <v>0.35</v>
      </c>
      <c r="AY18">
        <v>0.69846153846153847</v>
      </c>
      <c r="AZ18" t="s">
        <v>70</v>
      </c>
      <c r="BA18" t="s">
        <v>220</v>
      </c>
      <c r="BB18">
        <v>2</v>
      </c>
      <c r="BC18" t="s">
        <v>235</v>
      </c>
      <c r="BD18">
        <v>1</v>
      </c>
      <c r="BE18">
        <v>11069.785</v>
      </c>
      <c r="BF18">
        <v>0.49898954677078194</v>
      </c>
      <c r="BG18">
        <v>0.34852500651374618</v>
      </c>
      <c r="BH18">
        <v>112713.30499999999</v>
      </c>
      <c r="BI18">
        <v>4.9006698898590551E-2</v>
      </c>
      <c r="BJ18">
        <v>3.4229294307630942E-2</v>
      </c>
      <c r="BK18">
        <v>1</v>
      </c>
      <c r="BL18" t="s">
        <v>70</v>
      </c>
      <c r="BM18">
        <v>0</v>
      </c>
      <c r="BN18" t="s">
        <v>224</v>
      </c>
    </row>
    <row r="19" spans="1:66">
      <c r="A19" s="142" t="str">
        <f t="shared" si="20"/>
        <v>성산여객</v>
      </c>
      <c r="B19" s="142" t="str">
        <f t="shared" si="21"/>
        <v>586</v>
      </c>
      <c r="C19" s="143" t="str">
        <f t="shared" si="22"/>
        <v>71바7061</v>
      </c>
      <c r="D19" s="131" t="str">
        <f t="shared" si="23"/>
        <v>중형</v>
      </c>
      <c r="E19" s="127" t="str">
        <f t="shared" si="16"/>
        <v>D</v>
      </c>
      <c r="F19" s="150">
        <f t="shared" si="17"/>
        <v>0.80346153846153845</v>
      </c>
      <c r="G19" s="151">
        <f t="shared" si="18"/>
        <v>2.089</v>
      </c>
      <c r="H19" s="152">
        <f t="shared" si="19"/>
        <v>2.6</v>
      </c>
      <c r="I19" s="153">
        <f t="shared" si="24"/>
        <v>4638.3999999999996</v>
      </c>
      <c r="J19" s="154">
        <f t="shared" si="25"/>
        <v>3.2832904477626129E-2</v>
      </c>
      <c r="K19" s="154">
        <f t="shared" si="26"/>
        <v>0.42265108109801425</v>
      </c>
      <c r="L19" s="154">
        <f t="shared" si="27"/>
        <v>0.22011900655398414</v>
      </c>
      <c r="M19" s="155">
        <f t="shared" si="28"/>
        <v>9.1880000000000006</v>
      </c>
      <c r="N19" s="156">
        <f t="shared" si="29"/>
        <v>7.4589999999999996</v>
      </c>
      <c r="O19" s="156">
        <f t="shared" si="30"/>
        <v>52.691000000000003</v>
      </c>
      <c r="P19" s="157">
        <f t="shared" si="31"/>
        <v>0</v>
      </c>
      <c r="Q19" s="158">
        <f t="shared" si="32"/>
        <v>130</v>
      </c>
      <c r="R19" s="159">
        <f t="shared" si="33"/>
        <v>25.043459180711096</v>
      </c>
      <c r="S19" s="144">
        <f t="shared" si="34"/>
        <v>346</v>
      </c>
      <c r="T19" s="144">
        <f t="shared" si="35"/>
        <v>2444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193</v>
      </c>
      <c r="Z19" s="4" t="s">
        <v>169</v>
      </c>
      <c r="AA19" s="4" t="s">
        <v>173</v>
      </c>
      <c r="AB19" s="4">
        <v>518</v>
      </c>
      <c r="AC19" s="4">
        <v>4638.3999999999996</v>
      </c>
      <c r="AD19" s="4">
        <v>2220.66</v>
      </c>
      <c r="AE19" s="4">
        <v>2.089</v>
      </c>
      <c r="AF19" s="4">
        <v>2.6</v>
      </c>
      <c r="AG19" s="4">
        <v>9.1880000000000006</v>
      </c>
      <c r="AH19" s="4">
        <v>340.14432099999999</v>
      </c>
      <c r="AI19" s="4">
        <v>11.167926</v>
      </c>
      <c r="AJ19" s="4">
        <v>143.76236499999999</v>
      </c>
      <c r="AK19" s="4">
        <v>1021</v>
      </c>
      <c r="AL19" s="4">
        <v>346</v>
      </c>
      <c r="AM19" s="4">
        <v>2444</v>
      </c>
      <c r="AN19" s="4">
        <v>130</v>
      </c>
      <c r="AO19" s="4">
        <v>13.636564</v>
      </c>
      <c r="AP19" s="4">
        <v>740.2</v>
      </c>
      <c r="AQ19" s="4">
        <v>0</v>
      </c>
      <c r="AR19" s="4">
        <v>68</v>
      </c>
      <c r="AS19" s="4">
        <v>37468</v>
      </c>
      <c r="AT19" s="4">
        <v>7.4589999999999996</v>
      </c>
      <c r="AU19" s="4">
        <v>52.691000000000003</v>
      </c>
      <c r="AV19" s="4">
        <v>0</v>
      </c>
      <c r="AW19" s="4">
        <v>0</v>
      </c>
      <c r="AX19" s="30">
        <v>0.45</v>
      </c>
      <c r="AY19">
        <v>0.80346153846153845</v>
      </c>
      <c r="AZ19" t="s">
        <v>67</v>
      </c>
      <c r="BA19" t="s">
        <v>220</v>
      </c>
      <c r="BB19">
        <v>1</v>
      </c>
      <c r="BC19" t="s">
        <v>266</v>
      </c>
      <c r="BD19">
        <v>1</v>
      </c>
      <c r="BE19">
        <v>11069.785</v>
      </c>
      <c r="BF19">
        <v>0.41901446143714621</v>
      </c>
      <c r="BG19">
        <v>0.33666200382392247</v>
      </c>
      <c r="BH19">
        <v>112713.30499999999</v>
      </c>
      <c r="BI19">
        <v>4.1152195829942173E-2</v>
      </c>
      <c r="BJ19">
        <v>3.3064206572595845E-2</v>
      </c>
      <c r="BK19">
        <v>1</v>
      </c>
      <c r="BL19" t="s">
        <v>70</v>
      </c>
      <c r="BM19">
        <v>1</v>
      </c>
      <c r="BN19" t="s">
        <v>223</v>
      </c>
    </row>
    <row r="20" spans="1:66">
      <c r="A20" s="139" t="str">
        <f t="shared" si="20"/>
        <v>성산여객</v>
      </c>
      <c r="B20" s="139" t="str">
        <f t="shared" si="21"/>
        <v>586</v>
      </c>
      <c r="C20" s="140" t="str">
        <f t="shared" si="22"/>
        <v>72바1404</v>
      </c>
      <c r="D20" s="114" t="str">
        <f t="shared" si="23"/>
        <v>중형</v>
      </c>
      <c r="E20" s="110" t="str">
        <f t="shared" si="16"/>
        <v>F</v>
      </c>
      <c r="F20" s="160">
        <f t="shared" si="17"/>
        <v>0.78576923076923078</v>
      </c>
      <c r="G20" s="161">
        <f t="shared" si="18"/>
        <v>2.0430000000000001</v>
      </c>
      <c r="H20" s="162">
        <f t="shared" si="19"/>
        <v>2.6</v>
      </c>
      <c r="I20" s="163">
        <f t="shared" si="24"/>
        <v>907.678</v>
      </c>
      <c r="J20" s="164">
        <f t="shared" si="25"/>
        <v>3.8712068008253754E-2</v>
      </c>
      <c r="K20" s="164">
        <f t="shared" si="26"/>
        <v>0.38699102058960394</v>
      </c>
      <c r="L20" s="164">
        <f t="shared" si="27"/>
        <v>0.20491848430831197</v>
      </c>
      <c r="M20" s="165">
        <f t="shared" si="28"/>
        <v>6.5579999999999998</v>
      </c>
      <c r="N20" s="166">
        <f t="shared" si="29"/>
        <v>2.3140000000000001</v>
      </c>
      <c r="O20" s="166">
        <f t="shared" si="30"/>
        <v>19.5</v>
      </c>
      <c r="P20" s="167">
        <f t="shared" si="31"/>
        <v>0</v>
      </c>
      <c r="Q20" s="168">
        <f t="shared" si="32"/>
        <v>67</v>
      </c>
      <c r="R20" s="169">
        <f t="shared" si="33"/>
        <v>23.671851624148225</v>
      </c>
      <c r="S20" s="141">
        <f t="shared" si="34"/>
        <v>21</v>
      </c>
      <c r="T20" s="141">
        <f t="shared" si="35"/>
        <v>177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185</v>
      </c>
      <c r="Z20" t="s">
        <v>169</v>
      </c>
      <c r="AA20" t="s">
        <v>173</v>
      </c>
      <c r="AB20">
        <v>518</v>
      </c>
      <c r="AC20" s="1">
        <v>907.678</v>
      </c>
      <c r="AD20" s="1">
        <v>444.37200000000001</v>
      </c>
      <c r="AE20" s="28">
        <v>2.0430000000000001</v>
      </c>
      <c r="AF20">
        <v>2.6</v>
      </c>
      <c r="AG20">
        <v>6.5579999999999998</v>
      </c>
      <c r="AH20">
        <v>66.767189999999999</v>
      </c>
      <c r="AI20">
        <v>2.5846960000000001</v>
      </c>
      <c r="AJ20">
        <v>25.838303</v>
      </c>
      <c r="AK20">
        <v>186</v>
      </c>
      <c r="AL20">
        <v>21</v>
      </c>
      <c r="AM20">
        <v>177</v>
      </c>
      <c r="AN20">
        <v>67</v>
      </c>
      <c r="AO20">
        <v>13.594671</v>
      </c>
      <c r="AP20">
        <v>108.5</v>
      </c>
      <c r="AQ20">
        <v>0</v>
      </c>
      <c r="AR20">
        <v>6</v>
      </c>
      <c r="AS20">
        <v>1529</v>
      </c>
      <c r="AT20">
        <v>2.3140000000000001</v>
      </c>
      <c r="AU20">
        <v>19.5</v>
      </c>
      <c r="AV20">
        <v>0</v>
      </c>
      <c r="AW20">
        <v>0</v>
      </c>
      <c r="AX20" s="29">
        <v>0.39</v>
      </c>
      <c r="AY20">
        <v>0.78576923076923078</v>
      </c>
      <c r="AZ20" t="s">
        <v>70</v>
      </c>
      <c r="BA20" t="s">
        <v>220</v>
      </c>
      <c r="BB20">
        <v>1</v>
      </c>
      <c r="BC20" t="s">
        <v>234</v>
      </c>
      <c r="BD20">
        <v>1</v>
      </c>
      <c r="BE20">
        <v>11069.785</v>
      </c>
      <c r="BF20">
        <v>8.1995991792071843E-2</v>
      </c>
      <c r="BG20">
        <v>6.4429927396616446E-2</v>
      </c>
      <c r="BH20">
        <v>112713.30499999999</v>
      </c>
      <c r="BI20">
        <v>8.0529800807455695E-3</v>
      </c>
      <c r="BJ20">
        <v>6.3277839634473844E-3</v>
      </c>
      <c r="BK20">
        <v>1</v>
      </c>
      <c r="BL20" t="s">
        <v>70</v>
      </c>
      <c r="BM20">
        <v>0</v>
      </c>
      <c r="BN20" t="s">
        <v>224</v>
      </c>
    </row>
    <row r="21" spans="1:66">
      <c r="A21" s="142" t="str">
        <f t="shared" si="20"/>
        <v>성산여객</v>
      </c>
      <c r="B21" s="142" t="str">
        <f t="shared" si="21"/>
        <v>588</v>
      </c>
      <c r="C21" s="143" t="str">
        <f t="shared" si="22"/>
        <v>71바7055</v>
      </c>
      <c r="D21" s="131" t="str">
        <f t="shared" si="23"/>
        <v>중형</v>
      </c>
      <c r="E21" s="127" t="str">
        <f t="shared" si="16"/>
        <v>A</v>
      </c>
      <c r="F21" s="150">
        <f t="shared" si="17"/>
        <v>0.96160000000000001</v>
      </c>
      <c r="G21" s="151">
        <f t="shared" si="18"/>
        <v>2.4039999999999999</v>
      </c>
      <c r="H21" s="152">
        <f t="shared" si="19"/>
        <v>2.5</v>
      </c>
      <c r="I21" s="153">
        <f t="shared" si="24"/>
        <v>4897.393</v>
      </c>
      <c r="J21" s="154">
        <f t="shared" si="25"/>
        <v>2.1652272116978896E-2</v>
      </c>
      <c r="K21" s="154">
        <f t="shared" si="26"/>
        <v>0.41442904728004604</v>
      </c>
      <c r="L21" s="154">
        <f t="shared" si="27"/>
        <v>0.14803794590305494</v>
      </c>
      <c r="M21" s="155">
        <f t="shared" si="28"/>
        <v>5.0279999999999996</v>
      </c>
      <c r="N21" s="156">
        <f t="shared" si="29"/>
        <v>7.024</v>
      </c>
      <c r="O21" s="156">
        <f t="shared" si="30"/>
        <v>8.8819999999999997</v>
      </c>
      <c r="P21" s="157">
        <f t="shared" si="31"/>
        <v>0</v>
      </c>
      <c r="Q21" s="158">
        <f t="shared" si="32"/>
        <v>101</v>
      </c>
      <c r="R21" s="159">
        <f t="shared" si="33"/>
        <v>20.079231693878025</v>
      </c>
      <c r="S21" s="144">
        <f t="shared" si="34"/>
        <v>344</v>
      </c>
      <c r="T21" s="144">
        <f t="shared" si="35"/>
        <v>435</v>
      </c>
      <c r="U21" t="s">
        <v>117</v>
      </c>
      <c r="V21" s="5" t="s">
        <v>121</v>
      </c>
      <c r="W21" t="s">
        <v>117</v>
      </c>
      <c r="X21" s="5" t="s">
        <v>121</v>
      </c>
      <c r="Y21" t="s">
        <v>177</v>
      </c>
      <c r="Z21" t="s">
        <v>169</v>
      </c>
      <c r="AA21" t="s">
        <v>173</v>
      </c>
      <c r="AB21">
        <v>518</v>
      </c>
      <c r="AC21" s="1">
        <v>4897.393</v>
      </c>
      <c r="AD21" s="1">
        <v>2037.3689999999999</v>
      </c>
      <c r="AE21" s="28">
        <v>2.4039999999999999</v>
      </c>
      <c r="AF21">
        <v>2.5</v>
      </c>
      <c r="AG21">
        <v>5.0279999999999996</v>
      </c>
      <c r="AH21">
        <v>432.51520900000003</v>
      </c>
      <c r="AI21">
        <v>9.3649369999999994</v>
      </c>
      <c r="AJ21">
        <v>179.24686600000001</v>
      </c>
      <c r="AK21">
        <v>725</v>
      </c>
      <c r="AL21">
        <v>344</v>
      </c>
      <c r="AM21">
        <v>435</v>
      </c>
      <c r="AN21">
        <v>101</v>
      </c>
      <c r="AO21">
        <v>11.323053</v>
      </c>
      <c r="AP21">
        <v>137.69999999999999</v>
      </c>
      <c r="AQ21">
        <v>0</v>
      </c>
      <c r="AR21">
        <v>192</v>
      </c>
      <c r="AS21">
        <v>83822</v>
      </c>
      <c r="AT21">
        <v>7.024</v>
      </c>
      <c r="AU21">
        <v>8.8819999999999997</v>
      </c>
      <c r="AV21">
        <v>5154</v>
      </c>
      <c r="AW21">
        <v>0</v>
      </c>
      <c r="AX21" s="29">
        <v>0.48</v>
      </c>
      <c r="AY21">
        <v>0.96160000000000001</v>
      </c>
      <c r="AZ21" t="s">
        <v>66</v>
      </c>
      <c r="BA21" t="s">
        <v>236</v>
      </c>
      <c r="BB21">
        <v>1</v>
      </c>
      <c r="BC21" t="s">
        <v>253</v>
      </c>
      <c r="BD21">
        <v>3</v>
      </c>
      <c r="BE21">
        <v>42278.467999999993</v>
      </c>
      <c r="BF21">
        <v>0.11583657667065894</v>
      </c>
      <c r="BG21">
        <v>0.11138845212650564</v>
      </c>
      <c r="BH21">
        <v>112713.30499999999</v>
      </c>
      <c r="BI21">
        <v>4.3449999092831149E-2</v>
      </c>
      <c r="BJ21">
        <v>4.1781519127666436E-2</v>
      </c>
      <c r="BK21">
        <v>1</v>
      </c>
      <c r="BL21" t="s">
        <v>66</v>
      </c>
      <c r="BM21">
        <v>0</v>
      </c>
      <c r="BN21" t="s">
        <v>224</v>
      </c>
    </row>
    <row r="22" spans="1:66">
      <c r="A22" s="139" t="str">
        <f t="shared" si="20"/>
        <v>성산여객</v>
      </c>
      <c r="B22" s="139" t="str">
        <f t="shared" si="21"/>
        <v>588</v>
      </c>
      <c r="C22" s="140" t="str">
        <f t="shared" si="22"/>
        <v>71바7069</v>
      </c>
      <c r="D22" s="114" t="str">
        <f t="shared" si="23"/>
        <v>중형</v>
      </c>
      <c r="E22" s="110" t="str">
        <f t="shared" si="16"/>
        <v>C</v>
      </c>
      <c r="F22" s="160">
        <f t="shared" si="17"/>
        <v>0.85423076923076924</v>
      </c>
      <c r="G22" s="161">
        <f t="shared" si="18"/>
        <v>2.2210000000000001</v>
      </c>
      <c r="H22" s="162">
        <f t="shared" si="19"/>
        <v>2.6</v>
      </c>
      <c r="I22" s="163">
        <f t="shared" si="24"/>
        <v>4083.098</v>
      </c>
      <c r="J22" s="164">
        <f t="shared" si="25"/>
        <v>2.1392770620351807E-2</v>
      </c>
      <c r="K22" s="164">
        <f t="shared" si="26"/>
        <v>0.41834176642073373</v>
      </c>
      <c r="L22" s="164">
        <f t="shared" si="27"/>
        <v>0.22923770137283014</v>
      </c>
      <c r="M22" s="165">
        <f t="shared" si="28"/>
        <v>11.592000000000001</v>
      </c>
      <c r="N22" s="166">
        <f t="shared" si="29"/>
        <v>1.3720000000000001</v>
      </c>
      <c r="O22" s="166">
        <f t="shared" si="30"/>
        <v>16.702999999999999</v>
      </c>
      <c r="P22" s="167">
        <f t="shared" si="31"/>
        <v>0</v>
      </c>
      <c r="Q22" s="168">
        <f t="shared" si="32"/>
        <v>64</v>
      </c>
      <c r="R22" s="169">
        <f t="shared" si="33"/>
        <v>20.855652721824651</v>
      </c>
      <c r="S22" s="141">
        <f t="shared" si="34"/>
        <v>56</v>
      </c>
      <c r="T22" s="141">
        <f t="shared" si="35"/>
        <v>682</v>
      </c>
      <c r="U22" t="s">
        <v>117</v>
      </c>
      <c r="V22" t="s">
        <v>121</v>
      </c>
      <c r="W22" s="4" t="s">
        <v>117</v>
      </c>
      <c r="X22" s="4" t="s">
        <v>121</v>
      </c>
      <c r="Y22" s="4" t="s">
        <v>188</v>
      </c>
      <c r="Z22" s="4" t="s">
        <v>169</v>
      </c>
      <c r="AA22" s="4" t="s">
        <v>48</v>
      </c>
      <c r="AB22" s="4">
        <v>518</v>
      </c>
      <c r="AC22" s="4">
        <v>4083.098</v>
      </c>
      <c r="AD22" s="4">
        <v>1838.3679999999999</v>
      </c>
      <c r="AE22" s="4">
        <v>2.2210000000000001</v>
      </c>
      <c r="AF22" s="4">
        <v>2.6</v>
      </c>
      <c r="AG22" s="4">
        <v>11.592000000000001</v>
      </c>
      <c r="AH22" s="4">
        <v>349.439637</v>
      </c>
      <c r="AI22" s="4">
        <v>7.4754820000000004</v>
      </c>
      <c r="AJ22" s="4">
        <v>146.18519499999999</v>
      </c>
      <c r="AK22" s="4">
        <v>936</v>
      </c>
      <c r="AL22" s="4">
        <v>56</v>
      </c>
      <c r="AM22" s="4">
        <v>682</v>
      </c>
      <c r="AN22" s="4">
        <v>64</v>
      </c>
      <c r="AO22" s="4">
        <v>11.684701</v>
      </c>
      <c r="AP22" s="4">
        <v>24.4</v>
      </c>
      <c r="AQ22" s="4">
        <v>0</v>
      </c>
      <c r="AR22" s="4">
        <v>103</v>
      </c>
      <c r="AS22" s="4">
        <v>30474</v>
      </c>
      <c r="AT22" s="4">
        <v>1.3720000000000001</v>
      </c>
      <c r="AU22" s="4">
        <v>16.702999999999999</v>
      </c>
      <c r="AV22" s="4">
        <v>0</v>
      </c>
      <c r="AW22" s="4">
        <v>0</v>
      </c>
      <c r="AX22" s="30">
        <v>0.66</v>
      </c>
      <c r="AY22">
        <v>0.85423076923076924</v>
      </c>
      <c r="AZ22" t="s">
        <v>69</v>
      </c>
      <c r="BA22" t="s">
        <v>236</v>
      </c>
      <c r="BB22">
        <v>4</v>
      </c>
      <c r="BC22" t="s">
        <v>267</v>
      </c>
      <c r="BD22">
        <v>1</v>
      </c>
      <c r="BE22">
        <v>42278.467999999993</v>
      </c>
      <c r="BF22">
        <v>9.6576299784561739E-2</v>
      </c>
      <c r="BG22">
        <v>8.2498446854427546E-2</v>
      </c>
      <c r="BH22">
        <v>112713.30499999999</v>
      </c>
      <c r="BI22">
        <v>3.622551924992351E-2</v>
      </c>
      <c r="BJ22">
        <v>3.0944953174646198E-2</v>
      </c>
      <c r="BK22">
        <v>1</v>
      </c>
      <c r="BL22" t="s">
        <v>67</v>
      </c>
      <c r="BM22">
        <v>1</v>
      </c>
      <c r="BN22" t="s">
        <v>223</v>
      </c>
    </row>
    <row r="23" spans="1:66">
      <c r="A23" s="142" t="str">
        <f t="shared" si="20"/>
        <v>성산여객</v>
      </c>
      <c r="B23" s="142" t="str">
        <f t="shared" si="21"/>
        <v>588</v>
      </c>
      <c r="C23" s="143" t="str">
        <f t="shared" si="22"/>
        <v>71바7081</v>
      </c>
      <c r="D23" s="131" t="str">
        <f t="shared" si="23"/>
        <v>중형</v>
      </c>
      <c r="E23" s="127" t="str">
        <f t="shared" si="16"/>
        <v>B</v>
      </c>
      <c r="F23" s="150">
        <f t="shared" si="17"/>
        <v>0.91730769230769216</v>
      </c>
      <c r="G23" s="151">
        <f t="shared" si="18"/>
        <v>2.3849999999999998</v>
      </c>
      <c r="H23" s="152">
        <f t="shared" si="19"/>
        <v>2.6</v>
      </c>
      <c r="I23" s="153">
        <f t="shared" si="24"/>
        <v>4888.6260000000002</v>
      </c>
      <c r="J23" s="154">
        <f t="shared" si="25"/>
        <v>2.7779478544520318E-2</v>
      </c>
      <c r="K23" s="154">
        <f t="shared" si="26"/>
        <v>0.39234489659416166</v>
      </c>
      <c r="L23" s="154">
        <f t="shared" si="27"/>
        <v>0.2820833502092408</v>
      </c>
      <c r="M23" s="155">
        <f t="shared" si="28"/>
        <v>8.6379999999999999</v>
      </c>
      <c r="N23" s="156">
        <f t="shared" si="29"/>
        <v>0.47</v>
      </c>
      <c r="O23" s="156">
        <f t="shared" si="30"/>
        <v>7.7119999999999997</v>
      </c>
      <c r="P23" s="157">
        <f t="shared" si="31"/>
        <v>0</v>
      </c>
      <c r="Q23" s="158">
        <f t="shared" si="32"/>
        <v>64</v>
      </c>
      <c r="R23" s="159">
        <f t="shared" si="33"/>
        <v>20.051964607711877</v>
      </c>
      <c r="S23" s="144">
        <f t="shared" si="34"/>
        <v>23</v>
      </c>
      <c r="T23" s="144">
        <f t="shared" si="35"/>
        <v>377</v>
      </c>
      <c r="U23" t="s">
        <v>117</v>
      </c>
      <c r="V23" s="5" t="s">
        <v>121</v>
      </c>
      <c r="W23" t="s">
        <v>117</v>
      </c>
      <c r="X23" s="5" t="s">
        <v>121</v>
      </c>
      <c r="Y23" t="s">
        <v>196</v>
      </c>
      <c r="Z23" t="s">
        <v>169</v>
      </c>
      <c r="AA23" t="s">
        <v>48</v>
      </c>
      <c r="AB23">
        <v>518</v>
      </c>
      <c r="AC23" s="1">
        <v>4888.6260000000002</v>
      </c>
      <c r="AD23" s="1">
        <v>2049.6610000000001</v>
      </c>
      <c r="AE23" s="28">
        <v>2.3849999999999998</v>
      </c>
      <c r="AF23">
        <v>2.6</v>
      </c>
      <c r="AG23">
        <v>8.6379999999999999</v>
      </c>
      <c r="AH23">
        <v>420.43128999999999</v>
      </c>
      <c r="AI23">
        <v>11.679361999999999</v>
      </c>
      <c r="AJ23">
        <v>164.954071</v>
      </c>
      <c r="AK23">
        <v>1379</v>
      </c>
      <c r="AL23">
        <v>23</v>
      </c>
      <c r="AM23">
        <v>377</v>
      </c>
      <c r="AN23">
        <v>64</v>
      </c>
      <c r="AO23">
        <v>11.627644999999999</v>
      </c>
      <c r="AP23">
        <v>8.8000000000000007</v>
      </c>
      <c r="AQ23">
        <v>0</v>
      </c>
      <c r="AR23">
        <v>126</v>
      </c>
      <c r="AS23">
        <v>40986</v>
      </c>
      <c r="AT23">
        <v>0.47</v>
      </c>
      <c r="AU23">
        <v>7.7119999999999997</v>
      </c>
      <c r="AV23">
        <v>0</v>
      </c>
      <c r="AW23">
        <v>0</v>
      </c>
      <c r="AX23" s="29">
        <v>0.62</v>
      </c>
      <c r="AY23">
        <v>0.91730769230769216</v>
      </c>
      <c r="AZ23" t="s">
        <v>68</v>
      </c>
      <c r="BA23" t="s">
        <v>236</v>
      </c>
      <c r="BB23">
        <v>1</v>
      </c>
      <c r="BC23" t="s">
        <v>268</v>
      </c>
      <c r="BD23">
        <v>1</v>
      </c>
      <c r="BE23">
        <v>42278.467999999993</v>
      </c>
      <c r="BF23">
        <v>0.11562921343318308</v>
      </c>
      <c r="BG23">
        <v>0.10606756693774677</v>
      </c>
      <c r="BH23">
        <v>112713.30499999999</v>
      </c>
      <c r="BI23">
        <v>4.3372217680956122E-2</v>
      </c>
      <c r="BJ23">
        <v>3.9785668911184742E-2</v>
      </c>
      <c r="BK23">
        <v>1</v>
      </c>
      <c r="BL23" t="s">
        <v>69</v>
      </c>
      <c r="BM23">
        <v>1</v>
      </c>
      <c r="BN23" t="s">
        <v>223</v>
      </c>
    </row>
    <row r="24" spans="1:66">
      <c r="A24" s="139" t="str">
        <f t="shared" si="20"/>
        <v>성산여객</v>
      </c>
      <c r="B24" s="139" t="str">
        <f t="shared" si="21"/>
        <v>588</v>
      </c>
      <c r="C24" s="140" t="str">
        <f t="shared" si="22"/>
        <v>71바7084</v>
      </c>
      <c r="D24" s="114" t="str">
        <f t="shared" si="23"/>
        <v>중형</v>
      </c>
      <c r="E24" s="110" t="str">
        <f t="shared" si="16"/>
        <v>C</v>
      </c>
      <c r="F24" s="160">
        <f t="shared" si="17"/>
        <v>0.85807692307692296</v>
      </c>
      <c r="G24" s="161">
        <f t="shared" si="18"/>
        <v>2.2309999999999999</v>
      </c>
      <c r="H24" s="162">
        <f t="shared" si="19"/>
        <v>2.6</v>
      </c>
      <c r="I24" s="163">
        <f t="shared" si="24"/>
        <v>4027.5230000000001</v>
      </c>
      <c r="J24" s="164">
        <f t="shared" si="25"/>
        <v>2.5717108369407719E-2</v>
      </c>
      <c r="K24" s="164">
        <f t="shared" si="26"/>
        <v>0.41989671209435658</v>
      </c>
      <c r="L24" s="164">
        <f t="shared" si="27"/>
        <v>0.25325739915079315</v>
      </c>
      <c r="M24" s="165">
        <f t="shared" si="28"/>
        <v>9.8949999999999996</v>
      </c>
      <c r="N24" s="166">
        <f t="shared" si="29"/>
        <v>0.54600000000000004</v>
      </c>
      <c r="O24" s="166">
        <f t="shared" si="30"/>
        <v>9.8079999999999998</v>
      </c>
      <c r="P24" s="167">
        <f t="shared" si="31"/>
        <v>0</v>
      </c>
      <c r="Q24" s="168">
        <f t="shared" si="32"/>
        <v>72</v>
      </c>
      <c r="R24" s="169">
        <f t="shared" si="33"/>
        <v>20.593847809352752</v>
      </c>
      <c r="S24" s="141">
        <f t="shared" si="34"/>
        <v>22</v>
      </c>
      <c r="T24" s="141">
        <f t="shared" si="35"/>
        <v>395</v>
      </c>
      <c r="U24" t="s">
        <v>117</v>
      </c>
      <c r="V24" s="5" t="s">
        <v>121</v>
      </c>
      <c r="W24" t="s">
        <v>117</v>
      </c>
      <c r="X24" s="5" t="s">
        <v>121</v>
      </c>
      <c r="Y24" t="s">
        <v>182</v>
      </c>
      <c r="Z24" t="s">
        <v>169</v>
      </c>
      <c r="AA24" t="s">
        <v>48</v>
      </c>
      <c r="AB24">
        <v>518</v>
      </c>
      <c r="AC24" s="1">
        <v>4027.5230000000001</v>
      </c>
      <c r="AD24" s="1">
        <v>1805.367</v>
      </c>
      <c r="AE24" s="28">
        <v>2.2309999999999999</v>
      </c>
      <c r="AF24">
        <v>2.6</v>
      </c>
      <c r="AG24">
        <v>9.8949999999999996</v>
      </c>
      <c r="AH24">
        <v>352.76714900000002</v>
      </c>
      <c r="AI24">
        <v>9.0721509999999999</v>
      </c>
      <c r="AJ24">
        <v>148.125766</v>
      </c>
      <c r="AK24">
        <v>1020</v>
      </c>
      <c r="AL24">
        <v>22</v>
      </c>
      <c r="AM24">
        <v>395</v>
      </c>
      <c r="AN24">
        <v>72</v>
      </c>
      <c r="AO24">
        <v>11.416944000000001</v>
      </c>
      <c r="AP24">
        <v>447.9</v>
      </c>
      <c r="AQ24">
        <v>0</v>
      </c>
      <c r="AR24">
        <v>146</v>
      </c>
      <c r="AS24">
        <v>50311</v>
      </c>
      <c r="AT24">
        <v>0.54600000000000004</v>
      </c>
      <c r="AU24">
        <v>9.8079999999999998</v>
      </c>
      <c r="AV24">
        <v>0</v>
      </c>
      <c r="AW24">
        <v>0</v>
      </c>
      <c r="AX24" s="29">
        <v>0.61</v>
      </c>
      <c r="AY24">
        <v>0.85807692307692296</v>
      </c>
      <c r="AZ24" t="s">
        <v>69</v>
      </c>
      <c r="BA24" t="s">
        <v>236</v>
      </c>
      <c r="BB24">
        <v>3</v>
      </c>
      <c r="BC24" t="s">
        <v>269</v>
      </c>
      <c r="BD24">
        <v>1</v>
      </c>
      <c r="BE24">
        <v>42278.467999999993</v>
      </c>
      <c r="BF24">
        <v>9.5261800876985436E-2</v>
      </c>
      <c r="BG24">
        <v>8.1741952983290178E-2</v>
      </c>
      <c r="BH24">
        <v>112713.30499999999</v>
      </c>
      <c r="BI24">
        <v>3.5732454123317568E-2</v>
      </c>
      <c r="BJ24">
        <v>3.0661194288123649E-2</v>
      </c>
      <c r="BK24">
        <v>1</v>
      </c>
      <c r="BL24" t="s">
        <v>67</v>
      </c>
      <c r="BM24">
        <v>1</v>
      </c>
      <c r="BN24" t="s">
        <v>223</v>
      </c>
    </row>
    <row r="25" spans="1:66">
      <c r="A25" s="142" t="str">
        <f t="shared" si="20"/>
        <v>성산여객</v>
      </c>
      <c r="B25" s="142" t="str">
        <f t="shared" si="21"/>
        <v>588</v>
      </c>
      <c r="C25" s="143" t="str">
        <f t="shared" si="22"/>
        <v>71바7085</v>
      </c>
      <c r="D25" s="131" t="str">
        <f t="shared" si="23"/>
        <v>중형</v>
      </c>
      <c r="E25" s="127" t="str">
        <f t="shared" si="16"/>
        <v>D</v>
      </c>
      <c r="F25" s="150">
        <f t="shared" si="17"/>
        <v>0.83961538461538454</v>
      </c>
      <c r="G25" s="151">
        <f t="shared" si="18"/>
        <v>2.1829999999999998</v>
      </c>
      <c r="H25" s="152">
        <f t="shared" si="19"/>
        <v>2.6</v>
      </c>
      <c r="I25" s="153">
        <f t="shared" si="24"/>
        <v>4602.4709999999995</v>
      </c>
      <c r="J25" s="154">
        <f t="shared" si="25"/>
        <v>2.4726054879910059E-2</v>
      </c>
      <c r="K25" s="154">
        <f t="shared" si="26"/>
        <v>0.41881518576615462</v>
      </c>
      <c r="L25" s="154">
        <f t="shared" si="27"/>
        <v>0.25920858599652236</v>
      </c>
      <c r="M25" s="155">
        <f t="shared" si="28"/>
        <v>10.398999999999999</v>
      </c>
      <c r="N25" s="156">
        <f t="shared" si="29"/>
        <v>1.738</v>
      </c>
      <c r="O25" s="156">
        <f t="shared" si="30"/>
        <v>26.247</v>
      </c>
      <c r="P25" s="157">
        <f t="shared" si="31"/>
        <v>0</v>
      </c>
      <c r="Q25" s="158">
        <f t="shared" si="32"/>
        <v>69</v>
      </c>
      <c r="R25" s="159">
        <f t="shared" si="33"/>
        <v>20.421585014369448</v>
      </c>
      <c r="S25" s="144">
        <f t="shared" si="34"/>
        <v>80</v>
      </c>
      <c r="T25" s="144">
        <f t="shared" si="35"/>
        <v>1208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209</v>
      </c>
      <c r="Z25" s="4" t="s">
        <v>169</v>
      </c>
      <c r="AA25" s="4" t="s">
        <v>48</v>
      </c>
      <c r="AB25" s="4">
        <v>518</v>
      </c>
      <c r="AC25" s="4">
        <v>4602.4709999999995</v>
      </c>
      <c r="AD25" s="4">
        <v>2108.2620000000002</v>
      </c>
      <c r="AE25" s="4">
        <v>2.1829999999999998</v>
      </c>
      <c r="AF25" s="4">
        <v>2.6</v>
      </c>
      <c r="AG25" s="4">
        <v>10.398999999999999</v>
      </c>
      <c r="AH25" s="4">
        <v>405.01269000000002</v>
      </c>
      <c r="AI25" s="4">
        <v>10.014366000000001</v>
      </c>
      <c r="AJ25" s="4">
        <v>169.62546499999999</v>
      </c>
      <c r="AK25" s="4">
        <v>1193</v>
      </c>
      <c r="AL25" s="4">
        <v>80</v>
      </c>
      <c r="AM25" s="4">
        <v>1208</v>
      </c>
      <c r="AN25" s="4">
        <v>69</v>
      </c>
      <c r="AO25" s="4">
        <v>11.363769</v>
      </c>
      <c r="AP25" s="4">
        <v>104.7</v>
      </c>
      <c r="AQ25" s="4">
        <v>0</v>
      </c>
      <c r="AR25" s="4">
        <v>153</v>
      </c>
      <c r="AS25" s="4">
        <v>67208</v>
      </c>
      <c r="AT25" s="4">
        <v>1.738</v>
      </c>
      <c r="AU25" s="4">
        <v>26.247</v>
      </c>
      <c r="AV25" s="4">
        <v>0</v>
      </c>
      <c r="AW25" s="4">
        <v>0</v>
      </c>
      <c r="AX25" s="30">
        <v>0.62</v>
      </c>
      <c r="AY25">
        <v>0.83961538461538454</v>
      </c>
      <c r="AZ25" t="s">
        <v>67</v>
      </c>
      <c r="BA25" t="s">
        <v>236</v>
      </c>
      <c r="BB25">
        <v>1</v>
      </c>
      <c r="BC25" t="s">
        <v>237</v>
      </c>
      <c r="BD25">
        <v>1</v>
      </c>
      <c r="BE25">
        <v>42278.467999999993</v>
      </c>
      <c r="BF25">
        <v>0.10886087452364641</v>
      </c>
      <c r="BG25">
        <v>9.1401265032738502E-2</v>
      </c>
      <c r="BH25">
        <v>112713.30499999999</v>
      </c>
      <c r="BI25">
        <v>4.0833431332707351E-2</v>
      </c>
      <c r="BJ25">
        <v>3.4284377153576975E-2</v>
      </c>
      <c r="BK25">
        <v>1</v>
      </c>
      <c r="BL25" t="s">
        <v>67</v>
      </c>
      <c r="BM25">
        <v>0</v>
      </c>
      <c r="BN25" t="s">
        <v>224</v>
      </c>
    </row>
    <row r="26" spans="1:66">
      <c r="A26" s="139" t="str">
        <f t="shared" si="20"/>
        <v>성산여객</v>
      </c>
      <c r="B26" s="139" t="str">
        <f t="shared" si="21"/>
        <v>588</v>
      </c>
      <c r="C26" s="140" t="str">
        <f t="shared" si="22"/>
        <v>71바7086</v>
      </c>
      <c r="D26" s="114" t="str">
        <f t="shared" si="23"/>
        <v>중형</v>
      </c>
      <c r="E26" s="110" t="str">
        <f t="shared" si="16"/>
        <v>C</v>
      </c>
      <c r="F26" s="160">
        <f t="shared" si="17"/>
        <v>0.88423076923076915</v>
      </c>
      <c r="G26" s="161">
        <f t="shared" si="18"/>
        <v>2.2989999999999999</v>
      </c>
      <c r="H26" s="162">
        <f t="shared" si="19"/>
        <v>2.6</v>
      </c>
      <c r="I26" s="163">
        <f t="shared" si="24"/>
        <v>1362.404</v>
      </c>
      <c r="J26" s="164">
        <f t="shared" si="25"/>
        <v>2.8881438706754949E-2</v>
      </c>
      <c r="K26" s="164">
        <f t="shared" si="26"/>
        <v>0.40324591386282616</v>
      </c>
      <c r="L26" s="164">
        <f t="shared" si="27"/>
        <v>0.22533697787146836</v>
      </c>
      <c r="M26" s="165">
        <f t="shared" si="28"/>
        <v>9.8420000000000005</v>
      </c>
      <c r="N26" s="166">
        <f t="shared" si="29"/>
        <v>0.66100000000000003</v>
      </c>
      <c r="O26" s="166">
        <f t="shared" si="30"/>
        <v>15.266999999999999</v>
      </c>
      <c r="P26" s="167">
        <f t="shared" si="31"/>
        <v>0</v>
      </c>
      <c r="Q26" s="168">
        <f t="shared" si="32"/>
        <v>65</v>
      </c>
      <c r="R26" s="169">
        <f t="shared" si="33"/>
        <v>19.852553547603311</v>
      </c>
      <c r="S26" s="141">
        <f t="shared" si="34"/>
        <v>9</v>
      </c>
      <c r="T26" s="141">
        <f t="shared" si="35"/>
        <v>208</v>
      </c>
      <c r="U26" t="s">
        <v>117</v>
      </c>
      <c r="V26" s="5" t="s">
        <v>121</v>
      </c>
      <c r="W26" t="s">
        <v>117</v>
      </c>
      <c r="X26" s="5" t="s">
        <v>121</v>
      </c>
      <c r="Y26" t="s">
        <v>181</v>
      </c>
      <c r="Z26" t="s">
        <v>169</v>
      </c>
      <c r="AA26" t="s">
        <v>48</v>
      </c>
      <c r="AB26">
        <v>518</v>
      </c>
      <c r="AC26" s="1">
        <v>1362.404</v>
      </c>
      <c r="AD26" s="1">
        <v>592.56700000000001</v>
      </c>
      <c r="AE26" s="28">
        <v>2.2989999999999999</v>
      </c>
      <c r="AF26">
        <v>2.6</v>
      </c>
      <c r="AG26">
        <v>9.8420000000000005</v>
      </c>
      <c r="AH26">
        <v>120.84775399999999</v>
      </c>
      <c r="AI26">
        <v>3.4902570000000002</v>
      </c>
      <c r="AJ26">
        <v>48.731363000000002</v>
      </c>
      <c r="AK26">
        <v>307</v>
      </c>
      <c r="AL26">
        <v>9</v>
      </c>
      <c r="AM26">
        <v>208</v>
      </c>
      <c r="AN26">
        <v>65</v>
      </c>
      <c r="AO26">
        <v>11.273721999999999</v>
      </c>
      <c r="AP26">
        <v>0</v>
      </c>
      <c r="AQ26">
        <v>0</v>
      </c>
      <c r="AR26">
        <v>30</v>
      </c>
      <c r="AS26">
        <v>14055</v>
      </c>
      <c r="AT26">
        <v>0.66100000000000003</v>
      </c>
      <c r="AU26">
        <v>15.266999999999999</v>
      </c>
      <c r="AV26">
        <v>0</v>
      </c>
      <c r="AW26">
        <v>0</v>
      </c>
      <c r="AX26" s="29">
        <v>0.65</v>
      </c>
      <c r="AY26">
        <v>0.88423076923076915</v>
      </c>
      <c r="AZ26" t="s">
        <v>69</v>
      </c>
      <c r="BA26" t="s">
        <v>236</v>
      </c>
      <c r="BB26">
        <v>2</v>
      </c>
      <c r="BC26" t="s">
        <v>256</v>
      </c>
      <c r="BD26">
        <v>1</v>
      </c>
      <c r="BE26">
        <v>42278.467999999993</v>
      </c>
      <c r="BF26">
        <v>3.2224535666713378E-2</v>
      </c>
      <c r="BG26">
        <v>2.8493925960682325E-2</v>
      </c>
      <c r="BH26">
        <v>112713.30499999999</v>
      </c>
      <c r="BI26">
        <v>1.2087339644596528E-2</v>
      </c>
      <c r="BJ26">
        <v>1.0687997631895159E-2</v>
      </c>
      <c r="BK26">
        <v>1</v>
      </c>
      <c r="BL26" t="s">
        <v>67</v>
      </c>
      <c r="BM26">
        <v>1</v>
      </c>
      <c r="BN26" t="s">
        <v>223</v>
      </c>
    </row>
    <row r="27" spans="1:66">
      <c r="A27" s="142" t="str">
        <f t="shared" si="20"/>
        <v>성산여객</v>
      </c>
      <c r="B27" s="142" t="str">
        <f t="shared" si="21"/>
        <v>588</v>
      </c>
      <c r="C27" s="143" t="str">
        <f t="shared" si="22"/>
        <v>71바7087</v>
      </c>
      <c r="D27" s="131" t="str">
        <f t="shared" si="23"/>
        <v>중형</v>
      </c>
      <c r="E27" s="127" t="str">
        <f t="shared" si="16"/>
        <v>D</v>
      </c>
      <c r="F27" s="150">
        <f t="shared" si="17"/>
        <v>0.81500000000000006</v>
      </c>
      <c r="G27" s="151">
        <f t="shared" si="18"/>
        <v>2.1190000000000002</v>
      </c>
      <c r="H27" s="152">
        <f t="shared" si="19"/>
        <v>2.6</v>
      </c>
      <c r="I27" s="153">
        <f t="shared" si="24"/>
        <v>4699.3739999999998</v>
      </c>
      <c r="J27" s="154">
        <f t="shared" si="25"/>
        <v>3.0360398717388257E-2</v>
      </c>
      <c r="K27" s="154">
        <f t="shared" si="26"/>
        <v>0.43761691496560584</v>
      </c>
      <c r="L27" s="154">
        <f t="shared" si="27"/>
        <v>0.30216790576787461</v>
      </c>
      <c r="M27" s="155">
        <f t="shared" si="28"/>
        <v>8.65</v>
      </c>
      <c r="N27" s="156">
        <f t="shared" si="29"/>
        <v>0.42599999999999999</v>
      </c>
      <c r="O27" s="156">
        <f t="shared" si="30"/>
        <v>17.001999999999999</v>
      </c>
      <c r="P27" s="157">
        <f t="shared" si="31"/>
        <v>0</v>
      </c>
      <c r="Q27" s="158">
        <f t="shared" si="32"/>
        <v>76</v>
      </c>
      <c r="R27" s="159">
        <f t="shared" si="33"/>
        <v>21.674209335398434</v>
      </c>
      <c r="S27" s="144">
        <f t="shared" si="34"/>
        <v>20</v>
      </c>
      <c r="T27" s="144">
        <f t="shared" si="35"/>
        <v>799</v>
      </c>
      <c r="U27" t="s">
        <v>117</v>
      </c>
      <c r="V27" t="s">
        <v>121</v>
      </c>
      <c r="W27" t="s">
        <v>117</v>
      </c>
      <c r="X27" s="4" t="s">
        <v>121</v>
      </c>
      <c r="Y27" s="4" t="s">
        <v>255</v>
      </c>
      <c r="Z27" s="4" t="s">
        <v>169</v>
      </c>
      <c r="AA27" s="4" t="s">
        <v>48</v>
      </c>
      <c r="AB27" s="4">
        <v>518</v>
      </c>
      <c r="AC27" s="4">
        <v>4699.3739999999998</v>
      </c>
      <c r="AD27" s="4">
        <v>2217.8150000000001</v>
      </c>
      <c r="AE27" s="4">
        <v>2.1190000000000002</v>
      </c>
      <c r="AF27" s="4">
        <v>2.6</v>
      </c>
      <c r="AG27" s="4">
        <v>8.65</v>
      </c>
      <c r="AH27" s="4">
        <v>407.53657800000002</v>
      </c>
      <c r="AI27" s="4">
        <v>12.372973</v>
      </c>
      <c r="AJ27" s="4">
        <v>178.3449</v>
      </c>
      <c r="AK27" s="4">
        <v>1420</v>
      </c>
      <c r="AL27" s="4">
        <v>20</v>
      </c>
      <c r="AM27" s="4">
        <v>799</v>
      </c>
      <c r="AN27" s="4">
        <v>76</v>
      </c>
      <c r="AO27" s="4">
        <v>11.531171000000001</v>
      </c>
      <c r="AP27" s="4">
        <v>744.6</v>
      </c>
      <c r="AQ27" s="4">
        <v>0</v>
      </c>
      <c r="AR27" s="4">
        <v>183</v>
      </c>
      <c r="AS27" s="4">
        <v>53300</v>
      </c>
      <c r="AT27" s="4">
        <v>0.42599999999999999</v>
      </c>
      <c r="AU27" s="4">
        <v>17.001999999999999</v>
      </c>
      <c r="AV27" s="4">
        <v>0</v>
      </c>
      <c r="AW27" s="4">
        <v>0</v>
      </c>
      <c r="AX27" s="30">
        <v>0.51</v>
      </c>
      <c r="AY27">
        <v>0.81500000000000006</v>
      </c>
      <c r="AZ27" t="s">
        <v>67</v>
      </c>
      <c r="BA27" t="s">
        <v>236</v>
      </c>
      <c r="BB27">
        <v>2</v>
      </c>
      <c r="BC27" t="s">
        <v>242</v>
      </c>
      <c r="BD27">
        <v>1</v>
      </c>
      <c r="BE27">
        <v>42278.467999999993</v>
      </c>
      <c r="BF27">
        <v>0.11115289229496207</v>
      </c>
      <c r="BG27">
        <v>9.0589607220394094E-2</v>
      </c>
      <c r="BH27">
        <v>112713.30499999999</v>
      </c>
      <c r="BI27">
        <v>4.1693161246580429E-2</v>
      </c>
      <c r="BJ27">
        <v>3.3979926415963049E-2</v>
      </c>
      <c r="BK27">
        <v>1</v>
      </c>
      <c r="BL27" t="s">
        <v>67</v>
      </c>
      <c r="BM27">
        <v>0</v>
      </c>
      <c r="BN27" t="s">
        <v>224</v>
      </c>
    </row>
    <row r="28" spans="1:66">
      <c r="A28" s="139" t="str">
        <f t="shared" si="20"/>
        <v>성산여객</v>
      </c>
      <c r="B28" s="139" t="str">
        <f t="shared" si="21"/>
        <v>588</v>
      </c>
      <c r="C28" s="140" t="str">
        <f t="shared" si="22"/>
        <v>71바7089</v>
      </c>
      <c r="D28" s="114" t="str">
        <f t="shared" si="23"/>
        <v>중형</v>
      </c>
      <c r="E28" s="110" t="str">
        <f t="shared" si="16"/>
        <v>C</v>
      </c>
      <c r="F28" s="160">
        <f t="shared" si="17"/>
        <v>0.88769230769230756</v>
      </c>
      <c r="G28" s="161">
        <f t="shared" si="18"/>
        <v>2.3079999999999998</v>
      </c>
      <c r="H28" s="162">
        <f t="shared" si="19"/>
        <v>2.6</v>
      </c>
      <c r="I28" s="163">
        <f t="shared" si="24"/>
        <v>4612.4560000000001</v>
      </c>
      <c r="J28" s="164">
        <f t="shared" si="25"/>
        <v>1.9304924522486208E-2</v>
      </c>
      <c r="K28" s="164">
        <f t="shared" si="26"/>
        <v>0.42630799014838455</v>
      </c>
      <c r="L28" s="164">
        <f t="shared" si="27"/>
        <v>0.19187174902047846</v>
      </c>
      <c r="M28" s="165">
        <f t="shared" si="28"/>
        <v>10.130000000000001</v>
      </c>
      <c r="N28" s="166">
        <f t="shared" si="29"/>
        <v>1.2569999999999999</v>
      </c>
      <c r="O28" s="166">
        <f t="shared" si="30"/>
        <v>16.477</v>
      </c>
      <c r="P28" s="167">
        <f t="shared" si="31"/>
        <v>0</v>
      </c>
      <c r="Q28" s="168">
        <f t="shared" si="32"/>
        <v>68</v>
      </c>
      <c r="R28" s="169">
        <f t="shared" si="33"/>
        <v>20.913681365279178</v>
      </c>
      <c r="S28" s="141">
        <f t="shared" si="34"/>
        <v>58</v>
      </c>
      <c r="T28" s="141">
        <f t="shared" si="35"/>
        <v>760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187</v>
      </c>
      <c r="Z28" s="4" t="s">
        <v>169</v>
      </c>
      <c r="AA28" s="4" t="s">
        <v>48</v>
      </c>
      <c r="AB28" s="4">
        <v>518</v>
      </c>
      <c r="AC28" s="4">
        <v>4612.4560000000001</v>
      </c>
      <c r="AD28" s="4">
        <v>1998.635</v>
      </c>
      <c r="AE28" s="4">
        <v>2.3079999999999998</v>
      </c>
      <c r="AF28" s="4">
        <v>2.6</v>
      </c>
      <c r="AG28" s="4">
        <v>10.130000000000001</v>
      </c>
      <c r="AH28" s="4">
        <v>397.82186100000001</v>
      </c>
      <c r="AI28" s="4">
        <v>7.6799210000000002</v>
      </c>
      <c r="AJ28" s="4">
        <v>169.594638</v>
      </c>
      <c r="AK28" s="4">
        <v>885</v>
      </c>
      <c r="AL28" s="4">
        <v>58</v>
      </c>
      <c r="AM28" s="4">
        <v>760</v>
      </c>
      <c r="AN28" s="4">
        <v>68</v>
      </c>
      <c r="AO28" s="4">
        <v>11.594274</v>
      </c>
      <c r="AP28" s="4">
        <v>11.1</v>
      </c>
      <c r="AQ28" s="4">
        <v>0</v>
      </c>
      <c r="AR28" s="4">
        <v>156</v>
      </c>
      <c r="AS28" s="4">
        <v>49519</v>
      </c>
      <c r="AT28" s="4">
        <v>1.2569999999999999</v>
      </c>
      <c r="AU28" s="4">
        <v>16.477</v>
      </c>
      <c r="AV28" s="4">
        <v>707</v>
      </c>
      <c r="AW28" s="4">
        <v>0</v>
      </c>
      <c r="AX28" s="30">
        <v>0.63</v>
      </c>
      <c r="AY28">
        <v>0.88769230769230756</v>
      </c>
      <c r="AZ28" t="s">
        <v>69</v>
      </c>
      <c r="BA28" t="s">
        <v>236</v>
      </c>
      <c r="BB28">
        <v>1</v>
      </c>
      <c r="BC28" t="s">
        <v>241</v>
      </c>
      <c r="BD28">
        <v>2</v>
      </c>
      <c r="BE28">
        <v>42278.467999999993</v>
      </c>
      <c r="BF28">
        <v>0.10909704675202518</v>
      </c>
      <c r="BG28">
        <v>9.6844609193720801E-2</v>
      </c>
      <c r="BH28">
        <v>112713.30499999999</v>
      </c>
      <c r="BI28">
        <v>4.0922018922255901E-2</v>
      </c>
      <c r="BJ28">
        <v>3.632616141252562E-2</v>
      </c>
      <c r="BK28">
        <v>1</v>
      </c>
      <c r="BL28" t="s">
        <v>69</v>
      </c>
      <c r="BM28">
        <v>0</v>
      </c>
      <c r="BN28" t="s">
        <v>224</v>
      </c>
    </row>
    <row r="29" spans="1:66">
      <c r="A29" s="142" t="str">
        <f t="shared" si="20"/>
        <v>성산여객</v>
      </c>
      <c r="B29" s="142" t="str">
        <f t="shared" si="21"/>
        <v>588</v>
      </c>
      <c r="C29" s="143" t="str">
        <f t="shared" si="22"/>
        <v>71바7090</v>
      </c>
      <c r="D29" s="131" t="str">
        <f t="shared" si="23"/>
        <v>중형</v>
      </c>
      <c r="E29" s="127" t="str">
        <f t="shared" si="16"/>
        <v>D</v>
      </c>
      <c r="F29" s="150">
        <f t="shared" si="17"/>
        <v>0.80653846153846154</v>
      </c>
      <c r="G29" s="151">
        <f t="shared" si="18"/>
        <v>2.097</v>
      </c>
      <c r="H29" s="152">
        <f t="shared" si="19"/>
        <v>2.6</v>
      </c>
      <c r="I29" s="153">
        <f t="shared" si="24"/>
        <v>4334.7839999999997</v>
      </c>
      <c r="J29" s="154">
        <f t="shared" si="25"/>
        <v>2.3130757305128473E-2</v>
      </c>
      <c r="K29" s="154">
        <f t="shared" si="26"/>
        <v>0.424405758141913</v>
      </c>
      <c r="L29" s="154">
        <f t="shared" si="27"/>
        <v>0.23346030621133604</v>
      </c>
      <c r="M29" s="155">
        <f t="shared" si="28"/>
        <v>11.287000000000001</v>
      </c>
      <c r="N29" s="156">
        <f t="shared" si="29"/>
        <v>1.407</v>
      </c>
      <c r="O29" s="156">
        <f t="shared" si="30"/>
        <v>17.163</v>
      </c>
      <c r="P29" s="157">
        <f t="shared" si="31"/>
        <v>0</v>
      </c>
      <c r="Q29" s="158">
        <f t="shared" si="32"/>
        <v>70</v>
      </c>
      <c r="R29" s="159">
        <f t="shared" si="33"/>
        <v>20.948062612863314</v>
      </c>
      <c r="S29" s="144">
        <f t="shared" si="34"/>
        <v>61</v>
      </c>
      <c r="T29" s="144">
        <f t="shared" si="35"/>
        <v>744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243</v>
      </c>
      <c r="Z29" t="s">
        <v>169</v>
      </c>
      <c r="AA29" t="s">
        <v>48</v>
      </c>
      <c r="AB29">
        <v>518</v>
      </c>
      <c r="AC29" s="1">
        <v>4334.7839999999997</v>
      </c>
      <c r="AD29" s="1">
        <v>2067.585</v>
      </c>
      <c r="AE29" s="28">
        <v>2.097</v>
      </c>
      <c r="AF29">
        <v>2.6</v>
      </c>
      <c r="AG29">
        <v>11.287000000000001</v>
      </c>
      <c r="AH29">
        <v>374.55881299999999</v>
      </c>
      <c r="AI29">
        <v>8.6638289999999998</v>
      </c>
      <c r="AJ29">
        <v>158.96491700000001</v>
      </c>
      <c r="AK29">
        <v>1012</v>
      </c>
      <c r="AL29">
        <v>61</v>
      </c>
      <c r="AM29">
        <v>744</v>
      </c>
      <c r="AN29">
        <v>70</v>
      </c>
      <c r="AO29">
        <v>11.573039</v>
      </c>
      <c r="AP29">
        <v>156.4</v>
      </c>
      <c r="AQ29">
        <v>0</v>
      </c>
      <c r="AR29">
        <v>143</v>
      </c>
      <c r="AS29">
        <v>51872</v>
      </c>
      <c r="AT29">
        <v>1.407</v>
      </c>
      <c r="AU29">
        <v>17.163</v>
      </c>
      <c r="AV29">
        <v>0</v>
      </c>
      <c r="AW29">
        <v>0</v>
      </c>
      <c r="AX29" s="29">
        <v>0.61</v>
      </c>
      <c r="AY29">
        <v>0.80653846153846154</v>
      </c>
      <c r="AZ29" t="s">
        <v>67</v>
      </c>
      <c r="BA29" t="s">
        <v>236</v>
      </c>
      <c r="BB29">
        <v>3</v>
      </c>
      <c r="BC29" t="s">
        <v>254</v>
      </c>
      <c r="BD29">
        <v>1</v>
      </c>
      <c r="BE29">
        <v>42278.467999999993</v>
      </c>
      <c r="BF29">
        <v>0.10252935371262743</v>
      </c>
      <c r="BG29">
        <v>8.2693867205915275E-2</v>
      </c>
      <c r="BH29">
        <v>112713.30499999999</v>
      </c>
      <c r="BI29">
        <v>3.8458494318838403E-2</v>
      </c>
      <c r="BJ29">
        <v>3.101825484100159E-2</v>
      </c>
      <c r="BK29">
        <v>1</v>
      </c>
      <c r="BL29" t="s">
        <v>70</v>
      </c>
      <c r="BM29">
        <v>1</v>
      </c>
      <c r="BN29" t="s">
        <v>223</v>
      </c>
    </row>
    <row r="30" spans="1:66">
      <c r="A30" s="139" t="str">
        <f t="shared" si="20"/>
        <v>성산여객</v>
      </c>
      <c r="B30" s="139" t="str">
        <f t="shared" si="21"/>
        <v>588</v>
      </c>
      <c r="C30" s="140" t="str">
        <f t="shared" si="22"/>
        <v>71바7091</v>
      </c>
      <c r="D30" s="114" t="str">
        <f t="shared" si="23"/>
        <v>중형</v>
      </c>
      <c r="E30" s="110" t="str">
        <f t="shared" si="16"/>
        <v>F</v>
      </c>
      <c r="F30" s="160">
        <f t="shared" si="17"/>
        <v>0.74769230769230766</v>
      </c>
      <c r="G30" s="161">
        <f t="shared" si="18"/>
        <v>1.944</v>
      </c>
      <c r="H30" s="162">
        <f t="shared" si="19"/>
        <v>2.6</v>
      </c>
      <c r="I30" s="163">
        <f t="shared" si="24"/>
        <v>4770.3389999999999</v>
      </c>
      <c r="J30" s="164">
        <f t="shared" si="25"/>
        <v>2.2268212157709313E-2</v>
      </c>
      <c r="K30" s="164">
        <f t="shared" si="26"/>
        <v>0.45269501675296886</v>
      </c>
      <c r="L30" s="164">
        <f t="shared" si="27"/>
        <v>0.22262568760836493</v>
      </c>
      <c r="M30" s="165">
        <f t="shared" si="28"/>
        <v>12.388999999999999</v>
      </c>
      <c r="N30" s="166">
        <f t="shared" si="29"/>
        <v>2.2850000000000001</v>
      </c>
      <c r="O30" s="166">
        <f t="shared" si="30"/>
        <v>54.42</v>
      </c>
      <c r="P30" s="167">
        <f t="shared" si="31"/>
        <v>0</v>
      </c>
      <c r="Q30" s="168">
        <f t="shared" si="32"/>
        <v>66</v>
      </c>
      <c r="R30" s="169">
        <f t="shared" si="33"/>
        <v>20.942691762540537</v>
      </c>
      <c r="S30" s="141">
        <f t="shared" si="34"/>
        <v>109</v>
      </c>
      <c r="T30" s="141">
        <f t="shared" si="35"/>
        <v>2596</v>
      </c>
      <c r="U30" t="s">
        <v>117</v>
      </c>
      <c r="V30" t="s">
        <v>121</v>
      </c>
      <c r="W30" t="s">
        <v>117</v>
      </c>
      <c r="X30" s="4" t="s">
        <v>121</v>
      </c>
      <c r="Y30" s="4" t="s">
        <v>191</v>
      </c>
      <c r="Z30" s="4" t="s">
        <v>169</v>
      </c>
      <c r="AA30" s="4" t="s">
        <v>48</v>
      </c>
      <c r="AB30" s="4">
        <v>518</v>
      </c>
      <c r="AC30" s="4">
        <v>4770.3389999999999</v>
      </c>
      <c r="AD30" s="4">
        <v>2453.3850000000002</v>
      </c>
      <c r="AE30" s="4">
        <v>1.944</v>
      </c>
      <c r="AF30" s="4">
        <v>2.6</v>
      </c>
      <c r="AG30" s="4">
        <v>12.388999999999999</v>
      </c>
      <c r="AH30" s="4">
        <v>433.83743299999998</v>
      </c>
      <c r="AI30" s="4">
        <v>9.6607839999999996</v>
      </c>
      <c r="AJ30" s="4">
        <v>196.39604399999999</v>
      </c>
      <c r="AK30" s="4">
        <v>1062</v>
      </c>
      <c r="AL30" s="4">
        <v>109</v>
      </c>
      <c r="AM30" s="4">
        <v>2596</v>
      </c>
      <c r="AN30" s="4">
        <v>66</v>
      </c>
      <c r="AO30" s="4">
        <v>10.995683</v>
      </c>
      <c r="AP30" s="4">
        <v>245.3</v>
      </c>
      <c r="AQ30" s="4">
        <v>0</v>
      </c>
      <c r="AR30" s="4">
        <v>219</v>
      </c>
      <c r="AS30" s="4">
        <v>107710</v>
      </c>
      <c r="AT30" s="4">
        <v>2.2850000000000001</v>
      </c>
      <c r="AU30" s="4">
        <v>54.42</v>
      </c>
      <c r="AV30" s="4">
        <v>651</v>
      </c>
      <c r="AW30" s="4">
        <v>0</v>
      </c>
      <c r="AX30" s="30">
        <v>0.6</v>
      </c>
      <c r="AY30">
        <v>0.74769230769230766</v>
      </c>
      <c r="AZ30" t="s">
        <v>70</v>
      </c>
      <c r="BA30" t="s">
        <v>236</v>
      </c>
      <c r="BB30">
        <v>1</v>
      </c>
      <c r="BC30" t="s">
        <v>238</v>
      </c>
      <c r="BD30">
        <v>1</v>
      </c>
      <c r="BE30">
        <v>42278.467999999993</v>
      </c>
      <c r="BF30">
        <v>0.11283140628463643</v>
      </c>
      <c r="BG30">
        <v>8.4363174545128164E-2</v>
      </c>
      <c r="BH30">
        <v>112713.30499999999</v>
      </c>
      <c r="BI30">
        <v>4.2322767485169568E-2</v>
      </c>
      <c r="BJ30">
        <v>3.16444076889114E-2</v>
      </c>
      <c r="BK30">
        <v>1</v>
      </c>
      <c r="BL30" t="s">
        <v>70</v>
      </c>
      <c r="BM30">
        <v>0</v>
      </c>
      <c r="BN30" t="s">
        <v>224</v>
      </c>
    </row>
  </sheetData>
  <sortState xmlns:xlrd2="http://schemas.microsoft.com/office/spreadsheetml/2017/richdata2" ref="U5:AX30">
    <sortCondition ref="Y5:Y30"/>
    <sortCondition ref="U5:U30"/>
  </sortState>
  <phoneticPr fontId="2" type="noConversion"/>
  <conditionalFormatting sqref="E1 E2:H3 E4 E5:H1048576">
    <cfRule type="containsText" dxfId="61" priority="1" operator="containsText" text="F">
      <formula>NOT(ISERROR(SEARCH("F",E1)))</formula>
    </cfRule>
    <cfRule type="containsText" dxfId="60" priority="2" operator="containsText" text="D">
      <formula>NOT(ISERROR(SEARCH("D",E1)))</formula>
    </cfRule>
    <cfRule type="containsText" dxfId="59" priority="3" operator="containsText" text="C">
      <formula>NOT(ISERROR(SEARCH("C",E1)))</formula>
    </cfRule>
    <cfRule type="containsText" dxfId="58" priority="4" operator="containsText" text="B">
      <formula>NOT(ISERROR(SEARCH("B",E1)))</formula>
    </cfRule>
    <cfRule type="containsText" dxfId="57" priority="5" operator="containsText" text="A">
      <formula>NOT(ISERROR(SEARCH("A",E1)))</formula>
    </cfRule>
    <cfRule type="containsText" dxfId="5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4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139</v>
      </c>
      <c r="D4" s="122" t="s">
        <v>154</v>
      </c>
      <c r="E4" s="123" t="s">
        <v>143</v>
      </c>
      <c r="F4" s="121" t="s">
        <v>147</v>
      </c>
      <c r="G4" s="123" t="s">
        <v>145</v>
      </c>
      <c r="H4" s="123" t="s">
        <v>149</v>
      </c>
      <c r="I4" s="124" t="s">
        <v>151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160</v>
      </c>
      <c r="Q4" s="217" t="s">
        <v>43</v>
      </c>
      <c r="R4" s="217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335</v>
      </c>
      <c r="AN4" s="13"/>
      <c r="AO4" t="s">
        <v>167</v>
      </c>
      <c r="AP4" t="s">
        <v>336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337</v>
      </c>
      <c r="AY4" t="s">
        <v>124</v>
      </c>
      <c r="AZ4" t="s">
        <v>338</v>
      </c>
      <c r="BA4" t="s">
        <v>339</v>
      </c>
      <c r="BB4" t="s">
        <v>340</v>
      </c>
      <c r="BC4" t="s">
        <v>341</v>
      </c>
      <c r="BD4">
        <v>24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5" t="str">
        <f>BI5</f>
        <v>성산여객</v>
      </c>
      <c r="B5" s="126" t="str">
        <f>IF(BJ5="NULL", E5, BJ5)</f>
        <v>간백철</v>
      </c>
      <c r="C5" s="127" t="str">
        <f>BK5</f>
        <v>A</v>
      </c>
      <c r="D5" s="128">
        <f>BL5</f>
        <v>0.97</v>
      </c>
      <c r="E5" s="129">
        <f>U5</f>
        <v>782</v>
      </c>
      <c r="F5" s="130" t="str">
        <f t="shared" ref="F5:I6" si="0">BN5</f>
        <v>588</v>
      </c>
      <c r="G5" s="131" t="str">
        <f t="shared" si="0"/>
        <v>71바7055</v>
      </c>
      <c r="H5" s="132">
        <f t="shared" si="0"/>
        <v>1</v>
      </c>
      <c r="I5" s="133">
        <f t="shared" si="0"/>
        <v>752.12</v>
      </c>
      <c r="J5" s="134">
        <f>AB5/AA5</f>
        <v>1.4422056924902541E-2</v>
      </c>
      <c r="K5" s="134">
        <f>AC5/AA5</f>
        <v>0.42899152063099244</v>
      </c>
      <c r="L5" s="134">
        <f>AD5/I5</f>
        <v>0.13029835664521619</v>
      </c>
      <c r="M5" s="135">
        <f>Z5</f>
        <v>4.5590000000000002</v>
      </c>
      <c r="N5" s="136" t="str">
        <f>BV5</f>
        <v>-</v>
      </c>
      <c r="O5" s="136" t="str">
        <f>BW5</f>
        <v>-</v>
      </c>
      <c r="P5" s="218">
        <f>AK5</f>
        <v>38</v>
      </c>
      <c r="Q5" s="219">
        <f>AE5</f>
        <v>334</v>
      </c>
      <c r="R5" s="219">
        <f>AF5</f>
        <v>240</v>
      </c>
      <c r="T5">
        <v>518</v>
      </c>
      <c r="U5">
        <v>782</v>
      </c>
      <c r="V5" t="s">
        <v>270</v>
      </c>
      <c r="W5">
        <v>752.12</v>
      </c>
      <c r="X5">
        <v>310.10599999999999</v>
      </c>
      <c r="Y5">
        <v>2.4249999999999998</v>
      </c>
      <c r="Z5">
        <v>4.5590000000000002</v>
      </c>
      <c r="AA5">
        <v>69.414716999999996</v>
      </c>
      <c r="AB5">
        <v>1.0011030000000001</v>
      </c>
      <c r="AC5">
        <v>29.778324999999999</v>
      </c>
      <c r="AD5" s="1">
        <v>98</v>
      </c>
      <c r="AE5">
        <v>334</v>
      </c>
      <c r="AF5">
        <v>240</v>
      </c>
      <c r="AG5">
        <v>101</v>
      </c>
      <c r="AH5">
        <v>10.835165999999999</v>
      </c>
      <c r="AI5">
        <v>43.9</v>
      </c>
      <c r="AJ5">
        <v>0</v>
      </c>
      <c r="AK5">
        <v>38</v>
      </c>
      <c r="AL5">
        <v>18791</v>
      </c>
      <c r="AM5">
        <v>0.97</v>
      </c>
      <c r="AN5" t="s">
        <v>66</v>
      </c>
      <c r="AO5">
        <v>752.12</v>
      </c>
      <c r="AP5" t="s">
        <v>271</v>
      </c>
      <c r="AQ5" t="s">
        <v>117</v>
      </c>
      <c r="AR5" t="s">
        <v>121</v>
      </c>
      <c r="AS5" t="s">
        <v>117</v>
      </c>
      <c r="AT5" t="s">
        <v>121</v>
      </c>
      <c r="AU5" t="s">
        <v>177</v>
      </c>
      <c r="AV5" t="s">
        <v>270</v>
      </c>
      <c r="AW5" t="s">
        <v>66</v>
      </c>
      <c r="AX5">
        <v>782</v>
      </c>
      <c r="AY5" t="s">
        <v>342</v>
      </c>
      <c r="AZ5">
        <v>1</v>
      </c>
      <c r="BA5" t="s">
        <v>253</v>
      </c>
      <c r="BB5">
        <v>1</v>
      </c>
      <c r="BC5">
        <v>1</v>
      </c>
      <c r="BE5" t="s">
        <v>261</v>
      </c>
      <c r="BF5" t="s">
        <v>262</v>
      </c>
      <c r="BG5" t="s">
        <v>261</v>
      </c>
      <c r="BI5" t="s">
        <v>117</v>
      </c>
      <c r="BJ5" t="s">
        <v>270</v>
      </c>
      <c r="BK5" t="s">
        <v>66</v>
      </c>
      <c r="BL5">
        <v>0.97</v>
      </c>
      <c r="BM5">
        <v>782</v>
      </c>
      <c r="BN5" t="s">
        <v>121</v>
      </c>
      <c r="BO5" t="s">
        <v>177</v>
      </c>
      <c r="BP5">
        <v>1</v>
      </c>
      <c r="BQ5">
        <v>752.12</v>
      </c>
      <c r="BR5">
        <v>1.4422056924902541E-2</v>
      </c>
      <c r="BS5">
        <v>0.42899152063099244</v>
      </c>
      <c r="BT5">
        <v>0.13029835664521619</v>
      </c>
      <c r="BU5">
        <v>4.5590000000000002</v>
      </c>
      <c r="BV5" t="s">
        <v>343</v>
      </c>
      <c r="BW5" t="s">
        <v>343</v>
      </c>
      <c r="BX5">
        <v>38</v>
      </c>
      <c r="BY5">
        <v>334</v>
      </c>
      <c r="BZ5">
        <v>240</v>
      </c>
    </row>
    <row r="6" spans="1:78" ht="16.5">
      <c r="A6" s="108" t="str">
        <f>BI6</f>
        <v>성산여객</v>
      </c>
      <c r="B6" s="109" t="str">
        <f>IF(BJ6="NULL", E6, BJ6)</f>
        <v>강경원</v>
      </c>
      <c r="C6" s="110" t="str">
        <f>BK6</f>
        <v>D</v>
      </c>
      <c r="D6" s="111">
        <f>BL6</f>
        <v>0.80653846153846154</v>
      </c>
      <c r="E6" s="112">
        <f>U6</f>
        <v>2831</v>
      </c>
      <c r="F6" s="113" t="str">
        <f t="shared" si="0"/>
        <v>588</v>
      </c>
      <c r="G6" s="114" t="str">
        <f t="shared" si="0"/>
        <v>71바7090</v>
      </c>
      <c r="H6" s="115">
        <f t="shared" si="0"/>
        <v>1</v>
      </c>
      <c r="I6" s="116">
        <f t="shared" si="0"/>
        <v>4334.7839999999997</v>
      </c>
      <c r="J6" s="117">
        <f>AB6/AA6</f>
        <v>2.3130757305128473E-2</v>
      </c>
      <c r="K6" s="117">
        <f>AC6/AA6</f>
        <v>0.424405758141913</v>
      </c>
      <c r="L6" s="117">
        <f>AD6/I6</f>
        <v>0.23346030621133604</v>
      </c>
      <c r="M6" s="118">
        <f>Z6</f>
        <v>11.287000000000001</v>
      </c>
      <c r="N6" s="119">
        <f>BV6</f>
        <v>1.4072212133291995</v>
      </c>
      <c r="O6" s="119">
        <f>BW6</f>
        <v>17.163484962572532</v>
      </c>
      <c r="P6" s="220">
        <f>AK6</f>
        <v>143</v>
      </c>
      <c r="Q6" s="221">
        <f>AE6</f>
        <v>61</v>
      </c>
      <c r="R6" s="221">
        <f>AF6</f>
        <v>744</v>
      </c>
      <c r="T6">
        <v>518</v>
      </c>
      <c r="U6">
        <v>2831</v>
      </c>
      <c r="V6" t="s">
        <v>244</v>
      </c>
      <c r="W6">
        <v>4334.7839999999997</v>
      </c>
      <c r="X6">
        <v>2067.585</v>
      </c>
      <c r="Y6">
        <v>2.097</v>
      </c>
      <c r="Z6">
        <v>11.287000000000001</v>
      </c>
      <c r="AA6">
        <v>374.55881299999999</v>
      </c>
      <c r="AB6">
        <v>8.6638289999999998</v>
      </c>
      <c r="AC6">
        <v>158.96491700000001</v>
      </c>
      <c r="AD6" s="1">
        <v>1012</v>
      </c>
      <c r="AE6">
        <v>61</v>
      </c>
      <c r="AF6">
        <v>744</v>
      </c>
      <c r="AG6">
        <v>70</v>
      </c>
      <c r="AH6">
        <v>11.573039</v>
      </c>
      <c r="AI6">
        <v>156.4</v>
      </c>
      <c r="AJ6">
        <v>0</v>
      </c>
      <c r="AK6">
        <v>143</v>
      </c>
      <c r="AL6">
        <v>51872</v>
      </c>
      <c r="AM6">
        <v>0.80653846153846154</v>
      </c>
      <c r="AN6" t="s">
        <v>67</v>
      </c>
      <c r="AO6">
        <v>4334.7839999999997</v>
      </c>
      <c r="AP6" t="s">
        <v>272</v>
      </c>
      <c r="AQ6" t="s">
        <v>117</v>
      </c>
      <c r="AR6" t="s">
        <v>121</v>
      </c>
      <c r="AS6" t="s">
        <v>117</v>
      </c>
      <c r="AT6" t="s">
        <v>121</v>
      </c>
      <c r="AU6" t="s">
        <v>243</v>
      </c>
      <c r="AV6" t="s">
        <v>244</v>
      </c>
      <c r="AW6" t="s">
        <v>67</v>
      </c>
      <c r="AX6">
        <v>2831</v>
      </c>
      <c r="AY6" t="s">
        <v>344</v>
      </c>
      <c r="AZ6">
        <v>3</v>
      </c>
      <c r="BA6" t="s">
        <v>254</v>
      </c>
      <c r="BB6">
        <v>1</v>
      </c>
      <c r="BC6">
        <v>1</v>
      </c>
      <c r="BE6" t="s">
        <v>70</v>
      </c>
      <c r="BF6">
        <v>1</v>
      </c>
      <c r="BG6" t="s">
        <v>223</v>
      </c>
      <c r="BI6" t="s">
        <v>117</v>
      </c>
      <c r="BJ6" t="s">
        <v>244</v>
      </c>
      <c r="BK6" t="s">
        <v>67</v>
      </c>
      <c r="BL6">
        <v>0.80653846153846154</v>
      </c>
      <c r="BM6">
        <v>2831</v>
      </c>
      <c r="BN6" t="s">
        <v>121</v>
      </c>
      <c r="BO6" t="s">
        <v>243</v>
      </c>
      <c r="BP6">
        <v>1</v>
      </c>
      <c r="BQ6">
        <v>4334.7839999999997</v>
      </c>
      <c r="BR6">
        <v>2.3130757305128473E-2</v>
      </c>
      <c r="BS6">
        <v>0.424405758141913</v>
      </c>
      <c r="BT6">
        <v>0.23346030621133604</v>
      </c>
      <c r="BU6">
        <v>11.287000000000001</v>
      </c>
      <c r="BV6">
        <v>1.4072212133291995</v>
      </c>
      <c r="BW6">
        <v>17.163484962572532</v>
      </c>
      <c r="BX6">
        <v>143</v>
      </c>
      <c r="BY6">
        <v>61</v>
      </c>
      <c r="BZ6">
        <v>744</v>
      </c>
    </row>
    <row r="7" spans="1:78" ht="16.5">
      <c r="A7" s="125" t="str">
        <f t="shared" ref="A7:A41" si="1">BI7</f>
        <v>성산여객</v>
      </c>
      <c r="B7" s="126" t="str">
        <f t="shared" ref="B7:B41" si="2">IF(BJ7="NULL", E7, BJ7)</f>
        <v>강전범</v>
      </c>
      <c r="C7" s="127" t="str">
        <f t="shared" ref="C7:C41" si="3">BK7</f>
        <v>A</v>
      </c>
      <c r="D7" s="128">
        <f t="shared" ref="D7:D41" si="4">BL7</f>
        <v>0.96012340826650966</v>
      </c>
      <c r="E7" s="129">
        <f t="shared" ref="E7:E41" si="5">U7</f>
        <v>5804</v>
      </c>
      <c r="F7" s="130" t="str">
        <f t="shared" ref="F7:F41" si="6">BN7</f>
        <v>521</v>
      </c>
      <c r="G7" s="131" t="str">
        <f t="shared" ref="G7:G41" si="7">BO7</f>
        <v>71바7510</v>
      </c>
      <c r="H7" s="132">
        <f t="shared" ref="H7:H41" si="8">BP7</f>
        <v>2</v>
      </c>
      <c r="I7" s="133">
        <f t="shared" ref="I7:I41" si="9">BQ7</f>
        <v>2116.4110000000001</v>
      </c>
      <c r="J7" s="134">
        <f t="shared" ref="J7:J41" si="10">AB7/AA7</f>
        <v>2.6258526617070909E-2</v>
      </c>
      <c r="K7" s="134">
        <f t="shared" ref="K7:K41" si="11">AC7/AA7</f>
        <v>0.36496437288147171</v>
      </c>
      <c r="L7" s="134">
        <f t="shared" ref="L7:L41" si="12">AD7/I7</f>
        <v>0.12284948433928948</v>
      </c>
      <c r="M7" s="135">
        <f t="shared" ref="M7:M41" si="13">Z7</f>
        <v>5.202</v>
      </c>
      <c r="N7" s="136">
        <f t="shared" ref="N7:N41" si="14">BV7</f>
        <v>0.33074861168270248</v>
      </c>
      <c r="O7" s="136">
        <f t="shared" ref="O7:O41" si="15">BW7</f>
        <v>1.6537430584135122</v>
      </c>
      <c r="P7" s="218">
        <f t="shared" ref="P7:P41" si="16">AK7</f>
        <v>27</v>
      </c>
      <c r="Q7" s="219">
        <f t="shared" ref="Q7:Q41" si="17">AE7</f>
        <v>7</v>
      </c>
      <c r="R7" s="219">
        <f t="shared" ref="R7:R41" si="18">AF7</f>
        <v>35</v>
      </c>
      <c r="T7">
        <v>518</v>
      </c>
      <c r="U7">
        <v>5804</v>
      </c>
      <c r="V7" t="s">
        <v>172</v>
      </c>
      <c r="W7">
        <v>2135.6880000000001</v>
      </c>
      <c r="X7">
        <v>773.30899999999997</v>
      </c>
      <c r="Y7">
        <v>2.762</v>
      </c>
      <c r="Z7">
        <v>5.202</v>
      </c>
      <c r="AA7">
        <v>141.08438200000001</v>
      </c>
      <c r="AB7">
        <v>3.7046679999999999</v>
      </c>
      <c r="AC7">
        <v>51.490772999999997</v>
      </c>
      <c r="AD7" s="1">
        <v>260</v>
      </c>
      <c r="AE7">
        <v>7</v>
      </c>
      <c r="AF7">
        <v>35</v>
      </c>
      <c r="AG7">
        <v>64</v>
      </c>
      <c r="AH7">
        <v>15.137663999999999</v>
      </c>
      <c r="AI7">
        <v>17.8</v>
      </c>
      <c r="AJ7">
        <v>0</v>
      </c>
      <c r="AK7">
        <v>27</v>
      </c>
      <c r="AL7">
        <v>8607</v>
      </c>
      <c r="AM7">
        <v>0.96012340826650966</v>
      </c>
      <c r="AN7" t="s">
        <v>66</v>
      </c>
      <c r="AO7">
        <v>1989.3</v>
      </c>
      <c r="AP7" t="s">
        <v>273</v>
      </c>
      <c r="AQ7" t="s">
        <v>117</v>
      </c>
      <c r="AR7" t="s">
        <v>118</v>
      </c>
      <c r="AS7" t="s">
        <v>117</v>
      </c>
      <c r="AT7" t="s">
        <v>118</v>
      </c>
      <c r="AU7" t="s">
        <v>225</v>
      </c>
      <c r="AV7" t="s">
        <v>172</v>
      </c>
      <c r="AW7" t="s">
        <v>66</v>
      </c>
      <c r="AX7">
        <v>5804</v>
      </c>
      <c r="AY7" t="s">
        <v>345</v>
      </c>
      <c r="AZ7">
        <v>4</v>
      </c>
      <c r="BA7" t="s">
        <v>346</v>
      </c>
      <c r="BB7">
        <v>2</v>
      </c>
      <c r="BC7">
        <v>1</v>
      </c>
      <c r="BE7" t="s">
        <v>68</v>
      </c>
      <c r="BF7">
        <v>1</v>
      </c>
      <c r="BG7" t="s">
        <v>223</v>
      </c>
      <c r="BI7" t="s">
        <v>117</v>
      </c>
      <c r="BJ7" t="s">
        <v>172</v>
      </c>
      <c r="BK7" t="s">
        <v>66</v>
      </c>
      <c r="BL7">
        <v>0.96012340826650966</v>
      </c>
      <c r="BM7">
        <v>5804</v>
      </c>
      <c r="BN7" t="s">
        <v>118</v>
      </c>
      <c r="BO7" t="s">
        <v>225</v>
      </c>
      <c r="BP7">
        <v>2</v>
      </c>
      <c r="BQ7">
        <v>2116.4110000000001</v>
      </c>
      <c r="BR7">
        <v>2.6258526617070909E-2</v>
      </c>
      <c r="BS7">
        <v>0.36496437288147171</v>
      </c>
      <c r="BT7">
        <v>0.12174062878098299</v>
      </c>
      <c r="BU7">
        <v>5.202</v>
      </c>
      <c r="BV7">
        <v>0.33074861168270248</v>
      </c>
      <c r="BW7">
        <v>1.6537430584135122</v>
      </c>
      <c r="BX7">
        <v>27</v>
      </c>
      <c r="BY7">
        <v>7</v>
      </c>
      <c r="BZ7">
        <v>35</v>
      </c>
    </row>
    <row r="8" spans="1:78" ht="16.5">
      <c r="A8" s="108" t="str">
        <f t="shared" si="1"/>
        <v>성산여객</v>
      </c>
      <c r="B8" s="109" t="str">
        <f t="shared" si="2"/>
        <v>권유성</v>
      </c>
      <c r="C8" s="110" t="str">
        <f t="shared" si="3"/>
        <v>S</v>
      </c>
      <c r="D8" s="111">
        <f t="shared" si="4"/>
        <v>1.0988605397929545</v>
      </c>
      <c r="E8" s="112">
        <f t="shared" si="5"/>
        <v>5535</v>
      </c>
      <c r="F8" s="113" t="str">
        <f t="shared" si="6"/>
        <v>521</v>
      </c>
      <c r="G8" s="114" t="str">
        <f t="shared" si="7"/>
        <v>71바7088</v>
      </c>
      <c r="H8" s="115">
        <f t="shared" si="8"/>
        <v>2</v>
      </c>
      <c r="I8" s="116">
        <f t="shared" si="9"/>
        <v>1551.327</v>
      </c>
      <c r="J8" s="117">
        <f t="shared" si="10"/>
        <v>1.1255953991887231E-2</v>
      </c>
      <c r="K8" s="117">
        <f t="shared" si="11"/>
        <v>0.33149129888861795</v>
      </c>
      <c r="L8" s="117">
        <f t="shared" si="12"/>
        <v>0.18113524743654949</v>
      </c>
      <c r="M8" s="118">
        <f t="shared" si="13"/>
        <v>8.7810000000000006</v>
      </c>
      <c r="N8" s="119">
        <f t="shared" si="14"/>
        <v>6.4460942148238248E-2</v>
      </c>
      <c r="O8" s="119">
        <f t="shared" si="15"/>
        <v>1.3536797851130034</v>
      </c>
      <c r="P8" s="220">
        <f t="shared" si="16"/>
        <v>2</v>
      </c>
      <c r="Q8" s="221">
        <f t="shared" si="17"/>
        <v>1</v>
      </c>
      <c r="R8" s="221">
        <f t="shared" si="18"/>
        <v>21</v>
      </c>
      <c r="T8">
        <v>518</v>
      </c>
      <c r="U8">
        <v>5535</v>
      </c>
      <c r="V8" t="s">
        <v>227</v>
      </c>
      <c r="W8">
        <v>1551.327</v>
      </c>
      <c r="X8">
        <v>539.16899999999998</v>
      </c>
      <c r="Y8">
        <v>2.8769999999999998</v>
      </c>
      <c r="Z8">
        <v>8.7810000000000006</v>
      </c>
      <c r="AA8">
        <v>96.487156999999996</v>
      </c>
      <c r="AB8">
        <v>1.086055</v>
      </c>
      <c r="AC8">
        <v>31.984653000000002</v>
      </c>
      <c r="AD8" s="1">
        <v>281</v>
      </c>
      <c r="AE8">
        <v>1</v>
      </c>
      <c r="AF8">
        <v>21</v>
      </c>
      <c r="AG8">
        <v>65</v>
      </c>
      <c r="AH8">
        <v>16.078067000000001</v>
      </c>
      <c r="AI8">
        <v>3</v>
      </c>
      <c r="AJ8">
        <v>0</v>
      </c>
      <c r="AK8">
        <v>2</v>
      </c>
      <c r="AL8">
        <v>44</v>
      </c>
      <c r="AM8">
        <v>1.0988605397929545</v>
      </c>
      <c r="AN8" t="s">
        <v>71</v>
      </c>
      <c r="AO8">
        <v>1446.028</v>
      </c>
      <c r="AP8" t="s">
        <v>274</v>
      </c>
      <c r="AQ8" t="s">
        <v>117</v>
      </c>
      <c r="AR8" t="s">
        <v>118</v>
      </c>
      <c r="AS8" t="s">
        <v>117</v>
      </c>
      <c r="AT8" t="s">
        <v>118</v>
      </c>
      <c r="AU8" t="s">
        <v>205</v>
      </c>
      <c r="AV8" t="s">
        <v>227</v>
      </c>
      <c r="AW8" t="s">
        <v>71</v>
      </c>
      <c r="AX8">
        <v>5535</v>
      </c>
      <c r="AY8" t="s">
        <v>347</v>
      </c>
      <c r="AZ8">
        <v>1</v>
      </c>
      <c r="BA8" t="s">
        <v>248</v>
      </c>
      <c r="BB8">
        <v>2</v>
      </c>
      <c r="BC8">
        <v>1</v>
      </c>
      <c r="BE8" t="s">
        <v>71</v>
      </c>
      <c r="BF8">
        <v>0</v>
      </c>
      <c r="BG8" t="s">
        <v>224</v>
      </c>
      <c r="BI8" t="s">
        <v>117</v>
      </c>
      <c r="BJ8" t="s">
        <v>227</v>
      </c>
      <c r="BK8" t="s">
        <v>71</v>
      </c>
      <c r="BL8">
        <v>1.0988605397929545</v>
      </c>
      <c r="BM8">
        <v>5535</v>
      </c>
      <c r="BN8" t="s">
        <v>118</v>
      </c>
      <c r="BO8" t="s">
        <v>205</v>
      </c>
      <c r="BP8">
        <v>2</v>
      </c>
      <c r="BQ8">
        <v>1551.327</v>
      </c>
      <c r="BR8">
        <v>1.1255953991887231E-2</v>
      </c>
      <c r="BS8">
        <v>0.33149129888861795</v>
      </c>
      <c r="BT8">
        <v>0.18113524743654949</v>
      </c>
      <c r="BU8">
        <v>8.7810000000000006</v>
      </c>
      <c r="BV8">
        <v>6.4460942148238248E-2</v>
      </c>
      <c r="BW8">
        <v>1.3536797851130034</v>
      </c>
      <c r="BX8">
        <v>2</v>
      </c>
      <c r="BY8">
        <v>1</v>
      </c>
      <c r="BZ8">
        <v>21</v>
      </c>
    </row>
    <row r="9" spans="1:78" ht="16.5">
      <c r="A9" s="125" t="str">
        <f t="shared" si="1"/>
        <v>성산여객</v>
      </c>
      <c r="B9" s="126" t="str">
        <f t="shared" si="2"/>
        <v>길정남</v>
      </c>
      <c r="C9" s="127" t="str">
        <f t="shared" si="3"/>
        <v>B</v>
      </c>
      <c r="D9" s="128">
        <f t="shared" si="4"/>
        <v>0.94380390419266158</v>
      </c>
      <c r="E9" s="129">
        <f t="shared" si="5"/>
        <v>1349</v>
      </c>
      <c r="F9" s="130" t="str">
        <f t="shared" si="6"/>
        <v>521</v>
      </c>
      <c r="G9" s="131" t="str">
        <f t="shared" si="7"/>
        <v>71바7503</v>
      </c>
      <c r="H9" s="132">
        <f t="shared" si="8"/>
        <v>10</v>
      </c>
      <c r="I9" s="133">
        <f t="shared" si="9"/>
        <v>1839.1559999999997</v>
      </c>
      <c r="J9" s="134">
        <f t="shared" si="10"/>
        <v>3.2674527739638401E-2</v>
      </c>
      <c r="K9" s="134">
        <f t="shared" si="11"/>
        <v>0.34919917154630553</v>
      </c>
      <c r="L9" s="134">
        <f t="shared" si="12"/>
        <v>0.16801184891330592</v>
      </c>
      <c r="M9" s="135">
        <f t="shared" si="13"/>
        <v>7.7370000000000001</v>
      </c>
      <c r="N9" s="136">
        <f t="shared" si="14"/>
        <v>5.8779030228291881E-2</v>
      </c>
      <c r="O9" s="136">
        <f t="shared" si="15"/>
        <v>4.5259853275784749</v>
      </c>
      <c r="P9" s="218">
        <f t="shared" si="16"/>
        <v>20</v>
      </c>
      <c r="Q9" s="219">
        <f t="shared" si="17"/>
        <v>129</v>
      </c>
      <c r="R9" s="219">
        <f t="shared" si="18"/>
        <v>90</v>
      </c>
      <c r="T9">
        <v>518</v>
      </c>
      <c r="U9">
        <v>1349</v>
      </c>
      <c r="V9" t="s">
        <v>175</v>
      </c>
      <c r="W9">
        <v>1839.1559999999999</v>
      </c>
      <c r="X9">
        <v>717.51400000000001</v>
      </c>
      <c r="Y9">
        <v>2.5630000000000002</v>
      </c>
      <c r="Z9">
        <v>7.7370000000000001</v>
      </c>
      <c r="AA9">
        <v>121.89939</v>
      </c>
      <c r="AB9">
        <v>3.9830049999999999</v>
      </c>
      <c r="AC9">
        <v>42.567166</v>
      </c>
      <c r="AD9" s="1">
        <v>309</v>
      </c>
      <c r="AE9">
        <v>129</v>
      </c>
      <c r="AF9">
        <v>90</v>
      </c>
      <c r="AG9">
        <v>82</v>
      </c>
      <c r="AH9">
        <v>15.087491</v>
      </c>
      <c r="AI9">
        <v>399.9</v>
      </c>
      <c r="AJ9">
        <v>0</v>
      </c>
      <c r="AK9">
        <v>20</v>
      </c>
      <c r="AL9">
        <v>2840</v>
      </c>
      <c r="AM9">
        <v>0.94380390419266158</v>
      </c>
      <c r="AN9" t="s">
        <v>68</v>
      </c>
      <c r="AO9">
        <v>258.69099999999997</v>
      </c>
      <c r="AP9" t="s">
        <v>275</v>
      </c>
      <c r="AQ9" t="s">
        <v>117</v>
      </c>
      <c r="AR9" t="s">
        <v>118</v>
      </c>
      <c r="AS9" t="s">
        <v>117</v>
      </c>
      <c r="AT9" t="s">
        <v>118</v>
      </c>
      <c r="AU9" t="s">
        <v>174</v>
      </c>
      <c r="AV9" t="s">
        <v>175</v>
      </c>
      <c r="AW9" t="s">
        <v>68</v>
      </c>
      <c r="AX9">
        <v>1349</v>
      </c>
      <c r="AY9" t="s">
        <v>348</v>
      </c>
      <c r="AZ9">
        <v>2</v>
      </c>
      <c r="BA9" t="s">
        <v>349</v>
      </c>
      <c r="BB9">
        <v>10</v>
      </c>
      <c r="BC9">
        <v>1</v>
      </c>
      <c r="BE9" t="s">
        <v>68</v>
      </c>
      <c r="BF9">
        <v>0</v>
      </c>
      <c r="BG9" t="s">
        <v>224</v>
      </c>
      <c r="BI9" t="s">
        <v>117</v>
      </c>
      <c r="BJ9" t="s">
        <v>175</v>
      </c>
      <c r="BK9" t="s">
        <v>68</v>
      </c>
      <c r="BL9">
        <v>0.94380390419266158</v>
      </c>
      <c r="BM9">
        <v>1349</v>
      </c>
      <c r="BN9" t="s">
        <v>118</v>
      </c>
      <c r="BO9" t="s">
        <v>174</v>
      </c>
      <c r="BP9">
        <v>10</v>
      </c>
      <c r="BQ9">
        <v>1839.1559999999997</v>
      </c>
      <c r="BR9">
        <v>3.2674527739638401E-2</v>
      </c>
      <c r="BS9">
        <v>0.34919917154630553</v>
      </c>
      <c r="BT9">
        <v>0.16801184891330589</v>
      </c>
      <c r="BU9">
        <v>7.7370000000000001</v>
      </c>
      <c r="BV9">
        <v>5.8779030228291881E-2</v>
      </c>
      <c r="BW9">
        <v>4.5259853275784749</v>
      </c>
      <c r="BX9">
        <v>20</v>
      </c>
      <c r="BY9">
        <v>129</v>
      </c>
      <c r="BZ9">
        <v>90</v>
      </c>
    </row>
    <row r="10" spans="1:78" ht="16.5">
      <c r="A10" s="108" t="str">
        <f t="shared" si="1"/>
        <v>성산여객</v>
      </c>
      <c r="B10" s="109" t="str">
        <f t="shared" si="2"/>
        <v>김광일</v>
      </c>
      <c r="C10" s="110" t="str">
        <f t="shared" si="3"/>
        <v>A</v>
      </c>
      <c r="D10" s="111">
        <f t="shared" si="4"/>
        <v>0.95839999999999992</v>
      </c>
      <c r="E10" s="112">
        <f t="shared" si="5"/>
        <v>7822</v>
      </c>
      <c r="F10" s="113" t="str">
        <f t="shared" si="6"/>
        <v>588</v>
      </c>
      <c r="G10" s="114" t="str">
        <f t="shared" si="7"/>
        <v>71바7055</v>
      </c>
      <c r="H10" s="115">
        <f t="shared" si="8"/>
        <v>1</v>
      </c>
      <c r="I10" s="116">
        <f t="shared" si="9"/>
        <v>4050.2860000000001</v>
      </c>
      <c r="J10" s="117">
        <f t="shared" si="10"/>
        <v>2.3315785573079402E-2</v>
      </c>
      <c r="K10" s="117">
        <f t="shared" si="11"/>
        <v>0.4129712405720215</v>
      </c>
      <c r="L10" s="117">
        <f t="shared" si="12"/>
        <v>0.14838458321214848</v>
      </c>
      <c r="M10" s="118">
        <f t="shared" si="13"/>
        <v>5.14</v>
      </c>
      <c r="N10" s="119">
        <f t="shared" si="14"/>
        <v>0.24689614511172792</v>
      </c>
      <c r="O10" s="119">
        <f t="shared" si="15"/>
        <v>4.7157163716340031</v>
      </c>
      <c r="P10" s="220">
        <f t="shared" si="16"/>
        <v>154</v>
      </c>
      <c r="Q10" s="221">
        <f t="shared" si="17"/>
        <v>10</v>
      </c>
      <c r="R10" s="221">
        <f t="shared" si="18"/>
        <v>191</v>
      </c>
      <c r="T10">
        <v>518</v>
      </c>
      <c r="U10">
        <v>7822</v>
      </c>
      <c r="V10" t="s">
        <v>257</v>
      </c>
      <c r="W10">
        <v>4050.2860000000001</v>
      </c>
      <c r="X10">
        <v>1690.421</v>
      </c>
      <c r="Y10">
        <v>2.3959999999999999</v>
      </c>
      <c r="Z10">
        <v>5.14</v>
      </c>
      <c r="AA10">
        <v>355.693827</v>
      </c>
      <c r="AB10">
        <v>8.2932810000000003</v>
      </c>
      <c r="AC10">
        <v>146.891321</v>
      </c>
      <c r="AD10" s="1">
        <v>601</v>
      </c>
      <c r="AE10">
        <v>10</v>
      </c>
      <c r="AF10">
        <v>191</v>
      </c>
      <c r="AG10">
        <v>69</v>
      </c>
      <c r="AH10">
        <v>11.387001</v>
      </c>
      <c r="AI10">
        <v>93.8</v>
      </c>
      <c r="AJ10">
        <v>0</v>
      </c>
      <c r="AK10">
        <v>154</v>
      </c>
      <c r="AL10">
        <v>65031</v>
      </c>
      <c r="AM10">
        <v>0.95839999999999992</v>
      </c>
      <c r="AN10" t="s">
        <v>66</v>
      </c>
      <c r="AO10">
        <v>4050.2860000000001</v>
      </c>
      <c r="AP10" t="s">
        <v>276</v>
      </c>
      <c r="AQ10" t="s">
        <v>117</v>
      </c>
      <c r="AR10" t="s">
        <v>121</v>
      </c>
      <c r="AS10" t="s">
        <v>117</v>
      </c>
      <c r="AT10" t="s">
        <v>121</v>
      </c>
      <c r="AU10" t="s">
        <v>177</v>
      </c>
      <c r="AV10" t="s">
        <v>257</v>
      </c>
      <c r="AW10" t="s">
        <v>66</v>
      </c>
      <c r="AX10">
        <v>7822</v>
      </c>
      <c r="AY10" t="s">
        <v>342</v>
      </c>
      <c r="AZ10">
        <v>2</v>
      </c>
      <c r="BA10" t="s">
        <v>350</v>
      </c>
      <c r="BB10">
        <v>1</v>
      </c>
      <c r="BC10">
        <v>1</v>
      </c>
      <c r="BE10" t="s">
        <v>66</v>
      </c>
      <c r="BF10">
        <v>0</v>
      </c>
      <c r="BG10" t="s">
        <v>224</v>
      </c>
      <c r="BI10" t="s">
        <v>117</v>
      </c>
      <c r="BJ10" t="s">
        <v>257</v>
      </c>
      <c r="BK10" t="s">
        <v>66</v>
      </c>
      <c r="BL10">
        <v>0.95839999999999992</v>
      </c>
      <c r="BM10">
        <v>7822</v>
      </c>
      <c r="BN10" t="s">
        <v>121</v>
      </c>
      <c r="BO10" t="s">
        <v>177</v>
      </c>
      <c r="BP10">
        <v>1</v>
      </c>
      <c r="BQ10">
        <v>4050.2860000000001</v>
      </c>
      <c r="BR10">
        <v>2.3315785573079402E-2</v>
      </c>
      <c r="BS10">
        <v>0.4129712405720215</v>
      </c>
      <c r="BT10">
        <v>0.14838458321214848</v>
      </c>
      <c r="BU10">
        <v>5.14</v>
      </c>
      <c r="BV10">
        <v>0.24689614511172792</v>
      </c>
      <c r="BW10">
        <v>4.7157163716340031</v>
      </c>
      <c r="BX10">
        <v>154</v>
      </c>
      <c r="BY10">
        <v>10</v>
      </c>
      <c r="BZ10">
        <v>191</v>
      </c>
    </row>
    <row r="11" spans="1:78" ht="16.5">
      <c r="A11" s="125" t="str">
        <f t="shared" si="1"/>
        <v>성산여객</v>
      </c>
      <c r="B11" s="126" t="str">
        <f t="shared" si="2"/>
        <v>김기복</v>
      </c>
      <c r="C11" s="127" t="str">
        <f t="shared" si="3"/>
        <v>C</v>
      </c>
      <c r="D11" s="128">
        <f t="shared" si="4"/>
        <v>0.87692307692307681</v>
      </c>
      <c r="E11" s="129">
        <f t="shared" si="5"/>
        <v>547</v>
      </c>
      <c r="F11" s="130" t="str">
        <f t="shared" si="6"/>
        <v>521</v>
      </c>
      <c r="G11" s="131" t="str">
        <f t="shared" si="7"/>
        <v>71바7093</v>
      </c>
      <c r="H11" s="132">
        <f t="shared" si="8"/>
        <v>1</v>
      </c>
      <c r="I11" s="133">
        <f t="shared" si="9"/>
        <v>1252.6400000000001</v>
      </c>
      <c r="J11" s="134">
        <f t="shared" si="10"/>
        <v>3.807539433829616E-2</v>
      </c>
      <c r="K11" s="134">
        <f t="shared" si="11"/>
        <v>0.36785667732480037</v>
      </c>
      <c r="L11" s="134">
        <f t="shared" si="12"/>
        <v>0.23869587431344996</v>
      </c>
      <c r="M11" s="135">
        <f t="shared" si="13"/>
        <v>8.5860000000000003</v>
      </c>
      <c r="N11" s="136">
        <f t="shared" si="14"/>
        <v>0</v>
      </c>
      <c r="O11" s="136">
        <f t="shared" si="15"/>
        <v>9.3402733427002165</v>
      </c>
      <c r="P11" s="218">
        <f t="shared" si="16"/>
        <v>19</v>
      </c>
      <c r="Q11" s="219">
        <f t="shared" si="17"/>
        <v>0</v>
      </c>
      <c r="R11" s="219">
        <f t="shared" si="18"/>
        <v>117</v>
      </c>
      <c r="T11">
        <v>518</v>
      </c>
      <c r="U11">
        <v>547</v>
      </c>
      <c r="V11" t="s">
        <v>178</v>
      </c>
      <c r="W11">
        <v>1263.7639999999999</v>
      </c>
      <c r="X11">
        <v>554.16399999999999</v>
      </c>
      <c r="Y11">
        <v>2.2799999999999998</v>
      </c>
      <c r="Z11">
        <v>8.5860000000000003</v>
      </c>
      <c r="AA11">
        <v>86.414128000000005</v>
      </c>
      <c r="AB11">
        <v>3.2902520000000002</v>
      </c>
      <c r="AC11">
        <v>31.788014</v>
      </c>
      <c r="AD11" s="1">
        <v>299</v>
      </c>
      <c r="AE11">
        <v>0</v>
      </c>
      <c r="AF11">
        <v>117</v>
      </c>
      <c r="AG11">
        <v>66</v>
      </c>
      <c r="AH11">
        <v>14.624506</v>
      </c>
      <c r="AI11">
        <v>25.9</v>
      </c>
      <c r="AJ11">
        <v>0</v>
      </c>
      <c r="AK11">
        <v>19</v>
      </c>
      <c r="AL11">
        <v>2091</v>
      </c>
      <c r="AM11">
        <v>0.87692307692307681</v>
      </c>
      <c r="AN11" t="s">
        <v>69</v>
      </c>
      <c r="AO11">
        <v>1252.6400000000001</v>
      </c>
      <c r="AP11" t="s">
        <v>277</v>
      </c>
      <c r="AQ11" t="s">
        <v>117</v>
      </c>
      <c r="AR11" t="s">
        <v>118</v>
      </c>
      <c r="AS11" t="s">
        <v>117</v>
      </c>
      <c r="AT11" t="s">
        <v>118</v>
      </c>
      <c r="AU11" t="s">
        <v>179</v>
      </c>
      <c r="AV11" t="s">
        <v>178</v>
      </c>
      <c r="AW11" t="s">
        <v>69</v>
      </c>
      <c r="AX11">
        <v>547</v>
      </c>
      <c r="AY11" t="s">
        <v>351</v>
      </c>
      <c r="AZ11">
        <v>2</v>
      </c>
      <c r="BA11" t="s">
        <v>252</v>
      </c>
      <c r="BB11">
        <v>1</v>
      </c>
      <c r="BC11">
        <v>1</v>
      </c>
      <c r="BE11" t="s">
        <v>69</v>
      </c>
      <c r="BF11">
        <v>0</v>
      </c>
      <c r="BG11" t="s">
        <v>224</v>
      </c>
      <c r="BI11" t="s">
        <v>117</v>
      </c>
      <c r="BJ11" t="s">
        <v>178</v>
      </c>
      <c r="BK11" t="s">
        <v>69</v>
      </c>
      <c r="BL11">
        <v>0.87692307692307681</v>
      </c>
      <c r="BM11">
        <v>547</v>
      </c>
      <c r="BN11" t="s">
        <v>118</v>
      </c>
      <c r="BO11" t="s">
        <v>179</v>
      </c>
      <c r="BP11">
        <v>1</v>
      </c>
      <c r="BQ11">
        <v>1252.6400000000001</v>
      </c>
      <c r="BR11">
        <v>3.807539433829616E-2</v>
      </c>
      <c r="BS11">
        <v>0.36785667732480037</v>
      </c>
      <c r="BT11">
        <v>0.23659480725831725</v>
      </c>
      <c r="BU11">
        <v>8.5860000000000003</v>
      </c>
      <c r="BV11">
        <v>0</v>
      </c>
      <c r="BW11">
        <v>9.3402733427002165</v>
      </c>
      <c r="BX11">
        <v>19</v>
      </c>
      <c r="BY11">
        <v>0</v>
      </c>
      <c r="BZ11">
        <v>117</v>
      </c>
    </row>
    <row r="12" spans="1:78" ht="16.5">
      <c r="A12" s="108" t="str">
        <f t="shared" si="1"/>
        <v>성산여객</v>
      </c>
      <c r="B12" s="109" t="str">
        <f t="shared" si="2"/>
        <v>김덕호</v>
      </c>
      <c r="C12" s="110" t="str">
        <f t="shared" si="3"/>
        <v>C</v>
      </c>
      <c r="D12" s="111">
        <f t="shared" si="4"/>
        <v>0.88423076923076915</v>
      </c>
      <c r="E12" s="112">
        <f t="shared" si="5"/>
        <v>3153</v>
      </c>
      <c r="F12" s="113" t="str">
        <f t="shared" si="6"/>
        <v>588</v>
      </c>
      <c r="G12" s="114" t="str">
        <f t="shared" si="7"/>
        <v>71바7086</v>
      </c>
      <c r="H12" s="115">
        <f t="shared" si="8"/>
        <v>1</v>
      </c>
      <c r="I12" s="116">
        <f t="shared" si="9"/>
        <v>1362.404</v>
      </c>
      <c r="J12" s="117">
        <f t="shared" si="10"/>
        <v>2.8881438706754949E-2</v>
      </c>
      <c r="K12" s="117">
        <f t="shared" si="11"/>
        <v>0.40324591386282616</v>
      </c>
      <c r="L12" s="117">
        <f t="shared" si="12"/>
        <v>0.22533697787146836</v>
      </c>
      <c r="M12" s="118">
        <f t="shared" si="13"/>
        <v>9.8420000000000005</v>
      </c>
      <c r="N12" s="119">
        <f t="shared" si="14"/>
        <v>0.66059700353199202</v>
      </c>
      <c r="O12" s="119">
        <f t="shared" si="15"/>
        <v>15.267130748294926</v>
      </c>
      <c r="P12" s="220">
        <f t="shared" si="16"/>
        <v>30</v>
      </c>
      <c r="Q12" s="221">
        <f t="shared" si="17"/>
        <v>9</v>
      </c>
      <c r="R12" s="221">
        <f t="shared" si="18"/>
        <v>208</v>
      </c>
      <c r="T12">
        <v>518</v>
      </c>
      <c r="U12">
        <v>3153</v>
      </c>
      <c r="V12" t="s">
        <v>180</v>
      </c>
      <c r="W12">
        <v>1362.404</v>
      </c>
      <c r="X12">
        <v>592.56700000000001</v>
      </c>
      <c r="Y12">
        <v>2.2989999999999999</v>
      </c>
      <c r="Z12">
        <v>9.8420000000000005</v>
      </c>
      <c r="AA12">
        <v>120.84775399999999</v>
      </c>
      <c r="AB12">
        <v>3.4902570000000002</v>
      </c>
      <c r="AC12">
        <v>48.731363000000002</v>
      </c>
      <c r="AD12" s="1">
        <v>307</v>
      </c>
      <c r="AE12">
        <v>9</v>
      </c>
      <c r="AF12">
        <v>208</v>
      </c>
      <c r="AG12">
        <v>65</v>
      </c>
      <c r="AH12">
        <v>11.273721999999999</v>
      </c>
      <c r="AI12">
        <v>0</v>
      </c>
      <c r="AJ12">
        <v>0</v>
      </c>
      <c r="AK12">
        <v>30</v>
      </c>
      <c r="AL12">
        <v>14055</v>
      </c>
      <c r="AM12">
        <v>0.88423076923076915</v>
      </c>
      <c r="AN12" t="s">
        <v>69</v>
      </c>
      <c r="AO12">
        <v>1362.404</v>
      </c>
      <c r="AP12" t="s">
        <v>278</v>
      </c>
      <c r="AQ12" t="s">
        <v>117</v>
      </c>
      <c r="AR12" t="s">
        <v>121</v>
      </c>
      <c r="AS12" t="s">
        <v>117</v>
      </c>
      <c r="AT12" t="s">
        <v>121</v>
      </c>
      <c r="AU12" t="s">
        <v>181</v>
      </c>
      <c r="AV12" t="s">
        <v>180</v>
      </c>
      <c r="AW12" t="s">
        <v>69</v>
      </c>
      <c r="AX12">
        <v>3153</v>
      </c>
      <c r="AY12" t="s">
        <v>352</v>
      </c>
      <c r="AZ12">
        <v>2</v>
      </c>
      <c r="BA12" t="s">
        <v>256</v>
      </c>
      <c r="BB12">
        <v>1</v>
      </c>
      <c r="BC12">
        <v>1</v>
      </c>
      <c r="BE12" t="s">
        <v>67</v>
      </c>
      <c r="BF12">
        <v>1</v>
      </c>
      <c r="BG12" t="s">
        <v>223</v>
      </c>
      <c r="BI12" t="s">
        <v>117</v>
      </c>
      <c r="BJ12" t="s">
        <v>180</v>
      </c>
      <c r="BK12" t="s">
        <v>69</v>
      </c>
      <c r="BL12">
        <v>0.88423076923076915</v>
      </c>
      <c r="BM12">
        <v>3153</v>
      </c>
      <c r="BN12" t="s">
        <v>121</v>
      </c>
      <c r="BO12" t="s">
        <v>181</v>
      </c>
      <c r="BP12">
        <v>1</v>
      </c>
      <c r="BQ12">
        <v>1362.404</v>
      </c>
      <c r="BR12">
        <v>2.8881438706754949E-2</v>
      </c>
      <c r="BS12">
        <v>0.40324591386282616</v>
      </c>
      <c r="BT12">
        <v>0.22533697787146836</v>
      </c>
      <c r="BU12">
        <v>9.8420000000000005</v>
      </c>
      <c r="BV12">
        <v>0.66059700353199202</v>
      </c>
      <c r="BW12">
        <v>15.267130748294926</v>
      </c>
      <c r="BX12">
        <v>30</v>
      </c>
      <c r="BY12">
        <v>9</v>
      </c>
      <c r="BZ12">
        <v>208</v>
      </c>
    </row>
    <row r="13" spans="1:78" ht="16.5">
      <c r="A13" s="125" t="str">
        <f t="shared" si="1"/>
        <v>성산여객</v>
      </c>
      <c r="B13" s="126" t="str">
        <f t="shared" si="2"/>
        <v>김상규</v>
      </c>
      <c r="C13" s="127" t="str">
        <f t="shared" si="3"/>
        <v>B</v>
      </c>
      <c r="D13" s="128">
        <f t="shared" si="4"/>
        <v>0.90656444143179327</v>
      </c>
      <c r="E13" s="129">
        <f t="shared" si="5"/>
        <v>4432</v>
      </c>
      <c r="F13" s="130" t="str">
        <f t="shared" si="6"/>
        <v>521</v>
      </c>
      <c r="G13" s="131" t="str">
        <f t="shared" si="7"/>
        <v>71바7510</v>
      </c>
      <c r="H13" s="132">
        <f t="shared" si="8"/>
        <v>8</v>
      </c>
      <c r="I13" s="133">
        <f t="shared" si="9"/>
        <v>2016.6349999999998</v>
      </c>
      <c r="J13" s="134">
        <f t="shared" si="10"/>
        <v>2.6781997760971621E-2</v>
      </c>
      <c r="K13" s="134">
        <f t="shared" si="11"/>
        <v>0.36380412546487212</v>
      </c>
      <c r="L13" s="134">
        <f t="shared" si="12"/>
        <v>0.23603676421365297</v>
      </c>
      <c r="M13" s="135">
        <f t="shared" si="13"/>
        <v>7.4370000000000003</v>
      </c>
      <c r="N13" s="136">
        <f t="shared" si="14"/>
        <v>0</v>
      </c>
      <c r="O13" s="136">
        <f t="shared" si="15"/>
        <v>5.9232064586200375</v>
      </c>
      <c r="P13" s="218">
        <f t="shared" si="16"/>
        <v>13</v>
      </c>
      <c r="Q13" s="219">
        <f t="shared" si="17"/>
        <v>157</v>
      </c>
      <c r="R13" s="219">
        <f t="shared" si="18"/>
        <v>124</v>
      </c>
      <c r="T13">
        <v>518</v>
      </c>
      <c r="U13">
        <v>4432</v>
      </c>
      <c r="V13" t="s">
        <v>279</v>
      </c>
      <c r="W13">
        <v>2016.635</v>
      </c>
      <c r="X13">
        <v>788.63099999999997</v>
      </c>
      <c r="Y13">
        <v>2.5569999999999999</v>
      </c>
      <c r="Z13">
        <v>7.4370000000000003</v>
      </c>
      <c r="AA13">
        <v>137.683829</v>
      </c>
      <c r="AB13">
        <v>3.6874479999999998</v>
      </c>
      <c r="AC13">
        <v>50.089945</v>
      </c>
      <c r="AD13" s="1">
        <v>476</v>
      </c>
      <c r="AE13">
        <v>157</v>
      </c>
      <c r="AF13">
        <v>124</v>
      </c>
      <c r="AG13">
        <v>71</v>
      </c>
      <c r="AH13">
        <v>14.646853999999999</v>
      </c>
      <c r="AI13">
        <v>244.5</v>
      </c>
      <c r="AJ13">
        <v>0</v>
      </c>
      <c r="AK13">
        <v>13</v>
      </c>
      <c r="AL13">
        <v>2731</v>
      </c>
      <c r="AM13">
        <v>0.90656444143179327</v>
      </c>
      <c r="AN13" t="s">
        <v>68</v>
      </c>
      <c r="AO13">
        <v>418.44200000000001</v>
      </c>
      <c r="AP13" t="s">
        <v>280</v>
      </c>
      <c r="AQ13" t="s">
        <v>117</v>
      </c>
      <c r="AR13" t="s">
        <v>118</v>
      </c>
      <c r="AS13" t="s">
        <v>117</v>
      </c>
      <c r="AT13" t="s">
        <v>118</v>
      </c>
      <c r="AU13" t="s">
        <v>225</v>
      </c>
      <c r="AV13" t="s">
        <v>279</v>
      </c>
      <c r="AW13" t="s">
        <v>68</v>
      </c>
      <c r="AX13">
        <v>4432</v>
      </c>
      <c r="AY13" t="s">
        <v>348</v>
      </c>
      <c r="AZ13">
        <v>8</v>
      </c>
      <c r="BA13" t="s">
        <v>353</v>
      </c>
      <c r="BB13">
        <v>8</v>
      </c>
      <c r="BC13">
        <v>1</v>
      </c>
      <c r="BE13" t="s">
        <v>261</v>
      </c>
      <c r="BF13" t="s">
        <v>262</v>
      </c>
      <c r="BG13" t="s">
        <v>261</v>
      </c>
      <c r="BI13" t="s">
        <v>117</v>
      </c>
      <c r="BJ13" t="s">
        <v>279</v>
      </c>
      <c r="BK13" t="s">
        <v>68</v>
      </c>
      <c r="BL13">
        <v>0.90656444143179327</v>
      </c>
      <c r="BM13">
        <v>4432</v>
      </c>
      <c r="BN13" t="s">
        <v>118</v>
      </c>
      <c r="BO13" t="s">
        <v>225</v>
      </c>
      <c r="BP13">
        <v>8</v>
      </c>
      <c r="BQ13">
        <v>2016.6349999999998</v>
      </c>
      <c r="BR13">
        <v>2.6781997760971621E-2</v>
      </c>
      <c r="BS13">
        <v>0.36380412546487212</v>
      </c>
      <c r="BT13">
        <v>0.23603676421365294</v>
      </c>
      <c r="BU13">
        <v>7.4370000000000003</v>
      </c>
      <c r="BV13">
        <v>0</v>
      </c>
      <c r="BW13">
        <v>5.9232064586200375</v>
      </c>
      <c r="BX13">
        <v>13</v>
      </c>
      <c r="BY13">
        <v>157</v>
      </c>
      <c r="BZ13">
        <v>124</v>
      </c>
    </row>
    <row r="14" spans="1:78" ht="16.5">
      <c r="A14" s="108" t="str">
        <f t="shared" si="1"/>
        <v>성산여객</v>
      </c>
      <c r="B14" s="109" t="str">
        <f t="shared" si="2"/>
        <v>김영진</v>
      </c>
      <c r="C14" s="110" t="str">
        <f t="shared" si="3"/>
        <v>B</v>
      </c>
      <c r="D14" s="111">
        <f t="shared" si="4"/>
        <v>0.92935124821695625</v>
      </c>
      <c r="E14" s="112">
        <f t="shared" si="5"/>
        <v>9878</v>
      </c>
      <c r="F14" s="113" t="str">
        <f t="shared" si="6"/>
        <v>521</v>
      </c>
      <c r="G14" s="114" t="str">
        <f t="shared" si="7"/>
        <v>71바7501</v>
      </c>
      <c r="H14" s="115">
        <f t="shared" si="8"/>
        <v>2</v>
      </c>
      <c r="I14" s="116">
        <f t="shared" si="9"/>
        <v>2128.6039999999998</v>
      </c>
      <c r="J14" s="117">
        <f t="shared" si="10"/>
        <v>1.3755444738324704E-2</v>
      </c>
      <c r="K14" s="117">
        <f t="shared" si="11"/>
        <v>0.37314474327903696</v>
      </c>
      <c r="L14" s="117">
        <f t="shared" si="12"/>
        <v>0.15080306153704495</v>
      </c>
      <c r="M14" s="118">
        <f t="shared" si="13"/>
        <v>6.3890000000000002</v>
      </c>
      <c r="N14" s="119">
        <f t="shared" si="14"/>
        <v>0</v>
      </c>
      <c r="O14" s="119">
        <f t="shared" si="15"/>
        <v>7.1408303282339043</v>
      </c>
      <c r="P14" s="220">
        <f t="shared" si="16"/>
        <v>48</v>
      </c>
      <c r="Q14" s="221">
        <f t="shared" si="17"/>
        <v>0</v>
      </c>
      <c r="R14" s="221">
        <f t="shared" si="18"/>
        <v>152</v>
      </c>
      <c r="T14">
        <v>518</v>
      </c>
      <c r="U14">
        <v>9878</v>
      </c>
      <c r="V14" t="s">
        <v>281</v>
      </c>
      <c r="W14">
        <v>2128.6039999999998</v>
      </c>
      <c r="X14">
        <v>816.29100000000005</v>
      </c>
      <c r="Y14">
        <v>2.6080000000000001</v>
      </c>
      <c r="Z14">
        <v>6.3890000000000002</v>
      </c>
      <c r="AA14">
        <v>134.266324</v>
      </c>
      <c r="AB14">
        <v>1.8468929999999999</v>
      </c>
      <c r="AC14">
        <v>50.100772999999997</v>
      </c>
      <c r="AD14" s="1">
        <v>321</v>
      </c>
      <c r="AE14">
        <v>0</v>
      </c>
      <c r="AF14">
        <v>152</v>
      </c>
      <c r="AG14">
        <v>79</v>
      </c>
      <c r="AH14">
        <v>15.853595</v>
      </c>
      <c r="AI14">
        <v>2760.1</v>
      </c>
      <c r="AJ14">
        <v>0</v>
      </c>
      <c r="AK14">
        <v>48</v>
      </c>
      <c r="AL14">
        <v>12419</v>
      </c>
      <c r="AM14">
        <v>0.92935124821695625</v>
      </c>
      <c r="AN14" t="s">
        <v>68</v>
      </c>
      <c r="AO14">
        <v>1999.2449999999999</v>
      </c>
      <c r="AP14" t="s">
        <v>282</v>
      </c>
      <c r="AQ14" t="s">
        <v>117</v>
      </c>
      <c r="AR14" t="s">
        <v>118</v>
      </c>
      <c r="AS14" t="s">
        <v>117</v>
      </c>
      <c r="AT14" t="s">
        <v>118</v>
      </c>
      <c r="AU14" t="s">
        <v>260</v>
      </c>
      <c r="AV14" t="s">
        <v>281</v>
      </c>
      <c r="AW14" t="s">
        <v>68</v>
      </c>
      <c r="AX14">
        <v>9878</v>
      </c>
      <c r="AY14" t="s">
        <v>348</v>
      </c>
      <c r="AZ14">
        <v>5</v>
      </c>
      <c r="BA14" t="s">
        <v>354</v>
      </c>
      <c r="BB14">
        <v>2</v>
      </c>
      <c r="BC14">
        <v>1</v>
      </c>
      <c r="BE14" t="s">
        <v>261</v>
      </c>
      <c r="BF14" t="s">
        <v>262</v>
      </c>
      <c r="BG14" t="s">
        <v>261</v>
      </c>
      <c r="BI14" t="s">
        <v>117</v>
      </c>
      <c r="BJ14" t="s">
        <v>281</v>
      </c>
      <c r="BK14" t="s">
        <v>68</v>
      </c>
      <c r="BL14">
        <v>0.92935124821695625</v>
      </c>
      <c r="BM14">
        <v>9878</v>
      </c>
      <c r="BN14" t="s">
        <v>118</v>
      </c>
      <c r="BO14" t="s">
        <v>260</v>
      </c>
      <c r="BP14">
        <v>2</v>
      </c>
      <c r="BQ14">
        <v>2128.6039999999998</v>
      </c>
      <c r="BR14">
        <v>1.3755444738324704E-2</v>
      </c>
      <c r="BS14">
        <v>0.37314474327903696</v>
      </c>
      <c r="BT14">
        <v>0.15080306153704495</v>
      </c>
      <c r="BU14">
        <v>6.3890000000000002</v>
      </c>
      <c r="BV14">
        <v>0</v>
      </c>
      <c r="BW14">
        <v>7.1408303282339043</v>
      </c>
      <c r="BX14">
        <v>48</v>
      </c>
      <c r="BY14">
        <v>0</v>
      </c>
      <c r="BZ14">
        <v>152</v>
      </c>
    </row>
    <row r="15" spans="1:78" ht="16.5">
      <c r="A15" s="125" t="str">
        <f t="shared" si="1"/>
        <v>성산여객</v>
      </c>
      <c r="B15" s="126" t="str">
        <f t="shared" si="2"/>
        <v>김유철</v>
      </c>
      <c r="C15" s="127" t="str">
        <f t="shared" si="3"/>
        <v>F</v>
      </c>
      <c r="D15" s="128">
        <f t="shared" si="4"/>
        <v>0.76800000000000002</v>
      </c>
      <c r="E15" s="129">
        <f t="shared" si="5"/>
        <v>3665</v>
      </c>
      <c r="F15" s="130" t="str">
        <f t="shared" si="6"/>
        <v>521</v>
      </c>
      <c r="G15" s="131" t="str">
        <f t="shared" si="7"/>
        <v>75아1152</v>
      </c>
      <c r="H15" s="132">
        <f t="shared" si="8"/>
        <v>1</v>
      </c>
      <c r="I15" s="133">
        <f t="shared" si="9"/>
        <v>674.43299999999999</v>
      </c>
      <c r="J15" s="134">
        <f t="shared" si="10"/>
        <v>1.9507376518031836E-2</v>
      </c>
      <c r="K15" s="134">
        <f t="shared" si="11"/>
        <v>0.42109091519153785</v>
      </c>
      <c r="L15" s="134">
        <f t="shared" si="12"/>
        <v>0.21202995701574509</v>
      </c>
      <c r="M15" s="135">
        <f t="shared" si="13"/>
        <v>12.180999999999999</v>
      </c>
      <c r="N15" s="136">
        <f t="shared" si="14"/>
        <v>1.6309996693518853</v>
      </c>
      <c r="O15" s="136">
        <f t="shared" si="15"/>
        <v>25.502903920774934</v>
      </c>
      <c r="P15" s="218">
        <f t="shared" si="16"/>
        <v>23</v>
      </c>
      <c r="Q15" s="219">
        <f t="shared" si="17"/>
        <v>11</v>
      </c>
      <c r="R15" s="219">
        <f t="shared" si="18"/>
        <v>190</v>
      </c>
      <c r="T15">
        <v>518</v>
      </c>
      <c r="U15">
        <v>3665</v>
      </c>
      <c r="V15" t="s">
        <v>245</v>
      </c>
      <c r="W15">
        <v>693.54</v>
      </c>
      <c r="X15">
        <v>360.67700000000002</v>
      </c>
      <c r="Y15">
        <v>1.923</v>
      </c>
      <c r="Z15">
        <v>12.180999999999999</v>
      </c>
      <c r="AA15">
        <v>59.606375</v>
      </c>
      <c r="AB15">
        <v>1.1627639999999999</v>
      </c>
      <c r="AC15">
        <v>25.099703000000002</v>
      </c>
      <c r="AD15" s="1">
        <v>143</v>
      </c>
      <c r="AE15">
        <v>11</v>
      </c>
      <c r="AF15">
        <v>190</v>
      </c>
      <c r="AG15">
        <v>70</v>
      </c>
      <c r="AH15">
        <v>11.635332</v>
      </c>
      <c r="AI15">
        <v>5.3</v>
      </c>
      <c r="AJ15">
        <v>0</v>
      </c>
      <c r="AK15">
        <v>23</v>
      </c>
      <c r="AL15">
        <v>7458</v>
      </c>
      <c r="AM15">
        <v>0.76800000000000002</v>
      </c>
      <c r="AN15" t="s">
        <v>70</v>
      </c>
      <c r="AO15">
        <v>674.43299999999999</v>
      </c>
      <c r="AP15" t="s">
        <v>283</v>
      </c>
      <c r="AQ15" t="s">
        <v>117</v>
      </c>
      <c r="AR15" t="s">
        <v>118</v>
      </c>
      <c r="AS15" t="s">
        <v>117</v>
      </c>
      <c r="AT15" t="s">
        <v>118</v>
      </c>
      <c r="AU15" t="s">
        <v>226</v>
      </c>
      <c r="AV15" t="s">
        <v>245</v>
      </c>
      <c r="AW15" t="s">
        <v>70</v>
      </c>
      <c r="AX15">
        <v>3665</v>
      </c>
      <c r="AY15" t="s">
        <v>355</v>
      </c>
      <c r="AZ15">
        <v>2</v>
      </c>
      <c r="BA15" t="s">
        <v>356</v>
      </c>
      <c r="BB15">
        <v>1</v>
      </c>
      <c r="BC15">
        <v>1</v>
      </c>
      <c r="BE15" t="s">
        <v>69</v>
      </c>
      <c r="BF15">
        <v>-2</v>
      </c>
      <c r="BG15" t="s">
        <v>222</v>
      </c>
      <c r="BI15" t="s">
        <v>117</v>
      </c>
      <c r="BJ15" t="s">
        <v>245</v>
      </c>
      <c r="BK15" t="s">
        <v>70</v>
      </c>
      <c r="BL15">
        <v>0.76800000000000002</v>
      </c>
      <c r="BM15">
        <v>3665</v>
      </c>
      <c r="BN15" t="s">
        <v>118</v>
      </c>
      <c r="BO15" t="s">
        <v>226</v>
      </c>
      <c r="BP15">
        <v>1</v>
      </c>
      <c r="BQ15">
        <v>674.43299999999999</v>
      </c>
      <c r="BR15">
        <v>1.9507376518031836E-2</v>
      </c>
      <c r="BS15">
        <v>0.42109091519153785</v>
      </c>
      <c r="BT15">
        <v>0.20618853995443667</v>
      </c>
      <c r="BU15">
        <v>12.180999999999999</v>
      </c>
      <c r="BV15">
        <v>1.6309996693518853</v>
      </c>
      <c r="BW15">
        <v>25.502903920774934</v>
      </c>
      <c r="BX15">
        <v>23</v>
      </c>
      <c r="BY15">
        <v>11</v>
      </c>
      <c r="BZ15">
        <v>190</v>
      </c>
    </row>
    <row r="16" spans="1:78" ht="16.5">
      <c r="A16" s="108" t="str">
        <f t="shared" si="1"/>
        <v>성산여객</v>
      </c>
      <c r="B16" s="109" t="str">
        <f t="shared" si="2"/>
        <v>김인성</v>
      </c>
      <c r="C16" s="110" t="str">
        <f t="shared" si="3"/>
        <v>D</v>
      </c>
      <c r="D16" s="111">
        <f t="shared" si="4"/>
        <v>0.82220494417870327</v>
      </c>
      <c r="E16" s="112">
        <f t="shared" si="5"/>
        <v>6250</v>
      </c>
      <c r="F16" s="113" t="str">
        <f t="shared" si="6"/>
        <v>521</v>
      </c>
      <c r="G16" s="114" t="str">
        <f t="shared" si="7"/>
        <v>71바7509</v>
      </c>
      <c r="H16" s="115">
        <f t="shared" si="8"/>
        <v>2</v>
      </c>
      <c r="I16" s="116">
        <f t="shared" si="9"/>
        <v>2293.7620000000002</v>
      </c>
      <c r="J16" s="117">
        <f t="shared" si="10"/>
        <v>2.8644792967153405E-2</v>
      </c>
      <c r="K16" s="117">
        <f t="shared" si="11"/>
        <v>0.41931823691396936</v>
      </c>
      <c r="L16" s="117">
        <f t="shared" si="12"/>
        <v>0.22626584623862456</v>
      </c>
      <c r="M16" s="118">
        <f t="shared" si="13"/>
        <v>16.495000000000001</v>
      </c>
      <c r="N16" s="119">
        <f t="shared" si="14"/>
        <v>0.91552654547420342</v>
      </c>
      <c r="O16" s="119">
        <f t="shared" si="15"/>
        <v>73.02414112710909</v>
      </c>
      <c r="P16" s="220">
        <f t="shared" si="16"/>
        <v>93</v>
      </c>
      <c r="Q16" s="221">
        <f t="shared" si="17"/>
        <v>21</v>
      </c>
      <c r="R16" s="221">
        <f t="shared" si="18"/>
        <v>1675</v>
      </c>
      <c r="T16">
        <v>518</v>
      </c>
      <c r="U16">
        <v>6250</v>
      </c>
      <c r="V16" t="s">
        <v>184</v>
      </c>
      <c r="W16">
        <v>2293.7620000000002</v>
      </c>
      <c r="X16">
        <v>1115.201</v>
      </c>
      <c r="Y16">
        <v>2.0569999999999999</v>
      </c>
      <c r="Z16">
        <v>16.495000000000001</v>
      </c>
      <c r="AA16">
        <v>152.585498</v>
      </c>
      <c r="AB16">
        <v>4.3707799999999999</v>
      </c>
      <c r="AC16">
        <v>63.981881999999999</v>
      </c>
      <c r="AD16" s="1">
        <v>519</v>
      </c>
      <c r="AE16">
        <v>21</v>
      </c>
      <c r="AF16">
        <v>1675</v>
      </c>
      <c r="AG16">
        <v>66</v>
      </c>
      <c r="AH16">
        <v>15.032634</v>
      </c>
      <c r="AI16">
        <v>342</v>
      </c>
      <c r="AJ16">
        <v>0</v>
      </c>
      <c r="AK16">
        <v>93</v>
      </c>
      <c r="AL16">
        <v>16971</v>
      </c>
      <c r="AM16">
        <v>0.82220494417870327</v>
      </c>
      <c r="AN16" t="s">
        <v>67</v>
      </c>
      <c r="AO16">
        <v>2189.8620000000001</v>
      </c>
      <c r="AP16" t="s">
        <v>284</v>
      </c>
      <c r="AQ16" t="s">
        <v>117</v>
      </c>
      <c r="AR16" t="s">
        <v>118</v>
      </c>
      <c r="AS16" t="s">
        <v>117</v>
      </c>
      <c r="AT16" t="s">
        <v>118</v>
      </c>
      <c r="AU16" t="s">
        <v>183</v>
      </c>
      <c r="AV16" t="s">
        <v>184</v>
      </c>
      <c r="AW16" t="s">
        <v>67</v>
      </c>
      <c r="AX16">
        <v>6250</v>
      </c>
      <c r="AY16" t="s">
        <v>357</v>
      </c>
      <c r="AZ16">
        <v>3</v>
      </c>
      <c r="BA16" t="s">
        <v>358</v>
      </c>
      <c r="BB16">
        <v>2</v>
      </c>
      <c r="BC16">
        <v>1</v>
      </c>
      <c r="BE16" t="s">
        <v>67</v>
      </c>
      <c r="BF16">
        <v>0</v>
      </c>
      <c r="BG16" t="s">
        <v>224</v>
      </c>
      <c r="BI16" t="s">
        <v>117</v>
      </c>
      <c r="BJ16" t="s">
        <v>184</v>
      </c>
      <c r="BK16" t="s">
        <v>67</v>
      </c>
      <c r="BL16">
        <v>0.82220494417870327</v>
      </c>
      <c r="BM16">
        <v>6250</v>
      </c>
      <c r="BN16" t="s">
        <v>118</v>
      </c>
      <c r="BO16" t="s">
        <v>183</v>
      </c>
      <c r="BP16">
        <v>2</v>
      </c>
      <c r="BQ16">
        <v>2293.7620000000002</v>
      </c>
      <c r="BR16">
        <v>2.8644792967153405E-2</v>
      </c>
      <c r="BS16">
        <v>0.41931823691396936</v>
      </c>
      <c r="BT16">
        <v>0.22626584623862456</v>
      </c>
      <c r="BU16">
        <v>16.495000000000001</v>
      </c>
      <c r="BV16">
        <v>0.91552654547420342</v>
      </c>
      <c r="BW16">
        <v>73.02414112710909</v>
      </c>
      <c r="BX16">
        <v>93</v>
      </c>
      <c r="BY16">
        <v>21</v>
      </c>
      <c r="BZ16">
        <v>1675</v>
      </c>
    </row>
    <row r="17" spans="1:78" ht="16.5">
      <c r="A17" s="125" t="str">
        <f t="shared" si="1"/>
        <v>성산여객</v>
      </c>
      <c r="B17" s="126" t="str">
        <f t="shared" si="2"/>
        <v>김정구</v>
      </c>
      <c r="C17" s="127" t="str">
        <f t="shared" si="3"/>
        <v>C</v>
      </c>
      <c r="D17" s="128">
        <f t="shared" si="4"/>
        <v>0.89884615384615385</v>
      </c>
      <c r="E17" s="129">
        <f t="shared" si="5"/>
        <v>391</v>
      </c>
      <c r="F17" s="130" t="str">
        <f t="shared" si="6"/>
        <v>588</v>
      </c>
      <c r="G17" s="131" t="str">
        <f t="shared" si="7"/>
        <v>71바7089</v>
      </c>
      <c r="H17" s="132">
        <f t="shared" si="8"/>
        <v>1</v>
      </c>
      <c r="I17" s="133">
        <f t="shared" si="9"/>
        <v>3420.1489999999999</v>
      </c>
      <c r="J17" s="134">
        <f t="shared" si="10"/>
        <v>1.9214331363082537E-2</v>
      </c>
      <c r="K17" s="134">
        <f t="shared" si="11"/>
        <v>0.42594578438429531</v>
      </c>
      <c r="L17" s="134">
        <f t="shared" si="12"/>
        <v>0.19209689402420774</v>
      </c>
      <c r="M17" s="135">
        <f t="shared" si="13"/>
        <v>9.9949999999999992</v>
      </c>
      <c r="N17" s="136">
        <f t="shared" si="14"/>
        <v>1.1403011974039727</v>
      </c>
      <c r="O17" s="136">
        <f t="shared" si="15"/>
        <v>16.022693748137876</v>
      </c>
      <c r="P17" s="218">
        <f t="shared" si="16"/>
        <v>113</v>
      </c>
      <c r="Q17" s="219">
        <f t="shared" si="17"/>
        <v>39</v>
      </c>
      <c r="R17" s="219">
        <f t="shared" si="18"/>
        <v>548</v>
      </c>
      <c r="T17">
        <v>518</v>
      </c>
      <c r="U17">
        <v>391</v>
      </c>
      <c r="V17" t="s">
        <v>186</v>
      </c>
      <c r="W17">
        <v>3420.1489999999999</v>
      </c>
      <c r="X17">
        <v>1463.675</v>
      </c>
      <c r="Y17">
        <v>2.3370000000000002</v>
      </c>
      <c r="Z17">
        <v>9.9949999999999992</v>
      </c>
      <c r="AA17">
        <v>293.426604</v>
      </c>
      <c r="AB17">
        <v>5.6379960000000002</v>
      </c>
      <c r="AC17">
        <v>124.983825</v>
      </c>
      <c r="AD17" s="1">
        <v>657</v>
      </c>
      <c r="AE17">
        <v>39</v>
      </c>
      <c r="AF17">
        <v>548</v>
      </c>
      <c r="AG17">
        <v>67</v>
      </c>
      <c r="AH17">
        <v>11.655892</v>
      </c>
      <c r="AI17">
        <v>11.1</v>
      </c>
      <c r="AJ17">
        <v>0</v>
      </c>
      <c r="AK17">
        <v>113</v>
      </c>
      <c r="AL17">
        <v>34530</v>
      </c>
      <c r="AM17">
        <v>0.89884615384615385</v>
      </c>
      <c r="AN17" t="s">
        <v>69</v>
      </c>
      <c r="AO17">
        <v>3420.1489999999999</v>
      </c>
      <c r="AP17" t="s">
        <v>285</v>
      </c>
      <c r="AQ17" t="s">
        <v>117</v>
      </c>
      <c r="AR17" t="s">
        <v>121</v>
      </c>
      <c r="AS17" t="s">
        <v>117</v>
      </c>
      <c r="AT17" t="s">
        <v>121</v>
      </c>
      <c r="AU17" t="s">
        <v>187</v>
      </c>
      <c r="AV17" t="s">
        <v>186</v>
      </c>
      <c r="AW17" t="s">
        <v>69</v>
      </c>
      <c r="AX17">
        <v>391</v>
      </c>
      <c r="AY17" t="s">
        <v>352</v>
      </c>
      <c r="AZ17">
        <v>1</v>
      </c>
      <c r="BA17" t="s">
        <v>241</v>
      </c>
      <c r="BB17">
        <v>1</v>
      </c>
      <c r="BC17">
        <v>1</v>
      </c>
      <c r="BE17" t="s">
        <v>69</v>
      </c>
      <c r="BF17">
        <v>0</v>
      </c>
      <c r="BG17" t="s">
        <v>224</v>
      </c>
      <c r="BI17" t="s">
        <v>117</v>
      </c>
      <c r="BJ17" t="s">
        <v>186</v>
      </c>
      <c r="BK17" t="s">
        <v>69</v>
      </c>
      <c r="BL17">
        <v>0.89884615384615385</v>
      </c>
      <c r="BM17">
        <v>391</v>
      </c>
      <c r="BN17" t="s">
        <v>121</v>
      </c>
      <c r="BO17" t="s">
        <v>187</v>
      </c>
      <c r="BP17">
        <v>1</v>
      </c>
      <c r="BQ17">
        <v>3420.1489999999999</v>
      </c>
      <c r="BR17">
        <v>1.9214331363082537E-2</v>
      </c>
      <c r="BS17">
        <v>0.42594578438429531</v>
      </c>
      <c r="BT17">
        <v>0.19209689402420774</v>
      </c>
      <c r="BU17">
        <v>9.9949999999999992</v>
      </c>
      <c r="BV17">
        <v>1.1403011974039727</v>
      </c>
      <c r="BW17">
        <v>16.022693748137876</v>
      </c>
      <c r="BX17">
        <v>113</v>
      </c>
      <c r="BY17">
        <v>39</v>
      </c>
      <c r="BZ17">
        <v>548</v>
      </c>
    </row>
    <row r="18" spans="1:78" ht="16.5">
      <c r="A18" s="108" t="str">
        <f t="shared" si="1"/>
        <v>성산여객</v>
      </c>
      <c r="B18" s="109" t="str">
        <f t="shared" si="2"/>
        <v>나형균</v>
      </c>
      <c r="C18" s="110" t="str">
        <f t="shared" si="3"/>
        <v>B</v>
      </c>
      <c r="D18" s="111">
        <f t="shared" si="4"/>
        <v>0.92785714285714282</v>
      </c>
      <c r="E18" s="112">
        <f t="shared" si="5"/>
        <v>6313</v>
      </c>
      <c r="F18" s="113" t="str">
        <f t="shared" si="6"/>
        <v>521</v>
      </c>
      <c r="G18" s="114" t="str">
        <f t="shared" si="7"/>
        <v>71바7501</v>
      </c>
      <c r="H18" s="115">
        <f t="shared" si="8"/>
        <v>1</v>
      </c>
      <c r="I18" s="116">
        <f t="shared" si="9"/>
        <v>2103.5680000000002</v>
      </c>
      <c r="J18" s="117">
        <f t="shared" si="10"/>
        <v>1.6168789910499425E-2</v>
      </c>
      <c r="K18" s="117">
        <f t="shared" si="11"/>
        <v>0.34065394396327181</v>
      </c>
      <c r="L18" s="117">
        <f t="shared" si="12"/>
        <v>0.22390528853833105</v>
      </c>
      <c r="M18" s="118">
        <f t="shared" si="13"/>
        <v>5.8250000000000002</v>
      </c>
      <c r="N18" s="119">
        <f t="shared" si="14"/>
        <v>0</v>
      </c>
      <c r="O18" s="119">
        <f t="shared" si="15"/>
        <v>8.8421196747621167</v>
      </c>
      <c r="P18" s="220">
        <f t="shared" si="16"/>
        <v>7</v>
      </c>
      <c r="Q18" s="221">
        <f t="shared" si="17"/>
        <v>0</v>
      </c>
      <c r="R18" s="221">
        <f t="shared" si="18"/>
        <v>186</v>
      </c>
      <c r="T18">
        <v>518</v>
      </c>
      <c r="U18">
        <v>6313</v>
      </c>
      <c r="V18" t="s">
        <v>286</v>
      </c>
      <c r="W18">
        <v>2103.5680000000002</v>
      </c>
      <c r="X18">
        <v>809.67399999999998</v>
      </c>
      <c r="Y18">
        <v>2.5979999999999999</v>
      </c>
      <c r="Z18">
        <v>5.8250000000000002</v>
      </c>
      <c r="AA18">
        <v>132.521049</v>
      </c>
      <c r="AB18">
        <v>2.1427049999999999</v>
      </c>
      <c r="AC18">
        <v>45.143818000000003</v>
      </c>
      <c r="AD18" s="1">
        <v>471</v>
      </c>
      <c r="AE18">
        <v>0</v>
      </c>
      <c r="AF18">
        <v>186</v>
      </c>
      <c r="AG18">
        <v>77</v>
      </c>
      <c r="AH18">
        <v>15.873462999999999</v>
      </c>
      <c r="AI18">
        <v>709.2</v>
      </c>
      <c r="AJ18">
        <v>0</v>
      </c>
      <c r="AK18">
        <v>7</v>
      </c>
      <c r="AL18">
        <v>701</v>
      </c>
      <c r="AM18">
        <v>0.92785714285714282</v>
      </c>
      <c r="AN18" t="s">
        <v>68</v>
      </c>
      <c r="AO18">
        <v>2103.5680000000002</v>
      </c>
      <c r="AP18" t="s">
        <v>287</v>
      </c>
      <c r="AQ18" t="s">
        <v>117</v>
      </c>
      <c r="AR18" t="s">
        <v>118</v>
      </c>
      <c r="AS18" t="s">
        <v>117</v>
      </c>
      <c r="AT18" t="s">
        <v>118</v>
      </c>
      <c r="AU18" t="s">
        <v>260</v>
      </c>
      <c r="AV18" t="s">
        <v>286</v>
      </c>
      <c r="AW18" t="s">
        <v>68</v>
      </c>
      <c r="AX18">
        <v>6313</v>
      </c>
      <c r="AY18" t="s">
        <v>348</v>
      </c>
      <c r="AZ18">
        <v>6</v>
      </c>
      <c r="BA18" t="s">
        <v>359</v>
      </c>
      <c r="BB18">
        <v>1</v>
      </c>
      <c r="BC18">
        <v>1</v>
      </c>
      <c r="BE18" t="s">
        <v>261</v>
      </c>
      <c r="BF18" t="s">
        <v>262</v>
      </c>
      <c r="BG18" t="s">
        <v>261</v>
      </c>
      <c r="BI18" t="s">
        <v>117</v>
      </c>
      <c r="BJ18" t="s">
        <v>286</v>
      </c>
      <c r="BK18" t="s">
        <v>68</v>
      </c>
      <c r="BL18">
        <v>0.92785714285714282</v>
      </c>
      <c r="BM18">
        <v>6313</v>
      </c>
      <c r="BN18" t="s">
        <v>118</v>
      </c>
      <c r="BO18" t="s">
        <v>260</v>
      </c>
      <c r="BP18">
        <v>1</v>
      </c>
      <c r="BQ18">
        <v>2103.5680000000002</v>
      </c>
      <c r="BR18">
        <v>1.6168789910499425E-2</v>
      </c>
      <c r="BS18">
        <v>0.34065394396327181</v>
      </c>
      <c r="BT18">
        <v>0.22390528853833105</v>
      </c>
      <c r="BU18">
        <v>5.8250000000000002</v>
      </c>
      <c r="BV18">
        <v>0</v>
      </c>
      <c r="BW18">
        <v>8.8421196747621167</v>
      </c>
      <c r="BX18">
        <v>7</v>
      </c>
      <c r="BY18">
        <v>0</v>
      </c>
      <c r="BZ18">
        <v>186</v>
      </c>
    </row>
    <row r="19" spans="1:78" ht="16.5">
      <c r="A19" s="125" t="str">
        <f t="shared" si="1"/>
        <v>성산여객</v>
      </c>
      <c r="B19" s="126" t="str">
        <f t="shared" si="2"/>
        <v>박기환</v>
      </c>
      <c r="C19" s="127" t="str">
        <f t="shared" si="3"/>
        <v>F</v>
      </c>
      <c r="D19" s="128">
        <f t="shared" si="4"/>
        <v>0.79112084177793607</v>
      </c>
      <c r="E19" s="129">
        <f t="shared" si="5"/>
        <v>3664</v>
      </c>
      <c r="F19" s="130" t="str">
        <f t="shared" si="6"/>
        <v>588</v>
      </c>
      <c r="G19" s="131" t="str">
        <f t="shared" si="7"/>
        <v>71바7091</v>
      </c>
      <c r="H19" s="132">
        <f t="shared" si="8"/>
        <v>6</v>
      </c>
      <c r="I19" s="133">
        <f t="shared" si="9"/>
        <v>19181.346000000001</v>
      </c>
      <c r="J19" s="134">
        <f t="shared" si="10"/>
        <v>4.0086694478658536E-2</v>
      </c>
      <c r="K19" s="134">
        <f t="shared" si="11"/>
        <v>0.42650147569602909</v>
      </c>
      <c r="L19" s="134">
        <f t="shared" si="12"/>
        <v>0.22448893836751602</v>
      </c>
      <c r="M19" s="135">
        <f t="shared" si="13"/>
        <v>11.407</v>
      </c>
      <c r="N19" s="136">
        <f t="shared" si="14"/>
        <v>1.7725554817685889</v>
      </c>
      <c r="O19" s="136">
        <f t="shared" si="15"/>
        <v>24.596814008777066</v>
      </c>
      <c r="P19" s="218">
        <f t="shared" si="16"/>
        <v>562</v>
      </c>
      <c r="Q19" s="219">
        <f t="shared" si="17"/>
        <v>340</v>
      </c>
      <c r="R19" s="219">
        <f t="shared" si="18"/>
        <v>4718</v>
      </c>
      <c r="T19">
        <v>518</v>
      </c>
      <c r="U19">
        <v>3664</v>
      </c>
      <c r="V19" t="s">
        <v>189</v>
      </c>
      <c r="W19">
        <v>19181.346000000001</v>
      </c>
      <c r="X19">
        <v>9446.7080000000005</v>
      </c>
      <c r="Y19">
        <v>2.0299999999999998</v>
      </c>
      <c r="Z19">
        <v>11.407</v>
      </c>
      <c r="AA19">
        <v>1754.333175</v>
      </c>
      <c r="AB19">
        <v>70.325417999999999</v>
      </c>
      <c r="AC19">
        <v>748.22568799999999</v>
      </c>
      <c r="AD19" s="1">
        <v>4306</v>
      </c>
      <c r="AE19">
        <v>340</v>
      </c>
      <c r="AF19">
        <v>4718</v>
      </c>
      <c r="AG19">
        <v>72</v>
      </c>
      <c r="AH19">
        <v>10.933695999999999</v>
      </c>
      <c r="AI19">
        <v>748.7</v>
      </c>
      <c r="AJ19">
        <v>0</v>
      </c>
      <c r="AK19">
        <v>562</v>
      </c>
      <c r="AL19">
        <v>249781</v>
      </c>
      <c r="AM19">
        <v>0.79112084177793607</v>
      </c>
      <c r="AN19" t="s">
        <v>70</v>
      </c>
      <c r="AO19">
        <v>4770.3389999999999</v>
      </c>
      <c r="AP19" t="s">
        <v>288</v>
      </c>
      <c r="AQ19" t="s">
        <v>117</v>
      </c>
      <c r="AR19" t="s">
        <v>121</v>
      </c>
      <c r="AS19" t="s">
        <v>117</v>
      </c>
      <c r="AT19" t="s">
        <v>121</v>
      </c>
      <c r="AU19" t="s">
        <v>191</v>
      </c>
      <c r="AV19" t="s">
        <v>189</v>
      </c>
      <c r="AW19" t="s">
        <v>70</v>
      </c>
      <c r="AX19">
        <v>3664</v>
      </c>
      <c r="AY19" t="s">
        <v>360</v>
      </c>
      <c r="AZ19">
        <v>1</v>
      </c>
      <c r="BA19" t="s">
        <v>238</v>
      </c>
      <c r="BB19">
        <v>6</v>
      </c>
      <c r="BC19">
        <v>1</v>
      </c>
      <c r="BE19" t="s">
        <v>70</v>
      </c>
      <c r="BF19">
        <v>0</v>
      </c>
      <c r="BG19" t="s">
        <v>224</v>
      </c>
      <c r="BI19" t="s">
        <v>117</v>
      </c>
      <c r="BJ19" t="s">
        <v>189</v>
      </c>
      <c r="BK19" t="s">
        <v>70</v>
      </c>
      <c r="BL19">
        <v>0.79112084177793607</v>
      </c>
      <c r="BM19">
        <v>3664</v>
      </c>
      <c r="BN19" t="s">
        <v>121</v>
      </c>
      <c r="BO19" t="s">
        <v>191</v>
      </c>
      <c r="BP19">
        <v>6</v>
      </c>
      <c r="BQ19">
        <v>19181.346000000001</v>
      </c>
      <c r="BR19">
        <v>4.0086694478658536E-2</v>
      </c>
      <c r="BS19">
        <v>0.42650147569602909</v>
      </c>
      <c r="BT19">
        <v>0.22448893836751602</v>
      </c>
      <c r="BU19">
        <v>11.407</v>
      </c>
      <c r="BV19">
        <v>1.7725554817685889</v>
      </c>
      <c r="BW19">
        <v>24.596814008777066</v>
      </c>
      <c r="BX19">
        <v>562</v>
      </c>
      <c r="BY19">
        <v>340</v>
      </c>
      <c r="BZ19">
        <v>4718</v>
      </c>
    </row>
    <row r="20" spans="1:78" ht="16.5">
      <c r="A20" s="108" t="str">
        <f t="shared" si="1"/>
        <v>성산여객</v>
      </c>
      <c r="B20" s="109" t="str">
        <f t="shared" si="2"/>
        <v>박용묵</v>
      </c>
      <c r="C20" s="110" t="str">
        <f t="shared" si="3"/>
        <v>F</v>
      </c>
      <c r="D20" s="111">
        <f t="shared" si="4"/>
        <v>0.74961693773428517</v>
      </c>
      <c r="E20" s="112">
        <f t="shared" si="5"/>
        <v>1037</v>
      </c>
      <c r="F20" s="113" t="str">
        <f t="shared" si="6"/>
        <v>586</v>
      </c>
      <c r="G20" s="114" t="str">
        <f t="shared" si="7"/>
        <v>71바7059</v>
      </c>
      <c r="H20" s="115">
        <f t="shared" si="8"/>
        <v>3</v>
      </c>
      <c r="I20" s="116">
        <f t="shared" si="9"/>
        <v>11069.785</v>
      </c>
      <c r="J20" s="117">
        <f t="shared" si="10"/>
        <v>2.8163032665600468E-2</v>
      </c>
      <c r="K20" s="117">
        <f t="shared" si="11"/>
        <v>0.43711751017762446</v>
      </c>
      <c r="L20" s="117">
        <f t="shared" si="12"/>
        <v>0.21870343461955224</v>
      </c>
      <c r="M20" s="118">
        <f t="shared" si="13"/>
        <v>8.4890000000000008</v>
      </c>
      <c r="N20" s="119">
        <f t="shared" si="14"/>
        <v>6.6172888300525168</v>
      </c>
      <c r="O20" s="119">
        <f t="shared" si="15"/>
        <v>47.258621317623017</v>
      </c>
      <c r="P20" s="220">
        <f t="shared" si="16"/>
        <v>260</v>
      </c>
      <c r="Q20" s="221">
        <f t="shared" si="17"/>
        <v>367</v>
      </c>
      <c r="R20" s="221">
        <f t="shared" si="18"/>
        <v>2621</v>
      </c>
      <c r="T20">
        <v>518</v>
      </c>
      <c r="U20">
        <v>1037</v>
      </c>
      <c r="V20" t="s">
        <v>192</v>
      </c>
      <c r="W20">
        <v>11069.785</v>
      </c>
      <c r="X20">
        <v>5707.5240000000003</v>
      </c>
      <c r="Y20">
        <v>1.94</v>
      </c>
      <c r="Z20">
        <v>8.4890000000000008</v>
      </c>
      <c r="AA20">
        <v>810.55947600000002</v>
      </c>
      <c r="AB20">
        <v>22.827812999999999</v>
      </c>
      <c r="AC20">
        <v>354.30973999999998</v>
      </c>
      <c r="AD20" s="1">
        <v>2421</v>
      </c>
      <c r="AE20">
        <v>367</v>
      </c>
      <c r="AF20">
        <v>2621</v>
      </c>
      <c r="AG20">
        <v>130</v>
      </c>
      <c r="AH20">
        <v>13.656968000000001</v>
      </c>
      <c r="AI20">
        <v>6528.7</v>
      </c>
      <c r="AJ20">
        <v>0</v>
      </c>
      <c r="AK20">
        <v>260</v>
      </c>
      <c r="AL20">
        <v>175618</v>
      </c>
      <c r="AM20">
        <v>0.74961693773428517</v>
      </c>
      <c r="AN20" t="s">
        <v>70</v>
      </c>
      <c r="AO20">
        <v>5523.7070000000003</v>
      </c>
      <c r="AP20" t="s">
        <v>289</v>
      </c>
      <c r="AQ20" t="s">
        <v>117</v>
      </c>
      <c r="AR20" t="s">
        <v>120</v>
      </c>
      <c r="AS20" t="s">
        <v>117</v>
      </c>
      <c r="AT20" t="s">
        <v>120</v>
      </c>
      <c r="AU20" t="s">
        <v>202</v>
      </c>
      <c r="AV20" t="s">
        <v>192</v>
      </c>
      <c r="AW20" t="s">
        <v>70</v>
      </c>
      <c r="AX20">
        <v>1037</v>
      </c>
      <c r="AY20" t="s">
        <v>361</v>
      </c>
      <c r="AZ20">
        <v>1</v>
      </c>
      <c r="BA20" t="s">
        <v>234</v>
      </c>
      <c r="BB20">
        <v>3</v>
      </c>
      <c r="BC20">
        <v>1</v>
      </c>
      <c r="BE20" t="s">
        <v>70</v>
      </c>
      <c r="BF20">
        <v>0</v>
      </c>
      <c r="BG20" t="s">
        <v>224</v>
      </c>
      <c r="BI20" t="s">
        <v>117</v>
      </c>
      <c r="BJ20" t="s">
        <v>192</v>
      </c>
      <c r="BK20" t="s">
        <v>70</v>
      </c>
      <c r="BL20">
        <v>0.74961693773428517</v>
      </c>
      <c r="BM20">
        <v>1037</v>
      </c>
      <c r="BN20" t="s">
        <v>120</v>
      </c>
      <c r="BO20" t="s">
        <v>202</v>
      </c>
      <c r="BP20">
        <v>3</v>
      </c>
      <c r="BQ20">
        <v>11069.785</v>
      </c>
      <c r="BR20">
        <v>2.8163032665600468E-2</v>
      </c>
      <c r="BS20">
        <v>0.43711751017762446</v>
      </c>
      <c r="BT20">
        <v>0.21870343461955224</v>
      </c>
      <c r="BU20">
        <v>8.4890000000000008</v>
      </c>
      <c r="BV20">
        <v>6.6172888300525168</v>
      </c>
      <c r="BW20">
        <v>47.258621317623017</v>
      </c>
      <c r="BX20">
        <v>260</v>
      </c>
      <c r="BY20">
        <v>367</v>
      </c>
      <c r="BZ20">
        <v>2621</v>
      </c>
    </row>
    <row r="21" spans="1:78" ht="16.5">
      <c r="A21" s="125" t="str">
        <f t="shared" si="1"/>
        <v>성산여객</v>
      </c>
      <c r="B21" s="126" t="str">
        <f t="shared" si="2"/>
        <v>송상호</v>
      </c>
      <c r="C21" s="127" t="str">
        <f t="shared" si="3"/>
        <v>A</v>
      </c>
      <c r="D21" s="128">
        <f t="shared" si="4"/>
        <v>0.96326400942286339</v>
      </c>
      <c r="E21" s="129">
        <f t="shared" si="5"/>
        <v>5885</v>
      </c>
      <c r="F21" s="130" t="str">
        <f t="shared" si="6"/>
        <v>521</v>
      </c>
      <c r="G21" s="131" t="str">
        <f t="shared" si="7"/>
        <v>71바7503</v>
      </c>
      <c r="H21" s="132">
        <f t="shared" si="8"/>
        <v>2</v>
      </c>
      <c r="I21" s="133">
        <f t="shared" si="9"/>
        <v>1780.1080000000002</v>
      </c>
      <c r="J21" s="134">
        <f t="shared" si="10"/>
        <v>1.1203048845345584E-2</v>
      </c>
      <c r="K21" s="134">
        <f t="shared" si="11"/>
        <v>0.36742199038867479</v>
      </c>
      <c r="L21" s="134">
        <f t="shared" si="12"/>
        <v>0.19156141088068812</v>
      </c>
      <c r="M21" s="135">
        <f t="shared" si="13"/>
        <v>5.0949999999999998</v>
      </c>
      <c r="N21" s="136">
        <f t="shared" si="14"/>
        <v>0.22470546730872507</v>
      </c>
      <c r="O21" s="136">
        <f t="shared" si="15"/>
        <v>2.1347019394328881</v>
      </c>
      <c r="P21" s="218">
        <f t="shared" si="16"/>
        <v>17</v>
      </c>
      <c r="Q21" s="219">
        <f t="shared" si="17"/>
        <v>4</v>
      </c>
      <c r="R21" s="219">
        <f t="shared" si="18"/>
        <v>38</v>
      </c>
      <c r="T21">
        <v>518</v>
      </c>
      <c r="U21">
        <v>5885</v>
      </c>
      <c r="V21" t="s">
        <v>228</v>
      </c>
      <c r="W21">
        <v>1780.1079999999999</v>
      </c>
      <c r="X21">
        <v>660.18</v>
      </c>
      <c r="Y21">
        <v>2.6960000000000002</v>
      </c>
      <c r="Z21">
        <v>5.0949999999999998</v>
      </c>
      <c r="AA21">
        <v>118.589682</v>
      </c>
      <c r="AB21">
        <v>1.3285659999999999</v>
      </c>
      <c r="AC21">
        <v>43.572457</v>
      </c>
      <c r="AD21" s="1">
        <v>341</v>
      </c>
      <c r="AE21">
        <v>4</v>
      </c>
      <c r="AF21">
        <v>38</v>
      </c>
      <c r="AG21">
        <v>69</v>
      </c>
      <c r="AH21">
        <v>15.010648</v>
      </c>
      <c r="AI21">
        <v>84.9</v>
      </c>
      <c r="AJ21">
        <v>0</v>
      </c>
      <c r="AK21">
        <v>17</v>
      </c>
      <c r="AL21">
        <v>5578</v>
      </c>
      <c r="AM21">
        <v>0.96326400942286339</v>
      </c>
      <c r="AN21" t="s">
        <v>66</v>
      </c>
      <c r="AO21">
        <v>1651.2190000000001</v>
      </c>
      <c r="AP21" t="s">
        <v>290</v>
      </c>
      <c r="AQ21" t="s">
        <v>117</v>
      </c>
      <c r="AR21" t="s">
        <v>118</v>
      </c>
      <c r="AS21" t="s">
        <v>117</v>
      </c>
      <c r="AT21" t="s">
        <v>118</v>
      </c>
      <c r="AU21" t="s">
        <v>174</v>
      </c>
      <c r="AV21" t="s">
        <v>228</v>
      </c>
      <c r="AW21" t="s">
        <v>66</v>
      </c>
      <c r="AX21">
        <v>5885</v>
      </c>
      <c r="AY21" t="s">
        <v>345</v>
      </c>
      <c r="AZ21">
        <v>3</v>
      </c>
      <c r="BA21" t="s">
        <v>362</v>
      </c>
      <c r="BB21">
        <v>2</v>
      </c>
      <c r="BC21">
        <v>1</v>
      </c>
      <c r="BE21" t="s">
        <v>68</v>
      </c>
      <c r="BF21">
        <v>1</v>
      </c>
      <c r="BG21" t="s">
        <v>223</v>
      </c>
      <c r="BI21" t="s">
        <v>117</v>
      </c>
      <c r="BJ21" t="s">
        <v>228</v>
      </c>
      <c r="BK21" t="s">
        <v>66</v>
      </c>
      <c r="BL21">
        <v>0.96326400942286339</v>
      </c>
      <c r="BM21">
        <v>5885</v>
      </c>
      <c r="BN21" t="s">
        <v>118</v>
      </c>
      <c r="BO21" t="s">
        <v>174</v>
      </c>
      <c r="BP21">
        <v>2</v>
      </c>
      <c r="BQ21">
        <v>1780.1080000000002</v>
      </c>
      <c r="BR21">
        <v>1.1203048845345584E-2</v>
      </c>
      <c r="BS21">
        <v>0.36742199038867479</v>
      </c>
      <c r="BT21">
        <v>0.19156141088068815</v>
      </c>
      <c r="BU21">
        <v>5.0949999999999998</v>
      </c>
      <c r="BV21">
        <v>0.22470546730872507</v>
      </c>
      <c r="BW21">
        <v>2.1347019394328881</v>
      </c>
      <c r="BX21">
        <v>17</v>
      </c>
      <c r="BY21">
        <v>4</v>
      </c>
      <c r="BZ21">
        <v>38</v>
      </c>
    </row>
    <row r="22" spans="1:78" ht="16.5">
      <c r="A22" s="108" t="str">
        <f t="shared" si="1"/>
        <v>성산여객</v>
      </c>
      <c r="B22" s="109" t="str">
        <f t="shared" si="2"/>
        <v>신경섭</v>
      </c>
      <c r="C22" s="110" t="str">
        <f t="shared" si="3"/>
        <v>B</v>
      </c>
      <c r="D22" s="111">
        <f t="shared" si="4"/>
        <v>0.91730769230769216</v>
      </c>
      <c r="E22" s="112">
        <f t="shared" si="5"/>
        <v>4051</v>
      </c>
      <c r="F22" s="113" t="str">
        <f t="shared" si="6"/>
        <v>588</v>
      </c>
      <c r="G22" s="114" t="str">
        <f t="shared" si="7"/>
        <v>71바7081</v>
      </c>
      <c r="H22" s="115">
        <f t="shared" si="8"/>
        <v>1</v>
      </c>
      <c r="I22" s="116">
        <f t="shared" si="9"/>
        <v>4888.6260000000002</v>
      </c>
      <c r="J22" s="117">
        <f t="shared" si="10"/>
        <v>2.7779478544520318E-2</v>
      </c>
      <c r="K22" s="117">
        <f t="shared" si="11"/>
        <v>0.39234489659416166</v>
      </c>
      <c r="L22" s="117">
        <f t="shared" si="12"/>
        <v>0.2820833502092408</v>
      </c>
      <c r="M22" s="118">
        <f t="shared" si="13"/>
        <v>8.6379999999999999</v>
      </c>
      <c r="N22" s="119">
        <f t="shared" si="14"/>
        <v>0.47047984443890778</v>
      </c>
      <c r="O22" s="119">
        <f t="shared" si="15"/>
        <v>7.7117783197160099</v>
      </c>
      <c r="P22" s="220">
        <f t="shared" si="16"/>
        <v>126</v>
      </c>
      <c r="Q22" s="221">
        <f t="shared" si="17"/>
        <v>23</v>
      </c>
      <c r="R22" s="221">
        <f t="shared" si="18"/>
        <v>377</v>
      </c>
      <c r="T22">
        <v>518</v>
      </c>
      <c r="U22">
        <v>4051</v>
      </c>
      <c r="V22" t="s">
        <v>195</v>
      </c>
      <c r="W22">
        <v>4888.6260000000002</v>
      </c>
      <c r="X22">
        <v>2049.6610000000001</v>
      </c>
      <c r="Y22">
        <v>2.3849999999999998</v>
      </c>
      <c r="Z22">
        <v>8.6379999999999999</v>
      </c>
      <c r="AA22">
        <v>420.43128999999999</v>
      </c>
      <c r="AB22">
        <v>11.679361999999999</v>
      </c>
      <c r="AC22">
        <v>164.954071</v>
      </c>
      <c r="AD22" s="1">
        <v>1379</v>
      </c>
      <c r="AE22">
        <v>23</v>
      </c>
      <c r="AF22">
        <v>377</v>
      </c>
      <c r="AG22">
        <v>64</v>
      </c>
      <c r="AH22">
        <v>11.627644999999999</v>
      </c>
      <c r="AI22">
        <v>8.8000000000000007</v>
      </c>
      <c r="AJ22">
        <v>0</v>
      </c>
      <c r="AK22">
        <v>126</v>
      </c>
      <c r="AL22">
        <v>40986</v>
      </c>
      <c r="AM22">
        <v>0.91730769230769216</v>
      </c>
      <c r="AN22" t="s">
        <v>68</v>
      </c>
      <c r="AO22">
        <v>4888.6260000000002</v>
      </c>
      <c r="AP22" t="s">
        <v>291</v>
      </c>
      <c r="AQ22" t="s">
        <v>117</v>
      </c>
      <c r="AR22" t="s">
        <v>121</v>
      </c>
      <c r="AS22" t="s">
        <v>117</v>
      </c>
      <c r="AT22" t="s">
        <v>121</v>
      </c>
      <c r="AU22" t="s">
        <v>196</v>
      </c>
      <c r="AV22" t="s">
        <v>195</v>
      </c>
      <c r="AW22" t="s">
        <v>68</v>
      </c>
      <c r="AX22">
        <v>4051</v>
      </c>
      <c r="AY22" t="s">
        <v>363</v>
      </c>
      <c r="AZ22">
        <v>1</v>
      </c>
      <c r="BA22" t="s">
        <v>268</v>
      </c>
      <c r="BB22">
        <v>1</v>
      </c>
      <c r="BC22">
        <v>1</v>
      </c>
      <c r="BE22" t="s">
        <v>69</v>
      </c>
      <c r="BF22">
        <v>1</v>
      </c>
      <c r="BG22" t="s">
        <v>223</v>
      </c>
      <c r="BI22" t="s">
        <v>117</v>
      </c>
      <c r="BJ22" t="s">
        <v>195</v>
      </c>
      <c r="BK22" t="s">
        <v>68</v>
      </c>
      <c r="BL22">
        <v>0.91730769230769216</v>
      </c>
      <c r="BM22">
        <v>4051</v>
      </c>
      <c r="BN22" t="s">
        <v>121</v>
      </c>
      <c r="BO22" t="s">
        <v>196</v>
      </c>
      <c r="BP22">
        <v>1</v>
      </c>
      <c r="BQ22">
        <v>4888.6260000000002</v>
      </c>
      <c r="BR22">
        <v>2.7779478544520318E-2</v>
      </c>
      <c r="BS22">
        <v>0.39234489659416166</v>
      </c>
      <c r="BT22">
        <v>0.2820833502092408</v>
      </c>
      <c r="BU22">
        <v>8.6379999999999999</v>
      </c>
      <c r="BV22">
        <v>0.47047984443890778</v>
      </c>
      <c r="BW22">
        <v>7.7117783197160099</v>
      </c>
      <c r="BX22">
        <v>126</v>
      </c>
      <c r="BY22">
        <v>23</v>
      </c>
      <c r="BZ22">
        <v>377</v>
      </c>
    </row>
    <row r="23" spans="1:78" ht="16.5">
      <c r="A23" s="125" t="str">
        <f t="shared" si="1"/>
        <v>성산여객</v>
      </c>
      <c r="B23" s="126" t="str">
        <f t="shared" si="2"/>
        <v>신은준</v>
      </c>
      <c r="C23" s="127" t="str">
        <f t="shared" si="3"/>
        <v>B</v>
      </c>
      <c r="D23" s="128">
        <f t="shared" si="4"/>
        <v>0.94061540131042254</v>
      </c>
      <c r="E23" s="129">
        <f t="shared" si="5"/>
        <v>3282</v>
      </c>
      <c r="F23" s="130" t="str">
        <f t="shared" si="6"/>
        <v>521</v>
      </c>
      <c r="G23" s="131" t="str">
        <f t="shared" si="7"/>
        <v>71바7505</v>
      </c>
      <c r="H23" s="132">
        <f t="shared" si="8"/>
        <v>2</v>
      </c>
      <c r="I23" s="133">
        <f t="shared" si="9"/>
        <v>1523.9840000000002</v>
      </c>
      <c r="J23" s="134">
        <f t="shared" si="10"/>
        <v>2.3767819522555526E-2</v>
      </c>
      <c r="K23" s="134">
        <f t="shared" si="11"/>
        <v>0.44499506436692571</v>
      </c>
      <c r="L23" s="134">
        <f t="shared" si="12"/>
        <v>0.26312612205902419</v>
      </c>
      <c r="M23" s="135">
        <f t="shared" si="13"/>
        <v>7.03</v>
      </c>
      <c r="N23" s="136">
        <f t="shared" si="14"/>
        <v>0</v>
      </c>
      <c r="O23" s="136">
        <f t="shared" si="15"/>
        <v>2.3789887711730002</v>
      </c>
      <c r="P23" s="218">
        <f t="shared" si="16"/>
        <v>16</v>
      </c>
      <c r="Q23" s="219">
        <f t="shared" si="17"/>
        <v>1340</v>
      </c>
      <c r="R23" s="219">
        <f t="shared" si="18"/>
        <v>221</v>
      </c>
      <c r="T23">
        <v>518</v>
      </c>
      <c r="U23">
        <v>3282</v>
      </c>
      <c r="V23" t="s">
        <v>197</v>
      </c>
      <c r="W23">
        <v>1523.9839999999999</v>
      </c>
      <c r="X23">
        <v>565.245</v>
      </c>
      <c r="Y23">
        <v>2.6960000000000002</v>
      </c>
      <c r="Z23">
        <v>7.03</v>
      </c>
      <c r="AA23">
        <v>122.830241</v>
      </c>
      <c r="AB23">
        <v>2.9194070000000001</v>
      </c>
      <c r="AC23">
        <v>54.658850999999999</v>
      </c>
      <c r="AD23" s="1">
        <v>401</v>
      </c>
      <c r="AE23">
        <v>1340</v>
      </c>
      <c r="AF23">
        <v>221</v>
      </c>
      <c r="AG23">
        <v>112</v>
      </c>
      <c r="AH23">
        <v>12.407237</v>
      </c>
      <c r="AI23">
        <v>221.6</v>
      </c>
      <c r="AJ23">
        <v>0</v>
      </c>
      <c r="AK23">
        <v>16</v>
      </c>
      <c r="AL23">
        <v>2849</v>
      </c>
      <c r="AM23">
        <v>0.94061540131042254</v>
      </c>
      <c r="AN23" t="s">
        <v>68</v>
      </c>
      <c r="AO23">
        <v>1397.88</v>
      </c>
      <c r="AP23" t="s">
        <v>292</v>
      </c>
      <c r="AQ23" t="s">
        <v>117</v>
      </c>
      <c r="AR23" t="s">
        <v>118</v>
      </c>
      <c r="AS23" t="s">
        <v>117</v>
      </c>
      <c r="AT23" t="s">
        <v>118</v>
      </c>
      <c r="AU23" t="s">
        <v>214</v>
      </c>
      <c r="AV23" t="s">
        <v>197</v>
      </c>
      <c r="AW23" t="s">
        <v>68</v>
      </c>
      <c r="AX23">
        <v>3282</v>
      </c>
      <c r="AY23" t="s">
        <v>348</v>
      </c>
      <c r="AZ23">
        <v>3</v>
      </c>
      <c r="BA23" t="s">
        <v>364</v>
      </c>
      <c r="BB23">
        <v>2</v>
      </c>
      <c r="BC23">
        <v>1</v>
      </c>
      <c r="BE23" t="s">
        <v>70</v>
      </c>
      <c r="BF23">
        <v>3</v>
      </c>
      <c r="BG23" t="s">
        <v>223</v>
      </c>
      <c r="BI23" t="s">
        <v>117</v>
      </c>
      <c r="BJ23" t="s">
        <v>197</v>
      </c>
      <c r="BK23" t="s">
        <v>68</v>
      </c>
      <c r="BL23">
        <v>0.94061540131042254</v>
      </c>
      <c r="BM23">
        <v>3282</v>
      </c>
      <c r="BN23" t="s">
        <v>118</v>
      </c>
      <c r="BO23" t="s">
        <v>214</v>
      </c>
      <c r="BP23">
        <v>2</v>
      </c>
      <c r="BQ23">
        <v>1523.9840000000002</v>
      </c>
      <c r="BR23">
        <v>2.3767819522555526E-2</v>
      </c>
      <c r="BS23">
        <v>0.44499506436692571</v>
      </c>
      <c r="BT23">
        <v>0.26312612205902425</v>
      </c>
      <c r="BU23">
        <v>7.03</v>
      </c>
      <c r="BV23">
        <v>0</v>
      </c>
      <c r="BW23">
        <v>2.3789887711730002</v>
      </c>
      <c r="BX23">
        <v>16</v>
      </c>
      <c r="BY23">
        <v>1340</v>
      </c>
      <c r="BZ23">
        <v>221</v>
      </c>
    </row>
    <row r="24" spans="1:78" ht="16.5">
      <c r="A24" s="108" t="str">
        <f t="shared" si="1"/>
        <v>성산여객</v>
      </c>
      <c r="B24" s="109" t="str">
        <f t="shared" si="2"/>
        <v>양기원</v>
      </c>
      <c r="C24" s="110" t="str">
        <f t="shared" si="3"/>
        <v>A</v>
      </c>
      <c r="D24" s="111">
        <f t="shared" si="4"/>
        <v>0.98961538461538456</v>
      </c>
      <c r="E24" s="112">
        <f t="shared" si="5"/>
        <v>4785</v>
      </c>
      <c r="F24" s="113" t="str">
        <f t="shared" si="6"/>
        <v>521</v>
      </c>
      <c r="G24" s="114" t="str">
        <f t="shared" si="7"/>
        <v>71바7507</v>
      </c>
      <c r="H24" s="115">
        <f t="shared" si="8"/>
        <v>1</v>
      </c>
      <c r="I24" s="116">
        <f t="shared" si="9"/>
        <v>2028.2629999999999</v>
      </c>
      <c r="J24" s="117">
        <f t="shared" si="10"/>
        <v>1.4903213284851859E-2</v>
      </c>
      <c r="K24" s="117">
        <f t="shared" si="11"/>
        <v>0.31463975302626596</v>
      </c>
      <c r="L24" s="117">
        <f t="shared" si="12"/>
        <v>0.15974259748365968</v>
      </c>
      <c r="M24" s="118">
        <f t="shared" si="13"/>
        <v>5.5609999999999999</v>
      </c>
      <c r="N24" s="119">
        <f t="shared" si="14"/>
        <v>0</v>
      </c>
      <c r="O24" s="119">
        <f t="shared" si="15"/>
        <v>1.3311883123638306</v>
      </c>
      <c r="P24" s="220">
        <f t="shared" si="16"/>
        <v>0</v>
      </c>
      <c r="Q24" s="221">
        <f t="shared" si="17"/>
        <v>0</v>
      </c>
      <c r="R24" s="221">
        <f t="shared" si="18"/>
        <v>27</v>
      </c>
      <c r="T24">
        <v>518</v>
      </c>
      <c r="U24">
        <v>4785</v>
      </c>
      <c r="V24" t="s">
        <v>198</v>
      </c>
      <c r="W24">
        <v>2028.2629999999999</v>
      </c>
      <c r="X24">
        <v>788.26499999999999</v>
      </c>
      <c r="Y24">
        <v>2.573</v>
      </c>
      <c r="Z24">
        <v>5.5609999999999999</v>
      </c>
      <c r="AA24">
        <v>126.367446</v>
      </c>
      <c r="AB24">
        <v>1.883281</v>
      </c>
      <c r="AC24">
        <v>39.760221999999999</v>
      </c>
      <c r="AD24" s="1">
        <v>324</v>
      </c>
      <c r="AE24">
        <v>0</v>
      </c>
      <c r="AF24">
        <v>27</v>
      </c>
      <c r="AG24">
        <v>68</v>
      </c>
      <c r="AH24">
        <v>16.050518</v>
      </c>
      <c r="AI24">
        <v>260.8</v>
      </c>
      <c r="AJ24">
        <v>0</v>
      </c>
      <c r="AK24">
        <v>0</v>
      </c>
      <c r="AL24">
        <v>0</v>
      </c>
      <c r="AM24">
        <v>0.98961538461538456</v>
      </c>
      <c r="AN24" t="s">
        <v>66</v>
      </c>
      <c r="AO24">
        <v>2028.2629999999999</v>
      </c>
      <c r="AP24" t="s">
        <v>293</v>
      </c>
      <c r="AQ24" t="s">
        <v>117</v>
      </c>
      <c r="AR24" t="s">
        <v>118</v>
      </c>
      <c r="AS24" t="s">
        <v>117</v>
      </c>
      <c r="AT24" t="s">
        <v>118</v>
      </c>
      <c r="AU24" t="s">
        <v>194</v>
      </c>
      <c r="AV24" t="s">
        <v>198</v>
      </c>
      <c r="AW24" t="s">
        <v>66</v>
      </c>
      <c r="AX24">
        <v>4785</v>
      </c>
      <c r="AY24" t="s">
        <v>345</v>
      </c>
      <c r="AZ24">
        <v>2</v>
      </c>
      <c r="BA24" t="s">
        <v>365</v>
      </c>
      <c r="BB24">
        <v>1</v>
      </c>
      <c r="BC24">
        <v>1</v>
      </c>
      <c r="BE24" t="s">
        <v>66</v>
      </c>
      <c r="BF24">
        <v>0</v>
      </c>
      <c r="BG24" t="s">
        <v>224</v>
      </c>
      <c r="BI24" t="s">
        <v>117</v>
      </c>
      <c r="BJ24" t="s">
        <v>198</v>
      </c>
      <c r="BK24" t="s">
        <v>66</v>
      </c>
      <c r="BL24">
        <v>0.98961538461538456</v>
      </c>
      <c r="BM24">
        <v>4785</v>
      </c>
      <c r="BN24" t="s">
        <v>118</v>
      </c>
      <c r="BO24" t="s">
        <v>194</v>
      </c>
      <c r="BP24">
        <v>1</v>
      </c>
      <c r="BQ24">
        <v>2028.2629999999999</v>
      </c>
      <c r="BR24">
        <v>1.4903213284851859E-2</v>
      </c>
      <c r="BS24">
        <v>0.31463975302626596</v>
      </c>
      <c r="BT24">
        <v>0.15974259748365968</v>
      </c>
      <c r="BU24">
        <v>5.5609999999999999</v>
      </c>
      <c r="BV24">
        <v>0</v>
      </c>
      <c r="BW24">
        <v>1.3311883123638306</v>
      </c>
      <c r="BX24">
        <v>0</v>
      </c>
      <c r="BY24">
        <v>0</v>
      </c>
      <c r="BZ24">
        <v>27</v>
      </c>
    </row>
    <row r="25" spans="1:78" ht="16.5">
      <c r="A25" s="125" t="str">
        <f t="shared" si="1"/>
        <v>성산여객</v>
      </c>
      <c r="B25" s="126" t="str">
        <f t="shared" si="2"/>
        <v>오대근</v>
      </c>
      <c r="C25" s="127" t="str">
        <f t="shared" si="3"/>
        <v>D</v>
      </c>
      <c r="D25" s="128">
        <f t="shared" si="4"/>
        <v>0.84011140478702317</v>
      </c>
      <c r="E25" s="129">
        <f t="shared" si="5"/>
        <v>6494</v>
      </c>
      <c r="F25" s="130" t="str">
        <f t="shared" si="6"/>
        <v>521</v>
      </c>
      <c r="G25" s="131" t="str">
        <f t="shared" si="7"/>
        <v>71바7093</v>
      </c>
      <c r="H25" s="132">
        <f t="shared" si="8"/>
        <v>10</v>
      </c>
      <c r="I25" s="133">
        <f t="shared" si="9"/>
        <v>1825.4490000000003</v>
      </c>
      <c r="J25" s="134">
        <f t="shared" si="10"/>
        <v>2.1135528245827401E-2</v>
      </c>
      <c r="K25" s="134">
        <f t="shared" si="11"/>
        <v>0.37603482220827184</v>
      </c>
      <c r="L25" s="134">
        <f t="shared" si="12"/>
        <v>0.13092669255618752</v>
      </c>
      <c r="M25" s="135">
        <f t="shared" si="13"/>
        <v>10.292999999999999</v>
      </c>
      <c r="N25" s="136">
        <f t="shared" si="14"/>
        <v>5.7412564969493825E-2</v>
      </c>
      <c r="O25" s="136">
        <f t="shared" si="15"/>
        <v>8.9563601352410362</v>
      </c>
      <c r="P25" s="218">
        <f t="shared" si="16"/>
        <v>19</v>
      </c>
      <c r="Q25" s="219">
        <f t="shared" si="17"/>
        <v>122</v>
      </c>
      <c r="R25" s="219">
        <f t="shared" si="18"/>
        <v>182</v>
      </c>
      <c r="T25">
        <v>518</v>
      </c>
      <c r="U25">
        <v>6494</v>
      </c>
      <c r="V25" t="s">
        <v>199</v>
      </c>
      <c r="W25">
        <v>1825.4490000000001</v>
      </c>
      <c r="X25">
        <v>833.78300000000002</v>
      </c>
      <c r="Y25">
        <v>2.1890000000000001</v>
      </c>
      <c r="Z25">
        <v>10.292999999999999</v>
      </c>
      <c r="AA25">
        <v>123.57883699999999</v>
      </c>
      <c r="AB25">
        <v>2.611904</v>
      </c>
      <c r="AC25">
        <v>46.469946</v>
      </c>
      <c r="AD25" s="1">
        <v>239</v>
      </c>
      <c r="AE25">
        <v>122</v>
      </c>
      <c r="AF25">
        <v>182</v>
      </c>
      <c r="AG25">
        <v>83</v>
      </c>
      <c r="AH25">
        <v>14.771534000000001</v>
      </c>
      <c r="AI25">
        <v>463.9</v>
      </c>
      <c r="AJ25">
        <v>5.3</v>
      </c>
      <c r="AK25">
        <v>19</v>
      </c>
      <c r="AL25">
        <v>3030</v>
      </c>
      <c r="AM25">
        <v>0.84011140478702317</v>
      </c>
      <c r="AN25" t="s">
        <v>67</v>
      </c>
      <c r="AO25">
        <v>376.887</v>
      </c>
      <c r="AP25" t="s">
        <v>294</v>
      </c>
      <c r="AQ25" t="s">
        <v>117</v>
      </c>
      <c r="AR25" t="s">
        <v>118</v>
      </c>
      <c r="AS25" t="s">
        <v>117</v>
      </c>
      <c r="AT25" t="s">
        <v>118</v>
      </c>
      <c r="AU25" t="s">
        <v>179</v>
      </c>
      <c r="AV25" t="s">
        <v>199</v>
      </c>
      <c r="AW25" t="s">
        <v>67</v>
      </c>
      <c r="AX25">
        <v>6494</v>
      </c>
      <c r="AY25" t="s">
        <v>357</v>
      </c>
      <c r="AZ25">
        <v>2</v>
      </c>
      <c r="BA25" t="s">
        <v>366</v>
      </c>
      <c r="BB25">
        <v>10</v>
      </c>
      <c r="BC25">
        <v>1</v>
      </c>
      <c r="BE25" t="s">
        <v>67</v>
      </c>
      <c r="BF25">
        <v>0</v>
      </c>
      <c r="BG25" t="s">
        <v>224</v>
      </c>
      <c r="BI25" t="s">
        <v>117</v>
      </c>
      <c r="BJ25" t="s">
        <v>199</v>
      </c>
      <c r="BK25" t="s">
        <v>67</v>
      </c>
      <c r="BL25">
        <v>0.84011140478702317</v>
      </c>
      <c r="BM25">
        <v>6494</v>
      </c>
      <c r="BN25" t="s">
        <v>118</v>
      </c>
      <c r="BO25" t="s">
        <v>179</v>
      </c>
      <c r="BP25">
        <v>10</v>
      </c>
      <c r="BQ25">
        <v>1825.4490000000003</v>
      </c>
      <c r="BR25">
        <v>2.1135528245827401E-2</v>
      </c>
      <c r="BS25">
        <v>0.37603482220827184</v>
      </c>
      <c r="BT25">
        <v>0.13092669255618755</v>
      </c>
      <c r="BU25">
        <v>10.292999999999999</v>
      </c>
      <c r="BV25">
        <v>5.7412564969493825E-2</v>
      </c>
      <c r="BW25">
        <v>8.9563601352410362</v>
      </c>
      <c r="BX25">
        <v>19</v>
      </c>
      <c r="BY25">
        <v>122</v>
      </c>
      <c r="BZ25">
        <v>182</v>
      </c>
    </row>
    <row r="26" spans="1:78" ht="16.5">
      <c r="A26" s="108" t="str">
        <f t="shared" si="1"/>
        <v>성산여객</v>
      </c>
      <c r="B26" s="109" t="str">
        <f t="shared" si="2"/>
        <v>유충상</v>
      </c>
      <c r="C26" s="110" t="str">
        <f t="shared" si="3"/>
        <v>C</v>
      </c>
      <c r="D26" s="111">
        <f t="shared" si="4"/>
        <v>0.85359999999999991</v>
      </c>
      <c r="E26" s="112">
        <f t="shared" si="5"/>
        <v>384</v>
      </c>
      <c r="F26" s="113" t="str">
        <f t="shared" si="6"/>
        <v>521</v>
      </c>
      <c r="G26" s="114" t="str">
        <f t="shared" si="7"/>
        <v>71바7509</v>
      </c>
      <c r="H26" s="115">
        <f t="shared" si="8"/>
        <v>1</v>
      </c>
      <c r="I26" s="116">
        <f t="shared" si="9"/>
        <v>1864.5989999999999</v>
      </c>
      <c r="J26" s="117">
        <f t="shared" si="10"/>
        <v>2.1606211947639307E-2</v>
      </c>
      <c r="K26" s="117">
        <f t="shared" si="11"/>
        <v>0.44407422513448164</v>
      </c>
      <c r="L26" s="117">
        <f t="shared" si="12"/>
        <v>0.19789777855721258</v>
      </c>
      <c r="M26" s="118">
        <f t="shared" si="13"/>
        <v>14.750999999999999</v>
      </c>
      <c r="N26" s="119">
        <f t="shared" si="14"/>
        <v>2.4133875433806411</v>
      </c>
      <c r="O26" s="119">
        <f t="shared" si="15"/>
        <v>36.951644830872482</v>
      </c>
      <c r="P26" s="220">
        <f t="shared" si="16"/>
        <v>92</v>
      </c>
      <c r="Q26" s="221">
        <f t="shared" si="17"/>
        <v>45</v>
      </c>
      <c r="R26" s="221">
        <f t="shared" si="18"/>
        <v>689</v>
      </c>
      <c r="T26">
        <v>518</v>
      </c>
      <c r="U26">
        <v>384</v>
      </c>
      <c r="V26" t="s">
        <v>200</v>
      </c>
      <c r="W26">
        <v>1864.5989999999999</v>
      </c>
      <c r="X26">
        <v>873.95899999999995</v>
      </c>
      <c r="Y26">
        <v>2.1339999999999999</v>
      </c>
      <c r="Z26">
        <v>14.750999999999999</v>
      </c>
      <c r="AA26">
        <v>133.113292</v>
      </c>
      <c r="AB26">
        <v>2.876074</v>
      </c>
      <c r="AC26">
        <v>59.112181999999997</v>
      </c>
      <c r="AD26" s="1">
        <v>369</v>
      </c>
      <c r="AE26">
        <v>45</v>
      </c>
      <c r="AF26">
        <v>689</v>
      </c>
      <c r="AG26">
        <v>70</v>
      </c>
      <c r="AH26">
        <v>14.007609</v>
      </c>
      <c r="AI26">
        <v>530.70000000000005</v>
      </c>
      <c r="AJ26">
        <v>0</v>
      </c>
      <c r="AK26">
        <v>92</v>
      </c>
      <c r="AL26">
        <v>26685</v>
      </c>
      <c r="AM26">
        <v>0.85359999999999991</v>
      </c>
      <c r="AN26" t="s">
        <v>69</v>
      </c>
      <c r="AO26">
        <v>1864.5989999999999</v>
      </c>
      <c r="AP26" t="s">
        <v>295</v>
      </c>
      <c r="AQ26" t="s">
        <v>117</v>
      </c>
      <c r="AR26" t="s">
        <v>118</v>
      </c>
      <c r="AS26" t="s">
        <v>117</v>
      </c>
      <c r="AT26" t="s">
        <v>118</v>
      </c>
      <c r="AU26" t="s">
        <v>183</v>
      </c>
      <c r="AV26" t="s">
        <v>200</v>
      </c>
      <c r="AW26" t="s">
        <v>69</v>
      </c>
      <c r="AX26">
        <v>384</v>
      </c>
      <c r="AY26" t="s">
        <v>351</v>
      </c>
      <c r="AZ26">
        <v>3</v>
      </c>
      <c r="BA26" t="s">
        <v>251</v>
      </c>
      <c r="BB26">
        <v>1</v>
      </c>
      <c r="BC26">
        <v>1</v>
      </c>
      <c r="BE26" t="s">
        <v>68</v>
      </c>
      <c r="BF26">
        <v>-1</v>
      </c>
      <c r="BG26" t="s">
        <v>222</v>
      </c>
      <c r="BI26" t="s">
        <v>117</v>
      </c>
      <c r="BJ26" t="s">
        <v>200</v>
      </c>
      <c r="BK26" t="s">
        <v>69</v>
      </c>
      <c r="BL26">
        <v>0.85359999999999991</v>
      </c>
      <c r="BM26">
        <v>384</v>
      </c>
      <c r="BN26" t="s">
        <v>118</v>
      </c>
      <c r="BO26" t="s">
        <v>183</v>
      </c>
      <c r="BP26">
        <v>1</v>
      </c>
      <c r="BQ26">
        <v>1864.5989999999999</v>
      </c>
      <c r="BR26">
        <v>2.1606211947639307E-2</v>
      </c>
      <c r="BS26">
        <v>0.44407422513448164</v>
      </c>
      <c r="BT26">
        <v>0.19789777855721258</v>
      </c>
      <c r="BU26">
        <v>14.750999999999999</v>
      </c>
      <c r="BV26">
        <v>2.4133875433806411</v>
      </c>
      <c r="BW26">
        <v>36.951644830872482</v>
      </c>
      <c r="BX26">
        <v>92</v>
      </c>
      <c r="BY26">
        <v>45</v>
      </c>
      <c r="BZ26">
        <v>689</v>
      </c>
    </row>
    <row r="27" spans="1:78" ht="16.5">
      <c r="A27" s="125" t="str">
        <f t="shared" si="1"/>
        <v>성산여객</v>
      </c>
      <c r="B27" s="126" t="str">
        <f t="shared" si="2"/>
        <v>윤영주</v>
      </c>
      <c r="C27" s="127" t="str">
        <f t="shared" si="3"/>
        <v>S</v>
      </c>
      <c r="D27" s="128">
        <f t="shared" si="4"/>
        <v>1.0338768045652116</v>
      </c>
      <c r="E27" s="129">
        <f t="shared" si="5"/>
        <v>9541</v>
      </c>
      <c r="F27" s="130" t="str">
        <f t="shared" si="6"/>
        <v>521</v>
      </c>
      <c r="G27" s="131" t="str">
        <f t="shared" si="7"/>
        <v>71바7503</v>
      </c>
      <c r="H27" s="132">
        <f t="shared" si="8"/>
        <v>2</v>
      </c>
      <c r="I27" s="133">
        <f t="shared" si="9"/>
        <v>2061.8539999999998</v>
      </c>
      <c r="J27" s="134">
        <f t="shared" si="10"/>
        <v>2.4787915308756344E-2</v>
      </c>
      <c r="K27" s="134">
        <f t="shared" si="11"/>
        <v>0.34990137067065741</v>
      </c>
      <c r="L27" s="134">
        <f t="shared" si="12"/>
        <v>0.16102013042630567</v>
      </c>
      <c r="M27" s="135">
        <f t="shared" si="13"/>
        <v>4.2649999999999997</v>
      </c>
      <c r="N27" s="136">
        <f t="shared" si="14"/>
        <v>0.63050051070541369</v>
      </c>
      <c r="O27" s="136">
        <f t="shared" si="15"/>
        <v>1.0185008249856684</v>
      </c>
      <c r="P27" s="218">
        <f t="shared" si="16"/>
        <v>13</v>
      </c>
      <c r="Q27" s="219">
        <f t="shared" si="17"/>
        <v>13</v>
      </c>
      <c r="R27" s="219">
        <f t="shared" si="18"/>
        <v>21</v>
      </c>
      <c r="T27">
        <v>518</v>
      </c>
      <c r="U27">
        <v>9541</v>
      </c>
      <c r="V27" t="s">
        <v>296</v>
      </c>
      <c r="W27">
        <v>2061.8539999999998</v>
      </c>
      <c r="X27">
        <v>718.20799999999997</v>
      </c>
      <c r="Y27">
        <v>2.871</v>
      </c>
      <c r="Z27">
        <v>4.2649999999999997</v>
      </c>
      <c r="AA27">
        <v>138.38327899999999</v>
      </c>
      <c r="AB27">
        <v>3.4302329999999999</v>
      </c>
      <c r="AC27">
        <v>48.420499</v>
      </c>
      <c r="AD27" s="1">
        <v>332</v>
      </c>
      <c r="AE27">
        <v>13</v>
      </c>
      <c r="AF27">
        <v>21</v>
      </c>
      <c r="AG27">
        <v>68</v>
      </c>
      <c r="AH27">
        <v>14.899589000000001</v>
      </c>
      <c r="AI27">
        <v>415.2</v>
      </c>
      <c r="AJ27">
        <v>0</v>
      </c>
      <c r="AK27">
        <v>13</v>
      </c>
      <c r="AL27">
        <v>1508</v>
      </c>
      <c r="AM27">
        <v>1.0338768045652116</v>
      </c>
      <c r="AN27" t="s">
        <v>71</v>
      </c>
      <c r="AO27">
        <v>1936.326</v>
      </c>
      <c r="AP27" t="s">
        <v>297</v>
      </c>
      <c r="AQ27" t="s">
        <v>117</v>
      </c>
      <c r="AR27" t="s">
        <v>118</v>
      </c>
      <c r="AS27" t="s">
        <v>117</v>
      </c>
      <c r="AT27" t="s">
        <v>118</v>
      </c>
      <c r="AU27" t="s">
        <v>174</v>
      </c>
      <c r="AV27" t="s">
        <v>296</v>
      </c>
      <c r="AW27" t="s">
        <v>71</v>
      </c>
      <c r="AX27">
        <v>9541</v>
      </c>
      <c r="AY27" t="s">
        <v>347</v>
      </c>
      <c r="AZ27">
        <v>3</v>
      </c>
      <c r="BA27" t="s">
        <v>367</v>
      </c>
      <c r="BB27">
        <v>2</v>
      </c>
      <c r="BC27">
        <v>1</v>
      </c>
      <c r="BE27" t="s">
        <v>68</v>
      </c>
      <c r="BF27">
        <v>2</v>
      </c>
      <c r="BG27" t="s">
        <v>223</v>
      </c>
      <c r="BI27" t="s">
        <v>117</v>
      </c>
      <c r="BJ27" t="s">
        <v>296</v>
      </c>
      <c r="BK27" t="s">
        <v>71</v>
      </c>
      <c r="BL27">
        <v>1.0338768045652116</v>
      </c>
      <c r="BM27">
        <v>9541</v>
      </c>
      <c r="BN27" t="s">
        <v>118</v>
      </c>
      <c r="BO27" t="s">
        <v>174</v>
      </c>
      <c r="BP27">
        <v>2</v>
      </c>
      <c r="BQ27">
        <v>2061.8539999999998</v>
      </c>
      <c r="BR27">
        <v>2.4787915308756344E-2</v>
      </c>
      <c r="BS27">
        <v>0.34990137067065741</v>
      </c>
      <c r="BT27">
        <v>0.16102013042630567</v>
      </c>
      <c r="BU27">
        <v>4.2649999999999997</v>
      </c>
      <c r="BV27">
        <v>0.63050051070541369</v>
      </c>
      <c r="BW27">
        <v>1.0185008249856684</v>
      </c>
      <c r="BX27">
        <v>13</v>
      </c>
      <c r="BY27">
        <v>13</v>
      </c>
      <c r="BZ27">
        <v>21</v>
      </c>
    </row>
    <row r="28" spans="1:78" ht="16.5">
      <c r="A28" s="108" t="str">
        <f t="shared" si="1"/>
        <v>성산여객</v>
      </c>
      <c r="B28" s="109" t="str">
        <f t="shared" si="2"/>
        <v>이성재</v>
      </c>
      <c r="C28" s="110" t="str">
        <f t="shared" si="3"/>
        <v>D</v>
      </c>
      <c r="D28" s="111">
        <f t="shared" si="4"/>
        <v>0.84648684963517151</v>
      </c>
      <c r="E28" s="112">
        <f t="shared" si="5"/>
        <v>8869</v>
      </c>
      <c r="F28" s="113" t="str">
        <f t="shared" si="6"/>
        <v>588</v>
      </c>
      <c r="G28" s="114" t="str">
        <f t="shared" si="7"/>
        <v>71바7085</v>
      </c>
      <c r="H28" s="115">
        <f t="shared" si="8"/>
        <v>2</v>
      </c>
      <c r="I28" s="116">
        <f t="shared" si="9"/>
        <v>8686.4130000000005</v>
      </c>
      <c r="J28" s="117">
        <f t="shared" si="10"/>
        <v>2.3181463983345842E-2</v>
      </c>
      <c r="K28" s="117">
        <f t="shared" si="11"/>
        <v>0.41857155381992306</v>
      </c>
      <c r="L28" s="117">
        <f t="shared" si="12"/>
        <v>0.24521053742206361</v>
      </c>
      <c r="M28" s="118">
        <f t="shared" si="13"/>
        <v>10.952</v>
      </c>
      <c r="N28" s="119">
        <f t="shared" si="14"/>
        <v>1.5656635253239743</v>
      </c>
      <c r="O28" s="119">
        <f t="shared" si="15"/>
        <v>21.7581181092817</v>
      </c>
      <c r="P28" s="220">
        <f t="shared" si="16"/>
        <v>256</v>
      </c>
      <c r="Q28" s="221">
        <f t="shared" si="17"/>
        <v>136</v>
      </c>
      <c r="R28" s="221">
        <f t="shared" si="18"/>
        <v>1890</v>
      </c>
      <c r="T28">
        <v>518</v>
      </c>
      <c r="U28">
        <v>8869</v>
      </c>
      <c r="V28" t="s">
        <v>201</v>
      </c>
      <c r="W28">
        <v>8686.4130000000005</v>
      </c>
      <c r="X28">
        <v>3946.8389999999999</v>
      </c>
      <c r="Y28">
        <v>2.2010000000000001</v>
      </c>
      <c r="Z28">
        <v>10.952</v>
      </c>
      <c r="AA28">
        <v>754.51149299999997</v>
      </c>
      <c r="AB28">
        <v>17.490680999999999</v>
      </c>
      <c r="AC28">
        <v>315.817048</v>
      </c>
      <c r="AD28" s="1">
        <v>2130</v>
      </c>
      <c r="AE28">
        <v>136</v>
      </c>
      <c r="AF28">
        <v>1890</v>
      </c>
      <c r="AG28">
        <v>69</v>
      </c>
      <c r="AH28">
        <v>11.512631000000001</v>
      </c>
      <c r="AI28">
        <v>129.1</v>
      </c>
      <c r="AJ28">
        <v>0</v>
      </c>
      <c r="AK28">
        <v>256</v>
      </c>
      <c r="AL28">
        <v>97682</v>
      </c>
      <c r="AM28">
        <v>0.84648684963517151</v>
      </c>
      <c r="AN28" t="s">
        <v>67</v>
      </c>
      <c r="AO28">
        <v>4602.4709999999995</v>
      </c>
      <c r="AP28" t="s">
        <v>298</v>
      </c>
      <c r="AQ28" t="s">
        <v>117</v>
      </c>
      <c r="AR28" t="s">
        <v>121</v>
      </c>
      <c r="AS28" t="s">
        <v>117</v>
      </c>
      <c r="AT28" t="s">
        <v>121</v>
      </c>
      <c r="AU28" t="s">
        <v>209</v>
      </c>
      <c r="AV28" t="s">
        <v>201</v>
      </c>
      <c r="AW28" t="s">
        <v>67</v>
      </c>
      <c r="AX28">
        <v>8869</v>
      </c>
      <c r="AY28" t="s">
        <v>344</v>
      </c>
      <c r="AZ28">
        <v>1</v>
      </c>
      <c r="BA28" t="s">
        <v>237</v>
      </c>
      <c r="BB28">
        <v>2</v>
      </c>
      <c r="BC28">
        <v>1</v>
      </c>
      <c r="BE28" t="s">
        <v>67</v>
      </c>
      <c r="BF28">
        <v>0</v>
      </c>
      <c r="BG28" t="s">
        <v>224</v>
      </c>
      <c r="BI28" t="s">
        <v>117</v>
      </c>
      <c r="BJ28" t="s">
        <v>201</v>
      </c>
      <c r="BK28" t="s">
        <v>67</v>
      </c>
      <c r="BL28">
        <v>0.84648684963517151</v>
      </c>
      <c r="BM28">
        <v>8869</v>
      </c>
      <c r="BN28" t="s">
        <v>121</v>
      </c>
      <c r="BO28" t="s">
        <v>209</v>
      </c>
      <c r="BP28">
        <v>2</v>
      </c>
      <c r="BQ28">
        <v>8686.4130000000005</v>
      </c>
      <c r="BR28">
        <v>2.3181463983345842E-2</v>
      </c>
      <c r="BS28">
        <v>0.41857155381992306</v>
      </c>
      <c r="BT28">
        <v>0.24521053742206361</v>
      </c>
      <c r="BU28">
        <v>10.952</v>
      </c>
      <c r="BV28">
        <v>1.5656635253239743</v>
      </c>
      <c r="BW28">
        <v>21.7581181092817</v>
      </c>
      <c r="BX28">
        <v>256</v>
      </c>
      <c r="BY28">
        <v>136</v>
      </c>
      <c r="BZ28">
        <v>1890</v>
      </c>
    </row>
    <row r="29" spans="1:78" ht="16.5">
      <c r="A29" s="125" t="str">
        <f t="shared" si="1"/>
        <v>성산여객</v>
      </c>
      <c r="B29" s="126" t="str">
        <f t="shared" si="2"/>
        <v>이종원</v>
      </c>
      <c r="C29" s="127" t="str">
        <f t="shared" si="3"/>
        <v>C</v>
      </c>
      <c r="D29" s="128">
        <f t="shared" si="4"/>
        <v>0.8784615384615384</v>
      </c>
      <c r="E29" s="129">
        <f t="shared" si="5"/>
        <v>8913</v>
      </c>
      <c r="F29" s="130" t="str">
        <f t="shared" si="6"/>
        <v>521</v>
      </c>
      <c r="G29" s="131" t="str">
        <f t="shared" si="7"/>
        <v>71바7506</v>
      </c>
      <c r="H29" s="132">
        <f t="shared" si="8"/>
        <v>1</v>
      </c>
      <c r="I29" s="133">
        <f t="shared" si="9"/>
        <v>2018.0730000000001</v>
      </c>
      <c r="J29" s="134">
        <f t="shared" si="10"/>
        <v>1.3262691334263187E-2</v>
      </c>
      <c r="K29" s="134">
        <f t="shared" si="11"/>
        <v>0.37981448351064906</v>
      </c>
      <c r="L29" s="134">
        <f t="shared" si="12"/>
        <v>0.20415515196923004</v>
      </c>
      <c r="M29" s="135">
        <f t="shared" si="13"/>
        <v>13.09</v>
      </c>
      <c r="N29" s="136">
        <f t="shared" si="14"/>
        <v>9.9104442703509724E-2</v>
      </c>
      <c r="O29" s="136">
        <f t="shared" si="15"/>
        <v>8.1265643016877984</v>
      </c>
      <c r="P29" s="218">
        <f t="shared" si="16"/>
        <v>28</v>
      </c>
      <c r="Q29" s="219">
        <f t="shared" si="17"/>
        <v>2</v>
      </c>
      <c r="R29" s="219">
        <f t="shared" si="18"/>
        <v>164</v>
      </c>
      <c r="T29">
        <v>518</v>
      </c>
      <c r="U29">
        <v>8913</v>
      </c>
      <c r="V29" t="s">
        <v>203</v>
      </c>
      <c r="W29">
        <v>2018.0730000000001</v>
      </c>
      <c r="X29">
        <v>883.64800000000002</v>
      </c>
      <c r="Y29">
        <v>2.2839999999999998</v>
      </c>
      <c r="Z29">
        <v>13.09</v>
      </c>
      <c r="AA29">
        <v>128.25911099999999</v>
      </c>
      <c r="AB29">
        <v>1.7010609999999999</v>
      </c>
      <c r="AC29">
        <v>48.714668000000003</v>
      </c>
      <c r="AD29" s="1">
        <v>412</v>
      </c>
      <c r="AE29">
        <v>2</v>
      </c>
      <c r="AF29">
        <v>164</v>
      </c>
      <c r="AG29">
        <v>66</v>
      </c>
      <c r="AH29">
        <v>15.734344</v>
      </c>
      <c r="AI29">
        <v>73.5</v>
      </c>
      <c r="AJ29">
        <v>0</v>
      </c>
      <c r="AK29">
        <v>28</v>
      </c>
      <c r="AL29">
        <v>2620</v>
      </c>
      <c r="AM29">
        <v>0.8784615384615384</v>
      </c>
      <c r="AN29" t="s">
        <v>69</v>
      </c>
      <c r="AO29">
        <v>2018.0730000000001</v>
      </c>
      <c r="AP29" t="s">
        <v>299</v>
      </c>
      <c r="AQ29" t="s">
        <v>117</v>
      </c>
      <c r="AR29" t="s">
        <v>118</v>
      </c>
      <c r="AS29" t="s">
        <v>117</v>
      </c>
      <c r="AT29" t="s">
        <v>118</v>
      </c>
      <c r="AU29" t="s">
        <v>176</v>
      </c>
      <c r="AV29" t="s">
        <v>203</v>
      </c>
      <c r="AW29" t="s">
        <v>69</v>
      </c>
      <c r="AX29">
        <v>8913</v>
      </c>
      <c r="AY29" t="s">
        <v>351</v>
      </c>
      <c r="AZ29">
        <v>1</v>
      </c>
      <c r="BA29" t="s">
        <v>250</v>
      </c>
      <c r="BB29">
        <v>1</v>
      </c>
      <c r="BC29">
        <v>1</v>
      </c>
      <c r="BE29" t="s">
        <v>69</v>
      </c>
      <c r="BF29">
        <v>0</v>
      </c>
      <c r="BG29" t="s">
        <v>224</v>
      </c>
      <c r="BI29" t="s">
        <v>117</v>
      </c>
      <c r="BJ29" t="s">
        <v>203</v>
      </c>
      <c r="BK29" t="s">
        <v>69</v>
      </c>
      <c r="BL29">
        <v>0.8784615384615384</v>
      </c>
      <c r="BM29">
        <v>8913</v>
      </c>
      <c r="BN29" t="s">
        <v>118</v>
      </c>
      <c r="BO29" t="s">
        <v>176</v>
      </c>
      <c r="BP29">
        <v>1</v>
      </c>
      <c r="BQ29">
        <v>2018.0730000000001</v>
      </c>
      <c r="BR29">
        <v>1.3262691334263187E-2</v>
      </c>
      <c r="BS29">
        <v>0.37981448351064906</v>
      </c>
      <c r="BT29">
        <v>0.20415515196923004</v>
      </c>
      <c r="BU29">
        <v>13.09</v>
      </c>
      <c r="BV29">
        <v>9.9104442703509724E-2</v>
      </c>
      <c r="BW29">
        <v>8.1265643016877984</v>
      </c>
      <c r="BX29">
        <v>28</v>
      </c>
      <c r="BY29">
        <v>2</v>
      </c>
      <c r="BZ29">
        <v>164</v>
      </c>
    </row>
    <row r="30" spans="1:78" ht="16.5">
      <c r="A30" s="108" t="str">
        <f t="shared" si="1"/>
        <v>성산여객</v>
      </c>
      <c r="B30" s="109" t="str">
        <f t="shared" si="2"/>
        <v>이흥규</v>
      </c>
      <c r="C30" s="110" t="str">
        <f t="shared" si="3"/>
        <v>D</v>
      </c>
      <c r="D30" s="111">
        <f t="shared" si="4"/>
        <v>0.83365750919100901</v>
      </c>
      <c r="E30" s="112">
        <f t="shared" si="5"/>
        <v>6551</v>
      </c>
      <c r="F30" s="113" t="str">
        <f t="shared" si="6"/>
        <v>1111</v>
      </c>
      <c r="G30" s="114" t="str">
        <f t="shared" si="7"/>
        <v>71바7094</v>
      </c>
      <c r="H30" s="115">
        <f t="shared" si="8"/>
        <v>8</v>
      </c>
      <c r="I30" s="116">
        <f t="shared" si="9"/>
        <v>1805.6889999999999</v>
      </c>
      <c r="J30" s="117">
        <f t="shared" si="10"/>
        <v>2.1642398708797177E-2</v>
      </c>
      <c r="K30" s="117">
        <f t="shared" si="11"/>
        <v>0.44701611774670624</v>
      </c>
      <c r="L30" s="117">
        <f t="shared" si="12"/>
        <v>0.24755093485090734</v>
      </c>
      <c r="M30" s="118">
        <f t="shared" si="13"/>
        <v>11.256</v>
      </c>
      <c r="N30" s="119">
        <f t="shared" si="14"/>
        <v>0.43329058199590975</v>
      </c>
      <c r="O30" s="119">
        <f t="shared" si="15"/>
        <v>21.107441208657889</v>
      </c>
      <c r="P30" s="220">
        <f t="shared" si="16"/>
        <v>98</v>
      </c>
      <c r="Q30" s="221">
        <f t="shared" si="17"/>
        <v>216</v>
      </c>
      <c r="R30" s="221">
        <f t="shared" si="18"/>
        <v>391</v>
      </c>
      <c r="T30">
        <v>518</v>
      </c>
      <c r="U30">
        <v>6551</v>
      </c>
      <c r="V30" t="s">
        <v>204</v>
      </c>
      <c r="W30">
        <v>1805.6890000000001</v>
      </c>
      <c r="X30">
        <v>841.83299999999997</v>
      </c>
      <c r="Y30">
        <v>2.145</v>
      </c>
      <c r="Z30">
        <v>11.256</v>
      </c>
      <c r="AA30">
        <v>139.308865</v>
      </c>
      <c r="AB30">
        <v>3.0149780000000002</v>
      </c>
      <c r="AC30">
        <v>62.273308</v>
      </c>
      <c r="AD30" s="1">
        <v>447</v>
      </c>
      <c r="AE30">
        <v>216</v>
      </c>
      <c r="AF30">
        <v>391</v>
      </c>
      <c r="AG30">
        <v>83</v>
      </c>
      <c r="AH30">
        <v>12.961766000000001</v>
      </c>
      <c r="AI30">
        <v>1221.0999999999999</v>
      </c>
      <c r="AJ30">
        <v>0</v>
      </c>
      <c r="AK30">
        <v>98</v>
      </c>
      <c r="AL30">
        <v>38633</v>
      </c>
      <c r="AM30">
        <v>0.83365750919100901</v>
      </c>
      <c r="AN30" t="s">
        <v>67</v>
      </c>
      <c r="AO30">
        <v>341.87</v>
      </c>
      <c r="AP30" t="s">
        <v>300</v>
      </c>
      <c r="AQ30" t="s">
        <v>117</v>
      </c>
      <c r="AR30" t="s">
        <v>239</v>
      </c>
      <c r="AS30" t="s">
        <v>117</v>
      </c>
      <c r="AT30" t="s">
        <v>239</v>
      </c>
      <c r="AU30" t="s">
        <v>221</v>
      </c>
      <c r="AV30" t="s">
        <v>204</v>
      </c>
      <c r="AW30" t="s">
        <v>67</v>
      </c>
      <c r="AX30">
        <v>6551</v>
      </c>
      <c r="AY30" t="s">
        <v>368</v>
      </c>
      <c r="AZ30">
        <v>1</v>
      </c>
      <c r="BA30" t="s">
        <v>369</v>
      </c>
      <c r="BB30">
        <v>8</v>
      </c>
      <c r="BC30">
        <v>1</v>
      </c>
      <c r="BE30" t="s">
        <v>69</v>
      </c>
      <c r="BF30">
        <v>-1</v>
      </c>
      <c r="BG30" t="s">
        <v>222</v>
      </c>
      <c r="BI30" t="s">
        <v>117</v>
      </c>
      <c r="BJ30" t="s">
        <v>204</v>
      </c>
      <c r="BK30" t="s">
        <v>67</v>
      </c>
      <c r="BL30">
        <v>0.83365750919100901</v>
      </c>
      <c r="BM30">
        <v>6551</v>
      </c>
      <c r="BN30" t="s">
        <v>239</v>
      </c>
      <c r="BO30" t="s">
        <v>221</v>
      </c>
      <c r="BP30">
        <v>8</v>
      </c>
      <c r="BQ30">
        <v>1805.6889999999999</v>
      </c>
      <c r="BR30">
        <v>2.1642398708797177E-2</v>
      </c>
      <c r="BS30">
        <v>0.44701611774670624</v>
      </c>
      <c r="BT30">
        <v>0.24755093485090732</v>
      </c>
      <c r="BU30">
        <v>11.256</v>
      </c>
      <c r="BV30">
        <v>0.43329058199590975</v>
      </c>
      <c r="BW30">
        <v>21.107441208657889</v>
      </c>
      <c r="BX30">
        <v>98</v>
      </c>
      <c r="BY30">
        <v>216</v>
      </c>
      <c r="BZ30">
        <v>391</v>
      </c>
    </row>
    <row r="31" spans="1:78" ht="16.5">
      <c r="A31" s="125" t="str">
        <f t="shared" si="1"/>
        <v>성산여객</v>
      </c>
      <c r="B31" s="126" t="str">
        <f t="shared" si="2"/>
        <v>이희선</v>
      </c>
      <c r="C31" s="127" t="str">
        <f t="shared" si="3"/>
        <v>A</v>
      </c>
      <c r="D31" s="128">
        <f t="shared" si="4"/>
        <v>0.99167625333801623</v>
      </c>
      <c r="E31" s="129">
        <f t="shared" si="5"/>
        <v>8969</v>
      </c>
      <c r="F31" s="130" t="str">
        <f t="shared" si="6"/>
        <v>521</v>
      </c>
      <c r="G31" s="131" t="str">
        <f t="shared" si="7"/>
        <v>71바7510</v>
      </c>
      <c r="H31" s="132">
        <f t="shared" si="8"/>
        <v>2</v>
      </c>
      <c r="I31" s="133">
        <f t="shared" si="9"/>
        <v>2290.0440000000003</v>
      </c>
      <c r="J31" s="134">
        <f t="shared" si="10"/>
        <v>2.1213983900188575E-2</v>
      </c>
      <c r="K31" s="134">
        <f t="shared" si="11"/>
        <v>0.34562784711509242</v>
      </c>
      <c r="L31" s="134">
        <f t="shared" si="12"/>
        <v>0.10436480696440766</v>
      </c>
      <c r="M31" s="135">
        <f t="shared" si="13"/>
        <v>4.1390000000000002</v>
      </c>
      <c r="N31" s="136">
        <f t="shared" si="14"/>
        <v>8.7334566497412267E-2</v>
      </c>
      <c r="O31" s="136">
        <f t="shared" si="15"/>
        <v>0.78601109847671036</v>
      </c>
      <c r="P31" s="218">
        <f t="shared" si="16"/>
        <v>2</v>
      </c>
      <c r="Q31" s="219">
        <f t="shared" si="17"/>
        <v>2</v>
      </c>
      <c r="R31" s="219">
        <f t="shared" si="18"/>
        <v>22</v>
      </c>
      <c r="T31">
        <v>518</v>
      </c>
      <c r="U31">
        <v>8969</v>
      </c>
      <c r="V31" t="s">
        <v>258</v>
      </c>
      <c r="W31">
        <v>2309.1849999999999</v>
      </c>
      <c r="X31">
        <v>810.01900000000001</v>
      </c>
      <c r="Y31">
        <v>2.851</v>
      </c>
      <c r="Z31">
        <v>4.1390000000000002</v>
      </c>
      <c r="AA31">
        <v>155.763812</v>
      </c>
      <c r="AB31">
        <v>3.3043710000000002</v>
      </c>
      <c r="AC31">
        <v>53.836311000000002</v>
      </c>
      <c r="AD31" s="1">
        <v>239</v>
      </c>
      <c r="AE31">
        <v>2</v>
      </c>
      <c r="AF31">
        <v>22</v>
      </c>
      <c r="AG31">
        <v>68</v>
      </c>
      <c r="AH31">
        <v>14.824913</v>
      </c>
      <c r="AI31">
        <v>413.9</v>
      </c>
      <c r="AJ31">
        <v>0</v>
      </c>
      <c r="AK31">
        <v>2</v>
      </c>
      <c r="AL31">
        <v>337</v>
      </c>
      <c r="AM31">
        <v>0.99167625333801623</v>
      </c>
      <c r="AN31" t="s">
        <v>66</v>
      </c>
      <c r="AO31">
        <v>2187.2600000000002</v>
      </c>
      <c r="AP31" t="s">
        <v>301</v>
      </c>
      <c r="AQ31" t="s">
        <v>117</v>
      </c>
      <c r="AR31" t="s">
        <v>118</v>
      </c>
      <c r="AS31" t="s">
        <v>117</v>
      </c>
      <c r="AT31" t="s">
        <v>118</v>
      </c>
      <c r="AU31" t="s">
        <v>225</v>
      </c>
      <c r="AV31" t="s">
        <v>258</v>
      </c>
      <c r="AW31" t="s">
        <v>66</v>
      </c>
      <c r="AX31">
        <v>8969</v>
      </c>
      <c r="AY31" t="s">
        <v>345</v>
      </c>
      <c r="AZ31">
        <v>1</v>
      </c>
      <c r="BA31" t="s">
        <v>265</v>
      </c>
      <c r="BB31">
        <v>2</v>
      </c>
      <c r="BC31">
        <v>1</v>
      </c>
      <c r="BE31" t="s">
        <v>66</v>
      </c>
      <c r="BF31">
        <v>0</v>
      </c>
      <c r="BG31" t="s">
        <v>224</v>
      </c>
      <c r="BI31" t="s">
        <v>117</v>
      </c>
      <c r="BJ31" t="s">
        <v>258</v>
      </c>
      <c r="BK31" t="s">
        <v>66</v>
      </c>
      <c r="BL31">
        <v>0.99167625333801623</v>
      </c>
      <c r="BM31">
        <v>8969</v>
      </c>
      <c r="BN31" t="s">
        <v>118</v>
      </c>
      <c r="BO31" t="s">
        <v>225</v>
      </c>
      <c r="BP31">
        <v>2</v>
      </c>
      <c r="BQ31">
        <v>2290.0440000000003</v>
      </c>
      <c r="BR31">
        <v>2.1213983900188575E-2</v>
      </c>
      <c r="BS31">
        <v>0.34562784711509242</v>
      </c>
      <c r="BT31">
        <v>0.10349971959804001</v>
      </c>
      <c r="BU31">
        <v>4.1390000000000002</v>
      </c>
      <c r="BV31">
        <v>8.7334566497412267E-2</v>
      </c>
      <c r="BW31">
        <v>0.78601109847671036</v>
      </c>
      <c r="BX31">
        <v>2</v>
      </c>
      <c r="BY31">
        <v>2</v>
      </c>
      <c r="BZ31">
        <v>22</v>
      </c>
    </row>
    <row r="32" spans="1:78" ht="16.5">
      <c r="A32" s="108" t="str">
        <f t="shared" si="1"/>
        <v>성산여객</v>
      </c>
      <c r="B32" s="109" t="str">
        <f t="shared" si="2"/>
        <v>임효상</v>
      </c>
      <c r="C32" s="110" t="str">
        <f t="shared" si="3"/>
        <v>D</v>
      </c>
      <c r="D32" s="111">
        <f t="shared" si="4"/>
        <v>0.81500000000000006</v>
      </c>
      <c r="E32" s="112">
        <f t="shared" si="5"/>
        <v>7053</v>
      </c>
      <c r="F32" s="113" t="str">
        <f t="shared" si="6"/>
        <v>588</v>
      </c>
      <c r="G32" s="114" t="str">
        <f t="shared" si="7"/>
        <v>71바7087</v>
      </c>
      <c r="H32" s="115">
        <f t="shared" si="8"/>
        <v>1</v>
      </c>
      <c r="I32" s="116">
        <f t="shared" si="9"/>
        <v>4699.3739999999998</v>
      </c>
      <c r="J32" s="117">
        <f t="shared" si="10"/>
        <v>3.0360398717388257E-2</v>
      </c>
      <c r="K32" s="117">
        <f t="shared" si="11"/>
        <v>0.43761691496560584</v>
      </c>
      <c r="L32" s="117">
        <f t="shared" si="12"/>
        <v>0.30216790576787461</v>
      </c>
      <c r="M32" s="118">
        <f t="shared" si="13"/>
        <v>8.65</v>
      </c>
      <c r="N32" s="119">
        <f t="shared" si="14"/>
        <v>0.42558859967306284</v>
      </c>
      <c r="O32" s="119">
        <f t="shared" si="15"/>
        <v>17.002264556938862</v>
      </c>
      <c r="P32" s="220">
        <f t="shared" si="16"/>
        <v>183</v>
      </c>
      <c r="Q32" s="221">
        <f t="shared" si="17"/>
        <v>20</v>
      </c>
      <c r="R32" s="221">
        <f t="shared" si="18"/>
        <v>799</v>
      </c>
      <c r="T32">
        <v>518</v>
      </c>
      <c r="U32">
        <v>7053</v>
      </c>
      <c r="V32" t="s">
        <v>259</v>
      </c>
      <c r="W32">
        <v>4699.3739999999998</v>
      </c>
      <c r="X32">
        <v>2217.8150000000001</v>
      </c>
      <c r="Y32">
        <v>2.1190000000000002</v>
      </c>
      <c r="Z32">
        <v>8.65</v>
      </c>
      <c r="AA32">
        <v>407.53657800000002</v>
      </c>
      <c r="AB32">
        <v>12.372973</v>
      </c>
      <c r="AC32">
        <v>178.3449</v>
      </c>
      <c r="AD32" s="1">
        <v>1420</v>
      </c>
      <c r="AE32">
        <v>20</v>
      </c>
      <c r="AF32">
        <v>799</v>
      </c>
      <c r="AG32">
        <v>76</v>
      </c>
      <c r="AH32">
        <v>11.531171000000001</v>
      </c>
      <c r="AI32">
        <v>744.6</v>
      </c>
      <c r="AJ32">
        <v>0</v>
      </c>
      <c r="AK32">
        <v>183</v>
      </c>
      <c r="AL32">
        <v>53300</v>
      </c>
      <c r="AM32">
        <v>0.81500000000000006</v>
      </c>
      <c r="AN32" t="s">
        <v>67</v>
      </c>
      <c r="AO32">
        <v>4699.3739999999998</v>
      </c>
      <c r="AP32" t="s">
        <v>302</v>
      </c>
      <c r="AQ32" t="s">
        <v>117</v>
      </c>
      <c r="AR32" t="s">
        <v>121</v>
      </c>
      <c r="AS32" t="s">
        <v>117</v>
      </c>
      <c r="AT32" t="s">
        <v>121</v>
      </c>
      <c r="AU32" t="s">
        <v>255</v>
      </c>
      <c r="AV32" t="s">
        <v>259</v>
      </c>
      <c r="AW32" t="s">
        <v>67</v>
      </c>
      <c r="AX32">
        <v>7053</v>
      </c>
      <c r="AY32" t="s">
        <v>344</v>
      </c>
      <c r="AZ32">
        <v>2</v>
      </c>
      <c r="BA32" t="s">
        <v>242</v>
      </c>
      <c r="BB32">
        <v>1</v>
      </c>
      <c r="BC32">
        <v>1</v>
      </c>
      <c r="BE32" t="s">
        <v>67</v>
      </c>
      <c r="BF32">
        <v>0</v>
      </c>
      <c r="BG32" t="s">
        <v>224</v>
      </c>
      <c r="BI32" t="s">
        <v>117</v>
      </c>
      <c r="BJ32" t="s">
        <v>259</v>
      </c>
      <c r="BK32" t="s">
        <v>67</v>
      </c>
      <c r="BL32">
        <v>0.81500000000000006</v>
      </c>
      <c r="BM32">
        <v>7053</v>
      </c>
      <c r="BN32" t="s">
        <v>121</v>
      </c>
      <c r="BO32" t="s">
        <v>255</v>
      </c>
      <c r="BP32">
        <v>1</v>
      </c>
      <c r="BQ32">
        <v>4699.3739999999998</v>
      </c>
      <c r="BR32">
        <v>3.0360398717388257E-2</v>
      </c>
      <c r="BS32">
        <v>0.43761691496560584</v>
      </c>
      <c r="BT32">
        <v>0.30216790576787461</v>
      </c>
      <c r="BU32">
        <v>8.65</v>
      </c>
      <c r="BV32">
        <v>0.42558859967306284</v>
      </c>
      <c r="BW32">
        <v>17.002264556938862</v>
      </c>
      <c r="BX32">
        <v>183</v>
      </c>
      <c r="BY32">
        <v>20</v>
      </c>
      <c r="BZ32">
        <v>799</v>
      </c>
    </row>
    <row r="33" spans="1:78" ht="16.5">
      <c r="A33" s="125" t="str">
        <f t="shared" si="1"/>
        <v>성산여객</v>
      </c>
      <c r="B33" s="126" t="str">
        <f t="shared" si="2"/>
        <v>정수교</v>
      </c>
      <c r="C33" s="127" t="str">
        <f t="shared" si="3"/>
        <v>B</v>
      </c>
      <c r="D33" s="128">
        <f t="shared" si="4"/>
        <v>0.93377611312077091</v>
      </c>
      <c r="E33" s="129">
        <f t="shared" si="5"/>
        <v>1127</v>
      </c>
      <c r="F33" s="130" t="str">
        <f t="shared" si="6"/>
        <v>521</v>
      </c>
      <c r="G33" s="131" t="str">
        <f t="shared" si="7"/>
        <v>71바7509</v>
      </c>
      <c r="H33" s="132">
        <f t="shared" si="8"/>
        <v>8</v>
      </c>
      <c r="I33" s="133">
        <f t="shared" si="9"/>
        <v>1683.2329999999999</v>
      </c>
      <c r="J33" s="134">
        <f t="shared" si="10"/>
        <v>3.8470137682351239E-2</v>
      </c>
      <c r="K33" s="134">
        <f t="shared" si="11"/>
        <v>0.36659606238208692</v>
      </c>
      <c r="L33" s="134">
        <f t="shared" si="12"/>
        <v>0.17288159155624919</v>
      </c>
      <c r="M33" s="135">
        <f t="shared" si="13"/>
        <v>9.1859999999999999</v>
      </c>
      <c r="N33" s="136">
        <f t="shared" si="14"/>
        <v>6.6775020266218649E-2</v>
      </c>
      <c r="O33" s="136">
        <f t="shared" si="15"/>
        <v>9.9494780196665786</v>
      </c>
      <c r="P33" s="218">
        <f t="shared" si="16"/>
        <v>35</v>
      </c>
      <c r="Q33" s="219">
        <f t="shared" si="17"/>
        <v>224</v>
      </c>
      <c r="R33" s="219">
        <f t="shared" si="18"/>
        <v>183</v>
      </c>
      <c r="T33">
        <v>518</v>
      </c>
      <c r="U33">
        <v>1127</v>
      </c>
      <c r="V33" t="s">
        <v>246</v>
      </c>
      <c r="W33">
        <v>1683.2329999999999</v>
      </c>
      <c r="X33">
        <v>669.98</v>
      </c>
      <c r="Y33">
        <v>2.512</v>
      </c>
      <c r="Z33">
        <v>9.1859999999999999</v>
      </c>
      <c r="AA33">
        <v>112.60411999999999</v>
      </c>
      <c r="AB33">
        <v>4.3318960000000004</v>
      </c>
      <c r="AC33">
        <v>41.280226999999996</v>
      </c>
      <c r="AD33" s="1">
        <v>291</v>
      </c>
      <c r="AE33">
        <v>224</v>
      </c>
      <c r="AF33">
        <v>183</v>
      </c>
      <c r="AG33">
        <v>68</v>
      </c>
      <c r="AH33">
        <v>14.948236</v>
      </c>
      <c r="AI33">
        <v>57.2</v>
      </c>
      <c r="AJ33">
        <v>0</v>
      </c>
      <c r="AK33">
        <v>35</v>
      </c>
      <c r="AL33">
        <v>5099</v>
      </c>
      <c r="AM33">
        <v>0.93377611312077091</v>
      </c>
      <c r="AN33" t="s">
        <v>68</v>
      </c>
      <c r="AO33">
        <v>471.07100000000003</v>
      </c>
      <c r="AP33" t="s">
        <v>303</v>
      </c>
      <c r="AQ33" t="s">
        <v>117</v>
      </c>
      <c r="AR33" t="s">
        <v>118</v>
      </c>
      <c r="AS33" t="s">
        <v>117</v>
      </c>
      <c r="AT33" t="s">
        <v>118</v>
      </c>
      <c r="AU33" t="s">
        <v>183</v>
      </c>
      <c r="AV33" t="s">
        <v>246</v>
      </c>
      <c r="AW33" t="s">
        <v>68</v>
      </c>
      <c r="AX33">
        <v>1127</v>
      </c>
      <c r="AY33" t="s">
        <v>348</v>
      </c>
      <c r="AZ33">
        <v>4</v>
      </c>
      <c r="BA33" t="s">
        <v>370</v>
      </c>
      <c r="BB33">
        <v>8</v>
      </c>
      <c r="BC33">
        <v>1</v>
      </c>
      <c r="BE33" t="s">
        <v>69</v>
      </c>
      <c r="BF33">
        <v>1</v>
      </c>
      <c r="BG33" t="s">
        <v>223</v>
      </c>
      <c r="BI33" t="s">
        <v>117</v>
      </c>
      <c r="BJ33" t="s">
        <v>246</v>
      </c>
      <c r="BK33" t="s">
        <v>68</v>
      </c>
      <c r="BL33">
        <v>0.93377611312077091</v>
      </c>
      <c r="BM33">
        <v>1127</v>
      </c>
      <c r="BN33" t="s">
        <v>118</v>
      </c>
      <c r="BO33" t="s">
        <v>183</v>
      </c>
      <c r="BP33">
        <v>8</v>
      </c>
      <c r="BQ33">
        <v>1683.2329999999999</v>
      </c>
      <c r="BR33">
        <v>3.8470137682351239E-2</v>
      </c>
      <c r="BS33">
        <v>0.36659606238208692</v>
      </c>
      <c r="BT33">
        <v>0.17288159155624919</v>
      </c>
      <c r="BU33">
        <v>9.1859999999999999</v>
      </c>
      <c r="BV33">
        <v>6.6775020266218649E-2</v>
      </c>
      <c r="BW33">
        <v>9.9494780196665786</v>
      </c>
      <c r="BX33">
        <v>35</v>
      </c>
      <c r="BY33">
        <v>224</v>
      </c>
      <c r="BZ33">
        <v>183</v>
      </c>
    </row>
    <row r="34" spans="1:78" ht="16.5">
      <c r="A34" s="108" t="str">
        <f t="shared" si="1"/>
        <v>성산여객</v>
      </c>
      <c r="B34" s="109" t="str">
        <f t="shared" si="2"/>
        <v>정윤식</v>
      </c>
      <c r="C34" s="110" t="str">
        <f t="shared" si="3"/>
        <v>B</v>
      </c>
      <c r="D34" s="111">
        <f t="shared" si="4"/>
        <v>0.94598961826571593</v>
      </c>
      <c r="E34" s="112">
        <f t="shared" si="5"/>
        <v>8018</v>
      </c>
      <c r="F34" s="113" t="str">
        <f t="shared" si="6"/>
        <v>521</v>
      </c>
      <c r="G34" s="114" t="str">
        <f t="shared" si="7"/>
        <v>71바7093</v>
      </c>
      <c r="H34" s="115">
        <f t="shared" si="8"/>
        <v>8</v>
      </c>
      <c r="I34" s="116">
        <f t="shared" si="9"/>
        <v>1187.1909999999998</v>
      </c>
      <c r="J34" s="117">
        <f t="shared" si="10"/>
        <v>1.7712830874105186E-2</v>
      </c>
      <c r="K34" s="117">
        <f t="shared" si="11"/>
        <v>0.35365253704997374</v>
      </c>
      <c r="L34" s="117">
        <f t="shared" si="12"/>
        <v>0.2636475512364902</v>
      </c>
      <c r="M34" s="118">
        <f t="shared" si="13"/>
        <v>7.8150000000000004</v>
      </c>
      <c r="N34" s="119">
        <f t="shared" si="14"/>
        <v>0.99757950935412176</v>
      </c>
      <c r="O34" s="119">
        <f t="shared" si="15"/>
        <v>7.9806360748329741</v>
      </c>
      <c r="P34" s="220">
        <f t="shared" si="16"/>
        <v>12</v>
      </c>
      <c r="Q34" s="221">
        <f t="shared" si="17"/>
        <v>155</v>
      </c>
      <c r="R34" s="221">
        <f t="shared" si="18"/>
        <v>129</v>
      </c>
      <c r="T34">
        <v>518</v>
      </c>
      <c r="U34">
        <v>8018</v>
      </c>
      <c r="V34" t="s">
        <v>304</v>
      </c>
      <c r="W34">
        <v>1205.4649999999999</v>
      </c>
      <c r="X34">
        <v>473.49700000000001</v>
      </c>
      <c r="Y34">
        <v>2.5459999999999998</v>
      </c>
      <c r="Z34">
        <v>7.8150000000000004</v>
      </c>
      <c r="AA34">
        <v>78.550798</v>
      </c>
      <c r="AB34">
        <v>1.391357</v>
      </c>
      <c r="AC34">
        <v>27.779689000000001</v>
      </c>
      <c r="AD34" s="1">
        <v>313</v>
      </c>
      <c r="AE34">
        <v>155</v>
      </c>
      <c r="AF34">
        <v>129</v>
      </c>
      <c r="AG34">
        <v>70</v>
      </c>
      <c r="AH34">
        <v>15.346311</v>
      </c>
      <c r="AI34">
        <v>765.8</v>
      </c>
      <c r="AJ34">
        <v>0</v>
      </c>
      <c r="AK34">
        <v>12</v>
      </c>
      <c r="AL34">
        <v>891</v>
      </c>
      <c r="AM34">
        <v>0.94598961826571593</v>
      </c>
      <c r="AN34" t="s">
        <v>68</v>
      </c>
      <c r="AO34">
        <v>329.89400000000001</v>
      </c>
      <c r="AP34" t="s">
        <v>305</v>
      </c>
      <c r="AQ34" t="s">
        <v>117</v>
      </c>
      <c r="AR34" t="s">
        <v>118</v>
      </c>
      <c r="AS34" t="s">
        <v>117</v>
      </c>
      <c r="AT34" t="s">
        <v>118</v>
      </c>
      <c r="AU34" t="s">
        <v>179</v>
      </c>
      <c r="AV34" t="s">
        <v>304</v>
      </c>
      <c r="AW34" t="s">
        <v>68</v>
      </c>
      <c r="AX34">
        <v>8018</v>
      </c>
      <c r="AY34" t="s">
        <v>348</v>
      </c>
      <c r="AZ34">
        <v>1</v>
      </c>
      <c r="BA34" t="s">
        <v>240</v>
      </c>
      <c r="BB34">
        <v>8</v>
      </c>
      <c r="BC34">
        <v>1</v>
      </c>
      <c r="BE34" t="s">
        <v>261</v>
      </c>
      <c r="BF34" t="s">
        <v>262</v>
      </c>
      <c r="BG34" t="s">
        <v>261</v>
      </c>
      <c r="BI34" t="s">
        <v>117</v>
      </c>
      <c r="BJ34" t="s">
        <v>304</v>
      </c>
      <c r="BK34" t="s">
        <v>68</v>
      </c>
      <c r="BL34">
        <v>0.94598961826571593</v>
      </c>
      <c r="BM34">
        <v>8018</v>
      </c>
      <c r="BN34" t="s">
        <v>118</v>
      </c>
      <c r="BO34" t="s">
        <v>179</v>
      </c>
      <c r="BP34">
        <v>8</v>
      </c>
      <c r="BQ34">
        <v>1187.1909999999998</v>
      </c>
      <c r="BR34">
        <v>1.7712830874105186E-2</v>
      </c>
      <c r="BS34">
        <v>0.35365253704997374</v>
      </c>
      <c r="BT34">
        <v>0.25965084013223116</v>
      </c>
      <c r="BU34">
        <v>7.8150000000000004</v>
      </c>
      <c r="BV34">
        <v>0.99757950935412176</v>
      </c>
      <c r="BW34">
        <v>7.9806360748329741</v>
      </c>
      <c r="BX34">
        <v>12</v>
      </c>
      <c r="BY34">
        <v>155</v>
      </c>
      <c r="BZ34">
        <v>129</v>
      </c>
    </row>
    <row r="35" spans="1:78" ht="16.5">
      <c r="A35" s="125" t="str">
        <f t="shared" si="1"/>
        <v>성산여객</v>
      </c>
      <c r="B35" s="126" t="str">
        <f t="shared" si="2"/>
        <v>정재길</v>
      </c>
      <c r="C35" s="127" t="str">
        <f t="shared" si="3"/>
        <v>F</v>
      </c>
      <c r="D35" s="128">
        <f t="shared" si="4"/>
        <v>0.7757142857142858</v>
      </c>
      <c r="E35" s="129">
        <f t="shared" si="5"/>
        <v>7544</v>
      </c>
      <c r="F35" s="130" t="str">
        <f t="shared" si="6"/>
        <v>551</v>
      </c>
      <c r="G35" s="131" t="str">
        <f t="shared" si="7"/>
        <v>71바7058</v>
      </c>
      <c r="H35" s="132">
        <f t="shared" si="8"/>
        <v>1</v>
      </c>
      <c r="I35" s="133">
        <f t="shared" si="9"/>
        <v>4504.4539999999997</v>
      </c>
      <c r="J35" s="134">
        <f t="shared" si="10"/>
        <v>5.4134109193943375E-2</v>
      </c>
      <c r="K35" s="134">
        <f t="shared" si="11"/>
        <v>0.42122125728916826</v>
      </c>
      <c r="L35" s="134">
        <f t="shared" si="12"/>
        <v>0.20313227751909554</v>
      </c>
      <c r="M35" s="135">
        <f t="shared" si="13"/>
        <v>6.6589999999999998</v>
      </c>
      <c r="N35" s="136">
        <f t="shared" si="14"/>
        <v>0.57720647163896011</v>
      </c>
      <c r="O35" s="136">
        <f t="shared" si="15"/>
        <v>10.545118231865617</v>
      </c>
      <c r="P35" s="218">
        <f t="shared" si="16"/>
        <v>92</v>
      </c>
      <c r="Q35" s="219">
        <f t="shared" si="17"/>
        <v>26</v>
      </c>
      <c r="R35" s="219">
        <f t="shared" si="18"/>
        <v>475</v>
      </c>
      <c r="T35">
        <v>518</v>
      </c>
      <c r="U35">
        <v>7544</v>
      </c>
      <c r="V35" t="s">
        <v>229</v>
      </c>
      <c r="W35">
        <v>4504.4539999999997</v>
      </c>
      <c r="X35">
        <v>2073.5300000000002</v>
      </c>
      <c r="Y35">
        <v>2.1720000000000002</v>
      </c>
      <c r="Z35">
        <v>6.6589999999999998</v>
      </c>
      <c r="AA35">
        <v>416.71987100000001</v>
      </c>
      <c r="AB35">
        <v>22.558758999999998</v>
      </c>
      <c r="AC35">
        <v>175.53126800000001</v>
      </c>
      <c r="AD35" s="1">
        <v>915</v>
      </c>
      <c r="AE35">
        <v>26</v>
      </c>
      <c r="AF35">
        <v>475</v>
      </c>
      <c r="AG35">
        <v>72</v>
      </c>
      <c r="AH35">
        <v>10.809309000000001</v>
      </c>
      <c r="AI35">
        <v>75.7</v>
      </c>
      <c r="AJ35">
        <v>0</v>
      </c>
      <c r="AK35">
        <v>92</v>
      </c>
      <c r="AL35">
        <v>51981</v>
      </c>
      <c r="AM35">
        <v>0.7757142857142858</v>
      </c>
      <c r="AN35" t="s">
        <v>70</v>
      </c>
      <c r="AO35">
        <v>4504.4539999999997</v>
      </c>
      <c r="AP35" t="s">
        <v>306</v>
      </c>
      <c r="AQ35" t="s">
        <v>117</v>
      </c>
      <c r="AR35" t="s">
        <v>119</v>
      </c>
      <c r="AS35" t="s">
        <v>117</v>
      </c>
      <c r="AT35" t="s">
        <v>119</v>
      </c>
      <c r="AU35" t="s">
        <v>218</v>
      </c>
      <c r="AV35" t="s">
        <v>229</v>
      </c>
      <c r="AW35" t="s">
        <v>70</v>
      </c>
      <c r="AX35">
        <v>7544</v>
      </c>
      <c r="AY35" t="s">
        <v>371</v>
      </c>
      <c r="AZ35">
        <v>1</v>
      </c>
      <c r="BA35" t="s">
        <v>217</v>
      </c>
      <c r="BB35">
        <v>1</v>
      </c>
      <c r="BC35">
        <v>1</v>
      </c>
      <c r="BE35" t="s">
        <v>70</v>
      </c>
      <c r="BF35">
        <v>0</v>
      </c>
      <c r="BG35" t="s">
        <v>224</v>
      </c>
      <c r="BI35" t="s">
        <v>117</v>
      </c>
      <c r="BJ35" t="s">
        <v>229</v>
      </c>
      <c r="BK35" t="s">
        <v>70</v>
      </c>
      <c r="BL35">
        <v>0.7757142857142858</v>
      </c>
      <c r="BM35">
        <v>7544</v>
      </c>
      <c r="BN35" t="s">
        <v>119</v>
      </c>
      <c r="BO35" t="s">
        <v>218</v>
      </c>
      <c r="BP35">
        <v>1</v>
      </c>
      <c r="BQ35">
        <v>4504.4539999999997</v>
      </c>
      <c r="BR35">
        <v>5.4134109193943375E-2</v>
      </c>
      <c r="BS35">
        <v>0.42122125728916826</v>
      </c>
      <c r="BT35">
        <v>0.20313227751909554</v>
      </c>
      <c r="BU35">
        <v>6.6589999999999998</v>
      </c>
      <c r="BV35">
        <v>0.57720647163896011</v>
      </c>
      <c r="BW35">
        <v>10.545118231865617</v>
      </c>
      <c r="BX35">
        <v>92</v>
      </c>
      <c r="BY35">
        <v>26</v>
      </c>
      <c r="BZ35">
        <v>475</v>
      </c>
    </row>
    <row r="36" spans="1:78" ht="16.5">
      <c r="A36" s="108" t="str">
        <f t="shared" si="1"/>
        <v>성산여객</v>
      </c>
      <c r="B36" s="109" t="str">
        <f t="shared" si="2"/>
        <v>정지택</v>
      </c>
      <c r="C36" s="110" t="str">
        <f t="shared" si="3"/>
        <v>B</v>
      </c>
      <c r="D36" s="111">
        <f t="shared" si="4"/>
        <v>0.90576923076923077</v>
      </c>
      <c r="E36" s="112">
        <f t="shared" si="5"/>
        <v>1944</v>
      </c>
      <c r="F36" s="113" t="str">
        <f t="shared" si="6"/>
        <v>521</v>
      </c>
      <c r="G36" s="114" t="str">
        <f t="shared" si="7"/>
        <v>71바7093</v>
      </c>
      <c r="H36" s="115">
        <f t="shared" si="8"/>
        <v>1</v>
      </c>
      <c r="I36" s="116">
        <f t="shared" si="9"/>
        <v>2130.2359999999999</v>
      </c>
      <c r="J36" s="117">
        <f t="shared" si="10"/>
        <v>1.0369156448816605E-2</v>
      </c>
      <c r="K36" s="117">
        <f t="shared" si="11"/>
        <v>0.3685298206142314</v>
      </c>
      <c r="L36" s="117">
        <f t="shared" si="12"/>
        <v>0.18730319082017205</v>
      </c>
      <c r="M36" s="118">
        <f t="shared" si="13"/>
        <v>7.84</v>
      </c>
      <c r="N36" s="119">
        <f t="shared" si="14"/>
        <v>0</v>
      </c>
      <c r="O36" s="119">
        <f t="shared" si="15"/>
        <v>5.1637471153430887</v>
      </c>
      <c r="P36" s="220">
        <f t="shared" si="16"/>
        <v>18</v>
      </c>
      <c r="Q36" s="221">
        <f t="shared" si="17"/>
        <v>0</v>
      </c>
      <c r="R36" s="221">
        <f t="shared" si="18"/>
        <v>123</v>
      </c>
      <c r="T36">
        <v>518</v>
      </c>
      <c r="U36">
        <v>1944</v>
      </c>
      <c r="V36" t="s">
        <v>206</v>
      </c>
      <c r="W36">
        <v>2168.183</v>
      </c>
      <c r="X36">
        <v>921.70299999999997</v>
      </c>
      <c r="Y36">
        <v>2.3519999999999999</v>
      </c>
      <c r="Z36">
        <v>7.84</v>
      </c>
      <c r="AA36">
        <v>144.841869</v>
      </c>
      <c r="AB36">
        <v>1.5018879999999999</v>
      </c>
      <c r="AC36">
        <v>53.378548000000002</v>
      </c>
      <c r="AD36" s="1">
        <v>399</v>
      </c>
      <c r="AE36">
        <v>0</v>
      </c>
      <c r="AF36">
        <v>123</v>
      </c>
      <c r="AG36">
        <v>68</v>
      </c>
      <c r="AH36">
        <v>14.969310999999999</v>
      </c>
      <c r="AI36">
        <v>143.9</v>
      </c>
      <c r="AJ36">
        <v>0</v>
      </c>
      <c r="AK36">
        <v>18</v>
      </c>
      <c r="AL36">
        <v>1096</v>
      </c>
      <c r="AM36">
        <v>0.90576923076923077</v>
      </c>
      <c r="AN36" t="s">
        <v>68</v>
      </c>
      <c r="AO36">
        <v>2130.2359999999999</v>
      </c>
      <c r="AP36" t="s">
        <v>307</v>
      </c>
      <c r="AQ36" t="s">
        <v>117</v>
      </c>
      <c r="AR36" t="s">
        <v>118</v>
      </c>
      <c r="AS36" t="s">
        <v>117</v>
      </c>
      <c r="AT36" t="s">
        <v>118</v>
      </c>
      <c r="AU36" t="s">
        <v>179</v>
      </c>
      <c r="AV36" t="s">
        <v>206</v>
      </c>
      <c r="AW36" t="s">
        <v>68</v>
      </c>
      <c r="AX36">
        <v>1944</v>
      </c>
      <c r="AY36" t="s">
        <v>348</v>
      </c>
      <c r="AZ36">
        <v>9</v>
      </c>
      <c r="BA36" t="s">
        <v>372</v>
      </c>
      <c r="BB36">
        <v>1</v>
      </c>
      <c r="BC36">
        <v>1</v>
      </c>
      <c r="BE36" t="s">
        <v>69</v>
      </c>
      <c r="BF36">
        <v>1</v>
      </c>
      <c r="BG36" t="s">
        <v>223</v>
      </c>
      <c r="BI36" t="s">
        <v>117</v>
      </c>
      <c r="BJ36" t="s">
        <v>206</v>
      </c>
      <c r="BK36" t="s">
        <v>68</v>
      </c>
      <c r="BL36">
        <v>0.90576923076923077</v>
      </c>
      <c r="BM36">
        <v>1944</v>
      </c>
      <c r="BN36" t="s">
        <v>118</v>
      </c>
      <c r="BO36" t="s">
        <v>179</v>
      </c>
      <c r="BP36">
        <v>1</v>
      </c>
      <c r="BQ36">
        <v>2130.2359999999999</v>
      </c>
      <c r="BR36">
        <v>1.0369156448816605E-2</v>
      </c>
      <c r="BS36">
        <v>0.3685298206142314</v>
      </c>
      <c r="BT36">
        <v>0.18402505692554549</v>
      </c>
      <c r="BU36">
        <v>7.84</v>
      </c>
      <c r="BV36">
        <v>0</v>
      </c>
      <c r="BW36">
        <v>5.1637471153430887</v>
      </c>
      <c r="BX36">
        <v>18</v>
      </c>
      <c r="BY36">
        <v>0</v>
      </c>
      <c r="BZ36">
        <v>123</v>
      </c>
    </row>
    <row r="37" spans="1:78" ht="16.5">
      <c r="A37" s="125" t="str">
        <f t="shared" si="1"/>
        <v>성산여객</v>
      </c>
      <c r="B37" s="126" t="str">
        <f t="shared" si="2"/>
        <v>정태화</v>
      </c>
      <c r="C37" s="127" t="str">
        <f t="shared" si="3"/>
        <v>B</v>
      </c>
      <c r="D37" s="128">
        <f t="shared" si="4"/>
        <v>0.92261434071585402</v>
      </c>
      <c r="E37" s="129">
        <f t="shared" si="5"/>
        <v>93</v>
      </c>
      <c r="F37" s="130" t="str">
        <f t="shared" si="6"/>
        <v>521</v>
      </c>
      <c r="G37" s="131" t="str">
        <f t="shared" si="7"/>
        <v>71바7506</v>
      </c>
      <c r="H37" s="132">
        <f t="shared" si="8"/>
        <v>2</v>
      </c>
      <c r="I37" s="133">
        <f t="shared" si="9"/>
        <v>1843.384</v>
      </c>
      <c r="J37" s="134">
        <f t="shared" si="10"/>
        <v>1.9689192615857287E-2</v>
      </c>
      <c r="K37" s="134">
        <f t="shared" si="11"/>
        <v>0.35919918772325776</v>
      </c>
      <c r="L37" s="134">
        <f t="shared" si="12"/>
        <v>0.24682865859744904</v>
      </c>
      <c r="M37" s="135">
        <f t="shared" si="13"/>
        <v>11.506</v>
      </c>
      <c r="N37" s="136">
        <f t="shared" si="14"/>
        <v>0.37973639784222929</v>
      </c>
      <c r="O37" s="136">
        <f t="shared" si="15"/>
        <v>37.865143670553721</v>
      </c>
      <c r="P37" s="218">
        <f t="shared" si="16"/>
        <v>24</v>
      </c>
      <c r="Q37" s="219">
        <f t="shared" si="17"/>
        <v>7</v>
      </c>
      <c r="R37" s="219">
        <f t="shared" si="18"/>
        <v>698</v>
      </c>
      <c r="T37">
        <v>518</v>
      </c>
      <c r="U37">
        <v>93</v>
      </c>
      <c r="V37" t="s">
        <v>308</v>
      </c>
      <c r="W37">
        <v>1843.384</v>
      </c>
      <c r="X37">
        <v>768.43</v>
      </c>
      <c r="Y37">
        <v>2.399</v>
      </c>
      <c r="Z37">
        <v>11.506</v>
      </c>
      <c r="AA37">
        <v>118.801875</v>
      </c>
      <c r="AB37">
        <v>2.3391130000000002</v>
      </c>
      <c r="AC37">
        <v>42.673537000000003</v>
      </c>
      <c r="AD37" s="1">
        <v>455</v>
      </c>
      <c r="AE37">
        <v>7</v>
      </c>
      <c r="AF37">
        <v>698</v>
      </c>
      <c r="AG37">
        <v>69</v>
      </c>
      <c r="AH37">
        <v>15.516455000000001</v>
      </c>
      <c r="AI37">
        <v>167.5</v>
      </c>
      <c r="AJ37">
        <v>0</v>
      </c>
      <c r="AK37">
        <v>24</v>
      </c>
      <c r="AL37">
        <v>9088</v>
      </c>
      <c r="AM37">
        <v>0.92261434071585402</v>
      </c>
      <c r="AN37" t="s">
        <v>68</v>
      </c>
      <c r="AO37">
        <v>1739.808</v>
      </c>
      <c r="AP37" t="s">
        <v>309</v>
      </c>
      <c r="AQ37" t="s">
        <v>117</v>
      </c>
      <c r="AR37" t="s">
        <v>118</v>
      </c>
      <c r="AS37" t="s">
        <v>117</v>
      </c>
      <c r="AT37" t="s">
        <v>118</v>
      </c>
      <c r="AU37" t="s">
        <v>176</v>
      </c>
      <c r="AV37" t="s">
        <v>308</v>
      </c>
      <c r="AW37" t="s">
        <v>68</v>
      </c>
      <c r="AX37">
        <v>93</v>
      </c>
      <c r="AY37" t="s">
        <v>348</v>
      </c>
      <c r="AZ37">
        <v>7</v>
      </c>
      <c r="BA37" t="s">
        <v>373</v>
      </c>
      <c r="BB37">
        <v>2</v>
      </c>
      <c r="BC37">
        <v>1</v>
      </c>
      <c r="BE37" t="s">
        <v>261</v>
      </c>
      <c r="BF37" t="s">
        <v>262</v>
      </c>
      <c r="BG37" t="s">
        <v>261</v>
      </c>
      <c r="BI37" t="s">
        <v>117</v>
      </c>
      <c r="BJ37" t="s">
        <v>308</v>
      </c>
      <c r="BK37" t="s">
        <v>68</v>
      </c>
      <c r="BL37">
        <v>0.92261434071585402</v>
      </c>
      <c r="BM37">
        <v>93</v>
      </c>
      <c r="BN37" t="s">
        <v>118</v>
      </c>
      <c r="BO37" t="s">
        <v>176</v>
      </c>
      <c r="BP37">
        <v>2</v>
      </c>
      <c r="BQ37">
        <v>1843.384</v>
      </c>
      <c r="BR37">
        <v>1.9689192615857287E-2</v>
      </c>
      <c r="BS37">
        <v>0.35919918772325776</v>
      </c>
      <c r="BT37">
        <v>0.24682865859744904</v>
      </c>
      <c r="BU37">
        <v>11.506</v>
      </c>
      <c r="BV37">
        <v>0.37973639784222929</v>
      </c>
      <c r="BW37">
        <v>37.865143670553721</v>
      </c>
      <c r="BX37">
        <v>24</v>
      </c>
      <c r="BY37">
        <v>7</v>
      </c>
      <c r="BZ37">
        <v>698</v>
      </c>
    </row>
    <row r="38" spans="1:78" ht="16.5">
      <c r="A38" s="108" t="str">
        <f t="shared" si="1"/>
        <v>성산여객</v>
      </c>
      <c r="B38" s="109" t="str">
        <f t="shared" si="2"/>
        <v>제갈민</v>
      </c>
      <c r="C38" s="110" t="str">
        <f t="shared" si="3"/>
        <v>S</v>
      </c>
      <c r="D38" s="111">
        <f t="shared" si="4"/>
        <v>1.0368675171444479</v>
      </c>
      <c r="E38" s="112">
        <f t="shared" si="5"/>
        <v>8253</v>
      </c>
      <c r="F38" s="113" t="str">
        <f t="shared" si="6"/>
        <v>521</v>
      </c>
      <c r="G38" s="114" t="str">
        <f t="shared" si="7"/>
        <v>71바7088</v>
      </c>
      <c r="H38" s="115">
        <f t="shared" si="8"/>
        <v>2</v>
      </c>
      <c r="I38" s="116">
        <f t="shared" si="9"/>
        <v>1603.4739999999999</v>
      </c>
      <c r="J38" s="117">
        <f t="shared" si="10"/>
        <v>1.5982817367572625E-2</v>
      </c>
      <c r="K38" s="117">
        <f t="shared" si="11"/>
        <v>0.34733046049050947</v>
      </c>
      <c r="L38" s="117">
        <f t="shared" si="12"/>
        <v>0.19270658582552633</v>
      </c>
      <c r="M38" s="118">
        <f t="shared" si="13"/>
        <v>10.664999999999999</v>
      </c>
      <c r="N38" s="119">
        <f t="shared" si="14"/>
        <v>0.12472918176409471</v>
      </c>
      <c r="O38" s="119">
        <f t="shared" si="15"/>
        <v>10.601980449948051</v>
      </c>
      <c r="P38" s="220">
        <f t="shared" si="16"/>
        <v>14</v>
      </c>
      <c r="Q38" s="221">
        <f t="shared" si="17"/>
        <v>2</v>
      </c>
      <c r="R38" s="221">
        <f t="shared" si="18"/>
        <v>170</v>
      </c>
      <c r="T38">
        <v>518</v>
      </c>
      <c r="U38">
        <v>8253</v>
      </c>
      <c r="V38" t="s">
        <v>207</v>
      </c>
      <c r="W38">
        <v>1603.4739999999999</v>
      </c>
      <c r="X38">
        <v>589.65899999999999</v>
      </c>
      <c r="Y38">
        <v>2.7189999999999999</v>
      </c>
      <c r="Z38">
        <v>10.664999999999999</v>
      </c>
      <c r="AA38">
        <v>96.941607000000005</v>
      </c>
      <c r="AB38">
        <v>1.5494000000000001</v>
      </c>
      <c r="AC38">
        <v>33.670772999999997</v>
      </c>
      <c r="AD38" s="1">
        <v>309</v>
      </c>
      <c r="AE38">
        <v>2</v>
      </c>
      <c r="AF38">
        <v>170</v>
      </c>
      <c r="AG38">
        <v>69</v>
      </c>
      <c r="AH38">
        <v>16.540617000000001</v>
      </c>
      <c r="AI38">
        <v>238.1</v>
      </c>
      <c r="AJ38">
        <v>0</v>
      </c>
      <c r="AK38">
        <v>14</v>
      </c>
      <c r="AL38">
        <v>1371</v>
      </c>
      <c r="AM38">
        <v>1.0368675171444479</v>
      </c>
      <c r="AN38" t="s">
        <v>71</v>
      </c>
      <c r="AO38">
        <v>1473.7929999999999</v>
      </c>
      <c r="AP38" t="s">
        <v>310</v>
      </c>
      <c r="AQ38" t="s">
        <v>117</v>
      </c>
      <c r="AR38" t="s">
        <v>118</v>
      </c>
      <c r="AS38" t="s">
        <v>117</v>
      </c>
      <c r="AT38" t="s">
        <v>118</v>
      </c>
      <c r="AU38" t="s">
        <v>205</v>
      </c>
      <c r="AV38" t="s">
        <v>207</v>
      </c>
      <c r="AW38" t="s">
        <v>71</v>
      </c>
      <c r="AX38">
        <v>8253</v>
      </c>
      <c r="AY38" t="s">
        <v>347</v>
      </c>
      <c r="AZ38">
        <v>2</v>
      </c>
      <c r="BA38" t="s">
        <v>263</v>
      </c>
      <c r="BB38">
        <v>2</v>
      </c>
      <c r="BC38">
        <v>1</v>
      </c>
      <c r="BE38" t="s">
        <v>71</v>
      </c>
      <c r="BF38">
        <v>0</v>
      </c>
      <c r="BG38" t="s">
        <v>224</v>
      </c>
      <c r="BI38" t="s">
        <v>117</v>
      </c>
      <c r="BJ38" t="s">
        <v>207</v>
      </c>
      <c r="BK38" t="s">
        <v>71</v>
      </c>
      <c r="BL38">
        <v>1.0368675171444479</v>
      </c>
      <c r="BM38">
        <v>8253</v>
      </c>
      <c r="BN38" t="s">
        <v>118</v>
      </c>
      <c r="BO38" t="s">
        <v>205</v>
      </c>
      <c r="BP38">
        <v>2</v>
      </c>
      <c r="BQ38">
        <v>1603.4739999999999</v>
      </c>
      <c r="BR38">
        <v>1.5982817367572625E-2</v>
      </c>
      <c r="BS38">
        <v>0.34733046049050947</v>
      </c>
      <c r="BT38">
        <v>0.19270658582552633</v>
      </c>
      <c r="BU38">
        <v>10.664999999999999</v>
      </c>
      <c r="BV38">
        <v>0.12472918176409471</v>
      </c>
      <c r="BW38">
        <v>10.601980449948051</v>
      </c>
      <c r="BX38">
        <v>14</v>
      </c>
      <c r="BY38">
        <v>2</v>
      </c>
      <c r="BZ38">
        <v>170</v>
      </c>
    </row>
    <row r="39" spans="1:78" ht="16.5">
      <c r="A39" s="125" t="str">
        <f t="shared" si="1"/>
        <v>성산여객</v>
      </c>
      <c r="B39" s="126" t="str">
        <f t="shared" si="2"/>
        <v>최건우</v>
      </c>
      <c r="C39" s="127" t="str">
        <f t="shared" si="3"/>
        <v>F</v>
      </c>
      <c r="D39" s="128">
        <f t="shared" si="4"/>
        <v>0.79846153846153844</v>
      </c>
      <c r="E39" s="129">
        <f t="shared" si="5"/>
        <v>5826</v>
      </c>
      <c r="F39" s="130" t="str">
        <f t="shared" si="6"/>
        <v>521</v>
      </c>
      <c r="G39" s="131" t="str">
        <f t="shared" si="7"/>
        <v>71바7507</v>
      </c>
      <c r="H39" s="132">
        <f t="shared" si="8"/>
        <v>1</v>
      </c>
      <c r="I39" s="133">
        <f t="shared" si="9"/>
        <v>2093.27</v>
      </c>
      <c r="J39" s="134">
        <f t="shared" si="10"/>
        <v>2.3586833478406545E-2</v>
      </c>
      <c r="K39" s="134">
        <f t="shared" si="11"/>
        <v>0.40791766078223374</v>
      </c>
      <c r="L39" s="134">
        <f t="shared" si="12"/>
        <v>0.28376654707706123</v>
      </c>
      <c r="M39" s="135">
        <f t="shared" si="13"/>
        <v>8.9809999999999999</v>
      </c>
      <c r="N39" s="136">
        <f t="shared" si="14"/>
        <v>4.7772145972569235E-2</v>
      </c>
      <c r="O39" s="136">
        <f t="shared" si="15"/>
        <v>6.5925561442145542</v>
      </c>
      <c r="P39" s="218">
        <f t="shared" si="16"/>
        <v>70</v>
      </c>
      <c r="Q39" s="219">
        <f t="shared" si="17"/>
        <v>1</v>
      </c>
      <c r="R39" s="219">
        <f t="shared" si="18"/>
        <v>138</v>
      </c>
      <c r="T39">
        <v>518</v>
      </c>
      <c r="U39">
        <v>5826</v>
      </c>
      <c r="V39" t="s">
        <v>208</v>
      </c>
      <c r="W39">
        <v>2093.27</v>
      </c>
      <c r="X39">
        <v>1008.5359999999999</v>
      </c>
      <c r="Y39">
        <v>2.0760000000000001</v>
      </c>
      <c r="Z39">
        <v>8.9809999999999999</v>
      </c>
      <c r="AA39">
        <v>149.89328699999999</v>
      </c>
      <c r="AB39">
        <v>3.5355080000000001</v>
      </c>
      <c r="AC39">
        <v>61.144119000000003</v>
      </c>
      <c r="AD39" s="1">
        <v>594</v>
      </c>
      <c r="AE39">
        <v>1</v>
      </c>
      <c r="AF39">
        <v>138</v>
      </c>
      <c r="AG39">
        <v>70</v>
      </c>
      <c r="AH39">
        <v>13.965068</v>
      </c>
      <c r="AI39">
        <v>208.8</v>
      </c>
      <c r="AJ39">
        <v>0</v>
      </c>
      <c r="AK39">
        <v>70</v>
      </c>
      <c r="AL39">
        <v>30231</v>
      </c>
      <c r="AM39">
        <v>0.79846153846153844</v>
      </c>
      <c r="AN39" t="s">
        <v>70</v>
      </c>
      <c r="AO39">
        <v>2093.27</v>
      </c>
      <c r="AP39" t="s">
        <v>311</v>
      </c>
      <c r="AQ39" t="s">
        <v>117</v>
      </c>
      <c r="AR39" t="s">
        <v>118</v>
      </c>
      <c r="AS39" t="s">
        <v>117</v>
      </c>
      <c r="AT39" t="s">
        <v>118</v>
      </c>
      <c r="AU39" t="s">
        <v>194</v>
      </c>
      <c r="AV39" t="s">
        <v>208</v>
      </c>
      <c r="AW39" t="s">
        <v>70</v>
      </c>
      <c r="AX39">
        <v>5826</v>
      </c>
      <c r="AY39" t="s">
        <v>355</v>
      </c>
      <c r="AZ39">
        <v>1</v>
      </c>
      <c r="BA39" t="s">
        <v>213</v>
      </c>
      <c r="BB39">
        <v>1</v>
      </c>
      <c r="BC39">
        <v>1</v>
      </c>
      <c r="BE39" t="s">
        <v>67</v>
      </c>
      <c r="BF39">
        <v>-1</v>
      </c>
      <c r="BG39" t="s">
        <v>222</v>
      </c>
      <c r="BI39" t="s">
        <v>117</v>
      </c>
      <c r="BJ39" t="s">
        <v>208</v>
      </c>
      <c r="BK39" t="s">
        <v>70</v>
      </c>
      <c r="BL39">
        <v>0.79846153846153844</v>
      </c>
      <c r="BM39">
        <v>5826</v>
      </c>
      <c r="BN39" t="s">
        <v>118</v>
      </c>
      <c r="BO39" t="s">
        <v>194</v>
      </c>
      <c r="BP39">
        <v>1</v>
      </c>
      <c r="BQ39">
        <v>2093.27</v>
      </c>
      <c r="BR39">
        <v>2.3586833478406545E-2</v>
      </c>
      <c r="BS39">
        <v>0.40791766078223374</v>
      </c>
      <c r="BT39">
        <v>0.28376654707706123</v>
      </c>
      <c r="BU39">
        <v>8.9809999999999999</v>
      </c>
      <c r="BV39">
        <v>4.7772145972569235E-2</v>
      </c>
      <c r="BW39">
        <v>6.5925561442145542</v>
      </c>
      <c r="BX39">
        <v>70</v>
      </c>
      <c r="BY39">
        <v>1</v>
      </c>
      <c r="BZ39">
        <v>138</v>
      </c>
    </row>
    <row r="40" spans="1:78" ht="16.5">
      <c r="A40" s="108" t="str">
        <f t="shared" si="1"/>
        <v>성산여객</v>
      </c>
      <c r="B40" s="109" t="str">
        <f t="shared" si="2"/>
        <v>하상신</v>
      </c>
      <c r="C40" s="110" t="str">
        <f t="shared" si="3"/>
        <v>D</v>
      </c>
      <c r="D40" s="111">
        <f t="shared" si="4"/>
        <v>0.84275862068965524</v>
      </c>
      <c r="E40" s="112">
        <f t="shared" si="5"/>
        <v>6282</v>
      </c>
      <c r="F40" s="113" t="str">
        <f t="shared" si="6"/>
        <v>521</v>
      </c>
      <c r="G40" s="114" t="str">
        <f t="shared" si="7"/>
        <v>71바7505</v>
      </c>
      <c r="H40" s="115">
        <f t="shared" si="8"/>
        <v>1</v>
      </c>
      <c r="I40" s="116">
        <f t="shared" si="9"/>
        <v>1593.604</v>
      </c>
      <c r="J40" s="117">
        <f t="shared" si="10"/>
        <v>4.668992775020632E-2</v>
      </c>
      <c r="K40" s="117">
        <f t="shared" si="11"/>
        <v>0.47397641417561526</v>
      </c>
      <c r="L40" s="117">
        <f t="shared" si="12"/>
        <v>0.20770530194452322</v>
      </c>
      <c r="M40" s="118">
        <f t="shared" si="13"/>
        <v>9.1780000000000008</v>
      </c>
      <c r="N40" s="119" t="str">
        <f t="shared" si="14"/>
        <v>-</v>
      </c>
      <c r="O40" s="119" t="str">
        <f t="shared" si="15"/>
        <v>-</v>
      </c>
      <c r="P40" s="220">
        <f t="shared" si="16"/>
        <v>31</v>
      </c>
      <c r="Q40" s="221">
        <f t="shared" si="17"/>
        <v>2007</v>
      </c>
      <c r="R40" s="221">
        <f t="shared" si="18"/>
        <v>359</v>
      </c>
      <c r="T40">
        <v>518</v>
      </c>
      <c r="U40">
        <v>6282</v>
      </c>
      <c r="V40" t="s">
        <v>210</v>
      </c>
      <c r="W40">
        <v>1593.604</v>
      </c>
      <c r="X40">
        <v>652.01700000000005</v>
      </c>
      <c r="Y40">
        <v>2.444</v>
      </c>
      <c r="Z40">
        <v>9.1780000000000008</v>
      </c>
      <c r="AA40">
        <v>138.769116</v>
      </c>
      <c r="AB40">
        <v>6.47912</v>
      </c>
      <c r="AC40">
        <v>65.773287999999994</v>
      </c>
      <c r="AD40" s="1">
        <v>331</v>
      </c>
      <c r="AE40">
        <v>2007</v>
      </c>
      <c r="AF40">
        <v>359</v>
      </c>
      <c r="AG40">
        <v>99</v>
      </c>
      <c r="AH40">
        <v>11.483852000000001</v>
      </c>
      <c r="AI40">
        <v>860.7</v>
      </c>
      <c r="AJ40">
        <v>0</v>
      </c>
      <c r="AK40">
        <v>31</v>
      </c>
      <c r="AL40">
        <v>7434</v>
      </c>
      <c r="AM40">
        <v>0.84275862068965524</v>
      </c>
      <c r="AN40" t="s">
        <v>67</v>
      </c>
      <c r="AO40">
        <v>1593.604</v>
      </c>
      <c r="AP40" t="s">
        <v>312</v>
      </c>
      <c r="AQ40" t="s">
        <v>117</v>
      </c>
      <c r="AR40" t="s">
        <v>118</v>
      </c>
      <c r="AS40" t="s">
        <v>117</v>
      </c>
      <c r="AT40" t="s">
        <v>118</v>
      </c>
      <c r="AU40" t="s">
        <v>214</v>
      </c>
      <c r="AV40" t="s">
        <v>210</v>
      </c>
      <c r="AW40" t="s">
        <v>67</v>
      </c>
      <c r="AX40">
        <v>6282</v>
      </c>
      <c r="AY40" t="s">
        <v>357</v>
      </c>
      <c r="AZ40">
        <v>1</v>
      </c>
      <c r="BA40" t="s">
        <v>374</v>
      </c>
      <c r="BB40">
        <v>1</v>
      </c>
      <c r="BC40">
        <v>1</v>
      </c>
      <c r="BE40" t="s">
        <v>70</v>
      </c>
      <c r="BF40">
        <v>1</v>
      </c>
      <c r="BG40" t="s">
        <v>223</v>
      </c>
      <c r="BI40" t="s">
        <v>117</v>
      </c>
      <c r="BJ40" t="s">
        <v>210</v>
      </c>
      <c r="BK40" t="s">
        <v>67</v>
      </c>
      <c r="BL40">
        <v>0.84275862068965524</v>
      </c>
      <c r="BM40">
        <v>6282</v>
      </c>
      <c r="BN40" t="s">
        <v>118</v>
      </c>
      <c r="BO40" t="s">
        <v>214</v>
      </c>
      <c r="BP40">
        <v>1</v>
      </c>
      <c r="BQ40">
        <v>1593.604</v>
      </c>
      <c r="BR40">
        <v>4.668992775020632E-2</v>
      </c>
      <c r="BS40">
        <v>0.47397641417561526</v>
      </c>
      <c r="BT40">
        <v>0.20770530194452322</v>
      </c>
      <c r="BU40">
        <v>9.1780000000000008</v>
      </c>
      <c r="BV40" t="s">
        <v>343</v>
      </c>
      <c r="BW40" t="s">
        <v>343</v>
      </c>
      <c r="BX40">
        <v>31</v>
      </c>
      <c r="BY40">
        <v>2007</v>
      </c>
      <c r="BZ40">
        <v>359</v>
      </c>
    </row>
    <row r="41" spans="1:78" ht="16.5">
      <c r="A41" s="125" t="str">
        <f t="shared" si="1"/>
        <v>성산여객</v>
      </c>
      <c r="B41" s="126" t="str">
        <f t="shared" si="2"/>
        <v>홍화련</v>
      </c>
      <c r="C41" s="127" t="str">
        <f t="shared" si="3"/>
        <v>A</v>
      </c>
      <c r="D41" s="128">
        <f t="shared" si="4"/>
        <v>0.95050004035408719</v>
      </c>
      <c r="E41" s="129">
        <f t="shared" si="5"/>
        <v>949</v>
      </c>
      <c r="F41" s="130" t="str">
        <f t="shared" si="6"/>
        <v>521</v>
      </c>
      <c r="G41" s="131" t="str">
        <f t="shared" si="7"/>
        <v>71바7509</v>
      </c>
      <c r="H41" s="132">
        <f t="shared" si="8"/>
        <v>8</v>
      </c>
      <c r="I41" s="133">
        <f t="shared" si="9"/>
        <v>1760.171</v>
      </c>
      <c r="J41" s="134">
        <f t="shared" si="10"/>
        <v>2.2898930871093133E-2</v>
      </c>
      <c r="K41" s="134">
        <f t="shared" si="11"/>
        <v>0.35484901878031355</v>
      </c>
      <c r="L41" s="134">
        <f t="shared" si="12"/>
        <v>0.1420316548789862</v>
      </c>
      <c r="M41" s="135">
        <f t="shared" si="13"/>
        <v>8.0519999999999996</v>
      </c>
      <c r="N41" s="136">
        <f t="shared" si="14"/>
        <v>0.17043798585478342</v>
      </c>
      <c r="O41" s="136">
        <f t="shared" si="15"/>
        <v>7.2152080678524984</v>
      </c>
      <c r="P41" s="218">
        <f t="shared" si="16"/>
        <v>8</v>
      </c>
      <c r="Q41" s="219">
        <f t="shared" si="17"/>
        <v>3</v>
      </c>
      <c r="R41" s="219">
        <f t="shared" si="18"/>
        <v>127</v>
      </c>
      <c r="T41">
        <v>518</v>
      </c>
      <c r="U41">
        <v>949</v>
      </c>
      <c r="V41" t="s">
        <v>211</v>
      </c>
      <c r="W41">
        <v>1760.171</v>
      </c>
      <c r="X41">
        <v>682.92200000000003</v>
      </c>
      <c r="Y41">
        <v>2.577</v>
      </c>
      <c r="Z41">
        <v>8.0519999999999996</v>
      </c>
      <c r="AA41">
        <v>117.131058</v>
      </c>
      <c r="AB41">
        <v>2.6821760000000001</v>
      </c>
      <c r="AC41">
        <v>41.563840999999996</v>
      </c>
      <c r="AD41" s="1">
        <v>250</v>
      </c>
      <c r="AE41">
        <v>3</v>
      </c>
      <c r="AF41">
        <v>127</v>
      </c>
      <c r="AG41">
        <v>77</v>
      </c>
      <c r="AH41">
        <v>15.027362999999999</v>
      </c>
      <c r="AI41">
        <v>791.6</v>
      </c>
      <c r="AJ41">
        <v>0</v>
      </c>
      <c r="AK41">
        <v>8</v>
      </c>
      <c r="AL41">
        <v>1015</v>
      </c>
      <c r="AM41">
        <v>0.95050004035408719</v>
      </c>
      <c r="AN41" t="s">
        <v>66</v>
      </c>
      <c r="AO41">
        <v>352.72800000000001</v>
      </c>
      <c r="AP41" t="s">
        <v>313</v>
      </c>
      <c r="AQ41" t="s">
        <v>117</v>
      </c>
      <c r="AR41" t="s">
        <v>118</v>
      </c>
      <c r="AS41" t="s">
        <v>117</v>
      </c>
      <c r="AT41" t="s">
        <v>118</v>
      </c>
      <c r="AU41" t="s">
        <v>183</v>
      </c>
      <c r="AV41" t="s">
        <v>211</v>
      </c>
      <c r="AW41" t="s">
        <v>66</v>
      </c>
      <c r="AX41">
        <v>949</v>
      </c>
      <c r="AY41" t="s">
        <v>345</v>
      </c>
      <c r="AZ41">
        <v>5</v>
      </c>
      <c r="BA41" t="s">
        <v>375</v>
      </c>
      <c r="BB41">
        <v>8</v>
      </c>
      <c r="BC41">
        <v>1</v>
      </c>
      <c r="BE41" t="s">
        <v>68</v>
      </c>
      <c r="BF41">
        <v>1</v>
      </c>
      <c r="BG41" t="s">
        <v>223</v>
      </c>
      <c r="BI41" t="s">
        <v>117</v>
      </c>
      <c r="BJ41" t="s">
        <v>211</v>
      </c>
      <c r="BK41" t="s">
        <v>66</v>
      </c>
      <c r="BL41">
        <v>0.95050004035408719</v>
      </c>
      <c r="BM41">
        <v>949</v>
      </c>
      <c r="BN41" t="s">
        <v>118</v>
      </c>
      <c r="BO41" t="s">
        <v>183</v>
      </c>
      <c r="BP41">
        <v>8</v>
      </c>
      <c r="BQ41">
        <v>1760.171</v>
      </c>
      <c r="BR41">
        <v>2.2898930871093133E-2</v>
      </c>
      <c r="BS41">
        <v>0.35484901878031355</v>
      </c>
      <c r="BT41">
        <v>0.1420316548789862</v>
      </c>
      <c r="BU41">
        <v>8.0519999999999996</v>
      </c>
      <c r="BV41">
        <v>0.17043798585478342</v>
      </c>
      <c r="BW41">
        <v>7.2152080678524984</v>
      </c>
      <c r="BX41">
        <v>8</v>
      </c>
      <c r="BY41">
        <v>3</v>
      </c>
      <c r="BZ41">
        <v>127</v>
      </c>
    </row>
  </sheetData>
  <sortState xmlns:xlrd2="http://schemas.microsoft.com/office/spreadsheetml/2017/richdata2" ref="T4:AN38">
    <sortCondition ref="AB4:AB38"/>
    <sortCondition descending="1" ref="AD4:AD38"/>
  </sortState>
  <phoneticPr fontId="2" type="noConversion"/>
  <conditionalFormatting sqref="C5:D4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2" t="s">
        <v>314</v>
      </c>
      <c r="B2" s="253"/>
      <c r="C2" s="254"/>
      <c r="D2" s="255"/>
      <c r="E2" s="252"/>
      <c r="F2" s="256"/>
      <c r="G2" s="252"/>
      <c r="H2" s="252"/>
      <c r="I2" s="252"/>
      <c r="J2" s="252"/>
      <c r="K2" s="232"/>
      <c r="L2" s="232"/>
      <c r="M2" s="232"/>
      <c r="N2" s="232"/>
      <c r="O2" s="232"/>
      <c r="P2" s="232"/>
      <c r="Q2" s="232"/>
      <c r="R2" s="232"/>
    </row>
    <row r="3" spans="1:18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</row>
    <row r="4" spans="1:18" ht="26.25">
      <c r="A4" s="257" t="s">
        <v>315</v>
      </c>
      <c r="B4" s="258"/>
      <c r="C4" s="259"/>
      <c r="D4" s="260"/>
      <c r="E4" s="261"/>
      <c r="F4" s="262"/>
      <c r="G4" s="232"/>
      <c r="H4" s="261"/>
      <c r="I4" s="232"/>
      <c r="J4" s="232"/>
      <c r="K4" s="232"/>
      <c r="L4" s="232"/>
      <c r="M4" s="232"/>
      <c r="N4" s="232"/>
      <c r="O4" s="232"/>
      <c r="P4" s="232"/>
      <c r="Q4" s="232"/>
      <c r="R4" s="232"/>
    </row>
    <row r="5" spans="1:18" ht="26.25">
      <c r="A5" s="235" t="s">
        <v>316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</row>
    <row r="6" spans="1:18" ht="17.25">
      <c r="A6" s="236" t="s">
        <v>317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</row>
    <row r="7" spans="1:18" ht="17.25">
      <c r="A7" s="236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</row>
    <row r="8" spans="1:18" ht="17.25">
      <c r="A8" s="233" t="s">
        <v>168</v>
      </c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>
      <c r="A9" s="234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</row>
    <row r="10" spans="1:18">
      <c r="A10" s="234" t="s">
        <v>318</v>
      </c>
      <c r="B10" s="2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</row>
    <row r="11" spans="1:18">
      <c r="A11" s="234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</row>
    <row r="12" spans="1:18">
      <c r="A12" s="232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</row>
    <row r="13" spans="1:18" ht="37.5" customHeight="1">
      <c r="A13" s="263" t="s">
        <v>0</v>
      </c>
      <c r="B13" s="264" t="s">
        <v>74</v>
      </c>
      <c r="C13" s="265" t="s">
        <v>65</v>
      </c>
      <c r="D13" s="265" t="s">
        <v>155</v>
      </c>
      <c r="E13" s="266" t="s">
        <v>141</v>
      </c>
      <c r="F13" s="264" t="s">
        <v>146</v>
      </c>
      <c r="G13" s="266" t="s">
        <v>144</v>
      </c>
      <c r="H13" s="266" t="s">
        <v>148</v>
      </c>
      <c r="I13" s="229" t="s">
        <v>150</v>
      </c>
      <c r="J13" s="266" t="s">
        <v>11</v>
      </c>
      <c r="K13" s="266" t="s">
        <v>12</v>
      </c>
      <c r="L13" s="266" t="s">
        <v>13</v>
      </c>
      <c r="M13" s="266" t="s">
        <v>105</v>
      </c>
      <c r="N13" s="266" t="s">
        <v>6</v>
      </c>
      <c r="O13" s="266" t="s">
        <v>7</v>
      </c>
      <c r="P13" s="266" t="s">
        <v>159</v>
      </c>
      <c r="Q13" s="267" t="s">
        <v>161</v>
      </c>
      <c r="R13" s="267" t="s">
        <v>162</v>
      </c>
    </row>
    <row r="14" spans="1:18" ht="16.5">
      <c r="A14" s="268" t="s">
        <v>117</v>
      </c>
      <c r="B14" s="269" t="s">
        <v>244</v>
      </c>
      <c r="C14" s="270" t="s">
        <v>67</v>
      </c>
      <c r="D14" s="271">
        <v>0.80653846153846154</v>
      </c>
      <c r="E14" s="272">
        <v>2831</v>
      </c>
      <c r="F14" s="230" t="s">
        <v>121</v>
      </c>
      <c r="G14" s="273" t="s">
        <v>243</v>
      </c>
      <c r="H14" s="274">
        <v>1</v>
      </c>
      <c r="I14" s="231">
        <v>4334.7839999999997</v>
      </c>
      <c r="J14" s="275">
        <v>2.3130757305128473E-2</v>
      </c>
      <c r="K14" s="275">
        <v>0.424405758141913</v>
      </c>
      <c r="L14" s="275">
        <v>0.23346030621133604</v>
      </c>
      <c r="M14" s="276">
        <v>11.287000000000001</v>
      </c>
      <c r="N14" s="277">
        <v>1.4072212133291995</v>
      </c>
      <c r="O14" s="277">
        <v>17.163484962572532</v>
      </c>
      <c r="P14" s="278">
        <v>143</v>
      </c>
      <c r="Q14" s="279">
        <v>61</v>
      </c>
      <c r="R14" s="279">
        <v>744</v>
      </c>
    </row>
    <row r="15" spans="1:18" ht="16.5">
      <c r="A15" s="268" t="s">
        <v>117</v>
      </c>
      <c r="B15" s="269" t="s">
        <v>245</v>
      </c>
      <c r="C15" s="270" t="s">
        <v>70</v>
      </c>
      <c r="D15" s="271">
        <v>0.76800000000000002</v>
      </c>
      <c r="E15" s="272">
        <v>3665</v>
      </c>
      <c r="F15" s="230" t="s">
        <v>118</v>
      </c>
      <c r="G15" s="273" t="s">
        <v>226</v>
      </c>
      <c r="H15" s="274">
        <v>1</v>
      </c>
      <c r="I15" s="231">
        <v>674.43299999999999</v>
      </c>
      <c r="J15" s="275">
        <v>1.9507376518031836E-2</v>
      </c>
      <c r="K15" s="275">
        <v>0.42109091519153785</v>
      </c>
      <c r="L15" s="275">
        <v>0.20618853995443667</v>
      </c>
      <c r="M15" s="276">
        <v>12.180999999999999</v>
      </c>
      <c r="N15" s="277">
        <v>1.6309996693518853</v>
      </c>
      <c r="O15" s="277">
        <v>25.502903920774934</v>
      </c>
      <c r="P15" s="278">
        <v>23</v>
      </c>
      <c r="Q15" s="279">
        <v>11</v>
      </c>
      <c r="R15" s="279">
        <v>190</v>
      </c>
    </row>
    <row r="16" spans="1:18" ht="16.5">
      <c r="A16" s="268" t="s">
        <v>117</v>
      </c>
      <c r="B16" s="269" t="s">
        <v>184</v>
      </c>
      <c r="C16" s="270" t="s">
        <v>67</v>
      </c>
      <c r="D16" s="271">
        <v>0.82220494417870327</v>
      </c>
      <c r="E16" s="272">
        <v>6250</v>
      </c>
      <c r="F16" s="230" t="s">
        <v>118</v>
      </c>
      <c r="G16" s="273" t="s">
        <v>183</v>
      </c>
      <c r="H16" s="274">
        <v>2</v>
      </c>
      <c r="I16" s="231">
        <v>2293.7620000000002</v>
      </c>
      <c r="J16" s="275">
        <v>2.8644792967153405E-2</v>
      </c>
      <c r="K16" s="275">
        <v>0.41931823691396936</v>
      </c>
      <c r="L16" s="275">
        <v>0.22626584623862456</v>
      </c>
      <c r="M16" s="276">
        <v>16.495000000000001</v>
      </c>
      <c r="N16" s="277">
        <v>0.91552654547420342</v>
      </c>
      <c r="O16" s="277">
        <v>73.02414112710909</v>
      </c>
      <c r="P16" s="278">
        <v>93</v>
      </c>
      <c r="Q16" s="279">
        <v>21</v>
      </c>
      <c r="R16" s="279">
        <v>1675</v>
      </c>
    </row>
    <row r="17" spans="1:18" ht="16.5">
      <c r="A17" s="268" t="s">
        <v>117</v>
      </c>
      <c r="B17" s="269" t="s">
        <v>189</v>
      </c>
      <c r="C17" s="270" t="s">
        <v>70</v>
      </c>
      <c r="D17" s="271">
        <v>0.79112084177793607</v>
      </c>
      <c r="E17" s="272">
        <v>3664</v>
      </c>
      <c r="F17" s="230" t="s">
        <v>121</v>
      </c>
      <c r="G17" s="273" t="s">
        <v>191</v>
      </c>
      <c r="H17" s="274">
        <v>6</v>
      </c>
      <c r="I17" s="231">
        <v>19181.346000000001</v>
      </c>
      <c r="J17" s="275">
        <v>4.0086694478658536E-2</v>
      </c>
      <c r="K17" s="275">
        <v>0.42650147569602909</v>
      </c>
      <c r="L17" s="275">
        <v>0.22448893836751602</v>
      </c>
      <c r="M17" s="276">
        <v>11.407</v>
      </c>
      <c r="N17" s="277">
        <v>1.7725554817685889</v>
      </c>
      <c r="O17" s="277">
        <v>24.596814008777066</v>
      </c>
      <c r="P17" s="278">
        <v>562</v>
      </c>
      <c r="Q17" s="279">
        <v>340</v>
      </c>
      <c r="R17" s="279">
        <v>4718</v>
      </c>
    </row>
    <row r="18" spans="1:18" ht="16.5">
      <c r="A18" s="268" t="s">
        <v>117</v>
      </c>
      <c r="B18" s="269" t="s">
        <v>192</v>
      </c>
      <c r="C18" s="270" t="s">
        <v>70</v>
      </c>
      <c r="D18" s="271">
        <v>0.74961693773428517</v>
      </c>
      <c r="E18" s="272">
        <v>1037</v>
      </c>
      <c r="F18" s="230" t="s">
        <v>120</v>
      </c>
      <c r="G18" s="273" t="s">
        <v>202</v>
      </c>
      <c r="H18" s="274">
        <v>3</v>
      </c>
      <c r="I18" s="231">
        <v>11069.785</v>
      </c>
      <c r="J18" s="275">
        <v>2.8163032665600468E-2</v>
      </c>
      <c r="K18" s="275">
        <v>0.43711751017762446</v>
      </c>
      <c r="L18" s="275">
        <v>0.21870343461955224</v>
      </c>
      <c r="M18" s="276">
        <v>8.4890000000000008</v>
      </c>
      <c r="N18" s="277">
        <v>6.6172888300525168</v>
      </c>
      <c r="O18" s="277">
        <v>47.258621317623017</v>
      </c>
      <c r="P18" s="278">
        <v>260</v>
      </c>
      <c r="Q18" s="279">
        <v>367</v>
      </c>
      <c r="R18" s="279">
        <v>2621</v>
      </c>
    </row>
    <row r="19" spans="1:18" ht="16.5">
      <c r="A19" s="268" t="s">
        <v>117</v>
      </c>
      <c r="B19" s="269" t="s">
        <v>199</v>
      </c>
      <c r="C19" s="270" t="s">
        <v>67</v>
      </c>
      <c r="D19" s="271">
        <v>0.84011140478702317</v>
      </c>
      <c r="E19" s="272">
        <v>6494</v>
      </c>
      <c r="F19" s="230" t="s">
        <v>118</v>
      </c>
      <c r="G19" s="273" t="s">
        <v>179</v>
      </c>
      <c r="H19" s="274">
        <v>10</v>
      </c>
      <c r="I19" s="231">
        <v>1825.4490000000003</v>
      </c>
      <c r="J19" s="275">
        <v>2.1135528245827401E-2</v>
      </c>
      <c r="K19" s="275">
        <v>0.37603482220827184</v>
      </c>
      <c r="L19" s="275">
        <v>0.13092669255618755</v>
      </c>
      <c r="M19" s="276">
        <v>10.292999999999999</v>
      </c>
      <c r="N19" s="277">
        <v>5.7412564969493825E-2</v>
      </c>
      <c r="O19" s="277">
        <v>8.9563601352410362</v>
      </c>
      <c r="P19" s="278">
        <v>19</v>
      </c>
      <c r="Q19" s="279">
        <v>122</v>
      </c>
      <c r="R19" s="279">
        <v>182</v>
      </c>
    </row>
    <row r="20" spans="1:18" ht="16.5">
      <c r="A20" s="268" t="s">
        <v>117</v>
      </c>
      <c r="B20" s="269" t="s">
        <v>201</v>
      </c>
      <c r="C20" s="270" t="s">
        <v>67</v>
      </c>
      <c r="D20" s="271">
        <v>0.84648684963517151</v>
      </c>
      <c r="E20" s="272">
        <v>8869</v>
      </c>
      <c r="F20" s="230" t="s">
        <v>121</v>
      </c>
      <c r="G20" s="273" t="s">
        <v>209</v>
      </c>
      <c r="H20" s="274">
        <v>2</v>
      </c>
      <c r="I20" s="231">
        <v>8686.4130000000005</v>
      </c>
      <c r="J20" s="275">
        <v>2.3181463983345842E-2</v>
      </c>
      <c r="K20" s="275">
        <v>0.41857155381992306</v>
      </c>
      <c r="L20" s="275">
        <v>0.24521053742206361</v>
      </c>
      <c r="M20" s="276">
        <v>10.952</v>
      </c>
      <c r="N20" s="277">
        <v>1.5656635253239743</v>
      </c>
      <c r="O20" s="277">
        <v>21.7581181092817</v>
      </c>
      <c r="P20" s="278">
        <v>256</v>
      </c>
      <c r="Q20" s="279">
        <v>136</v>
      </c>
      <c r="R20" s="279">
        <v>1890</v>
      </c>
    </row>
    <row r="21" spans="1:18" ht="16.5">
      <c r="A21" s="268" t="s">
        <v>117</v>
      </c>
      <c r="B21" s="269" t="s">
        <v>204</v>
      </c>
      <c r="C21" s="270" t="s">
        <v>67</v>
      </c>
      <c r="D21" s="271">
        <v>0.83365750919100901</v>
      </c>
      <c r="E21" s="272">
        <v>6551</v>
      </c>
      <c r="F21" s="230" t="s">
        <v>239</v>
      </c>
      <c r="G21" s="273" t="s">
        <v>221</v>
      </c>
      <c r="H21" s="274">
        <v>8</v>
      </c>
      <c r="I21" s="231">
        <v>1805.6889999999999</v>
      </c>
      <c r="J21" s="275">
        <v>2.1642398708797177E-2</v>
      </c>
      <c r="K21" s="275">
        <v>0.44701611774670624</v>
      </c>
      <c r="L21" s="275">
        <v>0.24755093485090732</v>
      </c>
      <c r="M21" s="276">
        <v>11.256</v>
      </c>
      <c r="N21" s="277">
        <v>0.43329058199590975</v>
      </c>
      <c r="O21" s="277">
        <v>21.107441208657889</v>
      </c>
      <c r="P21" s="278">
        <v>98</v>
      </c>
      <c r="Q21" s="279">
        <v>216</v>
      </c>
      <c r="R21" s="279">
        <v>391</v>
      </c>
    </row>
    <row r="22" spans="1:18" ht="16.5">
      <c r="A22" s="268" t="s">
        <v>117</v>
      </c>
      <c r="B22" s="269" t="s">
        <v>259</v>
      </c>
      <c r="C22" s="270" t="s">
        <v>67</v>
      </c>
      <c r="D22" s="271">
        <v>0.81500000000000006</v>
      </c>
      <c r="E22" s="272">
        <v>7053</v>
      </c>
      <c r="F22" s="230" t="s">
        <v>121</v>
      </c>
      <c r="G22" s="273" t="s">
        <v>255</v>
      </c>
      <c r="H22" s="274">
        <v>1</v>
      </c>
      <c r="I22" s="231">
        <v>4699.3739999999998</v>
      </c>
      <c r="J22" s="275">
        <v>3.0360398717388257E-2</v>
      </c>
      <c r="K22" s="275">
        <v>0.43761691496560584</v>
      </c>
      <c r="L22" s="275">
        <v>0.30216790576787461</v>
      </c>
      <c r="M22" s="276">
        <v>8.65</v>
      </c>
      <c r="N22" s="277">
        <v>0.42558859967306284</v>
      </c>
      <c r="O22" s="277">
        <v>17.002264556938862</v>
      </c>
      <c r="P22" s="278">
        <v>183</v>
      </c>
      <c r="Q22" s="279">
        <v>20</v>
      </c>
      <c r="R22" s="279">
        <v>799</v>
      </c>
    </row>
    <row r="23" spans="1:18" ht="16.5">
      <c r="A23" s="268" t="s">
        <v>117</v>
      </c>
      <c r="B23" s="269" t="s">
        <v>229</v>
      </c>
      <c r="C23" s="270" t="s">
        <v>70</v>
      </c>
      <c r="D23" s="271">
        <v>0.7757142857142858</v>
      </c>
      <c r="E23" s="272">
        <v>7544</v>
      </c>
      <c r="F23" s="230" t="s">
        <v>119</v>
      </c>
      <c r="G23" s="273" t="s">
        <v>218</v>
      </c>
      <c r="H23" s="274">
        <v>1</v>
      </c>
      <c r="I23" s="231">
        <v>4504.4539999999997</v>
      </c>
      <c r="J23" s="275">
        <v>5.4134109193943375E-2</v>
      </c>
      <c r="K23" s="275">
        <v>0.42122125728916826</v>
      </c>
      <c r="L23" s="275">
        <v>0.20313227751909554</v>
      </c>
      <c r="M23" s="276">
        <v>6.6589999999999998</v>
      </c>
      <c r="N23" s="277">
        <v>0.57720647163896011</v>
      </c>
      <c r="O23" s="277">
        <v>10.545118231865617</v>
      </c>
      <c r="P23" s="278">
        <v>92</v>
      </c>
      <c r="Q23" s="279">
        <v>26</v>
      </c>
      <c r="R23" s="279">
        <v>475</v>
      </c>
    </row>
    <row r="24" spans="1:18" ht="16.5">
      <c r="A24" s="268" t="s">
        <v>117</v>
      </c>
      <c r="B24" s="269" t="s">
        <v>208</v>
      </c>
      <c r="C24" s="270" t="s">
        <v>70</v>
      </c>
      <c r="D24" s="271">
        <v>0.79846153846153844</v>
      </c>
      <c r="E24" s="272">
        <v>5826</v>
      </c>
      <c r="F24" s="230" t="s">
        <v>118</v>
      </c>
      <c r="G24" s="273" t="s">
        <v>194</v>
      </c>
      <c r="H24" s="274">
        <v>1</v>
      </c>
      <c r="I24" s="231">
        <v>2093.27</v>
      </c>
      <c r="J24" s="275">
        <v>2.3586833478406545E-2</v>
      </c>
      <c r="K24" s="275">
        <v>0.40791766078223374</v>
      </c>
      <c r="L24" s="275">
        <v>0.28376654707706123</v>
      </c>
      <c r="M24" s="276">
        <v>8.9809999999999999</v>
      </c>
      <c r="N24" s="277">
        <v>4.7772145972569235E-2</v>
      </c>
      <c r="O24" s="277">
        <v>6.5925561442145542</v>
      </c>
      <c r="P24" s="278">
        <v>70</v>
      </c>
      <c r="Q24" s="279">
        <v>1</v>
      </c>
      <c r="R24" s="279">
        <v>138</v>
      </c>
    </row>
    <row r="25" spans="1:18" ht="16.5">
      <c r="A25" s="268" t="s">
        <v>117</v>
      </c>
      <c r="B25" s="269" t="s">
        <v>210</v>
      </c>
      <c r="C25" s="270" t="s">
        <v>67</v>
      </c>
      <c r="D25" s="271">
        <v>0.84275862068965524</v>
      </c>
      <c r="E25" s="272">
        <v>6282</v>
      </c>
      <c r="F25" s="230" t="s">
        <v>118</v>
      </c>
      <c r="G25" s="273" t="s">
        <v>214</v>
      </c>
      <c r="H25" s="274">
        <v>1</v>
      </c>
      <c r="I25" s="231">
        <v>1593.604</v>
      </c>
      <c r="J25" s="275">
        <v>4.668992775020632E-2</v>
      </c>
      <c r="K25" s="275">
        <v>0.47397641417561526</v>
      </c>
      <c r="L25" s="275">
        <v>0.20770530194452322</v>
      </c>
      <c r="M25" s="276">
        <v>9.1780000000000008</v>
      </c>
      <c r="N25" s="277">
        <v>0</v>
      </c>
      <c r="O25" s="277">
        <v>0</v>
      </c>
      <c r="P25" s="278">
        <v>31</v>
      </c>
      <c r="Q25" s="279">
        <v>2007</v>
      </c>
      <c r="R25" s="279">
        <v>359</v>
      </c>
    </row>
  </sheetData>
  <phoneticPr fontId="2" type="noConversion"/>
  <conditionalFormatting sqref="C14:D25">
    <cfRule type="containsText" dxfId="49" priority="1" operator="containsText" text="F">
      <formula>NOT(ISERROR(SEARCH("F",C14)))</formula>
    </cfRule>
    <cfRule type="containsText" dxfId="48" priority="2" operator="containsText" text="D">
      <formula>NOT(ISERROR(SEARCH("D",C14)))</formula>
    </cfRule>
    <cfRule type="containsText" dxfId="47" priority="3" operator="containsText" text="C">
      <formula>NOT(ISERROR(SEARCH("C",C14)))</formula>
    </cfRule>
    <cfRule type="containsText" dxfId="46" priority="4" operator="containsText" text="B">
      <formula>NOT(ISERROR(SEARCH("B",C14)))</formula>
    </cfRule>
    <cfRule type="containsText" dxfId="45" priority="5" operator="containsText" text="A">
      <formula>NOT(ISERROR(SEARCH("A",C14)))</formula>
    </cfRule>
    <cfRule type="containsText" dxfId="4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2024-12-03T07:33:38Z</dcterms:modified>
</cp:coreProperties>
</file>