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46A0CB6A-C1A4-4439-B489-B01BD543BAC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운전자별!$A$1:$R$69</definedName>
    <definedName name="_xlnm.Print_Area" localSheetId="1">종합!$A$1:$L$147</definedName>
    <definedName name="_xlnm.Print_Area" localSheetId="3">차량별!$A$1:$T$30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7" i="12" l="1"/>
  <c r="B136" i="12"/>
  <c r="B135" i="12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38" i="12"/>
  <c r="G55" i="12" a="1"/>
  <c r="J55" i="12" a="1"/>
  <c r="F55" i="12" a="1"/>
  <c r="E55" i="12" a="1"/>
  <c r="D55" i="12" a="1"/>
  <c r="H55" i="12" a="1"/>
  <c r="I55" i="12" a="1"/>
  <c r="I55" i="12" l="1"/>
  <c r="G55" i="12"/>
  <c r="H55" i="12"/>
  <c r="J55" i="12"/>
  <c r="F55" i="12"/>
  <c r="E55" i="12"/>
  <c r="D5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B6" i="60"/>
  <c r="B5" i="60"/>
  <c r="C5" i="60"/>
  <c r="G137" i="12" l="1"/>
  <c r="F10" i="60"/>
  <c r="F28" i="60"/>
  <c r="F12" i="60"/>
  <c r="F26" i="60"/>
  <c r="F20" i="60"/>
  <c r="F15" i="60"/>
  <c r="F7" i="60"/>
  <c r="F30" i="60"/>
  <c r="F27" i="60"/>
  <c r="F24" i="60"/>
  <c r="F8" i="60"/>
  <c r="F29" i="60"/>
  <c r="F21" i="60"/>
  <c r="F13" i="60"/>
  <c r="F25" i="60"/>
  <c r="F9" i="60"/>
  <c r="F18" i="60"/>
  <c r="F17" i="60"/>
  <c r="F22" i="60"/>
  <c r="F14" i="60"/>
  <c r="F19" i="60"/>
  <c r="F11" i="60"/>
  <c r="F16" i="60"/>
  <c r="F23" i="60"/>
  <c r="B139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3" i="12" s="1"/>
  <c r="N27" i="12"/>
  <c r="K29" i="12"/>
  <c r="D29" i="12" l="1"/>
  <c r="N55" i="12" a="1"/>
  <c r="N55" i="12" l="1"/>
  <c r="K55" i="12" s="1" a="1"/>
  <c r="K55" i="12" s="1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  <c r="E139" i="12" l="1"/>
  <c r="I139" i="12"/>
  <c r="F139" i="12"/>
  <c r="D139" i="12"/>
  <c r="H139" i="12"/>
  <c r="G139" i="12"/>
  <c r="J139" i="12"/>
  <c r="E138" i="12"/>
  <c r="G138" i="12"/>
  <c r="J137" i="12"/>
  <c r="F136" i="12"/>
  <c r="I135" i="12"/>
  <c r="I137" i="12"/>
  <c r="G136" i="12"/>
  <c r="J138" i="12"/>
  <c r="F138" i="12"/>
  <c r="H135" i="12"/>
  <c r="I138" i="12"/>
  <c r="J135" i="12"/>
  <c r="E135" i="12"/>
  <c r="E136" i="12"/>
  <c r="I136" i="12"/>
  <c r="H136" i="12"/>
  <c r="J136" i="12"/>
  <c r="F135" i="12"/>
  <c r="F137" i="12"/>
  <c r="E137" i="12"/>
  <c r="G135" i="12"/>
  <c r="H137" i="12"/>
  <c r="D135" i="12"/>
  <c r="H138" i="12"/>
  <c r="D136" i="12"/>
  <c r="D138" i="12"/>
  <c r="D1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<sst xmlns="http://schemas.openxmlformats.org/spreadsheetml/2006/main" count="2210" uniqueCount="473">
  <si>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</si>
  <si>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</si>
  <si>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</si>
  <si>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</si>
  <si>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</si>
  <si>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</si>
  <si>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</si>
  <si>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</si>
  <si>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</si>
  <si>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</si>
  <si>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</si>
  <si>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</si>
  <si>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</si>
  <si>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</si>
  <si>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</si>
  <si>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</si>
  <si>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</si>
  <si>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</si>
  <si>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</si>
  <si>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</si>
  <si>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</si>
  <si>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</si>
  <si>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</si>
  <si>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</si>
  <si>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</si>
  <si>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</si>
  <si>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</si>
  <si>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</si>
  <si>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</si>
  <si>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</si>
  <si>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</si>
  <si>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</si>
  <si>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</si>
  <si>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</si>
  <si>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</si>
  <si>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</si>
  <si>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</si>
  <si>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</si>
  <si>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</si>
  <si>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</si>
  <si>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</si>
  <si>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</si>
  <si>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</si>
  <si>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</si>
  <si>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</si>
  <si>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</si>
  <si>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</si>
  <si>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</si>
  <si>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</si>
  <si>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</si>
  <si>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</si>
  <si>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</si>
  <si>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</si>
  <si>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</si>
  <si>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</si>
  <si>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</si>
  <si>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</si>
  <si>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</si>
  <si>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</si>
  <si>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</si>
  <si>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</si>
  <si>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</si>
  <si>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</si>
  <si>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</si>
  <si>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</si>
  <si>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</si>
  <si>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</si>
  <si>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</si>
  <si>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</si>
  <si>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</si>
  <si>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</si>
  <si>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</si>
  <si>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</si>
  <si>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</si>
  <si>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</si>
  <si>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</si>
  <si>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</si>
  <si>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</si>
  <si>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</si>
  <si>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</si>
  <si>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</si>
  <si>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</si>
  <si>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</si>
  <si>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</si>
  <si>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</si>
  <si>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</si>
  <si>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</si>
  <si>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</si>
  <si>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</si>
  <si>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</si>
  <si>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</si>
  <si>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</si>
  <si>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</si>
  <si>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</si>
  <si>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</si>
  <si>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</si>
  <si>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</si>
  <si>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</si>
  <si>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</si>
  <si>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</si>
  <si>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</si>
  <si>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</si>
  <si>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</si>
  <si>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</si>
  <si>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</si>
  <si>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</si>
  <si>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</si>
  <si>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</si>
  <si>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</si>
  <si>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</si>
  <si>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</si>
  <si>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</si>
  <si>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</si>
  <si>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</si>
  <si>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</si>
  <si>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</si>
  <si>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</si>
  <si>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</si>
  <si>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세운교통</t>
  </si>
  <si>
    <t>11</t>
  </si>
  <si>
    <t>24-1</t>
  </si>
  <si>
    <t>26</t>
  </si>
  <si>
    <t>28</t>
  </si>
  <si>
    <t>67-1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</si>
  <si>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</si>
  <si>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</si>
  <si>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</si>
  <si>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</si>
  <si>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</si>
  <si>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</si>
  <si>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</si>
  <si>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</si>
  <si>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</si>
  <si>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</si>
  <si>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</si>
  <si>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</si>
  <si>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</si>
  <si>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</si>
  <si>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</si>
  <si>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</si>
  <si>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</si>
  <si>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</si>
  <si>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</si>
  <si>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</si>
  <si>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</si>
  <si>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</si>
  <si>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</si>
  <si>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</si>
  <si>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</si>
  <si>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</si>
  <si>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</si>
  <si>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</si>
  <si>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</si>
  <si>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</si>
  <si>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</si>
  <si>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</si>
  <si>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</si>
  <si>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</si>
  <si>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</si>
  <si>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</si>
  <si>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</si>
  <si>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</si>
  <si>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</si>
  <si>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</si>
  <si>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</si>
  <si>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</si>
  <si>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</si>
  <si>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</si>
  <si>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</si>
  <si>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</si>
  <si>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</si>
  <si>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</si>
  <si>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저상</t>
  </si>
  <si>
    <t>세운교통</t>
    <phoneticPr fontId="2" type="noConversion"/>
  </si>
  <si>
    <t>EC</t>
  </si>
  <si>
    <t>1111</t>
  </si>
  <si>
    <t>70바3820</t>
  </si>
  <si>
    <t>70바3828</t>
  </si>
  <si>
    <t>70바3840</t>
  </si>
  <si>
    <t>세운교통11S1</t>
  </si>
  <si>
    <t>70바3810</t>
  </si>
  <si>
    <t>WC</t>
  </si>
  <si>
    <t>70바3811</t>
  </si>
  <si>
    <t>70바3813</t>
  </si>
  <si>
    <t>70바3833</t>
  </si>
  <si>
    <t>70바3834</t>
  </si>
  <si>
    <t>73아1446</t>
  </si>
  <si>
    <t>70바1511</t>
  </si>
  <si>
    <t>2626</t>
  </si>
  <si>
    <t>70바1578</t>
  </si>
  <si>
    <t>73아1010</t>
  </si>
  <si>
    <t>73아1018</t>
  </si>
  <si>
    <t>73아1027</t>
  </si>
  <si>
    <t>70바3835</t>
  </si>
  <si>
    <t>70바3836</t>
  </si>
  <si>
    <t>70바3817</t>
  </si>
  <si>
    <t>강희섭</t>
  </si>
  <si>
    <t>김수연</t>
  </si>
  <si>
    <t>김은수</t>
  </si>
  <si>
    <t>김재균B</t>
  </si>
  <si>
    <t>김현남</t>
  </si>
  <si>
    <t>민찬기</t>
  </si>
  <si>
    <t>박명철</t>
  </si>
  <si>
    <t>박상모</t>
  </si>
  <si>
    <t>박종철</t>
  </si>
  <si>
    <t>송우성</t>
  </si>
  <si>
    <t>윤경일</t>
  </si>
  <si>
    <t>이병주</t>
  </si>
  <si>
    <t>이석준</t>
  </si>
  <si>
    <t>이성호A</t>
  </si>
  <si>
    <t>이성호B</t>
  </si>
  <si>
    <t>이창재</t>
  </si>
  <si>
    <t>임강준</t>
  </si>
  <si>
    <t>임진웅</t>
  </si>
  <si>
    <t>장종복</t>
  </si>
  <si>
    <t>전경덕</t>
  </si>
  <si>
    <t>전목용</t>
  </si>
  <si>
    <t>정구연</t>
  </si>
  <si>
    <t>정재영B</t>
  </si>
  <si>
    <t>최현준</t>
  </si>
  <si>
    <t>최희철</t>
  </si>
  <si>
    <t>황숙이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</si>
  <si>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</si>
  <si>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</si>
  <si>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</si>
  <si>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</si>
  <si>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70바1513</t>
  </si>
  <si>
    <t>73아1008</t>
  </si>
  <si>
    <t>70바3852</t>
  </si>
  <si>
    <t>박순형</t>
  </si>
  <si>
    <t>이용섭</t>
  </si>
  <si>
    <t>백상기</t>
  </si>
  <si>
    <t>안진욱</t>
  </si>
  <si>
    <t>임태형</t>
  </si>
  <si>
    <t>NEW</t>
  </si>
  <si>
    <t>new</t>
  </si>
  <si>
    <t>김효중</t>
  </si>
  <si>
    <t>▽</t>
  </si>
  <si>
    <t>=</t>
  </si>
  <si>
    <t>73아1019</t>
  </si>
  <si>
    <t>개선율(유카전)</t>
  </si>
  <si>
    <t>인천전체</t>
  </si>
  <si>
    <t>0%(0명)</t>
  </si>
  <si>
    <t>순위</t>
  </si>
  <si>
    <t>강희수</t>
  </si>
  <si>
    <t>73아1009</t>
  </si>
  <si>
    <t>24-124-1</t>
  </si>
  <si>
    <t>세운교통24-1C1</t>
  </si>
  <si>
    <t>세운교통24-1B1</t>
  </si>
  <si>
    <t>세운교통24-1D1</t>
  </si>
  <si>
    <t>세운교통26D1</t>
  </si>
  <si>
    <t>2828</t>
  </si>
  <si>
    <t>세운교통28C2</t>
  </si>
  <si>
    <t>세운교통28C1</t>
  </si>
  <si>
    <t>세운교통28S1</t>
  </si>
  <si>
    <t>67-167-1</t>
  </si>
  <si>
    <t>세운교통67-1D1</t>
  </si>
  <si>
    <t>세운교통67-1F1</t>
  </si>
  <si>
    <t>예비예비</t>
  </si>
  <si>
    <t>신학균</t>
  </si>
  <si>
    <t>1위/(32개사)</t>
  </si>
  <si>
    <t>세운교통11S2</t>
  </si>
  <si>
    <t>세운교통24-1A1</t>
  </si>
  <si>
    <t>세운교통26B1</t>
  </si>
  <si>
    <t>세운교통67-1C1</t>
  </si>
  <si>
    <t>세운교통67-1D2</t>
  </si>
  <si>
    <t>70바3838</t>
  </si>
  <si>
    <t>강승우</t>
  </si>
  <si>
    <t>계성민</t>
  </si>
  <si>
    <t>73아1039</t>
  </si>
  <si>
    <t>김재신</t>
  </si>
  <si>
    <t>김종엽</t>
  </si>
  <si>
    <t>김주영</t>
  </si>
  <si>
    <t>김형균</t>
  </si>
  <si>
    <t>소종원</t>
  </si>
  <si>
    <t>임병석</t>
  </si>
  <si>
    <t>정성하</t>
  </si>
  <si>
    <t>조규대</t>
  </si>
  <si>
    <t>세운교통11C1</t>
  </si>
  <si>
    <t>세운교통26A1</t>
  </si>
  <si>
    <t>세운교통26D2</t>
  </si>
  <si>
    <t>세운교통28S2</t>
  </si>
  <si>
    <t>김순일</t>
  </si>
  <si>
    <t>이강춘</t>
  </si>
  <si>
    <t>이기석</t>
  </si>
  <si>
    <t>이인석</t>
  </si>
  <si>
    <t>최회수</t>
  </si>
  <si>
    <t>한의섭</t>
  </si>
  <si>
    <t>허정훈</t>
  </si>
  <si>
    <t>황대연</t>
  </si>
  <si>
    <t>[24년 12월] 공회전과다 명단</t>
  </si>
  <si>
    <t>박원배</t>
  </si>
  <si>
    <t>73아1035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</si>
  <si>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</si>
  <si>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</si>
  <si>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</si>
  <si>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</si>
  <si>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</si>
  <si>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김경철</t>
  </si>
  <si>
    <t>이종국</t>
  </si>
  <si>
    <t>지정훈</t>
  </si>
  <si>
    <t>70바3812</t>
  </si>
  <si>
    <t>한수명</t>
  </si>
  <si>
    <t>520968357.793</t>
  </si>
  <si>
    <t>52083635917.655</t>
  </si>
  <si>
    <t>52084805318.599</t>
  </si>
  <si>
    <t>52075731307.652</t>
  </si>
  <si>
    <t>권태원</t>
  </si>
  <si>
    <t>520849363.486</t>
  </si>
  <si>
    <t>5207294414.06</t>
  </si>
  <si>
    <t>52013102059.761</t>
  </si>
  <si>
    <t>5201178208.096</t>
  </si>
  <si>
    <t>52034201966.712</t>
  </si>
  <si>
    <t>52071771811.197</t>
  </si>
  <si>
    <t>5207787340.694</t>
  </si>
  <si>
    <t>5209898297.422</t>
  </si>
  <si>
    <t>5205618882.814</t>
  </si>
  <si>
    <t>52093802418.766</t>
  </si>
  <si>
    <t>5204391449.512</t>
  </si>
  <si>
    <t>52042981316.764</t>
  </si>
  <si>
    <t>52067641361.062</t>
  </si>
  <si>
    <t>52096962790.075</t>
  </si>
  <si>
    <t>52012702327.424</t>
  </si>
  <si>
    <t>52099742736.356</t>
  </si>
  <si>
    <t>52067554162.88</t>
  </si>
  <si>
    <t>52050962333.527</t>
  </si>
  <si>
    <t>5208941560.094</t>
  </si>
  <si>
    <t>73아1020</t>
  </si>
  <si>
    <t>5209999619.44</t>
  </si>
  <si>
    <t>5205465900.02</t>
  </si>
  <si>
    <t>송상역</t>
  </si>
  <si>
    <t>5201741218.024</t>
  </si>
  <si>
    <t>5203903247.481</t>
  </si>
  <si>
    <t>52082881930.084</t>
  </si>
  <si>
    <t>52013191481.257</t>
  </si>
  <si>
    <t>양철호</t>
  </si>
  <si>
    <t>52040991235.223</t>
  </si>
  <si>
    <t>73아1021</t>
  </si>
  <si>
    <t>52062882371.979</t>
  </si>
  <si>
    <t>5208672394.095</t>
  </si>
  <si>
    <t>5203853268.436</t>
  </si>
  <si>
    <t>이덕구</t>
  </si>
  <si>
    <t>52069021201.021</t>
  </si>
  <si>
    <t>52020582282.898</t>
  </si>
  <si>
    <t>52081772447.536</t>
  </si>
  <si>
    <t>52027962318.846</t>
  </si>
  <si>
    <t>52021072104.414</t>
  </si>
  <si>
    <t>52024551685.573</t>
  </si>
  <si>
    <t>5201625244.455</t>
  </si>
  <si>
    <t>5209099489.331</t>
  </si>
  <si>
    <t>52073771400.674</t>
  </si>
  <si>
    <t>52064653083.651</t>
  </si>
  <si>
    <t>52011832212.253</t>
  </si>
  <si>
    <t>52066082503.762</t>
  </si>
  <si>
    <t>52068681352.572</t>
  </si>
  <si>
    <t>5204671481.139</t>
  </si>
  <si>
    <t>52067122238.437</t>
  </si>
  <si>
    <t>520511786.961</t>
  </si>
  <si>
    <t>52015902522.519</t>
  </si>
  <si>
    <t>52069262104.611</t>
  </si>
  <si>
    <t>5202536222.697</t>
  </si>
  <si>
    <t>52076714225.722</t>
  </si>
  <si>
    <t>5207108650.278</t>
  </si>
  <si>
    <t>최병준</t>
  </si>
  <si>
    <t>52048131593.809</t>
  </si>
  <si>
    <t>5205528298.568</t>
  </si>
  <si>
    <t>5205647347.085</t>
  </si>
  <si>
    <t>52092481973.77</t>
  </si>
  <si>
    <t>5208157638.159</t>
  </si>
  <si>
    <t>5206225489.247</t>
  </si>
  <si>
    <t>5209092207.662</t>
  </si>
  <si>
    <t>5205549228.292</t>
  </si>
  <si>
    <t>52079683208.203</t>
  </si>
  <si>
    <t>세운교통24-1F1</t>
  </si>
  <si>
    <t>세운교통24-1D3</t>
  </si>
  <si>
    <t>세운교통24-1D2</t>
  </si>
  <si>
    <t>세운교통28D1</t>
  </si>
  <si>
    <t>세운교통28C3</t>
  </si>
  <si>
    <t>세운교통예비D10</t>
  </si>
  <si>
    <t>세운교통예비F9</t>
  </si>
  <si>
    <t>분석기간: 24.11.01-24.11.30</t>
  </si>
  <si>
    <t>24'11</t>
    <phoneticPr fontId="2" type="noConversion"/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</si>
  <si>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</si>
  <si>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</si>
  <si>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</si>
  <si>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</si>
  <si>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</si>
  <si>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</si>
  <si>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</si>
  <si>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</si>
  <si>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5201225444.863</t>
  </si>
  <si>
    <t>2828D</t>
  </si>
  <si>
    <t>세운교통28D2</t>
  </si>
  <si>
    <t>5204928230.326</t>
  </si>
  <si>
    <t>2626C</t>
  </si>
  <si>
    <t>세운교통26C2</t>
  </si>
  <si>
    <t>67-167-1D</t>
  </si>
  <si>
    <t>24-124-1C</t>
  </si>
  <si>
    <t>2828C</t>
  </si>
  <si>
    <t>67-167-1F</t>
  </si>
  <si>
    <t>세운교통67-1F3</t>
  </si>
  <si>
    <t>1111A</t>
  </si>
  <si>
    <t>세운교통11A2</t>
  </si>
  <si>
    <t>24-124-1D</t>
  </si>
  <si>
    <t>2828S</t>
  </si>
  <si>
    <t>세운교통28S4</t>
  </si>
  <si>
    <t>세운교통28S6</t>
  </si>
  <si>
    <t>▲</t>
  </si>
  <si>
    <t>세운교통11A1</t>
  </si>
  <si>
    <t>2626S</t>
  </si>
  <si>
    <t>세운교통26S1</t>
  </si>
  <si>
    <t>2626D</t>
  </si>
  <si>
    <t>67-167-1C</t>
  </si>
  <si>
    <t>24-124-1A</t>
  </si>
  <si>
    <t>세운교통26D3</t>
  </si>
  <si>
    <t>세운교통24-1C2</t>
  </si>
  <si>
    <t>24-124-1F</t>
  </si>
  <si>
    <t>세운교통24-1F2</t>
  </si>
  <si>
    <t>세운교통24-1C3</t>
  </si>
  <si>
    <t>1111S</t>
  </si>
  <si>
    <t>세운교통67-1F2</t>
  </si>
  <si>
    <t>2828B</t>
  </si>
  <si>
    <t>세운교통28B1</t>
  </si>
  <si>
    <t>세운교통67-1C3</t>
  </si>
  <si>
    <t>67-167-1B</t>
  </si>
  <si>
    <t>세운교통67-1B2</t>
  </si>
  <si>
    <t>세운교통28B2</t>
  </si>
  <si>
    <t>세운교통28C4</t>
  </si>
  <si>
    <t>2828A</t>
  </si>
  <si>
    <t>세운교통28A1</t>
  </si>
  <si>
    <t>24-124-1S</t>
  </si>
  <si>
    <t>세운교통24-1S1</t>
  </si>
  <si>
    <t>세운교통28C5</t>
  </si>
  <si>
    <t>세운교통28S3</t>
  </si>
  <si>
    <t>24-124-1B</t>
  </si>
  <si>
    <t>세운교통67-1C4</t>
  </si>
  <si>
    <t>세운교통11S4</t>
  </si>
  <si>
    <t>세운교통24-1F3</t>
  </si>
  <si>
    <t>세운교통26S2</t>
  </si>
  <si>
    <t>세운교통26C1</t>
  </si>
  <si>
    <t>세운교통24-1F4</t>
  </si>
  <si>
    <t>2828F</t>
  </si>
  <si>
    <t>세운교통28F1</t>
  </si>
  <si>
    <t>이상</t>
  </si>
  <si>
    <t>세운교통67-1C2</t>
  </si>
  <si>
    <t>세운교통24-1B2</t>
  </si>
  <si>
    <t>세운교통26D4</t>
  </si>
  <si>
    <t>세운교통26S3</t>
  </si>
  <si>
    <t>세운교통67-1B1</t>
  </si>
  <si>
    <t>세운교통28D3</t>
  </si>
  <si>
    <t>세운교통24-1C5</t>
  </si>
  <si>
    <t>1111B</t>
  </si>
  <si>
    <t>세운교통11B1</t>
  </si>
  <si>
    <t>2626B</t>
  </si>
  <si>
    <t>세운교통26B2</t>
  </si>
  <si>
    <t>세운교통28S5</t>
  </si>
  <si>
    <t>예비예비F</t>
  </si>
  <si>
    <t>세운교통예비F5</t>
  </si>
  <si>
    <t>세운교통26D5</t>
  </si>
  <si>
    <t>세운교통11S3</t>
  </si>
  <si>
    <t>세운교통24-1A2</t>
  </si>
  <si>
    <t>50%(2명)</t>
  </si>
  <si>
    <t>25%(2명)</t>
  </si>
  <si>
    <t>25%(1명)</t>
  </si>
  <si>
    <t>14%(1명)</t>
  </si>
  <si>
    <t>38%(3명)</t>
  </si>
  <si>
    <t>13%(1명)</t>
  </si>
  <si>
    <t>43%(3명)</t>
  </si>
  <si>
    <t>21%(14명)</t>
  </si>
  <si>
    <t>8%(5명)</t>
  </si>
  <si>
    <t>14%(9명)</t>
  </si>
  <si>
    <t>24%(15명)</t>
  </si>
  <si>
    <t>20%(13명)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</si>
</sst>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80" fontId="65" fillId="6" borderId="0" xfId="0" applyNumberFormat="1" applyFont="1" applyFill="1" applyAlignment="1">
      <alignment horizontal="center"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85" fontId="36" fillId="0" borderId="0" xfId="0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83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84" fillId="0" borderId="0" xfId="4" applyFont="1" applyFill="1" applyBorder="1" applyAlignment="1">
      <alignment horizontal="center" vertical="center" wrapText="1"/>
    </xf>
    <xf numFmtId="41" fontId="84" fillId="0" borderId="0" xfId="4" applyFont="1" applyFill="1" applyBorder="1" applyAlignment="1">
      <alignment horizontal="center" vertical="center"/>
    </xf>
    <xf numFmtId="41" fontId="29" fillId="0" borderId="0" xfId="1" applyFont="1" applyAlignment="1">
      <alignment horizontal="center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>
      <alignment vertical="center"/>
    </xf>
    <xf numFmtId="41" fontId="84" fillId="0" borderId="0" xfId="4" applyFont="1" applyFill="1" applyBorder="1" applyAlignment="1">
      <alignment vertical="center" wrapText="1"/>
    </xf>
    <xf numFmtId="9" fontId="84" fillId="0" borderId="0" xfId="562" applyNumberFormat="1" applyFont="1" applyAlignment="1">
      <alignment horizontal="left" vertical="center"/>
    </xf>
    <xf numFmtId="0" fontId="84" fillId="0" borderId="0" xfId="562" applyNumberFormat="1" applyFont="1">
      <alignment vertical="center"/>
    </xf>
    <xf numFmtId="0" fontId="84" fillId="0" borderId="0" xfId="562" quotePrefix="1" applyNumberFormat="1" applyFont="1">
      <alignment vertical="center"/>
    </xf>
    <xf numFmtId="9" fontId="84" fillId="0" borderId="0" xfId="563" applyFont="1" applyFill="1" applyBorder="1" applyAlignment="1">
      <alignment vertical="center" wrapText="1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</cellStyles>
  <dxfs count="80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0CF-47F5-9A12-D27B3475B51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CF-47F5-9A12-D27B3475B51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9AE-40AB-86A7-C52CA67940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ED2-4E4A-80A2-EE682D0D8CAA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D2-4E4A-80A2-EE682D0D8C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1.9972000795682712</c:v>
                </c:pt>
                <c:pt idx="5">
                  <c:v>1.919332354306817</c:v>
                </c:pt>
                <c:pt idx="6">
                  <c:v>1.8464404701857364</c:v>
                </c:pt>
                <c:pt idx="7">
                  <c:v>1.8233372448214373</c:v>
                </c:pt>
                <c:pt idx="8">
                  <c:v>1.8869996754914948</c:v>
                </c:pt>
                <c:pt idx="9">
                  <c:v>1.9933766245785693</c:v>
                </c:pt>
                <c:pt idx="10">
                  <c:v>2.0094275210561299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0.21212121212121213</c:v>
                </c:pt>
                <c:pt idx="1">
                  <c:v>7.575757575757576E-2</c:v>
                </c:pt>
                <c:pt idx="2">
                  <c:v>0.13636363636363635</c:v>
                </c:pt>
                <c:pt idx="3">
                  <c:v>0.24242424242424243</c:v>
                </c:pt>
                <c:pt idx="4">
                  <c:v>0.19696969696969696</c:v>
                </c:pt>
                <c:pt idx="5">
                  <c:v>0.13636363636363635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0.125</c:v>
                </c:pt>
                <c:pt idx="3">
                  <c:v>0.42857142857142855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0.25</c:v>
                </c:pt>
                <c:pt idx="1">
                  <c:v>0</c:v>
                </c:pt>
                <c:pt idx="2">
                  <c:v>0.375</c:v>
                </c:pt>
                <c:pt idx="3">
                  <c:v>0.14285714285714285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11 </c:v>
                </c:pt>
                <c:pt idx="1">
                  <c:v> 26 </c:v>
                </c:pt>
                <c:pt idx="2">
                  <c:v> 28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197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31375</xdr:colOff>
      <xdr:row>8</xdr:row>
      <xdr:rowOff>378758</xdr:rowOff>
    </xdr:from>
    <xdr:to>
      <xdr:col>6</xdr:col>
      <xdr:colOff>188262</xdr:colOff>
      <xdr:row>8</xdr:row>
      <xdr:rowOff>860612</xdr:rowOff>
    </xdr:to>
    <xdr:sp macro="" textlink="$K$20">
      <xdr:nvSpPr>
        <xdr:cNvPr id="16" name="TextBox 15">
          <a:extLst>
            <a:ext uri="{FF2B5EF4-FFF2-40B4-BE49-F238E27FC236}">
              <a16:creationId xmlns:a16="http://schemas.microsoft.com/office/drawing/2014/main" id="{AB07CDD8-6202-480D-8F59-20DF1D095189}"/>
            </a:ext>
          </a:extLst>
        </xdr:cNvPr>
        <xdr:cNvSpPr txBox="1"/>
      </xdr:nvSpPr>
      <xdr:spPr>
        <a:xfrm>
          <a:off x="3684493" y="25639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DBDEB1-454D-49E9-A7E2-6BD5DF36E3A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5.6%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649940</xdr:colOff>
      <xdr:row>8</xdr:row>
      <xdr:rowOff>268941</xdr:rowOff>
    </xdr:from>
    <xdr:to>
      <xdr:col>6</xdr:col>
      <xdr:colOff>11206</xdr:colOff>
      <xdr:row>9</xdr:row>
      <xdr:rowOff>246528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D314CE7-0492-40BE-B758-9FF453441587}"/>
            </a:ext>
          </a:extLst>
        </xdr:cNvPr>
        <xdr:cNvCxnSpPr/>
      </xdr:nvCxnSpPr>
      <xdr:spPr>
        <a:xfrm flipV="1">
          <a:off x="4303058" y="2454088"/>
          <a:ext cx="235324" cy="8516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732862</xdr:colOff>
      <xdr:row>8</xdr:row>
      <xdr:rowOff>127746</xdr:rowOff>
    </xdr:from>
    <xdr:to>
      <xdr:col>6</xdr:col>
      <xdr:colOff>889749</xdr:colOff>
      <xdr:row>8</xdr:row>
      <xdr:rowOff>609600</xdr:rowOff>
    </xdr:to>
    <xdr:sp macro="" textlink="$K$21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385980" y="23128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331693</xdr:colOff>
      <xdr:row>8</xdr:row>
      <xdr:rowOff>78441</xdr:rowOff>
    </xdr:from>
    <xdr:to>
      <xdr:col>6</xdr:col>
      <xdr:colOff>459442</xdr:colOff>
      <xdr:row>8</xdr:row>
      <xdr:rowOff>174811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 flipV="1">
          <a:off x="4858869" y="2263588"/>
          <a:ext cx="127749" cy="963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J42" sqref="J4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303" t="s">
        <v>380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4" t="s">
        <v>38</v>
      </c>
      <c r="D4" s="304"/>
      <c r="E4" s="62" t="s">
        <v>112</v>
      </c>
      <c r="F4" s="62" t="s">
        <v>64</v>
      </c>
      <c r="G4" s="300" t="s">
        <v>115</v>
      </c>
      <c r="H4" s="38"/>
      <c r="I4" s="38"/>
      <c r="J4" s="95" t="s">
        <v>35</v>
      </c>
      <c r="K4" s="95" t="s">
        <v>36</v>
      </c>
    </row>
    <row r="5" spans="1:28" ht="48.75" customHeight="1">
      <c r="B5" s="64" t="s">
        <v>381</v>
      </c>
      <c r="C5" s="305" t="s">
        <v>173</v>
      </c>
      <c r="D5" s="305"/>
      <c r="E5" s="63">
        <v>5</v>
      </c>
      <c r="F5" s="64">
        <v>41</v>
      </c>
      <c r="G5" s="255" t="s">
        <v>117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1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189" t="s">
        <v>92</v>
      </c>
      <c r="I10" s="190" t="s">
        <v>93</v>
      </c>
      <c r="J10" s="191" t="str">
        <f>C5</f>
        <v>세운교통</v>
      </c>
      <c r="K10" s="192" t="s">
        <v>94</v>
      </c>
      <c r="X10" s="301"/>
      <c r="Z10" s="39"/>
      <c r="AA10" s="39"/>
      <c r="AB10" s="39"/>
    </row>
    <row r="11" spans="1:28" ht="23.25" customHeight="1" thickTop="1">
      <c r="G11" s="6"/>
      <c r="H11" s="256">
        <v>1</v>
      </c>
      <c r="I11" s="257">
        <v>2.0099999999999998</v>
      </c>
      <c r="J11" s="258">
        <v>1.6200035645275037</v>
      </c>
      <c r="K11" s="259"/>
      <c r="M11" s="2"/>
      <c r="Y11" s="254"/>
      <c r="Z11" s="227"/>
      <c r="AA11" s="225"/>
      <c r="AB11" s="39"/>
    </row>
    <row r="12" spans="1:28" ht="23.25" customHeight="1">
      <c r="G12" s="6"/>
      <c r="H12" s="260">
        <v>2</v>
      </c>
      <c r="I12" s="257">
        <v>2.3662575846193561</v>
      </c>
      <c r="J12" s="258">
        <v>1.9457716284651119</v>
      </c>
      <c r="K12" s="261">
        <v>0.20109095502677055</v>
      </c>
      <c r="M12" s="225"/>
      <c r="Y12" s="254"/>
      <c r="Z12" s="227"/>
      <c r="AA12" s="225"/>
      <c r="AB12" s="39"/>
    </row>
    <row r="13" spans="1:28" ht="23.25" customHeight="1">
      <c r="G13" s="6"/>
      <c r="H13" s="260">
        <v>3</v>
      </c>
      <c r="I13" s="257">
        <v>2.37</v>
      </c>
      <c r="J13" s="258">
        <v>1.9827780472333607</v>
      </c>
      <c r="K13" s="262">
        <v>1.901889113135069E-2</v>
      </c>
      <c r="M13" s="225"/>
      <c r="Y13" s="254"/>
      <c r="Z13" s="227"/>
      <c r="AA13" s="225"/>
      <c r="AB13" s="39"/>
    </row>
    <row r="14" spans="1:28" ht="23.25" customHeight="1">
      <c r="G14" s="6"/>
      <c r="H14" s="260">
        <v>4</v>
      </c>
      <c r="I14" s="257">
        <v>2.33</v>
      </c>
      <c r="J14" s="258">
        <v>1.9933606422329238</v>
      </c>
      <c r="K14" s="262">
        <v>5.3372564893632291E-3</v>
      </c>
      <c r="M14" s="225"/>
      <c r="Y14" s="254"/>
      <c r="Z14" s="227"/>
      <c r="AA14" s="225"/>
      <c r="AB14" s="39"/>
    </row>
    <row r="15" spans="1:28" ht="23.25" customHeight="1">
      <c r="G15" s="6"/>
      <c r="H15" s="260">
        <v>5</v>
      </c>
      <c r="I15" s="257">
        <v>2.2850259626150282</v>
      </c>
      <c r="J15" s="258">
        <v>1.9972000795682712</v>
      </c>
      <c r="K15" s="262">
        <v>1.9261127434755387E-3</v>
      </c>
      <c r="M15" s="225"/>
      <c r="Y15" s="254"/>
      <c r="Z15" s="227"/>
      <c r="AA15" s="225"/>
      <c r="AB15" s="39"/>
    </row>
    <row r="16" spans="1:28" ht="23.25" customHeight="1">
      <c r="G16" s="6"/>
      <c r="H16" s="260">
        <v>6</v>
      </c>
      <c r="I16" s="257">
        <v>2.0664933427553414</v>
      </c>
      <c r="J16" s="258">
        <v>1.919332354306817</v>
      </c>
      <c r="K16" s="262">
        <v>-3.8988444902468999E-2</v>
      </c>
      <c r="M16" s="225"/>
      <c r="Y16" s="254"/>
      <c r="Z16" s="227"/>
      <c r="AA16" s="225"/>
      <c r="AB16" s="39"/>
    </row>
    <row r="17" spans="2:28" ht="23.25" customHeight="1">
      <c r="G17" s="6"/>
      <c r="H17" s="260">
        <v>7</v>
      </c>
      <c r="I17" s="257">
        <v>2.13</v>
      </c>
      <c r="J17" s="258">
        <v>1.8464404701857364</v>
      </c>
      <c r="K17" s="262">
        <v>-3.7977729056417719E-2</v>
      </c>
      <c r="M17" s="225"/>
      <c r="Y17" s="254"/>
      <c r="Z17" s="227"/>
      <c r="AA17" s="225"/>
      <c r="AB17" s="39"/>
    </row>
    <row r="18" spans="2:28" ht="23.25" customHeight="1">
      <c r="G18" s="6"/>
      <c r="H18" s="260">
        <v>8</v>
      </c>
      <c r="I18" s="257">
        <v>2.08</v>
      </c>
      <c r="J18" s="258">
        <v>1.8233372448214373</v>
      </c>
      <c r="K18" s="262">
        <v>-1.251230447845153E-2</v>
      </c>
      <c r="M18" s="225"/>
      <c r="Y18" s="254"/>
      <c r="Z18" s="227"/>
      <c r="AA18" s="225"/>
      <c r="AB18" s="39"/>
    </row>
    <row r="19" spans="2:28" ht="23.25" customHeight="1">
      <c r="G19" s="6"/>
      <c r="H19" s="260">
        <v>9</v>
      </c>
      <c r="I19" s="257">
        <v>2.13</v>
      </c>
      <c r="J19" s="258">
        <v>1.8869996754914948</v>
      </c>
      <c r="K19" s="262">
        <v>3.4915334972106082E-2</v>
      </c>
      <c r="M19" s="225"/>
      <c r="Y19" s="254"/>
      <c r="Z19" s="227"/>
      <c r="AA19" s="225"/>
      <c r="AB19" s="39"/>
    </row>
    <row r="20" spans="2:28" ht="23.25" customHeight="1">
      <c r="G20" s="6"/>
      <c r="H20" s="260">
        <v>10</v>
      </c>
      <c r="I20" s="257">
        <v>2.25</v>
      </c>
      <c r="J20" s="258">
        <v>1.9933766245785693</v>
      </c>
      <c r="K20" s="262">
        <v>5.6373591616737828E-2</v>
      </c>
      <c r="M20" s="225"/>
      <c r="Y20" s="254"/>
      <c r="Z20" s="227"/>
      <c r="AA20" s="225"/>
      <c r="AB20" s="39"/>
    </row>
    <row r="21" spans="2:28" ht="23.25" customHeight="1">
      <c r="G21" s="6"/>
      <c r="H21" s="260">
        <v>11</v>
      </c>
      <c r="I21" s="257">
        <v>2.25</v>
      </c>
      <c r="J21" s="258">
        <v>2.0094275210561299</v>
      </c>
      <c r="K21" s="262">
        <v>8.0521143268417195E-3</v>
      </c>
      <c r="M21" s="225"/>
      <c r="Y21" s="254"/>
      <c r="Z21" s="227"/>
      <c r="AA21" s="225"/>
      <c r="AB21" s="39"/>
    </row>
    <row r="22" spans="2:28" ht="23.25" customHeight="1">
      <c r="G22" s="6"/>
      <c r="H22" s="263" t="s">
        <v>240</v>
      </c>
      <c r="I22" s="264">
        <v>0.11940298507462699</v>
      </c>
      <c r="J22" s="265">
        <v>0.24038462942654504</v>
      </c>
      <c r="K22" s="266">
        <v>0.12098164435191805</v>
      </c>
      <c r="M22" s="225"/>
      <c r="Y22" s="254"/>
      <c r="Z22" s="227"/>
      <c r="AA22" s="225"/>
      <c r="AB22" s="39"/>
    </row>
    <row r="23" spans="2:28" ht="23.25" customHeight="1">
      <c r="H23" s="267" t="s">
        <v>243</v>
      </c>
      <c r="I23" s="268"/>
      <c r="J23" s="269" t="s">
        <v>260</v>
      </c>
      <c r="K23" s="270"/>
      <c r="M23" s="225"/>
      <c r="X23" s="2"/>
      <c r="Y23" s="2"/>
      <c r="AB23" s="39"/>
    </row>
    <row r="24" spans="2:28" ht="9" customHeight="1">
      <c r="M24" s="225"/>
      <c r="X24" s="2"/>
      <c r="Y24" s="2"/>
      <c r="AB24" s="225"/>
    </row>
    <row r="25" spans="2:28" ht="16.5" customHeight="1">
      <c r="B25" s="52" t="s">
        <v>129</v>
      </c>
      <c r="C25" s="52"/>
      <c r="D25" s="51"/>
      <c r="E25" s="51"/>
      <c r="F25" s="51"/>
      <c r="G25" s="51"/>
      <c r="H25" s="51"/>
      <c r="I25" s="51"/>
      <c r="J25" s="51"/>
      <c r="K25" s="51"/>
      <c r="M25" s="225"/>
      <c r="X25" s="2"/>
      <c r="Y25" s="2"/>
      <c r="AB25" s="225"/>
    </row>
    <row r="26" spans="2:28" ht="27.75" customHeight="1">
      <c r="B26" s="56" t="s">
        <v>62</v>
      </c>
      <c r="C26" s="56" t="s">
        <v>101</v>
      </c>
      <c r="D26" s="56" t="s">
        <v>103</v>
      </c>
      <c r="E26" s="56" t="s">
        <v>104</v>
      </c>
      <c r="F26" s="56" t="s">
        <v>105</v>
      </c>
      <c r="G26" s="56" t="s">
        <v>106</v>
      </c>
      <c r="H26" s="56" t="s">
        <v>6</v>
      </c>
      <c r="I26" s="56" t="s">
        <v>7</v>
      </c>
      <c r="J26" s="56" t="s">
        <v>107</v>
      </c>
      <c r="K26" s="56" t="s">
        <v>72</v>
      </c>
      <c r="M26" s="225"/>
      <c r="X26" s="2"/>
      <c r="Y26" s="2"/>
      <c r="AB26" s="225"/>
    </row>
    <row r="27" spans="2:28" ht="23.25" customHeight="1">
      <c r="B27" s="75" t="s">
        <v>241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25"/>
      <c r="N27" s="308" t="str">
        <f>C5</f>
        <v>세운교통</v>
      </c>
      <c r="Y27" s="2"/>
    </row>
    <row r="28" spans="2:28" ht="22.5" customHeight="1">
      <c r="B28" s="221" t="s">
        <v>118</v>
      </c>
      <c r="C28" s="68">
        <v>11</v>
      </c>
      <c r="D28" s="69">
        <v>3.1882124444144441E-2</v>
      </c>
      <c r="E28" s="69">
        <v>0.38703035751241038</v>
      </c>
      <c r="F28" s="69">
        <v>0.16724705410776042</v>
      </c>
      <c r="G28" s="70">
        <v>14.233307692307696</v>
      </c>
      <c r="H28" s="71">
        <v>0.93629187110917833</v>
      </c>
      <c r="I28" s="71">
        <v>17.329074139053482</v>
      </c>
      <c r="J28" s="72">
        <v>2.0094275210561299</v>
      </c>
      <c r="K28" s="73" t="s">
        <v>68</v>
      </c>
      <c r="M28" s="225"/>
      <c r="N28" s="39" t="s">
        <v>68</v>
      </c>
      <c r="O28" s="39">
        <v>65</v>
      </c>
      <c r="Y28" s="2"/>
    </row>
    <row r="29" spans="2:28" ht="22.5" customHeight="1">
      <c r="B29" s="53" t="s">
        <v>108</v>
      </c>
      <c r="C29" s="53"/>
      <c r="D29" s="66">
        <f>D28/D27-1</f>
        <v>0.49682349697534156</v>
      </c>
      <c r="E29" s="66">
        <f t="shared" ref="E29:J29" si="0">E28/E27-1</f>
        <v>7.2728104515468184E-2</v>
      </c>
      <c r="F29" s="66">
        <f t="shared" si="0"/>
        <v>-0.16311843602784415</v>
      </c>
      <c r="G29" s="66">
        <f t="shared" si="0"/>
        <v>0.11955079060659424</v>
      </c>
      <c r="H29" s="66">
        <f t="shared" si="0"/>
        <v>0.69477464309758252</v>
      </c>
      <c r="I29" s="66">
        <f t="shared" si="0"/>
        <v>-0.11708181640665904</v>
      </c>
      <c r="J29" s="66">
        <f t="shared" si="0"/>
        <v>-0.10835828825973681</v>
      </c>
      <c r="K29" s="67" t="str">
        <f>J23</f>
        <v>1위/(32개사)</v>
      </c>
      <c r="M29" s="2" t="s">
        <v>166</v>
      </c>
      <c r="N29" s="309">
        <v>0.21212121212121213</v>
      </c>
      <c r="O29" s="39">
        <v>14</v>
      </c>
      <c r="X29" s="2"/>
      <c r="Y29" s="2"/>
    </row>
    <row r="30" spans="2:28" ht="22.5" customHeight="1">
      <c r="M30" s="2" t="s">
        <v>167</v>
      </c>
      <c r="N30" s="309">
        <v>7.575757575757576E-2</v>
      </c>
      <c r="O30" s="39">
        <v>5</v>
      </c>
      <c r="X30" s="2"/>
      <c r="Y30" s="2"/>
    </row>
    <row r="31" spans="2:28" ht="17.25" customHeight="1">
      <c r="B31" s="52" t="s">
        <v>130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117</v>
      </c>
      <c r="N31" s="309">
        <v>0.13636363636363635</v>
      </c>
      <c r="O31" s="39">
        <v>9</v>
      </c>
      <c r="X31" s="2"/>
      <c r="Y31" s="2"/>
    </row>
    <row r="32" spans="2:28" ht="22.5" customHeight="1">
      <c r="B32" s="60"/>
      <c r="C32" s="60"/>
      <c r="M32" s="2" t="s">
        <v>168</v>
      </c>
      <c r="N32" s="309">
        <v>0.24242424242424243</v>
      </c>
      <c r="O32" s="39">
        <v>15</v>
      </c>
      <c r="X32" s="2"/>
      <c r="Y32" s="2"/>
    </row>
    <row r="33" spans="2:28" ht="22.5" customHeight="1" thickBot="1">
      <c r="H33" s="193" t="s">
        <v>92</v>
      </c>
      <c r="I33" s="194" t="s">
        <v>93</v>
      </c>
      <c r="J33" s="195" t="str">
        <f>J10</f>
        <v>세운교통</v>
      </c>
      <c r="K33" s="196" t="s">
        <v>116</v>
      </c>
      <c r="M33" s="2" t="s">
        <v>169</v>
      </c>
      <c r="N33" s="309">
        <v>0.19696969696969696</v>
      </c>
      <c r="O33" s="39">
        <v>13</v>
      </c>
      <c r="X33" s="2"/>
      <c r="Y33" s="2"/>
    </row>
    <row r="34" spans="2:28" ht="22.5" customHeight="1" thickTop="1">
      <c r="H34" s="201" t="s">
        <v>110</v>
      </c>
      <c r="I34" s="202" t="s">
        <v>69</v>
      </c>
      <c r="J34" s="203" t="s">
        <v>68</v>
      </c>
      <c r="K34" s="204"/>
      <c r="M34" s="2" t="s">
        <v>76</v>
      </c>
      <c r="N34" s="309">
        <v>0.13636363636363635</v>
      </c>
      <c r="O34" s="39">
        <v>9</v>
      </c>
      <c r="X34" s="2"/>
      <c r="Z34" s="39"/>
      <c r="AA34" s="39"/>
      <c r="AB34" s="39"/>
    </row>
    <row r="35" spans="2:28" ht="21" customHeight="1">
      <c r="H35" s="197" t="s">
        <v>95</v>
      </c>
      <c r="I35" s="198">
        <v>8.5347657415696804E-2</v>
      </c>
      <c r="J35" s="199" t="s">
        <v>468</v>
      </c>
      <c r="K35" s="200">
        <v>0.12677355470551532</v>
      </c>
      <c r="M35" s="2"/>
      <c r="X35" s="2"/>
      <c r="Z35" s="39"/>
      <c r="AA35" s="39"/>
      <c r="AB35" s="39"/>
    </row>
    <row r="36" spans="2:28" ht="21" customHeight="1">
      <c r="H36" s="181" t="s">
        <v>96</v>
      </c>
      <c r="I36" s="173">
        <v>9.7881229483736204E-2</v>
      </c>
      <c r="J36" s="182" t="s">
        <v>469</v>
      </c>
      <c r="K36" s="183">
        <v>-2.2123653726160444E-2</v>
      </c>
      <c r="L36" s="4"/>
      <c r="M36" s="2"/>
      <c r="X36" s="2"/>
      <c r="Z36" s="39"/>
      <c r="AA36" s="39"/>
      <c r="AB36" s="39"/>
    </row>
    <row r="37" spans="2:28" ht="21" customHeight="1">
      <c r="H37" s="180" t="s">
        <v>97</v>
      </c>
      <c r="I37" s="173">
        <v>0.17547000895255147</v>
      </c>
      <c r="J37" s="182" t="s">
        <v>470</v>
      </c>
      <c r="K37" s="183">
        <v>-3.9106372588915111E-2</v>
      </c>
      <c r="L37" s="4"/>
      <c r="M37" s="2"/>
      <c r="X37" s="2"/>
      <c r="Z37" s="39"/>
      <c r="AA37" s="39"/>
      <c r="AB37" s="39"/>
    </row>
    <row r="38" spans="2:28" ht="21" customHeight="1">
      <c r="H38" s="180" t="s">
        <v>100</v>
      </c>
      <c r="I38" s="173">
        <v>0.2348552670844524</v>
      </c>
      <c r="J38" s="182" t="s">
        <v>471</v>
      </c>
      <c r="K38" s="183">
        <v>7.568975339790035E-3</v>
      </c>
      <c r="L38" s="4"/>
      <c r="M38" s="2"/>
      <c r="X38" s="2"/>
      <c r="Z38" s="39"/>
      <c r="AA38" s="39"/>
      <c r="AB38" s="39"/>
    </row>
    <row r="39" spans="2:28" ht="21" customHeight="1">
      <c r="H39" s="184" t="s">
        <v>98</v>
      </c>
      <c r="I39" s="173">
        <v>0.22023276633840644</v>
      </c>
      <c r="J39" s="182" t="s">
        <v>472</v>
      </c>
      <c r="K39" s="183">
        <v>-2.3263069368709477E-2</v>
      </c>
      <c r="L39" s="4"/>
      <c r="M39" s="2"/>
      <c r="X39" s="2"/>
      <c r="Z39" s="39"/>
      <c r="AA39" s="39"/>
      <c r="AB39" s="39"/>
    </row>
    <row r="40" spans="2:28" ht="21" customHeight="1">
      <c r="H40" s="185" t="s">
        <v>99</v>
      </c>
      <c r="I40" s="186">
        <v>0.18621307072515667</v>
      </c>
      <c r="J40" s="187" t="s">
        <v>470</v>
      </c>
      <c r="K40" s="188">
        <v>-4.9849434361520312E-2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2" t="s">
        <v>131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>
      <c r="B43" s="56" t="s">
        <v>62</v>
      </c>
      <c r="C43" s="56" t="s">
        <v>102</v>
      </c>
      <c r="D43" s="56" t="s">
        <v>103</v>
      </c>
      <c r="E43" s="56" t="s">
        <v>104</v>
      </c>
      <c r="F43" s="56" t="s">
        <v>105</v>
      </c>
      <c r="G43" s="56" t="s">
        <v>106</v>
      </c>
      <c r="H43" s="56" t="s">
        <v>6</v>
      </c>
      <c r="I43" s="56" t="s">
        <v>7</v>
      </c>
      <c r="J43" s="56" t="s">
        <v>107</v>
      </c>
      <c r="K43" s="56" t="s">
        <v>72</v>
      </c>
      <c r="L43" s="4"/>
      <c r="M43" s="2"/>
      <c r="N43" s="39" t="s">
        <v>124</v>
      </c>
      <c r="X43" s="2"/>
      <c r="Z43" s="39"/>
      <c r="AA43" s="39"/>
      <c r="AB43" s="39"/>
    </row>
    <row r="44" spans="2:28" ht="22.5" customHeight="1">
      <c r="B44" s="223" t="s">
        <v>118</v>
      </c>
      <c r="C44" s="76">
        <v>1</v>
      </c>
      <c r="D44" s="77">
        <v>5.2281653476100018E-2</v>
      </c>
      <c r="E44" s="77">
        <v>0.50188845848997832</v>
      </c>
      <c r="F44" s="77">
        <v>0.16446806024258009</v>
      </c>
      <c r="G44" s="78">
        <v>19.411125000000002</v>
      </c>
      <c r="H44" s="79">
        <v>1.9697088686123025</v>
      </c>
      <c r="I44" s="79">
        <v>34.964023316362983</v>
      </c>
      <c r="J44" s="80">
        <v>1.6585219222705234</v>
      </c>
      <c r="K44" s="82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21" t="s">
        <v>118</v>
      </c>
      <c r="C45" s="68">
        <v>2</v>
      </c>
      <c r="D45" s="69">
        <v>8.8177119912237104E-2</v>
      </c>
      <c r="E45" s="69">
        <v>0.3746958729470557</v>
      </c>
      <c r="F45" s="69">
        <v>0.15217853747647869</v>
      </c>
      <c r="G45" s="70">
        <v>16.275661016949151</v>
      </c>
      <c r="H45" s="71">
        <v>0.63459200428779305</v>
      </c>
      <c r="I45" s="71">
        <v>10.517473560142985</v>
      </c>
      <c r="J45" s="72">
        <v>1.8849896784067954</v>
      </c>
      <c r="K45" s="73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1" t="s">
        <v>118</v>
      </c>
      <c r="C46" s="68">
        <v>3</v>
      </c>
      <c r="D46" s="69">
        <v>2.8451837859002217E-2</v>
      </c>
      <c r="E46" s="69">
        <v>0.3599501103353171</v>
      </c>
      <c r="F46" s="69">
        <v>0.15610498912018692</v>
      </c>
      <c r="G46" s="70">
        <v>14.130687499999997</v>
      </c>
      <c r="H46" s="71">
        <v>1.3300765833897565</v>
      </c>
      <c r="I46" s="71">
        <v>13.218932952476091</v>
      </c>
      <c r="J46" s="72">
        <v>1.972074657478857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1" t="s">
        <v>118</v>
      </c>
      <c r="C47" s="68">
        <v>4</v>
      </c>
      <c r="D47" s="69">
        <v>2.5228876281622448E-2</v>
      </c>
      <c r="E47" s="69">
        <v>0.35860212284610615</v>
      </c>
      <c r="F47" s="69">
        <v>0.16030397174152802</v>
      </c>
      <c r="G47" s="70">
        <v>13.978793103448275</v>
      </c>
      <c r="H47" s="71">
        <v>0.20505398943611561</v>
      </c>
      <c r="I47" s="71">
        <v>13.014897329504043</v>
      </c>
      <c r="J47" s="72">
        <v>1.9718011869561092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1" t="s">
        <v>118</v>
      </c>
      <c r="C48" s="68">
        <v>5</v>
      </c>
      <c r="D48" s="69">
        <v>2.7414650630482061E-2</v>
      </c>
      <c r="E48" s="69">
        <v>0.35403004594150678</v>
      </c>
      <c r="F48" s="69">
        <v>0.15466186002718635</v>
      </c>
      <c r="G48" s="70">
        <v>13.903359999999997</v>
      </c>
      <c r="H48" s="71">
        <v>0.17023670775826133</v>
      </c>
      <c r="I48" s="71">
        <v>12.925765345187774</v>
      </c>
      <c r="J48" s="72">
        <v>1.9764221019446793</v>
      </c>
      <c r="K48" s="73" t="s">
        <v>66</v>
      </c>
      <c r="M48" s="2"/>
      <c r="N48" s="39">
        <v>5</v>
      </c>
      <c r="X48" s="2"/>
      <c r="Z48" s="39"/>
      <c r="AA48" s="39"/>
      <c r="AB48" s="39"/>
    </row>
    <row r="49" spans="2:28" ht="22.5" customHeight="1">
      <c r="B49" s="221" t="s">
        <v>118</v>
      </c>
      <c r="C49" s="68">
        <v>6</v>
      </c>
      <c r="D49" s="69">
        <v>2.8583132391298963E-2</v>
      </c>
      <c r="E49" s="69">
        <v>0.34759212413675317</v>
      </c>
      <c r="F49" s="69">
        <v>0.14689963724970828</v>
      </c>
      <c r="G49" s="70">
        <v>14.36916279069767</v>
      </c>
      <c r="H49" s="71">
        <v>0.21291435153523669</v>
      </c>
      <c r="I49" s="71">
        <v>14.456771816146521</v>
      </c>
      <c r="J49" s="72">
        <v>1.9090022350667413</v>
      </c>
      <c r="K49" s="73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1" t="s">
        <v>118</v>
      </c>
      <c r="C50" s="68">
        <v>7</v>
      </c>
      <c r="D50" s="69">
        <v>3.0360453497172084E-2</v>
      </c>
      <c r="E50" s="69">
        <v>0.35357328267680993</v>
      </c>
      <c r="F50" s="69">
        <v>0.14471871975467002</v>
      </c>
      <c r="G50" s="70">
        <v>15.290605263157895</v>
      </c>
      <c r="H50" s="71">
        <v>0.14661934083962816</v>
      </c>
      <c r="I50" s="71">
        <v>14.313788570940323</v>
      </c>
      <c r="J50" s="72">
        <v>1.8379871896620164</v>
      </c>
      <c r="K50" s="73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21" t="s">
        <v>118</v>
      </c>
      <c r="C51" s="68">
        <v>8</v>
      </c>
      <c r="D51" s="69">
        <v>3.3839452801373071E-2</v>
      </c>
      <c r="E51" s="69">
        <v>0.37437450320531512</v>
      </c>
      <c r="F51" s="69">
        <v>0.13791151625410705</v>
      </c>
      <c r="G51" s="70">
        <v>16.583030303030302</v>
      </c>
      <c r="H51" s="71">
        <v>0.2446215098110319</v>
      </c>
      <c r="I51" s="71">
        <v>16.055619818641343</v>
      </c>
      <c r="J51" s="72">
        <v>1.8233372448214373</v>
      </c>
      <c r="K51" s="73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1" t="s">
        <v>118</v>
      </c>
      <c r="C52" s="68">
        <v>9</v>
      </c>
      <c r="D52" s="69">
        <v>2.8992596295372125E-2</v>
      </c>
      <c r="E52" s="69">
        <v>0.37338534687369751</v>
      </c>
      <c r="F52" s="69">
        <v>0.14704253599781139</v>
      </c>
      <c r="G52" s="70">
        <v>15.199370370370367</v>
      </c>
      <c r="H52" s="71">
        <v>0.15980671571131377</v>
      </c>
      <c r="I52" s="71">
        <v>13.815646830252623</v>
      </c>
      <c r="J52" s="72">
        <v>1.8869996754914948</v>
      </c>
      <c r="K52" s="73" t="s">
        <v>68</v>
      </c>
      <c r="M52" s="2"/>
      <c r="N52" s="39">
        <v>4</v>
      </c>
      <c r="X52" s="2"/>
      <c r="Z52" s="39"/>
      <c r="AA52" s="39"/>
      <c r="AB52" s="39"/>
    </row>
    <row r="53" spans="2:28" ht="22.5" customHeight="1">
      <c r="B53" s="221" t="s">
        <v>118</v>
      </c>
      <c r="C53" s="68">
        <v>10</v>
      </c>
      <c r="D53" s="69">
        <v>3.3542238257162738E-2</v>
      </c>
      <c r="E53" s="69">
        <v>0.37176578053252235</v>
      </c>
      <c r="F53" s="69">
        <v>0.16505303875299235</v>
      </c>
      <c r="G53" s="70">
        <v>13.826680000000003</v>
      </c>
      <c r="H53" s="71">
        <v>0.29076985387763321</v>
      </c>
      <c r="I53" s="71">
        <v>15.409887884904881</v>
      </c>
      <c r="J53" s="72">
        <v>1.9933766245785693</v>
      </c>
      <c r="K53" s="73" t="s">
        <v>68</v>
      </c>
      <c r="M53" s="2"/>
      <c r="N53" s="39">
        <v>4</v>
      </c>
      <c r="X53" s="2"/>
      <c r="Z53" s="39"/>
      <c r="AA53" s="39"/>
      <c r="AB53" s="39"/>
    </row>
    <row r="54" spans="2:28" ht="22.5" customHeight="1">
      <c r="B54" s="221" t="s">
        <v>118</v>
      </c>
      <c r="C54" s="68">
        <v>11</v>
      </c>
      <c r="D54" s="69">
        <v>3.1882124444144441E-2</v>
      </c>
      <c r="E54" s="69">
        <v>0.38703035751241038</v>
      </c>
      <c r="F54" s="69">
        <v>0.16724705410776042</v>
      </c>
      <c r="G54" s="70">
        <v>14.233307692307696</v>
      </c>
      <c r="H54" s="71">
        <v>0.93629187110917833</v>
      </c>
      <c r="I54" s="71">
        <v>17.329074139053482</v>
      </c>
      <c r="J54" s="72">
        <v>2.0094275210561299</v>
      </c>
      <c r="K54" s="73" t="s">
        <v>68</v>
      </c>
      <c r="M54" s="2"/>
      <c r="N54" s="39">
        <v>4</v>
      </c>
      <c r="X54" s="2"/>
      <c r="Z54" s="39"/>
      <c r="AA54" s="39"/>
      <c r="AB54" s="39"/>
    </row>
    <row r="55" spans="2:28" ht="25.5" customHeight="1">
      <c r="B55" s="53" t="s">
        <v>108</v>
      </c>
      <c r="C55" s="53"/>
      <c r="D55" s="66" cm="1">
        <f t="array" aca="1" ref="D55" ca="1">(INDIRECT(ADDRESS(ROW()-1,COLUMN()))/INDIRECT(ADDRESS(ROW()-2,COLUMN())))-1</f>
        <v>-4.9493232988522706E-2</v>
      </c>
      <c r="E55" s="66" cm="1">
        <f t="array" aca="1" ref="E55" ca="1">(INDIRECT(ADDRESS(ROW()-1,COLUMN()))/INDIRECT(ADDRESS(ROW()-2,COLUMN())))-1</f>
        <v>4.1059661160913752E-2</v>
      </c>
      <c r="F55" s="66" cm="1">
        <f t="array" aca="1" ref="F55" ca="1">(INDIRECT(ADDRESS(ROW()-1,COLUMN()))/INDIRECT(ADDRESS(ROW()-2,COLUMN())))-1</f>
        <v>1.3292789828919682E-2</v>
      </c>
      <c r="G55" s="66" cm="1">
        <f t="array" aca="1" ref="G55" ca="1">(INDIRECT(ADDRESS(ROW()-1,COLUMN()))/INDIRECT(ADDRESS(ROW()-2,COLUMN())))-1</f>
        <v>2.9408917564280879E-2</v>
      </c>
      <c r="H55" s="66" cm="1">
        <f t="array" aca="1" ref="H55" ca="1">(INDIRECT(ADDRESS(ROW()-1,COLUMN()))/INDIRECT(ADDRESS(ROW()-2,COLUMN())))-1</f>
        <v>2.2200445081325548</v>
      </c>
      <c r="I55" s="66" cm="1">
        <f t="array" aca="1" ref="I55" ca="1">(INDIRECT(ADDRESS(ROW()-1,COLUMN()))/INDIRECT(ADDRESS(ROW()-2,COLUMN())))-1</f>
        <v>0.12454251896463076</v>
      </c>
      <c r="J55" s="66" cm="1">
        <f t="array" aca="1" ref="J55" ca="1">(INDIRECT(ADDRESS(ROW()-1,COLUMN()))/INDIRECT(ADDRESS(ROW()-2,COLUMN())))-1</f>
        <v>8.0521143268417195E-3</v>
      </c>
      <c r="K55" s="74" t="str" cm="1">
        <f t="array" aca="1" ref="K55" ca="1">_xlfn.IFS(N55=0,"등급유지",N55&gt;0,N55&amp;"등급 상승",N55&lt;0,N55&amp;"등급 하락")</f>
        <v>등급유지</v>
      </c>
      <c r="M55" s="310"/>
      <c r="N55" s="39" cm="1">
        <f t="array" aca="1" ref="N55" ca="1">(INDIRECT(ADDRESS(ROW()-1,COLUMN()))-INDIRECT(ADDRESS(ROW()-2,COLUMN())))</f>
        <v>0</v>
      </c>
      <c r="O55" s="39" t="s">
        <v>125</v>
      </c>
      <c r="X55" s="302"/>
      <c r="Z55" s="226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0"/>
      <c r="N56" s="2"/>
      <c r="O56" s="2"/>
      <c r="X56" s="302"/>
      <c r="Z56" s="226"/>
      <c r="AA56" s="39"/>
      <c r="AB56" s="39"/>
    </row>
    <row r="57" spans="2:28" ht="18" customHeight="1">
      <c r="B57" s="52" t="s">
        <v>132</v>
      </c>
      <c r="C57" s="52"/>
      <c r="D57" s="51"/>
      <c r="E57" s="51"/>
      <c r="F57" s="51"/>
      <c r="G57" s="51"/>
      <c r="H57" s="51"/>
      <c r="I57" s="51"/>
      <c r="J57" s="51"/>
      <c r="K57" s="51"/>
      <c r="M57" s="310"/>
      <c r="X57" s="302"/>
      <c r="Z57" s="226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0"/>
      <c r="X58" s="302"/>
      <c r="Z58" s="226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10"/>
      <c r="N59" s="302"/>
      <c r="P59" s="226"/>
      <c r="AA59" s="40"/>
    </row>
    <row r="60" spans="2:28" ht="25.5" customHeight="1">
      <c r="B60" s="48"/>
      <c r="C60" s="48"/>
      <c r="D60" s="49"/>
      <c r="M60" s="310"/>
      <c r="N60" s="302"/>
      <c r="P60" s="226"/>
      <c r="AA60" s="40"/>
    </row>
    <row r="61" spans="2:28" ht="25.5" customHeight="1">
      <c r="B61" s="48"/>
      <c r="C61" s="48"/>
      <c r="D61" s="49"/>
      <c r="M61" s="310"/>
      <c r="N61" s="302"/>
      <c r="P61" s="226"/>
      <c r="AA61" s="40"/>
    </row>
    <row r="62" spans="2:28" ht="25.5" customHeight="1">
      <c r="B62" s="48"/>
      <c r="C62" s="48"/>
      <c r="D62" s="49"/>
      <c r="M62" s="310"/>
      <c r="N62" s="302"/>
      <c r="P62" s="226"/>
      <c r="AA62" s="40"/>
    </row>
    <row r="63" spans="2:28" ht="25.5" customHeight="1">
      <c r="B63" s="48"/>
      <c r="C63" s="48"/>
      <c r="D63" s="49"/>
      <c r="M63" s="310"/>
      <c r="N63" s="302"/>
      <c r="P63" s="226"/>
      <c r="AA63" s="40"/>
    </row>
    <row r="64" spans="2:28" ht="25.5" customHeight="1">
      <c r="B64" s="48"/>
      <c r="C64" s="48"/>
      <c r="D64" s="49"/>
      <c r="M64" s="310"/>
      <c r="N64" s="302"/>
      <c r="P64" s="226"/>
      <c r="AA64" s="40"/>
    </row>
    <row r="65" spans="2:27" ht="25.5" customHeight="1">
      <c r="B65" s="48"/>
      <c r="C65" s="48"/>
      <c r="D65" s="49"/>
      <c r="M65" s="310"/>
      <c r="N65" s="302"/>
      <c r="P65" s="226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0"/>
      <c r="N66" s="302"/>
      <c r="P66" s="226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10"/>
      <c r="N67" s="302"/>
      <c r="P67" s="226"/>
      <c r="AA67" s="40"/>
    </row>
    <row r="68" spans="2:27" ht="25.5" customHeight="1" thickBot="1">
      <c r="B68" s="205" t="s">
        <v>92</v>
      </c>
      <c r="C68" s="206" t="s">
        <v>119</v>
      </c>
      <c r="D68" s="206" t="s">
        <v>121</v>
      </c>
      <c r="E68" s="206" t="s">
        <v>122</v>
      </c>
      <c r="F68" s="206" t="s">
        <v>120</v>
      </c>
      <c r="G68" s="206" t="s">
        <v>123</v>
      </c>
      <c r="H68" s="206" t="s">
        <v>161</v>
      </c>
      <c r="I68" s="206" t="s">
        <v>161</v>
      </c>
      <c r="J68" s="206" t="s">
        <v>161</v>
      </c>
      <c r="K68" s="207" t="s">
        <v>161</v>
      </c>
      <c r="M68" s="311">
        <v>1</v>
      </c>
      <c r="N68" s="312">
        <v>2</v>
      </c>
      <c r="O68" s="312">
        <v>3</v>
      </c>
      <c r="P68" s="311">
        <v>4</v>
      </c>
      <c r="Q68" s="312">
        <v>5</v>
      </c>
      <c r="R68" s="313"/>
      <c r="S68" s="314"/>
      <c r="T68" s="313"/>
      <c r="U68" s="315"/>
      <c r="AA68" s="40"/>
    </row>
    <row r="69" spans="2:27" ht="25.5" customHeight="1" thickTop="1">
      <c r="B69" s="210" t="s">
        <v>110</v>
      </c>
      <c r="C69" s="211" t="s">
        <v>71</v>
      </c>
      <c r="D69" s="212" t="s">
        <v>68</v>
      </c>
      <c r="E69" s="212" t="s">
        <v>68</v>
      </c>
      <c r="F69" s="212" t="s">
        <v>69</v>
      </c>
      <c r="G69" s="212" t="s">
        <v>67</v>
      </c>
      <c r="H69" s="212" t="s">
        <v>161</v>
      </c>
      <c r="I69" s="212" t="s">
        <v>161</v>
      </c>
      <c r="J69" s="212" t="s">
        <v>161</v>
      </c>
      <c r="K69" s="212" t="s">
        <v>161</v>
      </c>
      <c r="M69" s="311" t="s">
        <v>119</v>
      </c>
      <c r="N69" s="311" t="s">
        <v>121</v>
      </c>
      <c r="O69" s="311" t="s">
        <v>122</v>
      </c>
      <c r="P69" s="311" t="s">
        <v>120</v>
      </c>
      <c r="Q69" s="311" t="s">
        <v>123</v>
      </c>
      <c r="R69" s="314"/>
      <c r="S69" s="314"/>
      <c r="T69" s="314"/>
      <c r="U69" s="310"/>
      <c r="AA69" s="40"/>
    </row>
    <row r="70" spans="2:27" ht="25.5" customHeight="1">
      <c r="B70" s="208" t="s">
        <v>95</v>
      </c>
      <c r="C70" s="198" t="s">
        <v>461</v>
      </c>
      <c r="D70" s="198" t="s">
        <v>242</v>
      </c>
      <c r="E70" s="198" t="s">
        <v>462</v>
      </c>
      <c r="F70" s="198" t="s">
        <v>242</v>
      </c>
      <c r="G70" s="198" t="s">
        <v>242</v>
      </c>
      <c r="H70" s="198" t="s">
        <v>161</v>
      </c>
      <c r="I70" s="198" t="s">
        <v>161</v>
      </c>
      <c r="J70" s="198" t="s">
        <v>161</v>
      </c>
      <c r="K70" s="209" t="s">
        <v>161</v>
      </c>
      <c r="M70" s="316"/>
      <c r="N70" s="317"/>
      <c r="O70" s="318"/>
      <c r="P70" s="319"/>
      <c r="Q70" s="318"/>
      <c r="AA70" s="40"/>
    </row>
    <row r="71" spans="2:27" ht="25.5" customHeight="1">
      <c r="B71" s="172" t="s">
        <v>96</v>
      </c>
      <c r="C71" s="174" t="s">
        <v>242</v>
      </c>
      <c r="D71" s="174" t="s">
        <v>463</v>
      </c>
      <c r="E71" s="174" t="s">
        <v>242</v>
      </c>
      <c r="F71" s="174" t="s">
        <v>464</v>
      </c>
      <c r="G71" s="174" t="s">
        <v>242</v>
      </c>
      <c r="H71" s="174" t="s">
        <v>161</v>
      </c>
      <c r="I71" s="174" t="s">
        <v>161</v>
      </c>
      <c r="J71" s="174" t="s">
        <v>161</v>
      </c>
      <c r="K71" s="175" t="s">
        <v>161</v>
      </c>
      <c r="M71" s="320">
        <v>0.5</v>
      </c>
      <c r="N71" s="320">
        <v>0</v>
      </c>
      <c r="O71" s="320">
        <v>0.25</v>
      </c>
      <c r="P71" s="320">
        <v>0</v>
      </c>
      <c r="Q71" s="320">
        <v>0</v>
      </c>
      <c r="R71" s="321"/>
      <c r="S71" s="321"/>
      <c r="T71" s="321"/>
      <c r="AA71" s="40"/>
    </row>
    <row r="72" spans="2:27" ht="25.5" customHeight="1">
      <c r="B72" s="171" t="s">
        <v>97</v>
      </c>
      <c r="C72" s="174" t="s">
        <v>242</v>
      </c>
      <c r="D72" s="174" t="s">
        <v>463</v>
      </c>
      <c r="E72" s="174" t="s">
        <v>242</v>
      </c>
      <c r="F72" s="174" t="s">
        <v>464</v>
      </c>
      <c r="G72" s="174" t="s">
        <v>242</v>
      </c>
      <c r="H72" s="174" t="s">
        <v>161</v>
      </c>
      <c r="I72" s="174" t="s">
        <v>161</v>
      </c>
      <c r="J72" s="174" t="s">
        <v>161</v>
      </c>
      <c r="K72" s="175" t="s">
        <v>161</v>
      </c>
      <c r="M72" s="320">
        <v>0</v>
      </c>
      <c r="N72" s="320">
        <v>0.25</v>
      </c>
      <c r="O72" s="320">
        <v>0</v>
      </c>
      <c r="P72" s="320">
        <v>0.14285714285714285</v>
      </c>
      <c r="Q72" s="320">
        <v>0</v>
      </c>
      <c r="R72" s="321"/>
      <c r="S72" s="321"/>
      <c r="T72" s="321"/>
      <c r="AA72" s="40"/>
    </row>
    <row r="73" spans="2:27" ht="25.5" customHeight="1">
      <c r="B73" s="171" t="s">
        <v>100</v>
      </c>
      <c r="C73" s="174" t="s">
        <v>463</v>
      </c>
      <c r="D73" s="174" t="s">
        <v>242</v>
      </c>
      <c r="E73" s="174" t="s">
        <v>465</v>
      </c>
      <c r="F73" s="174" t="s">
        <v>464</v>
      </c>
      <c r="G73" s="174" t="s">
        <v>463</v>
      </c>
      <c r="H73" s="174" t="s">
        <v>161</v>
      </c>
      <c r="I73" s="174" t="s">
        <v>161</v>
      </c>
      <c r="J73" s="174" t="s">
        <v>161</v>
      </c>
      <c r="K73" s="175" t="s">
        <v>161</v>
      </c>
      <c r="M73" s="320">
        <v>0</v>
      </c>
      <c r="N73" s="320">
        <v>0.25</v>
      </c>
      <c r="O73" s="320">
        <v>0</v>
      </c>
      <c r="P73" s="320">
        <v>0.14285714285714285</v>
      </c>
      <c r="Q73" s="320">
        <v>0</v>
      </c>
      <c r="R73" s="321"/>
      <c r="S73" s="321"/>
      <c r="T73" s="321"/>
      <c r="AA73" s="40"/>
    </row>
    <row r="74" spans="2:27" ht="25.5" customHeight="1">
      <c r="B74" s="176" t="s">
        <v>98</v>
      </c>
      <c r="C74" s="174" t="s">
        <v>242</v>
      </c>
      <c r="D74" s="174" t="s">
        <v>461</v>
      </c>
      <c r="E74" s="174" t="s">
        <v>466</v>
      </c>
      <c r="F74" s="174" t="s">
        <v>467</v>
      </c>
      <c r="G74" s="174" t="s">
        <v>461</v>
      </c>
      <c r="H74" s="174" t="s">
        <v>161</v>
      </c>
      <c r="I74" s="174" t="s">
        <v>161</v>
      </c>
      <c r="J74" s="174" t="s">
        <v>161</v>
      </c>
      <c r="K74" s="175" t="s">
        <v>161</v>
      </c>
      <c r="M74" s="320">
        <v>0.25</v>
      </c>
      <c r="N74" s="320">
        <v>0</v>
      </c>
      <c r="O74" s="320">
        <v>0.375</v>
      </c>
      <c r="P74" s="320">
        <v>0.14285714285714285</v>
      </c>
      <c r="Q74" s="320">
        <v>0.25</v>
      </c>
      <c r="R74" s="321"/>
      <c r="S74" s="321"/>
      <c r="T74" s="321"/>
      <c r="AA74" s="40"/>
    </row>
    <row r="75" spans="2:27" ht="25.5" customHeight="1">
      <c r="B75" s="177" t="s">
        <v>99</v>
      </c>
      <c r="C75" s="178" t="s">
        <v>242</v>
      </c>
      <c r="D75" s="178" t="s">
        <v>242</v>
      </c>
      <c r="E75" s="178" t="s">
        <v>242</v>
      </c>
      <c r="F75" s="178" t="s">
        <v>464</v>
      </c>
      <c r="G75" s="178" t="s">
        <v>463</v>
      </c>
      <c r="H75" s="178" t="s">
        <v>161</v>
      </c>
      <c r="I75" s="178" t="s">
        <v>161</v>
      </c>
      <c r="J75" s="178" t="s">
        <v>161</v>
      </c>
      <c r="K75" s="179" t="s">
        <v>161</v>
      </c>
      <c r="M75" s="320">
        <v>0</v>
      </c>
      <c r="N75" s="320">
        <v>0.5</v>
      </c>
      <c r="O75" s="320">
        <v>0.125</v>
      </c>
      <c r="P75" s="320">
        <v>0.42857142857142855</v>
      </c>
      <c r="Q75" s="320">
        <v>0.5</v>
      </c>
      <c r="R75" s="321"/>
      <c r="S75" s="321"/>
      <c r="T75" s="321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20">
        <v>0</v>
      </c>
      <c r="N76" s="320">
        <v>0</v>
      </c>
      <c r="O76" s="320">
        <v>0</v>
      </c>
      <c r="P76" s="320">
        <v>0.14285714285714285</v>
      </c>
      <c r="Q76" s="320">
        <v>0.25</v>
      </c>
      <c r="R76" s="321"/>
      <c r="S76" s="321"/>
      <c r="T76" s="321"/>
      <c r="AA76" s="40"/>
    </row>
    <row r="77" spans="2:27" ht="17.25" customHeight="1">
      <c r="B77" s="52" t="s">
        <v>133</v>
      </c>
      <c r="C77" s="52"/>
      <c r="D77" s="51"/>
      <c r="E77" s="51"/>
      <c r="F77" s="51"/>
      <c r="G77" s="51"/>
      <c r="H77" s="51"/>
      <c r="I77" s="51"/>
      <c r="J77" s="51"/>
      <c r="K77" s="51"/>
      <c r="M77" s="310"/>
      <c r="N77" s="302"/>
      <c r="P77" s="226"/>
      <c r="AA77" s="40"/>
    </row>
    <row r="78" spans="2:27" ht="30.75" customHeight="1">
      <c r="B78" s="56" t="s">
        <v>75</v>
      </c>
      <c r="C78" s="56" t="s">
        <v>102</v>
      </c>
      <c r="D78" s="56" t="s">
        <v>103</v>
      </c>
      <c r="E78" s="56" t="s">
        <v>104</v>
      </c>
      <c r="F78" s="56" t="s">
        <v>105</v>
      </c>
      <c r="G78" s="56" t="s">
        <v>106</v>
      </c>
      <c r="H78" s="56" t="s">
        <v>6</v>
      </c>
      <c r="I78" s="56" t="s">
        <v>7</v>
      </c>
      <c r="J78" s="56" t="s">
        <v>107</v>
      </c>
      <c r="K78" s="56" t="s">
        <v>109</v>
      </c>
      <c r="M78" s="310"/>
      <c r="N78" s="302"/>
      <c r="P78" s="226"/>
      <c r="AA78" s="40"/>
    </row>
    <row r="79" spans="2:27" ht="19.5" customHeight="1">
      <c r="B79" s="86" t="s">
        <v>119</v>
      </c>
      <c r="C79" s="65">
        <v>1</v>
      </c>
      <c r="D79" s="87">
        <v>4.5501938391325526E-2</v>
      </c>
      <c r="E79" s="87">
        <v>0.50425017710522779</v>
      </c>
      <c r="F79" s="87">
        <v>0.17491083653356107</v>
      </c>
      <c r="G79" s="88">
        <v>21.505705882352938</v>
      </c>
      <c r="H79" s="89">
        <v>2.4561630297856603</v>
      </c>
      <c r="I79" s="89">
        <v>35.345284661381058</v>
      </c>
      <c r="J79" s="90">
        <v>1.6041574363231759</v>
      </c>
      <c r="K79" s="73"/>
      <c r="M79" s="310"/>
      <c r="N79" s="302"/>
      <c r="P79" s="226"/>
      <c r="AA79" s="40"/>
    </row>
    <row r="80" spans="2:27" ht="19.5" customHeight="1">
      <c r="B80" s="86" t="s">
        <v>119</v>
      </c>
      <c r="C80" s="65">
        <v>2</v>
      </c>
      <c r="D80" s="87">
        <v>6.2588254151810283E-2</v>
      </c>
      <c r="E80" s="87">
        <v>0.38615245395135056</v>
      </c>
      <c r="F80" s="87">
        <v>0.16550048854719934</v>
      </c>
      <c r="G80" s="88">
        <v>15.555789473684211</v>
      </c>
      <c r="H80" s="89">
        <v>0.6156414744599038</v>
      </c>
      <c r="I80" s="89">
        <v>11.398289617717783</v>
      </c>
      <c r="J80" s="90">
        <v>1.8115611115720365</v>
      </c>
      <c r="K80" s="73"/>
      <c r="M80" s="310"/>
      <c r="N80" s="302"/>
      <c r="P80" s="226"/>
      <c r="AA80" s="40"/>
    </row>
    <row r="81" spans="2:27" ht="19.5" customHeight="1">
      <c r="B81" s="86" t="s">
        <v>119</v>
      </c>
      <c r="C81" s="65">
        <v>3</v>
      </c>
      <c r="D81" s="87">
        <v>2.5360587203914424E-2</v>
      </c>
      <c r="E81" s="87">
        <v>0.36016221100089862</v>
      </c>
      <c r="F81" s="87">
        <v>0.16358947216643444</v>
      </c>
      <c r="G81" s="88">
        <v>15.702476190476188</v>
      </c>
      <c r="H81" s="89">
        <v>0.4465769301678576</v>
      </c>
      <c r="I81" s="89">
        <v>14.918613930882275</v>
      </c>
      <c r="J81" s="90">
        <v>1.8969835518866793</v>
      </c>
      <c r="K81" s="73"/>
      <c r="M81" s="310"/>
      <c r="N81" s="302"/>
      <c r="P81" s="226"/>
      <c r="AA81" s="40"/>
    </row>
    <row r="82" spans="2:27" ht="19.5" customHeight="1">
      <c r="B82" s="86" t="s">
        <v>119</v>
      </c>
      <c r="C82" s="65">
        <v>4</v>
      </c>
      <c r="D82" s="87">
        <v>2.4496932181282006E-2</v>
      </c>
      <c r="E82" s="87">
        <v>0.37527389937836558</v>
      </c>
      <c r="F82" s="87">
        <v>0.18167749080153825</v>
      </c>
      <c r="G82" s="88">
        <v>16.247500000000002</v>
      </c>
      <c r="H82" s="89">
        <v>0.26469242069750443</v>
      </c>
      <c r="I82" s="89">
        <v>18.64665769248559</v>
      </c>
      <c r="J82" s="90">
        <v>1.8787414000006615</v>
      </c>
      <c r="K82" s="73"/>
      <c r="M82" s="310"/>
      <c r="N82" s="302"/>
      <c r="P82" s="226"/>
      <c r="AA82" s="40"/>
    </row>
    <row r="83" spans="2:27" ht="19.5" customHeight="1">
      <c r="B83" s="86" t="s">
        <v>119</v>
      </c>
      <c r="C83" s="65">
        <v>5</v>
      </c>
      <c r="D83" s="87">
        <v>2.6135894160840802E-2</v>
      </c>
      <c r="E83" s="87">
        <v>0.37357657297393426</v>
      </c>
      <c r="F83" s="87">
        <v>0.18757570234591658</v>
      </c>
      <c r="G83" s="88">
        <v>16.261538461538461</v>
      </c>
      <c r="H83" s="89">
        <v>0.17596578582465919</v>
      </c>
      <c r="I83" s="89">
        <v>18.704015430210241</v>
      </c>
      <c r="J83" s="90">
        <v>1.8862968293385052</v>
      </c>
      <c r="K83" s="73"/>
      <c r="M83" s="310"/>
      <c r="N83" s="302"/>
      <c r="P83" s="226"/>
      <c r="AA83" s="40"/>
    </row>
    <row r="84" spans="2:27" ht="19.5" customHeight="1">
      <c r="B84" s="86" t="s">
        <v>119</v>
      </c>
      <c r="C84" s="65">
        <v>6</v>
      </c>
      <c r="D84" s="87">
        <v>2.6285240403054941E-2</v>
      </c>
      <c r="E84" s="87">
        <v>0.36312959024786806</v>
      </c>
      <c r="F84" s="87">
        <v>0.17703266388713509</v>
      </c>
      <c r="G84" s="88">
        <v>16.138111111111112</v>
      </c>
      <c r="H84" s="89">
        <v>0.49972887234769825</v>
      </c>
      <c r="I84" s="89">
        <v>19.922359450574326</v>
      </c>
      <c r="J84" s="90">
        <v>1.8490302772338774</v>
      </c>
      <c r="K84" s="73"/>
      <c r="M84" s="310"/>
      <c r="N84" s="302"/>
      <c r="P84" s="226"/>
      <c r="AA84" s="40"/>
    </row>
    <row r="85" spans="2:27" ht="19.5" customHeight="1">
      <c r="B85" s="86" t="s">
        <v>119</v>
      </c>
      <c r="C85" s="65">
        <v>7</v>
      </c>
      <c r="D85" s="87">
        <v>2.7830853158634126E-2</v>
      </c>
      <c r="E85" s="87">
        <v>0.36426788114177516</v>
      </c>
      <c r="F85" s="87">
        <v>0.17030610405284866</v>
      </c>
      <c r="G85" s="88">
        <v>16.571777777777779</v>
      </c>
      <c r="H85" s="89">
        <v>0.24873793941839301</v>
      </c>
      <c r="I85" s="89">
        <v>17.620701474330627</v>
      </c>
      <c r="J85" s="90">
        <v>1.811791958206237</v>
      </c>
      <c r="K85" s="73"/>
      <c r="M85" s="310"/>
      <c r="N85" s="302"/>
      <c r="P85" s="226"/>
      <c r="AA85" s="40"/>
    </row>
    <row r="86" spans="2:27" ht="19.5" customHeight="1">
      <c r="B86" s="86" t="s">
        <v>119</v>
      </c>
      <c r="C86" s="65">
        <v>8</v>
      </c>
      <c r="D86" s="87">
        <v>3.5731272866741819E-2</v>
      </c>
      <c r="E86" s="87">
        <v>0.38357684403227321</v>
      </c>
      <c r="F86" s="87">
        <v>0.15288019897377683</v>
      </c>
      <c r="G86" s="88">
        <v>18.133571428571429</v>
      </c>
      <c r="H86" s="89">
        <v>0.81122797557267257</v>
      </c>
      <c r="I86" s="89">
        <v>28.716151265393627</v>
      </c>
      <c r="J86" s="90">
        <v>1.8314353870659263</v>
      </c>
      <c r="K86" s="73"/>
      <c r="M86" s="310"/>
      <c r="N86" s="302"/>
      <c r="P86" s="226"/>
      <c r="AA86" s="40"/>
    </row>
    <row r="87" spans="2:27" ht="19.5" customHeight="1">
      <c r="B87" s="86" t="s">
        <v>119</v>
      </c>
      <c r="C87" s="65">
        <v>9</v>
      </c>
      <c r="D87" s="87">
        <v>2.4898731825334235E-2</v>
      </c>
      <c r="E87" s="87">
        <v>0.38071970254012982</v>
      </c>
      <c r="F87" s="87">
        <v>0.16169675359058661</v>
      </c>
      <c r="G87" s="88">
        <v>16.276249999999997</v>
      </c>
      <c r="H87" s="89">
        <v>8.9793156628689696E-2</v>
      </c>
      <c r="I87" s="89">
        <v>17.585644367434149</v>
      </c>
      <c r="J87" s="90">
        <v>1.9243443338200334</v>
      </c>
      <c r="K87" s="73"/>
      <c r="M87" s="310"/>
      <c r="N87" s="302"/>
      <c r="P87" s="226"/>
      <c r="AA87" s="40"/>
    </row>
    <row r="88" spans="2:27" ht="19.5" customHeight="1">
      <c r="B88" s="86" t="s">
        <v>119</v>
      </c>
      <c r="C88" s="65">
        <v>10</v>
      </c>
      <c r="D88" s="87">
        <v>3.1829658842888242E-2</v>
      </c>
      <c r="E88" s="87">
        <v>0.38525821952389105</v>
      </c>
      <c r="F88" s="87">
        <v>0.16941784923165545</v>
      </c>
      <c r="G88" s="88">
        <v>15.698333333333332</v>
      </c>
      <c r="H88" s="89">
        <v>0.14454149687478463</v>
      </c>
      <c r="I88" s="89">
        <v>20.783545761153242</v>
      </c>
      <c r="J88" s="90">
        <v>1.9826516281934119</v>
      </c>
      <c r="K88" s="73"/>
      <c r="M88" s="310"/>
      <c r="N88" s="302"/>
      <c r="P88" s="226"/>
      <c r="AA88" s="40"/>
    </row>
    <row r="89" spans="2:27" ht="19.5" customHeight="1">
      <c r="B89" s="86" t="s">
        <v>119</v>
      </c>
      <c r="C89" s="65">
        <v>11</v>
      </c>
      <c r="D89" s="87">
        <v>2.6122671630552447E-2</v>
      </c>
      <c r="E89" s="87">
        <v>0.39421663942657642</v>
      </c>
      <c r="F89" s="87">
        <v>0.1787617100630074</v>
      </c>
      <c r="G89" s="88">
        <v>15.117333333333333</v>
      </c>
      <c r="H89" s="89">
        <v>0.50689788567758731</v>
      </c>
      <c r="I89" s="89">
        <v>20.307997571766631</v>
      </c>
      <c r="J89" s="90">
        <v>1.9906097079977974</v>
      </c>
      <c r="K89" s="73" t="s">
        <v>71</v>
      </c>
      <c r="M89" s="310"/>
      <c r="N89" s="302"/>
      <c r="P89" s="226"/>
      <c r="AA89" s="40"/>
    </row>
    <row r="90" spans="2:27" ht="19.5" customHeight="1">
      <c r="B90" s="86" t="s">
        <v>121</v>
      </c>
      <c r="C90" s="65">
        <v>1</v>
      </c>
      <c r="D90" s="87">
        <v>5.9190545812375296E-2</v>
      </c>
      <c r="E90" s="87">
        <v>0.49703017894328061</v>
      </c>
      <c r="F90" s="87">
        <v>0.1696457256783577</v>
      </c>
      <c r="G90" s="88">
        <v>18.993857142857141</v>
      </c>
      <c r="H90" s="89">
        <v>0.49328087112543961</v>
      </c>
      <c r="I90" s="89">
        <v>21.575676363138793</v>
      </c>
      <c r="J90" s="90">
        <v>1.616469016329164</v>
      </c>
      <c r="K90" s="73"/>
      <c r="M90" s="310"/>
      <c r="N90" s="302"/>
      <c r="P90" s="226"/>
      <c r="AA90" s="40"/>
    </row>
    <row r="91" spans="2:27" ht="19.5" customHeight="1">
      <c r="B91" s="86" t="s">
        <v>121</v>
      </c>
      <c r="C91" s="65">
        <v>2</v>
      </c>
      <c r="D91" s="87">
        <v>8.7260657183781315E-2</v>
      </c>
      <c r="E91" s="87">
        <v>0.36546680163686768</v>
      </c>
      <c r="F91" s="87">
        <v>0.16472588140846636</v>
      </c>
      <c r="G91" s="88">
        <v>15.599750000000002</v>
      </c>
      <c r="H91" s="89">
        <v>0.30046074163894587</v>
      </c>
      <c r="I91" s="89">
        <v>8.6743704189197963</v>
      </c>
      <c r="J91" s="90">
        <v>1.788926723302992</v>
      </c>
      <c r="K91" s="73"/>
      <c r="M91" s="310"/>
      <c r="N91" s="302"/>
      <c r="P91" s="226"/>
      <c r="AA91" s="40"/>
    </row>
    <row r="92" spans="2:27" ht="19.5" customHeight="1">
      <c r="B92" s="86" t="s">
        <v>121</v>
      </c>
      <c r="C92" s="65">
        <v>3</v>
      </c>
      <c r="D92" s="87">
        <v>2.944990631187101E-2</v>
      </c>
      <c r="E92" s="87">
        <v>0.34730042755885332</v>
      </c>
      <c r="F92" s="87">
        <v>0.15848737981882502</v>
      </c>
      <c r="G92" s="88">
        <v>14.582111111111111</v>
      </c>
      <c r="H92" s="89">
        <v>9.1792772606542421</v>
      </c>
      <c r="I92" s="89">
        <v>15.578529990060243</v>
      </c>
      <c r="J92" s="90">
        <v>1.8802002694397855</v>
      </c>
      <c r="K92" s="73"/>
      <c r="M92" s="310"/>
      <c r="N92" s="302"/>
      <c r="P92" s="226"/>
      <c r="AA92" s="40"/>
    </row>
    <row r="93" spans="2:27" ht="19.5" customHeight="1">
      <c r="B93" s="86" t="s">
        <v>121</v>
      </c>
      <c r="C93" s="65">
        <v>4</v>
      </c>
      <c r="D93" s="87">
        <v>2.6568686644526246E-2</v>
      </c>
      <c r="E93" s="87">
        <v>0.34398359547073143</v>
      </c>
      <c r="F93" s="87">
        <v>0.14879323227535646</v>
      </c>
      <c r="G93" s="88">
        <v>13.363</v>
      </c>
      <c r="H93" s="89">
        <v>0.29735772783699216</v>
      </c>
      <c r="I93" s="89">
        <v>9.3610500090222324</v>
      </c>
      <c r="J93" s="90">
        <v>1.9001910312301644</v>
      </c>
      <c r="K93" s="73"/>
      <c r="M93" s="310"/>
      <c r="N93" s="302"/>
      <c r="P93" s="226"/>
      <c r="AA93" s="40"/>
    </row>
    <row r="94" spans="2:27" ht="19.5" customHeight="1">
      <c r="B94" s="86" t="s">
        <v>121</v>
      </c>
      <c r="C94" s="65">
        <v>5</v>
      </c>
      <c r="D94" s="87">
        <v>2.8401452930471586E-2</v>
      </c>
      <c r="E94" s="87">
        <v>0.33386872781924992</v>
      </c>
      <c r="F94" s="87">
        <v>0.14201147787262833</v>
      </c>
      <c r="G94" s="88">
        <v>12.796285714285716</v>
      </c>
      <c r="H94" s="89">
        <v>0.33644416012242717</v>
      </c>
      <c r="I94" s="89">
        <v>8.2092375069872237</v>
      </c>
      <c r="J94" s="90">
        <v>1.9503016777455879</v>
      </c>
      <c r="K94" s="73"/>
      <c r="M94" s="310"/>
      <c r="N94" s="302"/>
      <c r="P94" s="226"/>
      <c r="AA94" s="40"/>
    </row>
    <row r="95" spans="2:27" ht="19.5" customHeight="1">
      <c r="B95" s="86" t="s">
        <v>121</v>
      </c>
      <c r="C95" s="65">
        <v>6</v>
      </c>
      <c r="D95" s="87">
        <v>3.5482609834157908E-2</v>
      </c>
      <c r="E95" s="87">
        <v>0.32785322282895701</v>
      </c>
      <c r="F95" s="87">
        <v>0.14454411938954653</v>
      </c>
      <c r="G95" s="88">
        <v>13.095428571428572</v>
      </c>
      <c r="H95" s="89">
        <v>0.30194526287573736</v>
      </c>
      <c r="I95" s="89">
        <v>10.918730312377471</v>
      </c>
      <c r="J95" s="90">
        <v>1.8564348697088593</v>
      </c>
      <c r="K95" s="73"/>
      <c r="M95" s="310"/>
      <c r="N95" s="302"/>
      <c r="P95" s="226"/>
      <c r="AA95" s="40"/>
    </row>
    <row r="96" spans="2:27" ht="19.5" customHeight="1">
      <c r="B96" s="86" t="s">
        <v>121</v>
      </c>
      <c r="C96" s="65">
        <v>7</v>
      </c>
      <c r="D96" s="87">
        <v>3.5685240271026673E-2</v>
      </c>
      <c r="E96" s="87">
        <v>0.33143335470767493</v>
      </c>
      <c r="F96" s="87">
        <v>0.15018522242395338</v>
      </c>
      <c r="G96" s="88">
        <v>14.011999999999999</v>
      </c>
      <c r="H96" s="89">
        <v>0.25993596188761164</v>
      </c>
      <c r="I96" s="89">
        <v>12.195328878560446</v>
      </c>
      <c r="J96" s="90">
        <v>1.7880925049974563</v>
      </c>
      <c r="K96" s="73"/>
      <c r="M96" s="310"/>
      <c r="N96" s="302"/>
      <c r="P96" s="226"/>
      <c r="AA96" s="40"/>
    </row>
    <row r="97" spans="2:27" ht="19.5" customHeight="1">
      <c r="B97" s="86" t="s">
        <v>121</v>
      </c>
      <c r="C97" s="65">
        <v>8</v>
      </c>
      <c r="D97" s="87">
        <v>3.4510973323886113E-2</v>
      </c>
      <c r="E97" s="87">
        <v>0.34004790558654713</v>
      </c>
      <c r="F97" s="87">
        <v>0.13979419030956608</v>
      </c>
      <c r="G97" s="88">
        <v>14.609</v>
      </c>
      <c r="H97" s="89">
        <v>0.31932683065636919</v>
      </c>
      <c r="I97" s="89">
        <v>13.068746217603257</v>
      </c>
      <c r="J97" s="90">
        <v>1.7735256325010456</v>
      </c>
      <c r="K97" s="73"/>
      <c r="M97" s="310"/>
      <c r="N97" s="302"/>
      <c r="P97" s="226"/>
      <c r="AA97" s="40"/>
    </row>
    <row r="98" spans="2:27" ht="19.5" customHeight="1">
      <c r="B98" s="86" t="s">
        <v>121</v>
      </c>
      <c r="C98" s="65">
        <v>9</v>
      </c>
      <c r="D98" s="87">
        <v>4.1964559304791899E-2</v>
      </c>
      <c r="E98" s="87">
        <v>0.34853630286694515</v>
      </c>
      <c r="F98" s="87">
        <v>0.14846972195801295</v>
      </c>
      <c r="G98" s="88">
        <v>14.500249999999999</v>
      </c>
      <c r="H98" s="89">
        <v>0.24710633335591611</v>
      </c>
      <c r="I98" s="89">
        <v>12.36561276501897</v>
      </c>
      <c r="J98" s="90">
        <v>1.7894181988084819</v>
      </c>
      <c r="K98" s="73"/>
      <c r="M98" s="310"/>
      <c r="N98" s="302"/>
      <c r="P98" s="226"/>
      <c r="AA98" s="40"/>
    </row>
    <row r="99" spans="2:27" ht="19.5" customHeight="1">
      <c r="B99" s="86" t="s">
        <v>121</v>
      </c>
      <c r="C99" s="65">
        <v>10</v>
      </c>
      <c r="D99" s="87">
        <v>3.9468882281009074E-2</v>
      </c>
      <c r="E99" s="87">
        <v>0.35917894352272139</v>
      </c>
      <c r="F99" s="87">
        <v>0.1614051843114622</v>
      </c>
      <c r="G99" s="88">
        <v>12.6784</v>
      </c>
      <c r="H99" s="89">
        <v>0.32281036862292439</v>
      </c>
      <c r="I99" s="89">
        <v>14.693636243211326</v>
      </c>
      <c r="J99" s="90">
        <v>1.8525582174668795</v>
      </c>
      <c r="K99" s="73"/>
      <c r="M99" s="310"/>
      <c r="N99" s="302"/>
      <c r="P99" s="226"/>
      <c r="AA99" s="40"/>
    </row>
    <row r="100" spans="2:27" ht="19.5" customHeight="1">
      <c r="B100" s="86" t="s">
        <v>121</v>
      </c>
      <c r="C100" s="65">
        <v>11</v>
      </c>
      <c r="D100" s="87">
        <v>3.7097973622268965E-2</v>
      </c>
      <c r="E100" s="87">
        <v>0.36959721834682413</v>
      </c>
      <c r="F100" s="87">
        <v>0.16223455829556993</v>
      </c>
      <c r="G100" s="88">
        <v>12.536250000000001</v>
      </c>
      <c r="H100" s="89">
        <v>0.26205288417786626</v>
      </c>
      <c r="I100" s="89">
        <v>17.041378468051548</v>
      </c>
      <c r="J100" s="90">
        <v>1.9531984729757879</v>
      </c>
      <c r="K100" s="73" t="s">
        <v>68</v>
      </c>
      <c r="M100" s="310"/>
      <c r="N100" s="302"/>
      <c r="P100" s="226"/>
      <c r="AA100" s="40"/>
    </row>
    <row r="101" spans="2:27" ht="20.25" customHeight="1">
      <c r="B101" s="86" t="s">
        <v>122</v>
      </c>
      <c r="C101" s="65">
        <v>1</v>
      </c>
      <c r="D101" s="87">
        <v>5.6594597719307013E-2</v>
      </c>
      <c r="E101" s="87">
        <v>0.53010672196370123</v>
      </c>
      <c r="F101" s="87">
        <v>0.14718619403685831</v>
      </c>
      <c r="G101" s="88">
        <v>20.586000000000002</v>
      </c>
      <c r="H101" s="89">
        <v>0.6366184863185913</v>
      </c>
      <c r="I101" s="89">
        <v>13.725494565028828</v>
      </c>
      <c r="J101" s="90">
        <v>1.6087355762440845</v>
      </c>
      <c r="K101" s="73"/>
      <c r="M101" s="310"/>
      <c r="N101" s="302"/>
      <c r="P101" s="226"/>
      <c r="AA101" s="40"/>
    </row>
    <row r="102" spans="2:27" ht="20.25" customHeight="1">
      <c r="B102" s="86" t="s">
        <v>122</v>
      </c>
      <c r="C102" s="65">
        <v>2</v>
      </c>
      <c r="D102" s="87">
        <v>8.1044946591328132E-2</v>
      </c>
      <c r="E102" s="87">
        <v>0.40318456633547611</v>
      </c>
      <c r="F102" s="87">
        <v>0.13505527497952771</v>
      </c>
      <c r="G102" s="88">
        <v>15.235333333333335</v>
      </c>
      <c r="H102" s="89">
        <v>0.39146456515805128</v>
      </c>
      <c r="I102" s="89">
        <v>4.7945262863516467</v>
      </c>
      <c r="J102" s="90">
        <v>1.9137090643738028</v>
      </c>
      <c r="K102" s="73"/>
      <c r="M102" s="310"/>
      <c r="N102" s="302"/>
      <c r="P102" s="226"/>
      <c r="AA102" s="40"/>
    </row>
    <row r="103" spans="2:27" ht="20.25" customHeight="1">
      <c r="B103" s="86" t="s">
        <v>122</v>
      </c>
      <c r="C103" s="65">
        <v>3</v>
      </c>
      <c r="D103" s="87">
        <v>3.1445610768589739E-2</v>
      </c>
      <c r="E103" s="87">
        <v>0.38042467423832782</v>
      </c>
      <c r="F103" s="87">
        <v>0.14082308818394446</v>
      </c>
      <c r="G103" s="88">
        <v>13.955750000000002</v>
      </c>
      <c r="H103" s="89">
        <v>0.24320829409770953</v>
      </c>
      <c r="I103" s="89">
        <v>5.7492246364150281</v>
      </c>
      <c r="J103" s="90">
        <v>2.0582236229012274</v>
      </c>
      <c r="K103" s="73"/>
      <c r="M103" s="310"/>
      <c r="N103" s="302"/>
      <c r="P103" s="226"/>
      <c r="AA103" s="40"/>
    </row>
    <row r="104" spans="2:27" ht="20.25" customHeight="1">
      <c r="B104" s="86" t="s">
        <v>122</v>
      </c>
      <c r="C104" s="65">
        <v>4</v>
      </c>
      <c r="D104" s="87">
        <v>2.5511627731221603E-2</v>
      </c>
      <c r="E104" s="87">
        <v>0.36891537071249098</v>
      </c>
      <c r="F104" s="87">
        <v>0.14388615924269457</v>
      </c>
      <c r="G104" s="88">
        <v>14.413999999999998</v>
      </c>
      <c r="H104" s="89">
        <v>3.3378302465293178E-2</v>
      </c>
      <c r="I104" s="89">
        <v>5.0555290426278665</v>
      </c>
      <c r="J104" s="90">
        <v>2.0540022698338865</v>
      </c>
      <c r="K104" s="73"/>
      <c r="M104" s="310"/>
      <c r="N104" s="302"/>
      <c r="P104" s="226"/>
      <c r="AA104" s="40"/>
    </row>
    <row r="105" spans="2:27" ht="20.25" customHeight="1">
      <c r="B105" s="86" t="s">
        <v>122</v>
      </c>
      <c r="C105" s="65">
        <v>5</v>
      </c>
      <c r="D105" s="87">
        <v>2.9102796392331622E-2</v>
      </c>
      <c r="E105" s="87">
        <v>0.36927313806261891</v>
      </c>
      <c r="F105" s="87">
        <v>0.14466610804096458</v>
      </c>
      <c r="G105" s="88">
        <v>13.774499999999998</v>
      </c>
      <c r="H105" s="89">
        <v>2.458739885973479E-2</v>
      </c>
      <c r="I105" s="89">
        <v>5.8763883274766151</v>
      </c>
      <c r="J105" s="90">
        <v>2.0764819739404863</v>
      </c>
      <c r="K105" s="73"/>
    </row>
    <row r="106" spans="2:27" ht="20.25" customHeight="1">
      <c r="B106" s="86" t="s">
        <v>122</v>
      </c>
      <c r="C106" s="65">
        <v>6</v>
      </c>
      <c r="D106" s="87">
        <v>3.126349037044078E-2</v>
      </c>
      <c r="E106" s="87">
        <v>0.36435903695326211</v>
      </c>
      <c r="F106" s="87">
        <v>0.15958678873026672</v>
      </c>
      <c r="G106" s="88">
        <v>14.536428571428571</v>
      </c>
      <c r="H106" s="89">
        <v>3.652800352422178E-2</v>
      </c>
      <c r="I106" s="89">
        <v>8.3365021376390587</v>
      </c>
      <c r="J106" s="90">
        <v>2.0217050796931662</v>
      </c>
      <c r="K106" s="73"/>
    </row>
    <row r="107" spans="2:27" ht="20.25" customHeight="1">
      <c r="B107" s="86" t="s">
        <v>122</v>
      </c>
      <c r="C107" s="65">
        <v>7</v>
      </c>
      <c r="D107" s="87">
        <v>3.285929845587033E-2</v>
      </c>
      <c r="E107" s="87">
        <v>0.36924950171011034</v>
      </c>
      <c r="F107" s="87">
        <v>0.15029795548573094</v>
      </c>
      <c r="G107" s="88">
        <v>15.314400000000001</v>
      </c>
      <c r="H107" s="89">
        <v>2.0628322191288902E-2</v>
      </c>
      <c r="I107" s="89">
        <v>6.955870242902618</v>
      </c>
      <c r="J107" s="90">
        <v>1.9467960519071295</v>
      </c>
      <c r="K107" s="73"/>
    </row>
    <row r="108" spans="2:27" ht="20.25" customHeight="1">
      <c r="B108" s="86" t="s">
        <v>122</v>
      </c>
      <c r="C108" s="65">
        <v>8</v>
      </c>
      <c r="D108" s="87">
        <v>3.335093810264407E-2</v>
      </c>
      <c r="E108" s="87">
        <v>0.40093090809333315</v>
      </c>
      <c r="F108" s="87">
        <v>0.14585393230403956</v>
      </c>
      <c r="G108" s="88">
        <v>17.325833333333332</v>
      </c>
      <c r="H108" s="89">
        <v>6.6618981354970963E-2</v>
      </c>
      <c r="I108" s="89">
        <v>8.9977261692557668</v>
      </c>
      <c r="J108" s="90">
        <v>1.8362987460016433</v>
      </c>
      <c r="K108" s="73"/>
    </row>
    <row r="109" spans="2:27" ht="20.25" customHeight="1">
      <c r="B109" s="86" t="s">
        <v>122</v>
      </c>
      <c r="C109" s="65">
        <v>9</v>
      </c>
      <c r="D109" s="87">
        <v>2.8149498060411181E-2</v>
      </c>
      <c r="E109" s="87">
        <v>0.4012822637067372</v>
      </c>
      <c r="F109" s="87">
        <v>0.14327256071292352</v>
      </c>
      <c r="G109" s="88">
        <v>16.193499999999997</v>
      </c>
      <c r="H109" s="89">
        <v>7.0554445525077239E-2</v>
      </c>
      <c r="I109" s="89">
        <v>7.238886110872925</v>
      </c>
      <c r="J109" s="90">
        <v>1.874719764355155</v>
      </c>
      <c r="K109" s="73"/>
    </row>
    <row r="110" spans="2:27" ht="20.25" customHeight="1">
      <c r="B110" s="86" t="s">
        <v>122</v>
      </c>
      <c r="C110" s="65">
        <v>10</v>
      </c>
      <c r="D110" s="87">
        <v>3.1615414220476451E-2</v>
      </c>
      <c r="E110" s="87">
        <v>0.38806664560142856</v>
      </c>
      <c r="F110" s="87">
        <v>0.16326081777979032</v>
      </c>
      <c r="G110" s="88">
        <v>14.119</v>
      </c>
      <c r="H110" s="89">
        <v>5.1869997706049345E-2</v>
      </c>
      <c r="I110" s="89">
        <v>8.3553921304827821</v>
      </c>
      <c r="J110" s="90">
        <v>2.0417759530408746</v>
      </c>
      <c r="K110" s="73"/>
    </row>
    <row r="111" spans="2:27" ht="20.25" customHeight="1">
      <c r="B111" s="86" t="s">
        <v>122</v>
      </c>
      <c r="C111" s="65">
        <v>11</v>
      </c>
      <c r="D111" s="87">
        <v>3.8047434987251508E-2</v>
      </c>
      <c r="E111" s="87">
        <v>0.404208148459619</v>
      </c>
      <c r="F111" s="87">
        <v>0.16938971200017908</v>
      </c>
      <c r="G111" s="88">
        <v>15.539833333333334</v>
      </c>
      <c r="H111" s="89">
        <v>2.5214049409718284</v>
      </c>
      <c r="I111" s="89">
        <v>14.158356405301312</v>
      </c>
      <c r="J111" s="90">
        <v>1.9528570760212389</v>
      </c>
      <c r="K111" s="73" t="s">
        <v>68</v>
      </c>
    </row>
    <row r="112" spans="2:27" ht="20.25" customHeight="1">
      <c r="B112" s="86" t="s">
        <v>120</v>
      </c>
      <c r="C112" s="65">
        <v>1</v>
      </c>
      <c r="D112" s="87">
        <v>5.4515235835271826E-2</v>
      </c>
      <c r="E112" s="87">
        <v>0.48920723466938004</v>
      </c>
      <c r="F112" s="87">
        <v>0.15797927453864521</v>
      </c>
      <c r="G112" s="88">
        <v>16.988636363636367</v>
      </c>
      <c r="H112" s="89">
        <v>2.3487545665086231</v>
      </c>
      <c r="I112" s="89">
        <v>49.433624642724425</v>
      </c>
      <c r="J112" s="90">
        <v>1.782655306917881</v>
      </c>
      <c r="K112" s="73"/>
    </row>
    <row r="113" spans="2:11" ht="20.25" customHeight="1">
      <c r="B113" s="86" t="s">
        <v>120</v>
      </c>
      <c r="C113" s="65">
        <v>2</v>
      </c>
      <c r="D113" s="87">
        <v>7.4390527973370299E-2</v>
      </c>
      <c r="E113" s="87">
        <v>0.36092417963206003</v>
      </c>
      <c r="F113" s="87">
        <v>0.13851015094682928</v>
      </c>
      <c r="G113" s="88">
        <v>12.706785714285713</v>
      </c>
      <c r="H113" s="89">
        <v>0.19598450063614836</v>
      </c>
      <c r="I113" s="89">
        <v>14.555909624595262</v>
      </c>
      <c r="J113" s="90">
        <v>2.060232589240949</v>
      </c>
      <c r="K113" s="73"/>
    </row>
    <row r="114" spans="2:11" ht="20.25" customHeight="1">
      <c r="B114" s="86" t="s">
        <v>120</v>
      </c>
      <c r="C114" s="65">
        <v>3</v>
      </c>
      <c r="D114" s="87">
        <v>2.7551761650032834E-2</v>
      </c>
      <c r="E114" s="87">
        <v>0.34231034407935163</v>
      </c>
      <c r="F114" s="87">
        <v>0.1504230652901811</v>
      </c>
      <c r="G114" s="88">
        <v>12.101857142857142</v>
      </c>
      <c r="H114" s="89">
        <v>0.21008495858074472</v>
      </c>
      <c r="I114" s="89">
        <v>16.745335661342871</v>
      </c>
      <c r="J114" s="90">
        <v>2.1552256782031685</v>
      </c>
      <c r="K114" s="73"/>
    </row>
    <row r="115" spans="2:11" ht="20.25" customHeight="1">
      <c r="B115" s="86" t="s">
        <v>120</v>
      </c>
      <c r="C115" s="65">
        <v>4</v>
      </c>
      <c r="D115" s="87">
        <v>2.2651287326264938E-2</v>
      </c>
      <c r="E115" s="87">
        <v>0.33164119419187332</v>
      </c>
      <c r="F115" s="87">
        <v>0.15229046778901748</v>
      </c>
      <c r="G115" s="88">
        <v>11.82676923076923</v>
      </c>
      <c r="H115" s="89">
        <v>5.1619282632973551E-2</v>
      </c>
      <c r="I115" s="89">
        <v>14.746814006935812</v>
      </c>
      <c r="J115" s="90">
        <v>2.1708052661560755</v>
      </c>
      <c r="K115" s="73"/>
    </row>
    <row r="116" spans="2:11" ht="20.25" customHeight="1">
      <c r="B116" s="86" t="s">
        <v>120</v>
      </c>
      <c r="C116" s="65">
        <v>5</v>
      </c>
      <c r="D116" s="87">
        <v>2.5458772991765525E-2</v>
      </c>
      <c r="E116" s="87">
        <v>0.3335413646128389</v>
      </c>
      <c r="F116" s="87">
        <v>0.14104042881204878</v>
      </c>
      <c r="G116" s="88">
        <v>12.889333333333335</v>
      </c>
      <c r="H116" s="89">
        <v>5.513083547489063E-2</v>
      </c>
      <c r="I116" s="89">
        <v>15.811523614198633</v>
      </c>
      <c r="J116" s="90">
        <v>2.1177614090214316</v>
      </c>
      <c r="K116" s="73"/>
    </row>
    <row r="117" spans="2:11" ht="20.25" customHeight="1">
      <c r="B117" s="86" t="s">
        <v>120</v>
      </c>
      <c r="C117" s="65">
        <v>6</v>
      </c>
      <c r="D117" s="87">
        <v>2.6874808473867248E-2</v>
      </c>
      <c r="E117" s="87">
        <v>0.33413662192499993</v>
      </c>
      <c r="F117" s="87">
        <v>0.12870946063788422</v>
      </c>
      <c r="G117" s="88">
        <v>14.100363636363637</v>
      </c>
      <c r="H117" s="89">
        <v>2.7725048540851897E-2</v>
      </c>
      <c r="I117" s="89">
        <v>16.365933065144045</v>
      </c>
      <c r="J117" s="90">
        <v>1.9648613297356181</v>
      </c>
      <c r="K117" s="73"/>
    </row>
    <row r="118" spans="2:11" ht="20.25" customHeight="1">
      <c r="B118" s="86" t="s">
        <v>120</v>
      </c>
      <c r="C118" s="65">
        <v>7</v>
      </c>
      <c r="D118" s="87">
        <v>3.1092094031484153E-2</v>
      </c>
      <c r="E118" s="87">
        <v>0.34137858284115707</v>
      </c>
      <c r="F118" s="87">
        <v>0.13213633843776787</v>
      </c>
      <c r="G118" s="88">
        <v>15.206909090909091</v>
      </c>
      <c r="H118" s="89">
        <v>5.0040155708587788E-2</v>
      </c>
      <c r="I118" s="89">
        <v>17.457948868877917</v>
      </c>
      <c r="J118" s="90">
        <v>1.8570136870169873</v>
      </c>
      <c r="K118" s="73"/>
    </row>
    <row r="119" spans="2:11" ht="20.25" customHeight="1">
      <c r="B119" s="86" t="s">
        <v>120</v>
      </c>
      <c r="C119" s="65">
        <v>8</v>
      </c>
      <c r="D119" s="87">
        <v>3.451594699251264E-2</v>
      </c>
      <c r="E119" s="87">
        <v>0.3499628699511339</v>
      </c>
      <c r="F119" s="87">
        <v>0.12814229684230716</v>
      </c>
      <c r="G119" s="88">
        <v>16.242700000000003</v>
      </c>
      <c r="H119" s="89">
        <v>3.6900258257527498E-2</v>
      </c>
      <c r="I119" s="89">
        <v>17.564522930583088</v>
      </c>
      <c r="J119" s="90">
        <v>1.8366955303369001</v>
      </c>
      <c r="K119" s="73"/>
    </row>
    <row r="120" spans="2:11" ht="20.25" customHeight="1">
      <c r="B120" s="86" t="s">
        <v>120</v>
      </c>
      <c r="C120" s="65">
        <v>9</v>
      </c>
      <c r="D120" s="87">
        <v>2.9533607283307253E-2</v>
      </c>
      <c r="E120" s="87">
        <v>0.35223630569295467</v>
      </c>
      <c r="F120" s="87">
        <v>0.13629026994185223</v>
      </c>
      <c r="G120" s="88">
        <v>14.351285714285712</v>
      </c>
      <c r="H120" s="89">
        <v>4.236728811093133E-2</v>
      </c>
      <c r="I120" s="89">
        <v>18.482729438393793</v>
      </c>
      <c r="J120" s="90">
        <v>1.9194515667513752</v>
      </c>
      <c r="K120" s="73"/>
    </row>
    <row r="121" spans="2:11" ht="20.25" customHeight="1">
      <c r="B121" s="86" t="s">
        <v>120</v>
      </c>
      <c r="C121" s="65">
        <v>10</v>
      </c>
      <c r="D121" s="87">
        <v>3.6448804880356032E-2</v>
      </c>
      <c r="E121" s="87">
        <v>0.34499095820510645</v>
      </c>
      <c r="F121" s="87">
        <v>0.15461608147754441</v>
      </c>
      <c r="G121" s="88">
        <v>13.609833333333334</v>
      </c>
      <c r="H121" s="89">
        <v>0.1632447315750846</v>
      </c>
      <c r="I121" s="89">
        <v>21.07023071115556</v>
      </c>
      <c r="J121" s="90">
        <v>2.0395804130777346</v>
      </c>
      <c r="K121" s="73"/>
    </row>
    <row r="122" spans="2:11" ht="20.25" customHeight="1">
      <c r="B122" s="86" t="s">
        <v>120</v>
      </c>
      <c r="C122" s="65">
        <v>11</v>
      </c>
      <c r="D122" s="87">
        <v>3.0147993977788081E-2</v>
      </c>
      <c r="E122" s="87">
        <v>0.37113293026770117</v>
      </c>
      <c r="F122" s="87">
        <v>0.15129601315086155</v>
      </c>
      <c r="G122" s="88">
        <v>13.880285714285716</v>
      </c>
      <c r="H122" s="89">
        <v>0.20068962346283359</v>
      </c>
      <c r="I122" s="89">
        <v>22.270557469345786</v>
      </c>
      <c r="J122" s="90">
        <v>1.992469650318432</v>
      </c>
      <c r="K122" s="73" t="s">
        <v>69</v>
      </c>
    </row>
    <row r="123" spans="2:11" ht="20.25" customHeight="1">
      <c r="B123" s="86" t="s">
        <v>123</v>
      </c>
      <c r="C123" s="65">
        <v>1</v>
      </c>
      <c r="D123" s="87">
        <v>3.8589477769231023E-2</v>
      </c>
      <c r="E123" s="87">
        <v>0.47656771807005538</v>
      </c>
      <c r="F123" s="87">
        <v>0.15761297730673685</v>
      </c>
      <c r="G123" s="88">
        <v>17.43075</v>
      </c>
      <c r="H123" s="89">
        <v>1.7793074478563731</v>
      </c>
      <c r="I123" s="89">
        <v>27.495109008429225</v>
      </c>
      <c r="J123" s="90">
        <v>1.6352766781906241</v>
      </c>
      <c r="K123" s="73"/>
    </row>
    <row r="124" spans="2:11" ht="20.25" customHeight="1">
      <c r="B124" s="86" t="s">
        <v>123</v>
      </c>
      <c r="C124" s="65">
        <v>2</v>
      </c>
      <c r="D124" s="87">
        <v>0.22359367564757957</v>
      </c>
      <c r="E124" s="87">
        <v>0.32097761884038362</v>
      </c>
      <c r="F124" s="87">
        <v>0.16080393439717217</v>
      </c>
      <c r="G124" s="88">
        <v>33.243000000000002</v>
      </c>
      <c r="H124" s="89">
        <v>0.37307730991768162</v>
      </c>
      <c r="I124" s="89">
        <v>7.5985950060784955</v>
      </c>
      <c r="J124" s="90">
        <v>1.7862886439078871</v>
      </c>
      <c r="K124" s="73"/>
    </row>
    <row r="125" spans="2:11" ht="20.25" customHeight="1">
      <c r="B125" s="86" t="s">
        <v>123</v>
      </c>
      <c r="C125" s="65">
        <v>3</v>
      </c>
      <c r="D125" s="87">
        <v>3.4082064676305181E-2</v>
      </c>
      <c r="E125" s="87">
        <v>0.37036583810917778</v>
      </c>
      <c r="F125" s="87">
        <v>0.17105645733469438</v>
      </c>
      <c r="G125" s="88">
        <v>13.775333333333334</v>
      </c>
      <c r="H125" s="89">
        <v>0.20555038057492375</v>
      </c>
      <c r="I125" s="89">
        <v>7.8269730853295192</v>
      </c>
      <c r="J125" s="90">
        <v>1.8280965359136245</v>
      </c>
      <c r="K125" s="73"/>
    </row>
    <row r="126" spans="2:11" ht="20.25" customHeight="1">
      <c r="B126" s="86" t="s">
        <v>123</v>
      </c>
      <c r="C126" s="65">
        <v>4</v>
      </c>
      <c r="D126" s="87">
        <v>2.8345159816224694E-2</v>
      </c>
      <c r="E126" s="87">
        <v>0.36652827500609214</v>
      </c>
      <c r="F126" s="87">
        <v>0.172931774480895</v>
      </c>
      <c r="G126" s="88">
        <v>14.212571428571428</v>
      </c>
      <c r="H126" s="89">
        <v>0.23437026551137752</v>
      </c>
      <c r="I126" s="89">
        <v>8.665003530620643</v>
      </c>
      <c r="J126" s="90">
        <v>1.8273234978817137</v>
      </c>
      <c r="K126" s="73"/>
    </row>
    <row r="127" spans="2:11" ht="20.25" customHeight="1">
      <c r="B127" s="86" t="s">
        <v>123</v>
      </c>
      <c r="C127" s="65">
        <v>5</v>
      </c>
      <c r="D127" s="87">
        <v>2.7731749189131301E-2</v>
      </c>
      <c r="E127" s="87">
        <v>0.35222584878102153</v>
      </c>
      <c r="F127" s="87">
        <v>0.16059582699892361</v>
      </c>
      <c r="G127" s="88">
        <v>13.314500000000001</v>
      </c>
      <c r="H127" s="89">
        <v>0.24538016896072706</v>
      </c>
      <c r="I127" s="89">
        <v>7.3430931159142947</v>
      </c>
      <c r="J127" s="90">
        <v>1.8305584789679905</v>
      </c>
      <c r="K127" s="73"/>
    </row>
    <row r="128" spans="2:11" ht="20.25" customHeight="1">
      <c r="B128" s="86" t="s">
        <v>123</v>
      </c>
      <c r="C128" s="65">
        <v>6</v>
      </c>
      <c r="D128" s="87">
        <v>2.5489062096624625E-2</v>
      </c>
      <c r="E128" s="87">
        <v>0.34131648493155498</v>
      </c>
      <c r="F128" s="87">
        <v>0.14897935942357063</v>
      </c>
      <c r="G128" s="88">
        <v>14.1922</v>
      </c>
      <c r="H128" s="89">
        <v>0.26954426130159781</v>
      </c>
      <c r="I128" s="89">
        <v>7.3450811204685404</v>
      </c>
      <c r="J128" s="90">
        <v>1.801306060073018</v>
      </c>
      <c r="K128" s="73"/>
    </row>
    <row r="129" spans="2:11" ht="20.25" customHeight="1">
      <c r="B129" s="86" t="s">
        <v>123</v>
      </c>
      <c r="C129" s="65">
        <v>7</v>
      </c>
      <c r="D129" s="87">
        <v>2.3693366706341167E-2</v>
      </c>
      <c r="E129" s="87">
        <v>0.34951172343626491</v>
      </c>
      <c r="F129" s="87">
        <v>0.14935302133725786</v>
      </c>
      <c r="G129" s="88">
        <v>15.2216</v>
      </c>
      <c r="H129" s="89">
        <v>0.30579492502742422</v>
      </c>
      <c r="I129" s="89">
        <v>6.088098961909628</v>
      </c>
      <c r="J129" s="90">
        <v>1.7386077293805735</v>
      </c>
      <c r="K129" s="73"/>
    </row>
    <row r="130" spans="2:11" ht="20.25" customHeight="1">
      <c r="B130" s="86" t="s">
        <v>123</v>
      </c>
      <c r="C130" s="65">
        <v>8</v>
      </c>
      <c r="D130" s="87">
        <v>2.8956711954216108E-2</v>
      </c>
      <c r="E130" s="87">
        <v>0.37266594505336836</v>
      </c>
      <c r="F130" s="87">
        <v>0.15444048022099602</v>
      </c>
      <c r="G130" s="88">
        <v>16.944000000000003</v>
      </c>
      <c r="H130" s="89">
        <v>0.61776192088398407</v>
      </c>
      <c r="I130" s="89">
        <v>5.800935110739851</v>
      </c>
      <c r="J130" s="90">
        <v>1.6865731531167063</v>
      </c>
      <c r="K130" s="73"/>
    </row>
    <row r="131" spans="2:11" ht="20.25" customHeight="1">
      <c r="B131" s="86" t="s">
        <v>123</v>
      </c>
      <c r="C131" s="65">
        <v>9</v>
      </c>
      <c r="D131" s="87">
        <v>2.7150529958903748E-2</v>
      </c>
      <c r="E131" s="87">
        <v>0.36598104530859737</v>
      </c>
      <c r="F131" s="87">
        <v>0.17234122236326216</v>
      </c>
      <c r="G131" s="88">
        <v>15.3546</v>
      </c>
      <c r="H131" s="89">
        <v>0.40599614883653101</v>
      </c>
      <c r="I131" s="89">
        <v>7.5896422925359683</v>
      </c>
      <c r="J131" s="90">
        <v>1.7704882152338435</v>
      </c>
      <c r="K131" s="73"/>
    </row>
    <row r="132" spans="2:11" ht="20.25" customHeight="1">
      <c r="B132" s="86" t="s">
        <v>123</v>
      </c>
      <c r="C132" s="65">
        <v>10</v>
      </c>
      <c r="D132" s="87">
        <v>2.7852977812780913E-2</v>
      </c>
      <c r="E132" s="87">
        <v>0.38602011120635921</v>
      </c>
      <c r="F132" s="87">
        <v>0.19370063887406178</v>
      </c>
      <c r="G132" s="88">
        <v>14.513</v>
      </c>
      <c r="H132" s="89">
        <v>0.37185113919976959</v>
      </c>
      <c r="I132" s="89">
        <v>11.273850447556651</v>
      </c>
      <c r="J132" s="90">
        <v>1.8287873740682854</v>
      </c>
      <c r="K132" s="73"/>
    </row>
    <row r="133" spans="2:11" ht="20.25" customHeight="1">
      <c r="B133" s="86" t="s">
        <v>123</v>
      </c>
      <c r="C133" s="65">
        <v>11</v>
      </c>
      <c r="D133" s="87">
        <v>2.5732363567701776E-2</v>
      </c>
      <c r="E133" s="87">
        <v>0.38771222914339204</v>
      </c>
      <c r="F133" s="87">
        <v>0.1962285055188849</v>
      </c>
      <c r="G133" s="88">
        <v>14.58175</v>
      </c>
      <c r="H133" s="89">
        <v>0.60213315706442694</v>
      </c>
      <c r="I133" s="89">
        <v>9.3464446713222706</v>
      </c>
      <c r="J133" s="90">
        <v>1.8328040791707167</v>
      </c>
      <c r="K133" s="73" t="s">
        <v>67</v>
      </c>
    </row>
    <row r="134" spans="2:11" ht="20.25" customHeight="1">
      <c r="B134" s="84" t="s">
        <v>127</v>
      </c>
      <c r="C134" s="83"/>
      <c r="D134" s="84"/>
      <c r="E134" s="84"/>
      <c r="F134" s="84"/>
      <c r="G134" s="84"/>
      <c r="H134" s="84"/>
      <c r="I134" s="84"/>
      <c r="J134" s="84"/>
      <c r="K134" s="83"/>
    </row>
    <row r="135" spans="2:11" ht="20.25" customHeight="1">
      <c r="B135" s="222" t="str">
        <f>C68</f>
        <v>11</v>
      </c>
      <c r="C135" s="54"/>
      <c r="D135" s="66">
        <f t="shared" ref="D135:J139" si="1">(SUMIFS(D$79:D$133,$B$79:$B$133,$B135,$C$79:$C$133,MAX($C$79:$C$133))/SUMIFS(D$79:D$133,$B$79:$B$133,$B135,$C$79:$C$133,MAX($C$79:$C$133)-1))-1</f>
        <v>-0.17929778137131736</v>
      </c>
      <c r="E135" s="66">
        <f t="shared" si="1"/>
        <v>2.3253027316993524E-2</v>
      </c>
      <c r="F135" s="66">
        <f t="shared" si="1"/>
        <v>5.515275322953439E-2</v>
      </c>
      <c r="G135" s="66">
        <f t="shared" si="1"/>
        <v>-3.7010298333156388E-2</v>
      </c>
      <c r="H135" s="66">
        <f t="shared" si="1"/>
        <v>2.5069367388433075</v>
      </c>
      <c r="I135" s="66">
        <f t="shared" si="1"/>
        <v>-2.2880994169698576E-2</v>
      </c>
      <c r="J135" s="85">
        <f t="shared" si="1"/>
        <v>4.0138568426348886E-3</v>
      </c>
      <c r="K135" s="55"/>
    </row>
    <row r="136" spans="2:11" ht="20.25" customHeight="1">
      <c r="B136" s="42" t="str">
        <f>D68</f>
        <v>26</v>
      </c>
      <c r="C136" s="54"/>
      <c r="D136" s="66">
        <f t="shared" si="1"/>
        <v>-6.0070326842797339E-2</v>
      </c>
      <c r="E136" s="66">
        <f t="shared" si="1"/>
        <v>2.900580619209836E-2</v>
      </c>
      <c r="F136" s="66">
        <f t="shared" si="1"/>
        <v>5.1384593849681526E-3</v>
      </c>
      <c r="G136" s="66">
        <f t="shared" si="1"/>
        <v>-1.1211982584553137E-2</v>
      </c>
      <c r="H136" s="66">
        <f t="shared" si="1"/>
        <v>-0.1882141664291741</v>
      </c>
      <c r="I136" s="66">
        <f t="shared" si="1"/>
        <v>0.15977952536594975</v>
      </c>
      <c r="J136" s="85">
        <f t="shared" si="1"/>
        <v>5.4325016380062818E-2</v>
      </c>
      <c r="K136" s="55"/>
    </row>
    <row r="137" spans="2:11" ht="20.25" customHeight="1">
      <c r="B137" s="42" t="str">
        <f>E68</f>
        <v>28</v>
      </c>
      <c r="C137" s="54"/>
      <c r="D137" s="66">
        <f t="shared" si="1"/>
        <v>0.20344572182164256</v>
      </c>
      <c r="E137" s="66">
        <f t="shared" si="1"/>
        <v>4.1594666898450372E-2</v>
      </c>
      <c r="F137" s="66">
        <f t="shared" si="1"/>
        <v>3.7540509129726063E-2</v>
      </c>
      <c r="G137" s="66">
        <f t="shared" si="1"/>
        <v>0.10063271714238509</v>
      </c>
      <c r="H137" s="66">
        <f t="shared" si="1"/>
        <v>47.610083911335302</v>
      </c>
      <c r="I137" s="66">
        <f t="shared" si="1"/>
        <v>0.69451728706396798</v>
      </c>
      <c r="J137" s="85">
        <f t="shared" si="1"/>
        <v>-4.3549771896963629E-2</v>
      </c>
      <c r="K137" s="55"/>
    </row>
    <row r="138" spans="2:11" ht="20.25" customHeight="1">
      <c r="B138" s="42" t="str">
        <f>F68</f>
        <v>24-1</v>
      </c>
      <c r="C138" s="54"/>
      <c r="D138" s="66">
        <f t="shared" si="1"/>
        <v>-0.17286742111985554</v>
      </c>
      <c r="E138" s="66">
        <f t="shared" si="1"/>
        <v>7.577581800579436E-2</v>
      </c>
      <c r="F138" s="66">
        <f t="shared" si="1"/>
        <v>-2.1472981949584913E-2</v>
      </c>
      <c r="G138" s="66">
        <f t="shared" si="1"/>
        <v>1.9871836364813378E-2</v>
      </c>
      <c r="H138" s="66">
        <f t="shared" si="1"/>
        <v>0.22937886893168224</v>
      </c>
      <c r="I138" s="66">
        <f t="shared" si="1"/>
        <v>5.6967898199364209E-2</v>
      </c>
      <c r="J138" s="85">
        <f t="shared" si="1"/>
        <v>-2.309826200390519E-2</v>
      </c>
      <c r="K138" s="55"/>
    </row>
    <row r="139" spans="2:11" ht="20.25" customHeight="1">
      <c r="B139" s="42" t="str">
        <f>G68</f>
        <v>67-1</v>
      </c>
      <c r="C139" s="54"/>
      <c r="D139" s="66">
        <f t="shared" si="1"/>
        <v>-7.6135997354869867E-2</v>
      </c>
      <c r="E139" s="66">
        <f t="shared" si="1"/>
        <v>4.3834968384024453E-3</v>
      </c>
      <c r="F139" s="66">
        <f t="shared" si="1"/>
        <v>1.3050378457794665E-2</v>
      </c>
      <c r="G139" s="66">
        <f t="shared" si="1"/>
        <v>4.7371322262799165E-3</v>
      </c>
      <c r="H139" s="66">
        <f t="shared" si="1"/>
        <v>0.61928549784795184</v>
      </c>
      <c r="I139" s="66">
        <f t="shared" si="1"/>
        <v>-0.17096251056373568</v>
      </c>
      <c r="J139" s="85">
        <f t="shared" si="1"/>
        <v>2.1963762214169957E-3</v>
      </c>
      <c r="K139" s="55"/>
    </row>
    <row r="140" spans="2:11" ht="20.25" customHeight="1" thickBot="1"/>
    <row r="141" spans="2:11" ht="17.25" thickTop="1">
      <c r="B141" s="25" t="s">
        <v>51</v>
      </c>
      <c r="C141" s="25"/>
      <c r="D141" s="25"/>
      <c r="E141" s="25"/>
      <c r="F141" s="170" t="s">
        <v>77</v>
      </c>
      <c r="G141" s="43"/>
      <c r="H141" s="25"/>
      <c r="I141" s="25"/>
    </row>
    <row r="142" spans="2:11">
      <c r="B142" s="26" t="s">
        <v>33</v>
      </c>
      <c r="C142" s="26" t="s">
        <v>52</v>
      </c>
      <c r="D142" s="26"/>
      <c r="E142" s="26"/>
      <c r="F142" s="91" t="s">
        <v>78</v>
      </c>
      <c r="G142" s="44"/>
      <c r="H142" s="46" t="s">
        <v>81</v>
      </c>
      <c r="I142" s="46"/>
    </row>
    <row r="143" spans="2:11">
      <c r="B143" s="26" t="s">
        <v>34</v>
      </c>
      <c r="C143" s="26" t="s">
        <v>53</v>
      </c>
      <c r="D143" s="26"/>
      <c r="E143" s="26"/>
      <c r="F143" s="91" t="s">
        <v>79</v>
      </c>
      <c r="G143" s="44"/>
      <c r="H143" s="46" t="s">
        <v>82</v>
      </c>
      <c r="I143" s="46"/>
    </row>
    <row r="144" spans="2:11">
      <c r="B144" s="26" t="s">
        <v>4</v>
      </c>
      <c r="C144" s="26" t="s">
        <v>54</v>
      </c>
      <c r="D144" s="26"/>
      <c r="E144" s="26"/>
      <c r="F144" s="91" t="s">
        <v>80</v>
      </c>
      <c r="G144" s="44"/>
      <c r="H144" s="46" t="s">
        <v>83</v>
      </c>
      <c r="I144" s="46"/>
    </row>
    <row r="145" spans="2:9">
      <c r="B145" s="26" t="s">
        <v>5</v>
      </c>
      <c r="C145" s="26" t="s">
        <v>55</v>
      </c>
      <c r="D145" s="26"/>
      <c r="E145" s="26"/>
      <c r="F145" s="91" t="s">
        <v>87</v>
      </c>
      <c r="G145" s="44"/>
      <c r="H145" s="46" t="s">
        <v>84</v>
      </c>
      <c r="I145" s="46"/>
    </row>
    <row r="146" spans="2:9">
      <c r="B146" s="26" t="s">
        <v>56</v>
      </c>
      <c r="C146" s="26" t="s">
        <v>57</v>
      </c>
      <c r="D146" s="26"/>
      <c r="E146" s="26"/>
      <c r="F146" s="91" t="s">
        <v>88</v>
      </c>
      <c r="G146" s="44"/>
      <c r="H146" s="46" t="s">
        <v>85</v>
      </c>
      <c r="I146" s="46"/>
    </row>
    <row r="147" spans="2:9" ht="17.25" thickBot="1">
      <c r="B147" s="27" t="s">
        <v>58</v>
      </c>
      <c r="C147" s="27" t="s">
        <v>59</v>
      </c>
      <c r="D147" s="27"/>
      <c r="E147" s="27"/>
      <c r="F147" s="92" t="s">
        <v>89</v>
      </c>
      <c r="G147" s="45"/>
      <c r="H147" s="47" t="s">
        <v>86</v>
      </c>
      <c r="I147" s="47"/>
    </row>
    <row r="148" spans="2:9" ht="17.25" thickTop="1"/>
    <row r="149" spans="2:9" ht="6.75" customHeight="1"/>
  </sheetData>
  <mergeCells count="3">
    <mergeCell ref="O9:P9"/>
    <mergeCell ref="C4:D4"/>
    <mergeCell ref="C5:D5"/>
  </mergeCells>
  <phoneticPr fontId="2" type="noConversion"/>
  <conditionalFormatting sqref="B79:K133">
    <cfRule type="expression" dxfId="79" priority="14">
      <formula>$B79&lt;&gt;$B80</formula>
    </cfRule>
  </conditionalFormatting>
  <conditionalFormatting sqref="C69:K69">
    <cfRule type="containsText" dxfId="77" priority="15" operator="containsText" text="F">
      <formula>NOT(ISERROR(SEARCH("F",C69)))</formula>
    </cfRule>
    <cfRule type="containsText" dxfId="76" priority="16" operator="containsText" text="D">
      <formula>NOT(ISERROR(SEARCH("D",C69)))</formula>
    </cfRule>
    <cfRule type="containsText" dxfId="75" priority="17" operator="containsText" text="S">
      <formula>NOT(ISERROR(SEARCH("S",C69)))</formula>
    </cfRule>
    <cfRule type="containsText" dxfId="74" priority="18" operator="containsText" text="A">
      <formula>NOT(ISERROR(SEARCH("A",C69)))</formula>
    </cfRule>
  </conditionalFormatting>
  <conditionalFormatting sqref="D56:K56 D58:K59 D60:D65 D66:K67 D76:K76 D134:K134 K135:K139">
    <cfRule type="containsText" dxfId="73" priority="73" operator="containsText" text="악화">
      <formula>NOT(ISERROR(SEARCH("악화",D56)))</formula>
    </cfRule>
  </conditionalFormatting>
  <conditionalFormatting sqref="D56:K56 D58:K59 D66:K67 D76:K76 D134:K134 K135:K139 D60:D65">
    <cfRule type="containsText" dxfId="72" priority="72" operator="containsText" text="개선">
      <formula>NOT(ISERROR(SEARCH("개선",D56)))</formula>
    </cfRule>
  </conditionalFormatting>
  <conditionalFormatting sqref="G4:G5">
    <cfRule type="containsText" dxfId="71" priority="23" operator="containsText" text="S">
      <formula>NOT(ISERROR(SEARCH("S",G4)))</formula>
    </cfRule>
    <cfRule type="containsText" dxfId="70" priority="24" operator="containsText" text="A">
      <formula>NOT(ISERROR(SEARCH("A",G4)))</formula>
    </cfRule>
  </conditionalFormatting>
  <conditionalFormatting sqref="G5">
    <cfRule type="containsText" dxfId="69" priority="19" operator="containsText" text="F">
      <formula>NOT(ISERROR(SEARCH("F",G5)))</formula>
    </cfRule>
    <cfRule type="containsText" dxfId="68" priority="20" operator="containsText" text="D">
      <formula>NOT(ISERROR(SEARCH("D",G5)))</formula>
    </cfRule>
  </conditionalFormatting>
  <conditionalFormatting sqref="J23">
    <cfRule type="containsText" dxfId="67" priority="5" operator="containsText" text="D">
      <formula>NOT(ISERROR(SEARCH("D",J23)))</formula>
    </cfRule>
    <cfRule type="containsText" dxfId="66" priority="6" operator="containsText" text="F">
      <formula>NOT(ISERROR(SEARCH("F",J23)))</formula>
    </cfRule>
    <cfRule type="containsText" dxfId="65" priority="7" operator="containsText" text="S">
      <formula>NOT(ISERROR(SEARCH("S",J23)))</formula>
    </cfRule>
    <cfRule type="containsText" dxfId="64" priority="8" operator="containsText" text="A">
      <formula>NOT(ISERROR(SEARCH("A",J23)))</formula>
    </cfRule>
  </conditionalFormatting>
  <conditionalFormatting sqref="K1:K22">
    <cfRule type="containsText" dxfId="63" priority="1" operator="containsText" text="D">
      <formula>NOT(ISERROR(SEARCH("D",K1)))</formula>
    </cfRule>
    <cfRule type="containsText" dxfId="62" priority="2" operator="containsText" text="F">
      <formula>NOT(ISERROR(SEARCH("F",K1)))</formula>
    </cfRule>
    <cfRule type="containsText" dxfId="61" priority="3" operator="containsText" text="S">
      <formula>NOT(ISERROR(SEARCH("S",K1)))</formula>
    </cfRule>
    <cfRule type="containsText" dxfId="60" priority="4" operator="containsText" text="A">
      <formula>NOT(ISERROR(SEARCH("A",K1)))</formula>
    </cfRule>
  </conditionalFormatting>
  <conditionalFormatting sqref="K25:K29 K31:K68 K70:K1048576">
    <cfRule type="containsText" dxfId="59" priority="25" operator="containsText" text="D">
      <formula>NOT(ISERROR(SEARCH("D",K25)))</formula>
    </cfRule>
    <cfRule type="containsText" dxfId="58" priority="26" operator="containsText" text="F">
      <formula>NOT(ISERROR(SEARCH("F",K25)))</formula>
    </cfRule>
    <cfRule type="containsText" dxfId="57" priority="27" operator="containsText" text="S">
      <formula>NOT(ISERROR(SEARCH("S",K25)))</formula>
    </cfRule>
    <cfRule type="containsText" dxfId="56" priority="28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D135:J139</xm:sqref>
        </x14:conditionalFormatting>
        <x14:conditionalFormatting xmlns:xm="http://schemas.microsoft.com/office/excel/2006/main">
          <x14:cfRule type="iconSet" priority="9" id="{F73FF8D9-84EC-41A3-9C9C-E8B6312A2CD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3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155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3" t="s">
        <v>45</v>
      </c>
      <c r="G4" s="147" t="s">
        <v>145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세운교통</v>
      </c>
      <c r="B5" s="141" t="str">
        <f>X5</f>
        <v>11</v>
      </c>
      <c r="C5" s="142" t="str">
        <f>Y5</f>
        <v>70바3820</v>
      </c>
      <c r="D5" s="130" t="str">
        <f>Z5</f>
        <v>저상</v>
      </c>
      <c r="E5" s="126" t="str">
        <f>AZ5</f>
        <v>C</v>
      </c>
      <c r="F5" s="149">
        <f>G5/H5</f>
        <v>0.88578947368421057</v>
      </c>
      <c r="G5" s="150">
        <f>AE5</f>
        <v>1.6830000000000001</v>
      </c>
      <c r="H5" s="151">
        <f>AF5</f>
        <v>1.9</v>
      </c>
      <c r="I5" s="152">
        <f>AC5</f>
        <v>4225.7219999999998</v>
      </c>
      <c r="J5" s="153">
        <f>AI5/AH5</f>
        <v>4.5267687990489823E-2</v>
      </c>
      <c r="K5" s="153">
        <f>AJ5/AH5</f>
        <v>0.43018091808385606</v>
      </c>
      <c r="L5" s="153">
        <f>AK5/AC5</f>
        <v>0.1961794931138395</v>
      </c>
      <c r="M5" s="154">
        <f>AG5</f>
        <v>18.148</v>
      </c>
      <c r="N5" s="155">
        <f>IF(AW5=0,AT5,"속도계이상")</f>
        <v>1.2070000000000001</v>
      </c>
      <c r="O5" s="155">
        <f>IF(AW5=0,AU5,"속도계이상")</f>
        <v>33.271999999999998</v>
      </c>
      <c r="P5" s="156">
        <f>AQ5/60</f>
        <v>0</v>
      </c>
      <c r="Q5" s="157">
        <f>AN5</f>
        <v>79</v>
      </c>
      <c r="R5" s="158">
        <f>AC5/(AH5-AI5-AJ5)</f>
        <v>25.187917294342157</v>
      </c>
      <c r="S5" s="143">
        <f>IF(AW5=0,AL5,"속도계이상")</f>
        <v>51</v>
      </c>
      <c r="T5" s="143">
        <f>IF(AW5=0,AM5,"속도계이상")</f>
        <v>1406</v>
      </c>
      <c r="U5" t="s">
        <v>118</v>
      </c>
      <c r="V5" s="5" t="s">
        <v>119</v>
      </c>
      <c r="W5" t="s">
        <v>118</v>
      </c>
      <c r="X5" s="5" t="s">
        <v>119</v>
      </c>
      <c r="Y5" t="s">
        <v>176</v>
      </c>
      <c r="Z5" t="s">
        <v>172</v>
      </c>
      <c r="AA5" t="s">
        <v>174</v>
      </c>
      <c r="AB5">
        <v>520</v>
      </c>
      <c r="AC5" s="1">
        <v>4225.7219999999998</v>
      </c>
      <c r="AD5" s="1">
        <v>2511.46</v>
      </c>
      <c r="AE5" s="28">
        <v>1.6830000000000001</v>
      </c>
      <c r="AF5">
        <v>1.9</v>
      </c>
      <c r="AG5">
        <v>18.148</v>
      </c>
      <c r="AH5">
        <v>319.83104600000001</v>
      </c>
      <c r="AI5">
        <v>14.478012</v>
      </c>
      <c r="AJ5">
        <v>137.58521300000001</v>
      </c>
      <c r="AK5">
        <v>829</v>
      </c>
      <c r="AL5">
        <v>51</v>
      </c>
      <c r="AM5">
        <v>1406</v>
      </c>
      <c r="AN5">
        <v>79</v>
      </c>
      <c r="AO5">
        <v>13.212357000000001</v>
      </c>
      <c r="AP5">
        <v>2980</v>
      </c>
      <c r="AQ5">
        <v>0</v>
      </c>
      <c r="AR5">
        <v>120</v>
      </c>
      <c r="AS5">
        <v>103393</v>
      </c>
      <c r="AT5">
        <v>1.2070000000000001</v>
      </c>
      <c r="AU5">
        <v>33.271999999999998</v>
      </c>
      <c r="AV5">
        <v>0</v>
      </c>
      <c r="AW5">
        <v>0</v>
      </c>
      <c r="AX5" s="29">
        <v>0.56000000000000005</v>
      </c>
      <c r="AY5">
        <v>0.88578947368421057</v>
      </c>
      <c r="AZ5" t="s">
        <v>69</v>
      </c>
      <c r="BA5" t="s">
        <v>175</v>
      </c>
      <c r="BB5">
        <v>1</v>
      </c>
      <c r="BC5" t="s">
        <v>278</v>
      </c>
      <c r="BD5">
        <v>1</v>
      </c>
      <c r="BE5">
        <v>15584.993000000002</v>
      </c>
      <c r="BF5">
        <v>0.27114044902041334</v>
      </c>
      <c r="BG5">
        <v>0.24017335563229247</v>
      </c>
      <c r="BH5">
        <v>104240.99900000001</v>
      </c>
      <c r="BI5">
        <v>4.0538003669746095E-2</v>
      </c>
      <c r="BJ5">
        <v>3.5908136934832989E-2</v>
      </c>
      <c r="BK5">
        <v>1</v>
      </c>
      <c r="BL5" t="s">
        <v>69</v>
      </c>
      <c r="BM5">
        <v>0</v>
      </c>
      <c r="BN5" t="s">
        <v>238</v>
      </c>
    </row>
    <row r="6" spans="1:66">
      <c r="A6" s="138" t="str">
        <f t="shared" ref="A6:A7" si="0">W6</f>
        <v>세운교통</v>
      </c>
      <c r="B6" s="238" t="str">
        <f t="shared" ref="B6:B30" si="1">X6</f>
        <v>11</v>
      </c>
      <c r="C6" s="139" t="str">
        <f t="shared" ref="C6:C7" si="2">Y6</f>
        <v>70바3828</v>
      </c>
      <c r="D6" s="113" t="str">
        <f t="shared" ref="D6:D7" si="3">Z6</f>
        <v>대형</v>
      </c>
      <c r="E6" s="109" t="str">
        <f>AZ6</f>
        <v>S</v>
      </c>
      <c r="F6" s="159">
        <f>G6/H6</f>
        <v>1.0452380952380951</v>
      </c>
      <c r="G6" s="160">
        <f>AE6</f>
        <v>2.1949999999999998</v>
      </c>
      <c r="H6" s="161">
        <f>AF6</f>
        <v>2.1</v>
      </c>
      <c r="I6" s="162">
        <f t="shared" ref="I6:I7" si="4">AC6</f>
        <v>5801.64</v>
      </c>
      <c r="J6" s="163">
        <f t="shared" ref="J6:J7" si="5">AI6/AH6</f>
        <v>1.2305382141547614E-2</v>
      </c>
      <c r="K6" s="163">
        <f t="shared" ref="K6:K7" si="6">AJ6/AH6</f>
        <v>0.3762062001733153</v>
      </c>
      <c r="L6" s="163">
        <f t="shared" ref="L6:L7" si="7">AK6/AC6</f>
        <v>0.11875952316931074</v>
      </c>
      <c r="M6" s="164">
        <f t="shared" ref="M6:M7" si="8">AG6</f>
        <v>14.506</v>
      </c>
      <c r="N6" s="165">
        <f t="shared" ref="N6:N7" si="9">IF(AW6=0,AT6,"속도계이상")</f>
        <v>0.46500000000000002</v>
      </c>
      <c r="O6" s="165">
        <f t="shared" ref="O6:O7" si="10">IF(AW6=0,AU6,"속도계이상")</f>
        <v>15.099</v>
      </c>
      <c r="P6" s="166">
        <f t="shared" ref="P6:P7" si="11">AQ6/60</f>
        <v>0</v>
      </c>
      <c r="Q6" s="167">
        <f t="shared" ref="Q6:Q7" si="12">AN6</f>
        <v>77</v>
      </c>
      <c r="R6" s="168">
        <f t="shared" ref="R6:R7" si="13">AC6/(AH6-AI6-AJ6)</f>
        <v>25.379364552617858</v>
      </c>
      <c r="S6" s="140">
        <f t="shared" ref="S6:S7" si="14">IF(AW6=0,AL6,"속도계이상")</f>
        <v>27</v>
      </c>
      <c r="T6" s="140">
        <f t="shared" ref="T6:T7" si="15">IF(AW6=0,AM6,"속도계이상")</f>
        <v>876</v>
      </c>
      <c r="U6" t="s">
        <v>118</v>
      </c>
      <c r="V6" s="5" t="s">
        <v>119</v>
      </c>
      <c r="W6" t="s">
        <v>118</v>
      </c>
      <c r="X6" s="5" t="s">
        <v>119</v>
      </c>
      <c r="Y6" t="s">
        <v>177</v>
      </c>
      <c r="Z6" t="s">
        <v>141</v>
      </c>
      <c r="AA6" t="s">
        <v>48</v>
      </c>
      <c r="AB6">
        <v>520</v>
      </c>
      <c r="AC6" s="1">
        <v>5801.64</v>
      </c>
      <c r="AD6" s="1">
        <v>2642.875</v>
      </c>
      <c r="AE6" s="28">
        <v>2.1949999999999998</v>
      </c>
      <c r="AF6">
        <v>2.1</v>
      </c>
      <c r="AG6">
        <v>14.506</v>
      </c>
      <c r="AH6">
        <v>373.83658200000002</v>
      </c>
      <c r="AI6">
        <v>4.6002020000000003</v>
      </c>
      <c r="AJ6">
        <v>140.63964000000001</v>
      </c>
      <c r="AK6">
        <v>689</v>
      </c>
      <c r="AL6">
        <v>27</v>
      </c>
      <c r="AM6">
        <v>876</v>
      </c>
      <c r="AN6">
        <v>77</v>
      </c>
      <c r="AO6">
        <v>15.519187000000001</v>
      </c>
      <c r="AP6">
        <v>756.3</v>
      </c>
      <c r="AQ6">
        <v>0</v>
      </c>
      <c r="AR6">
        <v>19</v>
      </c>
      <c r="AS6">
        <v>16490</v>
      </c>
      <c r="AT6">
        <v>0.46500000000000002</v>
      </c>
      <c r="AU6">
        <v>15.099</v>
      </c>
      <c r="AV6">
        <v>48119</v>
      </c>
      <c r="AW6">
        <v>0</v>
      </c>
      <c r="AX6" s="29">
        <v>0.62</v>
      </c>
      <c r="AY6">
        <v>1.0452380952380951</v>
      </c>
      <c r="AZ6" t="s">
        <v>71</v>
      </c>
      <c r="BA6" t="s">
        <v>175</v>
      </c>
      <c r="BB6">
        <v>2</v>
      </c>
      <c r="BC6" t="s">
        <v>261</v>
      </c>
      <c r="BD6">
        <v>12</v>
      </c>
      <c r="BE6">
        <v>15584.993000000002</v>
      </c>
      <c r="BF6">
        <v>0.37225810752690103</v>
      </c>
      <c r="BG6">
        <v>0.38909835524835601</v>
      </c>
      <c r="BH6">
        <v>104240.99900000001</v>
      </c>
      <c r="BI6">
        <v>5.5656028392437024E-2</v>
      </c>
      <c r="BJ6">
        <v>5.8173801105428212E-2</v>
      </c>
      <c r="BK6">
        <v>1</v>
      </c>
      <c r="BL6" t="s">
        <v>71</v>
      </c>
      <c r="BM6">
        <v>0</v>
      </c>
      <c r="BN6" t="s">
        <v>238</v>
      </c>
    </row>
    <row r="7" spans="1:66">
      <c r="A7" s="141" t="str">
        <f t="shared" si="0"/>
        <v>세운교통</v>
      </c>
      <c r="B7" s="141" t="str">
        <f t="shared" si="1"/>
        <v>11</v>
      </c>
      <c r="C7" s="142" t="str">
        <f t="shared" si="2"/>
        <v>70바3840</v>
      </c>
      <c r="D7" s="130" t="str">
        <f t="shared" si="3"/>
        <v>저상</v>
      </c>
      <c r="E7" s="126" t="str">
        <f t="shared" ref="E7:E30" si="16">AZ7</f>
        <v>S</v>
      </c>
      <c r="F7" s="149">
        <f t="shared" ref="F7:F30" si="17">G7/H7</f>
        <v>1.0936842105263158</v>
      </c>
      <c r="G7" s="150">
        <f t="shared" ref="G7:G30" si="18">AE7</f>
        <v>2.0779999999999998</v>
      </c>
      <c r="H7" s="151">
        <f t="shared" ref="H7:H30" si="19">AF7</f>
        <v>1.9</v>
      </c>
      <c r="I7" s="152">
        <f t="shared" si="4"/>
        <v>5557.6310000000003</v>
      </c>
      <c r="J7" s="153">
        <f t="shared" si="5"/>
        <v>2.3626542872436835E-2</v>
      </c>
      <c r="K7" s="153">
        <f t="shared" si="6"/>
        <v>0.38178624296450642</v>
      </c>
      <c r="L7" s="153">
        <f t="shared" si="7"/>
        <v>0.22815476594253917</v>
      </c>
      <c r="M7" s="154">
        <f t="shared" si="8"/>
        <v>12.698</v>
      </c>
      <c r="N7" s="155">
        <f t="shared" si="9"/>
        <v>1.7999999999999999E-2</v>
      </c>
      <c r="O7" s="155">
        <f t="shared" si="10"/>
        <v>15.888</v>
      </c>
      <c r="P7" s="156">
        <f t="shared" si="11"/>
        <v>0</v>
      </c>
      <c r="Q7" s="157">
        <f t="shared" si="12"/>
        <v>75</v>
      </c>
      <c r="R7" s="158">
        <f t="shared" si="13"/>
        <v>24.360341548352753</v>
      </c>
      <c r="S7" s="143">
        <f t="shared" si="14"/>
        <v>1</v>
      </c>
      <c r="T7" s="143">
        <f t="shared" si="15"/>
        <v>883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178</v>
      </c>
      <c r="Z7" s="4" t="s">
        <v>172</v>
      </c>
      <c r="AA7" s="4" t="s">
        <v>174</v>
      </c>
      <c r="AB7" s="4">
        <v>520</v>
      </c>
      <c r="AC7" s="4">
        <v>5557.6310000000003</v>
      </c>
      <c r="AD7" s="4">
        <v>2674.9209999999998</v>
      </c>
      <c r="AE7" s="4">
        <v>2.0779999999999998</v>
      </c>
      <c r="AF7" s="4">
        <v>1.9</v>
      </c>
      <c r="AG7" s="4">
        <v>12.698</v>
      </c>
      <c r="AH7" s="4">
        <v>383.69909000000001</v>
      </c>
      <c r="AI7" s="4">
        <v>9.0654830000000004</v>
      </c>
      <c r="AJ7" s="4">
        <v>146.49103400000001</v>
      </c>
      <c r="AK7" s="4">
        <v>1268</v>
      </c>
      <c r="AL7" s="4">
        <v>1</v>
      </c>
      <c r="AM7" s="4">
        <v>883</v>
      </c>
      <c r="AN7" s="4">
        <v>75</v>
      </c>
      <c r="AO7" s="4">
        <v>14.484347</v>
      </c>
      <c r="AP7" s="4">
        <v>1716.1</v>
      </c>
      <c r="AQ7" s="4">
        <v>0</v>
      </c>
      <c r="AR7" s="4">
        <v>78</v>
      </c>
      <c r="AS7" s="4">
        <v>56159</v>
      </c>
      <c r="AT7" s="4">
        <v>1.7999999999999999E-2</v>
      </c>
      <c r="AU7" s="4">
        <v>15.888</v>
      </c>
      <c r="AV7" s="4">
        <v>43700</v>
      </c>
      <c r="AW7" s="4">
        <v>0</v>
      </c>
      <c r="AX7" s="30">
        <v>0.56000000000000005</v>
      </c>
      <c r="AY7">
        <v>1.0936842105263158</v>
      </c>
      <c r="AZ7" t="s">
        <v>71</v>
      </c>
      <c r="BA7" t="s">
        <v>175</v>
      </c>
      <c r="BB7">
        <v>1</v>
      </c>
      <c r="BC7" t="s">
        <v>179</v>
      </c>
      <c r="BD7">
        <v>6</v>
      </c>
      <c r="BE7">
        <v>15584.993000000002</v>
      </c>
      <c r="BF7">
        <v>0.35660144345268552</v>
      </c>
      <c r="BG7">
        <v>0.39000936815509502</v>
      </c>
      <c r="BH7">
        <v>104240.99900000001</v>
      </c>
      <c r="BI7">
        <v>5.3315212376274325E-2</v>
      </c>
      <c r="BJ7">
        <v>5.8310005956788445E-2</v>
      </c>
      <c r="BK7">
        <v>1</v>
      </c>
      <c r="BL7" t="s">
        <v>71</v>
      </c>
      <c r="BM7">
        <v>0</v>
      </c>
      <c r="BN7" t="s">
        <v>238</v>
      </c>
    </row>
    <row r="8" spans="1:66">
      <c r="A8" s="138" t="str">
        <f t="shared" ref="A8:A30" si="20">W8</f>
        <v>세운교통</v>
      </c>
      <c r="B8" s="238" t="str">
        <f t="shared" si="1"/>
        <v>24-1</v>
      </c>
      <c r="C8" s="139" t="str">
        <f t="shared" ref="C8:C30" si="21">Y8</f>
        <v>70바3810</v>
      </c>
      <c r="D8" s="113" t="str">
        <f t="shared" ref="D8:D30" si="22">Z8</f>
        <v>대형</v>
      </c>
      <c r="E8" s="109" t="str">
        <f t="shared" si="16"/>
        <v>C</v>
      </c>
      <c r="F8" s="159">
        <f t="shared" si="17"/>
        <v>0.89500000000000002</v>
      </c>
      <c r="G8" s="160">
        <f t="shared" si="18"/>
        <v>1.9690000000000001</v>
      </c>
      <c r="H8" s="161">
        <f t="shared" si="19"/>
        <v>2.2000000000000002</v>
      </c>
      <c r="I8" s="162">
        <f t="shared" ref="I8:I30" si="23">AC8</f>
        <v>5917.6549999999997</v>
      </c>
      <c r="J8" s="163">
        <f t="shared" ref="J8:J30" si="24">AI8/AH8</f>
        <v>4.2689654805989949E-2</v>
      </c>
      <c r="K8" s="163">
        <f t="shared" ref="K8:K30" si="25">AJ8/AH8</f>
        <v>0.38321528137605454</v>
      </c>
      <c r="L8" s="163">
        <f t="shared" ref="L8:L30" si="26">AK8/AC8</f>
        <v>0.1498904549183756</v>
      </c>
      <c r="M8" s="164">
        <f t="shared" ref="M8:M30" si="27">AG8</f>
        <v>13.545</v>
      </c>
      <c r="N8" s="165">
        <f t="shared" ref="N8:N30" si="28">IF(AW8=0,AT8,"속도계이상")</f>
        <v>0.32100000000000001</v>
      </c>
      <c r="O8" s="165">
        <f t="shared" ref="O8:O30" si="29">IF(AW8=0,AU8,"속도계이상")</f>
        <v>22.475000000000001</v>
      </c>
      <c r="P8" s="166">
        <f t="shared" ref="P8:P30" si="30">AQ8/60</f>
        <v>0.11333333333333333</v>
      </c>
      <c r="Q8" s="167">
        <f t="shared" ref="Q8:Q30" si="31">AN8</f>
        <v>85</v>
      </c>
      <c r="R8" s="168">
        <f t="shared" ref="R8:R30" si="32">AC8/(AH8-AI8-AJ8)</f>
        <v>27.521017146802549</v>
      </c>
      <c r="S8" s="140">
        <f t="shared" ref="S8:S30" si="33">IF(AW8=0,AL8,"속도계이상")</f>
        <v>19</v>
      </c>
      <c r="T8" s="140">
        <f t="shared" ref="T8:T30" si="34">IF(AW8=0,AM8,"속도계이상")</f>
        <v>1330</v>
      </c>
      <c r="U8" t="s">
        <v>118</v>
      </c>
      <c r="V8" s="5" t="s">
        <v>120</v>
      </c>
      <c r="W8" t="s">
        <v>118</v>
      </c>
      <c r="X8" s="5" t="s">
        <v>120</v>
      </c>
      <c r="Y8" t="s">
        <v>180</v>
      </c>
      <c r="Z8" t="s">
        <v>141</v>
      </c>
      <c r="AA8" t="s">
        <v>181</v>
      </c>
      <c r="AB8">
        <v>520</v>
      </c>
      <c r="AC8" s="1">
        <v>5917.6549999999997</v>
      </c>
      <c r="AD8" s="1">
        <v>3004.9450000000002</v>
      </c>
      <c r="AE8" s="28">
        <v>1.9690000000000001</v>
      </c>
      <c r="AF8">
        <v>2.2000000000000002</v>
      </c>
      <c r="AG8">
        <v>13.545</v>
      </c>
      <c r="AH8">
        <v>374.54271</v>
      </c>
      <c r="AI8">
        <v>15.989099</v>
      </c>
      <c r="AJ8">
        <v>143.53048999999999</v>
      </c>
      <c r="AK8">
        <v>887</v>
      </c>
      <c r="AL8">
        <v>19</v>
      </c>
      <c r="AM8">
        <v>1330</v>
      </c>
      <c r="AN8">
        <v>85</v>
      </c>
      <c r="AO8">
        <v>15.79968</v>
      </c>
      <c r="AP8">
        <v>7661</v>
      </c>
      <c r="AQ8">
        <v>6.8</v>
      </c>
      <c r="AR8">
        <v>107</v>
      </c>
      <c r="AS8">
        <v>83163</v>
      </c>
      <c r="AT8">
        <v>0.32100000000000001</v>
      </c>
      <c r="AU8">
        <v>22.475000000000001</v>
      </c>
      <c r="AV8">
        <v>0</v>
      </c>
      <c r="AW8">
        <v>0</v>
      </c>
      <c r="AX8" s="29">
        <v>0.49</v>
      </c>
      <c r="AY8">
        <v>0.89500000000000002</v>
      </c>
      <c r="AZ8" t="s">
        <v>69</v>
      </c>
      <c r="BA8" t="s">
        <v>246</v>
      </c>
      <c r="BB8">
        <v>1</v>
      </c>
      <c r="BC8" t="s">
        <v>247</v>
      </c>
      <c r="BD8">
        <v>1</v>
      </c>
      <c r="BE8">
        <v>33384.884999999995</v>
      </c>
      <c r="BF8">
        <v>0.17725551548253052</v>
      </c>
      <c r="BG8">
        <v>0.15864368635686482</v>
      </c>
      <c r="BH8">
        <v>104240.99900000001</v>
      </c>
      <c r="BI8">
        <v>5.6768978202137138E-2</v>
      </c>
      <c r="BJ8">
        <v>5.0808235490912741E-2</v>
      </c>
      <c r="BK8">
        <v>1</v>
      </c>
      <c r="BL8" t="s">
        <v>68</v>
      </c>
      <c r="BM8">
        <v>-1</v>
      </c>
      <c r="BN8" t="s">
        <v>237</v>
      </c>
    </row>
    <row r="9" spans="1:66">
      <c r="A9" s="141" t="str">
        <f t="shared" si="20"/>
        <v>세운교통</v>
      </c>
      <c r="B9" s="141" t="str">
        <f t="shared" si="1"/>
        <v>24-1</v>
      </c>
      <c r="C9" s="142" t="str">
        <f t="shared" si="21"/>
        <v>70바3811</v>
      </c>
      <c r="D9" s="130" t="str">
        <f t="shared" si="22"/>
        <v>대형</v>
      </c>
      <c r="E9" s="126" t="str">
        <f t="shared" si="16"/>
        <v>B</v>
      </c>
      <c r="F9" s="149">
        <f t="shared" si="17"/>
        <v>0.928181818181818</v>
      </c>
      <c r="G9" s="150">
        <f t="shared" si="18"/>
        <v>2.0419999999999998</v>
      </c>
      <c r="H9" s="151">
        <f t="shared" si="19"/>
        <v>2.2000000000000002</v>
      </c>
      <c r="I9" s="152">
        <f t="shared" si="23"/>
        <v>5603.6729999999998</v>
      </c>
      <c r="J9" s="153">
        <f t="shared" si="24"/>
        <v>2.0425274556570342E-2</v>
      </c>
      <c r="K9" s="153">
        <f t="shared" si="25"/>
        <v>0.34283650720285574</v>
      </c>
      <c r="L9" s="153">
        <f t="shared" si="26"/>
        <v>0.15864594525769082</v>
      </c>
      <c r="M9" s="154">
        <f t="shared" si="27"/>
        <v>12.141</v>
      </c>
      <c r="N9" s="155">
        <f t="shared" si="28"/>
        <v>5.3999999999999999E-2</v>
      </c>
      <c r="O9" s="155">
        <f t="shared" si="29"/>
        <v>6.46</v>
      </c>
      <c r="P9" s="156">
        <f t="shared" si="30"/>
        <v>0.32</v>
      </c>
      <c r="Q9" s="157">
        <f t="shared" si="31"/>
        <v>85</v>
      </c>
      <c r="R9" s="158">
        <f t="shared" si="32"/>
        <v>27.720055758554597</v>
      </c>
      <c r="S9" s="143">
        <f t="shared" si="33"/>
        <v>3</v>
      </c>
      <c r="T9" s="143">
        <f t="shared" si="34"/>
        <v>362</v>
      </c>
      <c r="U9" t="s">
        <v>118</v>
      </c>
      <c r="V9" s="5" t="s">
        <v>120</v>
      </c>
      <c r="W9" t="s">
        <v>118</v>
      </c>
      <c r="X9" s="5" t="s">
        <v>120</v>
      </c>
      <c r="Y9" t="s">
        <v>182</v>
      </c>
      <c r="Z9" t="s">
        <v>141</v>
      </c>
      <c r="AA9" t="s">
        <v>181</v>
      </c>
      <c r="AB9">
        <v>520</v>
      </c>
      <c r="AC9" s="1">
        <v>5603.6729999999998</v>
      </c>
      <c r="AD9" s="1">
        <v>2744.1329999999998</v>
      </c>
      <c r="AE9" s="28">
        <v>2.0419999999999998</v>
      </c>
      <c r="AF9">
        <v>2.2000000000000002</v>
      </c>
      <c r="AG9">
        <v>12.141</v>
      </c>
      <c r="AH9">
        <v>317.48102</v>
      </c>
      <c r="AI9">
        <v>6.4846370000000002</v>
      </c>
      <c r="AJ9">
        <v>108.844084</v>
      </c>
      <c r="AK9">
        <v>889</v>
      </c>
      <c r="AL9">
        <v>3</v>
      </c>
      <c r="AM9">
        <v>362</v>
      </c>
      <c r="AN9">
        <v>85</v>
      </c>
      <c r="AO9">
        <v>17.650417999999998</v>
      </c>
      <c r="AP9">
        <v>4334.3</v>
      </c>
      <c r="AQ9">
        <v>19.2</v>
      </c>
      <c r="AR9">
        <v>27</v>
      </c>
      <c r="AS9">
        <v>21550</v>
      </c>
      <c r="AT9">
        <v>5.3999999999999999E-2</v>
      </c>
      <c r="AU9">
        <v>6.46</v>
      </c>
      <c r="AV9">
        <v>42501</v>
      </c>
      <c r="AW9">
        <v>0</v>
      </c>
      <c r="AX9" s="29">
        <v>0.47</v>
      </c>
      <c r="AY9">
        <v>0.928181818181818</v>
      </c>
      <c r="AZ9" t="s">
        <v>68</v>
      </c>
      <c r="BA9" t="s">
        <v>246</v>
      </c>
      <c r="BB9">
        <v>1</v>
      </c>
      <c r="BC9" t="s">
        <v>248</v>
      </c>
      <c r="BD9">
        <v>6</v>
      </c>
      <c r="BE9">
        <v>33384.884999999995</v>
      </c>
      <c r="BF9">
        <v>0.16785060065355925</v>
      </c>
      <c r="BG9">
        <v>0.15579587569753087</v>
      </c>
      <c r="BH9">
        <v>104240.99900000001</v>
      </c>
      <c r="BI9">
        <v>5.3756900391946541E-2</v>
      </c>
      <c r="BJ9">
        <v>4.9896177545615823E-2</v>
      </c>
      <c r="BK9">
        <v>1</v>
      </c>
      <c r="BL9" t="s">
        <v>68</v>
      </c>
      <c r="BM9">
        <v>0</v>
      </c>
      <c r="BN9" t="s">
        <v>238</v>
      </c>
    </row>
    <row r="10" spans="1:66">
      <c r="A10" s="138" t="str">
        <f t="shared" si="20"/>
        <v>세운교통</v>
      </c>
      <c r="B10" s="238" t="str">
        <f t="shared" si="1"/>
        <v>24-1</v>
      </c>
      <c r="C10" s="139" t="str">
        <f t="shared" si="21"/>
        <v>70바3812</v>
      </c>
      <c r="D10" s="113" t="str">
        <f t="shared" si="22"/>
        <v>대형</v>
      </c>
      <c r="E10" s="109" t="str">
        <f t="shared" si="16"/>
        <v>F</v>
      </c>
      <c r="F10" s="159">
        <f t="shared" si="17"/>
        <v>0.79826086956521747</v>
      </c>
      <c r="G10" s="160">
        <f t="shared" si="18"/>
        <v>1.8360000000000001</v>
      </c>
      <c r="H10" s="161">
        <f t="shared" si="19"/>
        <v>2.2999999999999998</v>
      </c>
      <c r="I10" s="162">
        <f t="shared" si="23"/>
        <v>650.27800000000002</v>
      </c>
      <c r="J10" s="163">
        <f t="shared" si="24"/>
        <v>1.9452896791069055E-2</v>
      </c>
      <c r="K10" s="163">
        <f t="shared" si="25"/>
        <v>0.41819819723887608</v>
      </c>
      <c r="L10" s="163">
        <f t="shared" si="26"/>
        <v>0.18914987128581928</v>
      </c>
      <c r="M10" s="164">
        <f t="shared" si="27"/>
        <v>12.468</v>
      </c>
      <c r="N10" s="165">
        <f t="shared" si="28"/>
        <v>0.61499999999999999</v>
      </c>
      <c r="O10" s="165">
        <f t="shared" si="29"/>
        <v>17.992000000000001</v>
      </c>
      <c r="P10" s="166">
        <f t="shared" si="30"/>
        <v>0</v>
      </c>
      <c r="Q10" s="167">
        <f t="shared" si="31"/>
        <v>71</v>
      </c>
      <c r="R10" s="168">
        <f t="shared" si="32"/>
        <v>24.825554778105552</v>
      </c>
      <c r="S10" s="140">
        <f t="shared" si="33"/>
        <v>4</v>
      </c>
      <c r="T10" s="140">
        <f t="shared" si="34"/>
        <v>117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301</v>
      </c>
      <c r="Z10" s="4" t="s">
        <v>141</v>
      </c>
      <c r="AA10" s="4" t="s">
        <v>181</v>
      </c>
      <c r="AB10" s="4">
        <v>520</v>
      </c>
      <c r="AC10" s="4">
        <v>650.27800000000002</v>
      </c>
      <c r="AD10" s="4">
        <v>354.16899999999998</v>
      </c>
      <c r="AE10" s="4">
        <v>1.8360000000000001</v>
      </c>
      <c r="AF10" s="4">
        <v>2.2999999999999998</v>
      </c>
      <c r="AG10" s="4">
        <v>12.468</v>
      </c>
      <c r="AH10" s="4">
        <v>46.579438000000003</v>
      </c>
      <c r="AI10" s="4">
        <v>0.90610500000000005</v>
      </c>
      <c r="AJ10" s="4">
        <v>19.479437000000001</v>
      </c>
      <c r="AK10" s="4">
        <v>123</v>
      </c>
      <c r="AL10" s="4">
        <v>4</v>
      </c>
      <c r="AM10" s="4">
        <v>117</v>
      </c>
      <c r="AN10" s="4">
        <v>71</v>
      </c>
      <c r="AO10" s="4">
        <v>13.960623</v>
      </c>
      <c r="AP10" s="4">
        <v>103.4</v>
      </c>
      <c r="AQ10" s="4">
        <v>0</v>
      </c>
      <c r="AR10" s="4">
        <v>19</v>
      </c>
      <c r="AS10" s="4">
        <v>10213</v>
      </c>
      <c r="AT10" s="4">
        <v>0.61499999999999999</v>
      </c>
      <c r="AU10" s="4">
        <v>17.992000000000001</v>
      </c>
      <c r="AV10" s="4">
        <v>0</v>
      </c>
      <c r="AW10" s="4">
        <v>0</v>
      </c>
      <c r="AX10" s="30">
        <v>0.48</v>
      </c>
      <c r="AY10">
        <v>0.79826086956521747</v>
      </c>
      <c r="AZ10" t="s">
        <v>70</v>
      </c>
      <c r="BA10" t="s">
        <v>246</v>
      </c>
      <c r="BB10">
        <v>1</v>
      </c>
      <c r="BC10" t="s">
        <v>373</v>
      </c>
      <c r="BD10">
        <v>1</v>
      </c>
      <c r="BE10">
        <v>33384.884999999995</v>
      </c>
      <c r="BF10">
        <v>1.9478215965099181E-2</v>
      </c>
      <c r="BG10">
        <v>1.5548697613879173E-2</v>
      </c>
      <c r="BH10">
        <v>104240.99900000001</v>
      </c>
      <c r="BI10">
        <v>6.2382172680444086E-3</v>
      </c>
      <c r="BJ10">
        <v>4.9797247409258845E-3</v>
      </c>
      <c r="BK10">
        <v>1</v>
      </c>
      <c r="BL10" t="s">
        <v>234</v>
      </c>
      <c r="BM10" t="s">
        <v>235</v>
      </c>
      <c r="BN10" t="s">
        <v>234</v>
      </c>
    </row>
    <row r="11" spans="1:66">
      <c r="A11" s="141" t="str">
        <f t="shared" si="20"/>
        <v>세운교통</v>
      </c>
      <c r="B11" s="141" t="str">
        <f t="shared" si="1"/>
        <v>24-1</v>
      </c>
      <c r="C11" s="142" t="str">
        <f t="shared" si="21"/>
        <v>70바3813</v>
      </c>
      <c r="D11" s="130" t="str">
        <f t="shared" si="22"/>
        <v>대형</v>
      </c>
      <c r="E11" s="126" t="str">
        <f t="shared" si="16"/>
        <v>D</v>
      </c>
      <c r="F11" s="149">
        <f t="shared" si="17"/>
        <v>0.82130434782608708</v>
      </c>
      <c r="G11" s="150">
        <f t="shared" si="18"/>
        <v>1.889</v>
      </c>
      <c r="H11" s="151">
        <f t="shared" si="19"/>
        <v>2.2999999999999998</v>
      </c>
      <c r="I11" s="152">
        <f t="shared" si="23"/>
        <v>5722.8890000000001</v>
      </c>
      <c r="J11" s="153">
        <f t="shared" si="24"/>
        <v>3.9806318089741728E-2</v>
      </c>
      <c r="K11" s="153">
        <f t="shared" si="25"/>
        <v>0.36229427451069113</v>
      </c>
      <c r="L11" s="153">
        <f t="shared" si="26"/>
        <v>0.1387411148460157</v>
      </c>
      <c r="M11" s="154">
        <f t="shared" si="27"/>
        <v>13.317</v>
      </c>
      <c r="N11" s="155">
        <f t="shared" si="28"/>
        <v>0.34899999999999998</v>
      </c>
      <c r="O11" s="155">
        <f t="shared" si="29"/>
        <v>17.350999999999999</v>
      </c>
      <c r="P11" s="156">
        <f t="shared" si="30"/>
        <v>0.11333333333333333</v>
      </c>
      <c r="Q11" s="157">
        <f t="shared" si="31"/>
        <v>86</v>
      </c>
      <c r="R11" s="158">
        <f t="shared" si="32"/>
        <v>28.432152962087404</v>
      </c>
      <c r="S11" s="143">
        <f t="shared" si="33"/>
        <v>20</v>
      </c>
      <c r="T11" s="143">
        <f t="shared" si="34"/>
        <v>993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183</v>
      </c>
      <c r="Z11" t="s">
        <v>141</v>
      </c>
      <c r="AA11" t="s">
        <v>181</v>
      </c>
      <c r="AB11">
        <v>520</v>
      </c>
      <c r="AC11" s="1">
        <v>5722.8890000000001</v>
      </c>
      <c r="AD11" s="1">
        <v>3028.9479999999999</v>
      </c>
      <c r="AE11" s="28">
        <v>1.889</v>
      </c>
      <c r="AF11">
        <v>2.2999999999999998</v>
      </c>
      <c r="AG11">
        <v>13.317</v>
      </c>
      <c r="AH11">
        <v>336.64909599999999</v>
      </c>
      <c r="AI11">
        <v>13.400760999999999</v>
      </c>
      <c r="AJ11">
        <v>121.96604000000001</v>
      </c>
      <c r="AK11">
        <v>794</v>
      </c>
      <c r="AL11">
        <v>20</v>
      </c>
      <c r="AM11">
        <v>993</v>
      </c>
      <c r="AN11">
        <v>86</v>
      </c>
      <c r="AO11">
        <v>16.999566999999999</v>
      </c>
      <c r="AP11">
        <v>5383.7</v>
      </c>
      <c r="AQ11">
        <v>6.8</v>
      </c>
      <c r="AR11">
        <v>52</v>
      </c>
      <c r="AS11">
        <v>44158</v>
      </c>
      <c r="AT11">
        <v>0.34899999999999998</v>
      </c>
      <c r="AU11">
        <v>17.350999999999999</v>
      </c>
      <c r="AV11">
        <v>42178</v>
      </c>
      <c r="AW11">
        <v>0</v>
      </c>
      <c r="AX11" s="29">
        <v>0.45</v>
      </c>
      <c r="AY11">
        <v>0.82130434782608708</v>
      </c>
      <c r="AZ11" t="s">
        <v>67</v>
      </c>
      <c r="BA11" t="s">
        <v>246</v>
      </c>
      <c r="BB11">
        <v>3</v>
      </c>
      <c r="BC11" t="s">
        <v>374</v>
      </c>
      <c r="BD11">
        <v>6</v>
      </c>
      <c r="BE11">
        <v>33384.884999999995</v>
      </c>
      <c r="BF11">
        <v>0.17142155798949138</v>
      </c>
      <c r="BG11">
        <v>0.14078927088789098</v>
      </c>
      <c r="BH11">
        <v>104240.99900000001</v>
      </c>
      <c r="BI11">
        <v>5.490055788893581E-2</v>
      </c>
      <c r="BJ11">
        <v>4.5090066892260763E-2</v>
      </c>
      <c r="BK11">
        <v>1</v>
      </c>
      <c r="BL11" t="s">
        <v>67</v>
      </c>
      <c r="BM11">
        <v>0</v>
      </c>
      <c r="BN11" t="s">
        <v>238</v>
      </c>
    </row>
    <row r="12" spans="1:66" s="2" customFormat="1">
      <c r="A12" s="138" t="str">
        <f t="shared" si="20"/>
        <v>세운교통</v>
      </c>
      <c r="B12" s="238" t="str">
        <f t="shared" si="1"/>
        <v>24-1</v>
      </c>
      <c r="C12" s="139" t="str">
        <f t="shared" si="21"/>
        <v>70바3833</v>
      </c>
      <c r="D12" s="113" t="str">
        <f t="shared" si="22"/>
        <v>대형</v>
      </c>
      <c r="E12" s="109" t="str">
        <f t="shared" si="16"/>
        <v>A</v>
      </c>
      <c r="F12" s="159">
        <f t="shared" si="17"/>
        <v>0.9595652173913044</v>
      </c>
      <c r="G12" s="160">
        <f t="shared" si="18"/>
        <v>2.2069999999999999</v>
      </c>
      <c r="H12" s="161">
        <f t="shared" si="19"/>
        <v>2.2999999999999998</v>
      </c>
      <c r="I12" s="162">
        <f t="shared" si="23"/>
        <v>6124.8990000000003</v>
      </c>
      <c r="J12" s="163">
        <f t="shared" si="24"/>
        <v>2.0098904483146739E-2</v>
      </c>
      <c r="K12" s="163">
        <f t="shared" si="25"/>
        <v>0.36132034030512378</v>
      </c>
      <c r="L12" s="163">
        <f t="shared" si="26"/>
        <v>8.9960667106510656E-2</v>
      </c>
      <c r="M12" s="164">
        <f t="shared" si="27"/>
        <v>11.419</v>
      </c>
      <c r="N12" s="165">
        <f t="shared" si="28"/>
        <v>0.14699999999999999</v>
      </c>
      <c r="O12" s="165">
        <f t="shared" si="29"/>
        <v>27.428999999999998</v>
      </c>
      <c r="P12" s="166">
        <f t="shared" si="30"/>
        <v>0.33999999999999997</v>
      </c>
      <c r="Q12" s="167">
        <f t="shared" si="31"/>
        <v>87</v>
      </c>
      <c r="R12" s="168">
        <f t="shared" si="32"/>
        <v>27.649130209701735</v>
      </c>
      <c r="S12" s="140">
        <f t="shared" si="33"/>
        <v>9</v>
      </c>
      <c r="T12" s="140">
        <f t="shared" si="34"/>
        <v>1680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184</v>
      </c>
      <c r="Z12" t="s">
        <v>141</v>
      </c>
      <c r="AA12" t="s">
        <v>181</v>
      </c>
      <c r="AB12">
        <v>520</v>
      </c>
      <c r="AC12" s="1">
        <v>6124.8990000000003</v>
      </c>
      <c r="AD12" s="1">
        <v>2775.4090000000001</v>
      </c>
      <c r="AE12" s="28">
        <v>2.2069999999999999</v>
      </c>
      <c r="AF12">
        <v>2.2999999999999998</v>
      </c>
      <c r="AG12">
        <v>11.419</v>
      </c>
      <c r="AH12">
        <v>358.11379699999998</v>
      </c>
      <c r="AI12">
        <v>7.1976950000000004</v>
      </c>
      <c r="AJ12">
        <v>129.393799</v>
      </c>
      <c r="AK12">
        <v>551</v>
      </c>
      <c r="AL12">
        <v>9</v>
      </c>
      <c r="AM12">
        <v>1680</v>
      </c>
      <c r="AN12">
        <v>87</v>
      </c>
      <c r="AO12">
        <v>17.103218999999999</v>
      </c>
      <c r="AP12">
        <v>4889.3999999999996</v>
      </c>
      <c r="AQ12">
        <v>20.399999999999999</v>
      </c>
      <c r="AR12">
        <v>56</v>
      </c>
      <c r="AS12">
        <v>41414</v>
      </c>
      <c r="AT12">
        <v>0.14699999999999999</v>
      </c>
      <c r="AU12">
        <v>27.428999999999998</v>
      </c>
      <c r="AV12">
        <v>43550</v>
      </c>
      <c r="AW12">
        <v>0</v>
      </c>
      <c r="AX12" s="29">
        <v>0.49</v>
      </c>
      <c r="AY12" s="2">
        <v>0.9595652173913044</v>
      </c>
      <c r="AZ12" s="2" t="s">
        <v>66</v>
      </c>
      <c r="BA12" s="2" t="s">
        <v>246</v>
      </c>
      <c r="BB12" s="2">
        <v>1</v>
      </c>
      <c r="BC12" s="2" t="s">
        <v>262</v>
      </c>
      <c r="BD12" s="2">
        <v>5</v>
      </c>
      <c r="BE12" s="2">
        <v>33384.884999999995</v>
      </c>
      <c r="BF12" s="2">
        <v>0.18346323493401284</v>
      </c>
      <c r="BG12" s="2">
        <v>0.17604493891276798</v>
      </c>
      <c r="BH12" s="2">
        <v>104240.99900000001</v>
      </c>
      <c r="BI12" s="2">
        <v>5.875710189615508E-2</v>
      </c>
      <c r="BJ12" s="2">
        <v>5.6381271254267076E-2</v>
      </c>
      <c r="BK12" s="2">
        <v>1</v>
      </c>
      <c r="BL12" s="2" t="s">
        <v>66</v>
      </c>
      <c r="BM12" s="2">
        <v>0</v>
      </c>
      <c r="BN12" s="2" t="s">
        <v>238</v>
      </c>
    </row>
    <row r="13" spans="1:66">
      <c r="A13" s="141" t="str">
        <f t="shared" si="20"/>
        <v>세운교통</v>
      </c>
      <c r="B13" s="141" t="str">
        <f t="shared" si="1"/>
        <v>24-1</v>
      </c>
      <c r="C13" s="142" t="str">
        <f t="shared" si="21"/>
        <v>70바3834</v>
      </c>
      <c r="D13" s="130" t="str">
        <f t="shared" si="22"/>
        <v>저상</v>
      </c>
      <c r="E13" s="126" t="str">
        <f t="shared" si="16"/>
        <v>D</v>
      </c>
      <c r="F13" s="149">
        <f t="shared" si="17"/>
        <v>0.82652173913043481</v>
      </c>
      <c r="G13" s="150">
        <f t="shared" si="18"/>
        <v>1.901</v>
      </c>
      <c r="H13" s="151">
        <f t="shared" si="19"/>
        <v>2.2999999999999998</v>
      </c>
      <c r="I13" s="152">
        <f t="shared" si="23"/>
        <v>2941.85</v>
      </c>
      <c r="J13" s="153">
        <f t="shared" si="24"/>
        <v>4.626174278968162E-2</v>
      </c>
      <c r="K13" s="153">
        <f t="shared" si="25"/>
        <v>0.39803279681293857</v>
      </c>
      <c r="L13" s="153">
        <f t="shared" si="26"/>
        <v>0.18763703111987357</v>
      </c>
      <c r="M13" s="154">
        <f t="shared" si="27"/>
        <v>16.774000000000001</v>
      </c>
      <c r="N13" s="155">
        <f t="shared" si="28"/>
        <v>0.27200000000000002</v>
      </c>
      <c r="O13" s="155">
        <f t="shared" si="29"/>
        <v>63.293999999999997</v>
      </c>
      <c r="P13" s="156">
        <f t="shared" si="30"/>
        <v>0</v>
      </c>
      <c r="Q13" s="157">
        <f t="shared" si="31"/>
        <v>81</v>
      </c>
      <c r="R13" s="158">
        <f t="shared" si="32"/>
        <v>30.130919991927122</v>
      </c>
      <c r="S13" s="143">
        <f t="shared" si="33"/>
        <v>8</v>
      </c>
      <c r="T13" s="143">
        <f t="shared" si="34"/>
        <v>1862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185</v>
      </c>
      <c r="Z13" s="4" t="s">
        <v>172</v>
      </c>
      <c r="AA13" s="4" t="s">
        <v>174</v>
      </c>
      <c r="AB13" s="4">
        <v>520</v>
      </c>
      <c r="AC13" s="4">
        <v>2941.85</v>
      </c>
      <c r="AD13" s="4">
        <v>1547.375</v>
      </c>
      <c r="AE13" s="4">
        <v>1.901</v>
      </c>
      <c r="AF13" s="4">
        <v>2.2999999999999998</v>
      </c>
      <c r="AG13" s="4">
        <v>16.774000000000001</v>
      </c>
      <c r="AH13" s="4">
        <v>175.69664499999999</v>
      </c>
      <c r="AI13" s="4">
        <v>8.1280330000000003</v>
      </c>
      <c r="AJ13" s="4">
        <v>69.933026999999996</v>
      </c>
      <c r="AK13" s="4">
        <v>552</v>
      </c>
      <c r="AL13" s="4">
        <v>8</v>
      </c>
      <c r="AM13" s="4">
        <v>1862</v>
      </c>
      <c r="AN13" s="4">
        <v>81</v>
      </c>
      <c r="AO13" s="4">
        <v>16.743915999999999</v>
      </c>
      <c r="AP13" s="4">
        <v>5729.4</v>
      </c>
      <c r="AQ13" s="4">
        <v>0</v>
      </c>
      <c r="AR13" s="4">
        <v>49</v>
      </c>
      <c r="AS13" s="4">
        <v>45956</v>
      </c>
      <c r="AT13" s="4">
        <v>0.27200000000000002</v>
      </c>
      <c r="AU13" s="4">
        <v>63.293999999999997</v>
      </c>
      <c r="AV13" s="4">
        <v>21620</v>
      </c>
      <c r="AW13" s="4">
        <v>0</v>
      </c>
      <c r="AX13" s="30">
        <v>0.5</v>
      </c>
      <c r="AY13">
        <v>0.82652173913043481</v>
      </c>
      <c r="AZ13" t="s">
        <v>67</v>
      </c>
      <c r="BA13" t="s">
        <v>246</v>
      </c>
      <c r="BB13">
        <v>2</v>
      </c>
      <c r="BC13" t="s">
        <v>375</v>
      </c>
      <c r="BD13">
        <v>4</v>
      </c>
      <c r="BE13">
        <v>33384.884999999995</v>
      </c>
      <c r="BF13">
        <v>8.8119219221512987E-2</v>
      </c>
      <c r="BG13">
        <v>7.2832450321780956E-2</v>
      </c>
      <c r="BH13">
        <v>104240.99900000001</v>
      </c>
      <c r="BI13">
        <v>2.8221621321952217E-2</v>
      </c>
      <c r="BJ13">
        <v>2.3325783536100507E-2</v>
      </c>
      <c r="BK13">
        <v>1</v>
      </c>
      <c r="BL13" t="s">
        <v>69</v>
      </c>
      <c r="BM13">
        <v>-1</v>
      </c>
      <c r="BN13" t="s">
        <v>237</v>
      </c>
    </row>
    <row r="14" spans="1:66">
      <c r="A14" s="138" t="str">
        <f t="shared" si="20"/>
        <v>세운교통</v>
      </c>
      <c r="B14" s="238" t="str">
        <f t="shared" si="1"/>
        <v>24-1</v>
      </c>
      <c r="C14" s="139" t="str">
        <f t="shared" si="21"/>
        <v>73아1446</v>
      </c>
      <c r="D14" s="113" t="str">
        <f t="shared" si="22"/>
        <v>저상</v>
      </c>
      <c r="E14" s="109" t="str">
        <f t="shared" si="16"/>
        <v>D</v>
      </c>
      <c r="F14" s="159">
        <f t="shared" si="17"/>
        <v>0.84608695652173915</v>
      </c>
      <c r="G14" s="160">
        <f t="shared" si="18"/>
        <v>1.946</v>
      </c>
      <c r="H14" s="161">
        <f t="shared" si="19"/>
        <v>2.2999999999999998</v>
      </c>
      <c r="I14" s="162">
        <f t="shared" si="23"/>
        <v>6423.6409999999996</v>
      </c>
      <c r="J14" s="163">
        <f t="shared" si="24"/>
        <v>2.1285289931587636E-2</v>
      </c>
      <c r="K14" s="163">
        <f t="shared" si="25"/>
        <v>0.38106262067900087</v>
      </c>
      <c r="L14" s="163">
        <f t="shared" si="26"/>
        <v>0.19537206391203993</v>
      </c>
      <c r="M14" s="164">
        <f t="shared" si="27"/>
        <v>17.498000000000001</v>
      </c>
      <c r="N14" s="165">
        <f t="shared" si="28"/>
        <v>6.2E-2</v>
      </c>
      <c r="O14" s="165">
        <f t="shared" si="29"/>
        <v>16.984000000000002</v>
      </c>
      <c r="P14" s="166">
        <f t="shared" si="30"/>
        <v>0</v>
      </c>
      <c r="Q14" s="167">
        <f t="shared" si="31"/>
        <v>81</v>
      </c>
      <c r="R14" s="168">
        <f t="shared" si="32"/>
        <v>26.487506278145474</v>
      </c>
      <c r="S14" s="140">
        <f t="shared" si="33"/>
        <v>4</v>
      </c>
      <c r="T14" s="140">
        <f t="shared" si="34"/>
        <v>1091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186</v>
      </c>
      <c r="Z14" t="s">
        <v>172</v>
      </c>
      <c r="AA14" t="s">
        <v>174</v>
      </c>
      <c r="AB14">
        <v>520</v>
      </c>
      <c r="AC14" s="1">
        <v>6423.6409999999996</v>
      </c>
      <c r="AD14" s="1">
        <v>3300.5509999999999</v>
      </c>
      <c r="AE14" s="28">
        <v>1.946</v>
      </c>
      <c r="AF14">
        <v>2.2999999999999998</v>
      </c>
      <c r="AG14">
        <v>17.498000000000001</v>
      </c>
      <c r="AH14">
        <v>405.78103599999997</v>
      </c>
      <c r="AI14">
        <v>8.6371669999999998</v>
      </c>
      <c r="AJ14">
        <v>154.627985</v>
      </c>
      <c r="AK14">
        <v>1255</v>
      </c>
      <c r="AL14">
        <v>4</v>
      </c>
      <c r="AM14">
        <v>1091</v>
      </c>
      <c r="AN14">
        <v>81</v>
      </c>
      <c r="AO14">
        <v>15.830313</v>
      </c>
      <c r="AP14">
        <v>4178.6000000000004</v>
      </c>
      <c r="AQ14">
        <v>0</v>
      </c>
      <c r="AR14">
        <v>87</v>
      </c>
      <c r="AS14">
        <v>82313</v>
      </c>
      <c r="AT14">
        <v>6.2E-2</v>
      </c>
      <c r="AU14">
        <v>16.984000000000002</v>
      </c>
      <c r="AV14">
        <v>52325</v>
      </c>
      <c r="AW14">
        <v>0</v>
      </c>
      <c r="AX14" s="29">
        <v>0.6</v>
      </c>
      <c r="AY14">
        <v>0.84608695652173915</v>
      </c>
      <c r="AZ14" t="s">
        <v>67</v>
      </c>
      <c r="BA14" t="s">
        <v>246</v>
      </c>
      <c r="BB14">
        <v>1</v>
      </c>
      <c r="BC14" t="s">
        <v>249</v>
      </c>
      <c r="BD14">
        <v>6</v>
      </c>
      <c r="BE14">
        <v>33384.884999999995</v>
      </c>
      <c r="BF14">
        <v>0.19241165575379399</v>
      </c>
      <c r="BG14">
        <v>0.16279699221603613</v>
      </c>
      <c r="BH14">
        <v>104240.99900000001</v>
      </c>
      <c r="BI14">
        <v>6.1622980033029032E-2</v>
      </c>
      <c r="BJ14">
        <v>5.2138399627945434E-2</v>
      </c>
      <c r="BK14">
        <v>1</v>
      </c>
      <c r="BL14" t="s">
        <v>69</v>
      </c>
      <c r="BM14">
        <v>-1</v>
      </c>
      <c r="BN14" t="s">
        <v>237</v>
      </c>
    </row>
    <row r="15" spans="1:66">
      <c r="A15" s="141" t="str">
        <f t="shared" si="20"/>
        <v>세운교통</v>
      </c>
      <c r="B15" s="141" t="str">
        <f t="shared" si="1"/>
        <v>26</v>
      </c>
      <c r="C15" s="142" t="str">
        <f t="shared" si="21"/>
        <v>70바1511</v>
      </c>
      <c r="D15" s="130" t="str">
        <f t="shared" si="22"/>
        <v>저상</v>
      </c>
      <c r="E15" s="126" t="str">
        <f t="shared" si="16"/>
        <v>D</v>
      </c>
      <c r="F15" s="149">
        <f t="shared" si="17"/>
        <v>0.83380952380952367</v>
      </c>
      <c r="G15" s="150">
        <f t="shared" si="18"/>
        <v>1.7509999999999999</v>
      </c>
      <c r="H15" s="151">
        <f t="shared" si="19"/>
        <v>2.1</v>
      </c>
      <c r="I15" s="152">
        <f t="shared" si="23"/>
        <v>1184.7660000000001</v>
      </c>
      <c r="J15" s="153">
        <f t="shared" si="24"/>
        <v>4.9809998008112158E-2</v>
      </c>
      <c r="K15" s="153">
        <f t="shared" si="25"/>
        <v>0.35029006314427213</v>
      </c>
      <c r="L15" s="153">
        <f t="shared" si="26"/>
        <v>0.20425974411824782</v>
      </c>
      <c r="M15" s="154">
        <f t="shared" si="27"/>
        <v>12.936999999999999</v>
      </c>
      <c r="N15" s="155">
        <f t="shared" si="28"/>
        <v>0</v>
      </c>
      <c r="O15" s="155">
        <f t="shared" si="29"/>
        <v>4.4729999999999999</v>
      </c>
      <c r="P15" s="156">
        <f t="shared" si="30"/>
        <v>0</v>
      </c>
      <c r="Q15" s="157">
        <f t="shared" si="31"/>
        <v>66</v>
      </c>
      <c r="R15" s="158">
        <f t="shared" si="32"/>
        <v>22.374347052284975</v>
      </c>
      <c r="S15" s="143">
        <f t="shared" si="33"/>
        <v>0</v>
      </c>
      <c r="T15" s="143">
        <f t="shared" si="34"/>
        <v>53</v>
      </c>
      <c r="U15" t="s">
        <v>118</v>
      </c>
      <c r="V15" s="5" t="s">
        <v>121</v>
      </c>
      <c r="W15" t="s">
        <v>118</v>
      </c>
      <c r="X15" s="5" t="s">
        <v>121</v>
      </c>
      <c r="Y15" t="s">
        <v>187</v>
      </c>
      <c r="Z15" t="s">
        <v>172</v>
      </c>
      <c r="AA15" t="s">
        <v>174</v>
      </c>
      <c r="AB15">
        <v>520</v>
      </c>
      <c r="AC15" s="1">
        <v>1184.7660000000001</v>
      </c>
      <c r="AD15" s="1">
        <v>676.8</v>
      </c>
      <c r="AE15" s="28">
        <v>1.7509999999999999</v>
      </c>
      <c r="AF15">
        <v>2.1</v>
      </c>
      <c r="AG15">
        <v>12.936999999999999</v>
      </c>
      <c r="AH15">
        <v>88.268022000000002</v>
      </c>
      <c r="AI15">
        <v>4.39663</v>
      </c>
      <c r="AJ15">
        <v>30.919411</v>
      </c>
      <c r="AK15">
        <v>242</v>
      </c>
      <c r="AL15">
        <v>0</v>
      </c>
      <c r="AM15">
        <v>53</v>
      </c>
      <c r="AN15">
        <v>66</v>
      </c>
      <c r="AO15">
        <v>13.422369</v>
      </c>
      <c r="AP15">
        <v>0</v>
      </c>
      <c r="AQ15">
        <v>0</v>
      </c>
      <c r="AR15">
        <v>15</v>
      </c>
      <c r="AS15">
        <v>9255</v>
      </c>
      <c r="AT15">
        <v>0</v>
      </c>
      <c r="AU15">
        <v>4.4729999999999999</v>
      </c>
      <c r="AV15">
        <v>11583</v>
      </c>
      <c r="AW15">
        <v>0</v>
      </c>
      <c r="AX15" s="29">
        <v>0.52</v>
      </c>
      <c r="AY15">
        <v>0.83380952380952367</v>
      </c>
      <c r="AZ15" t="s">
        <v>67</v>
      </c>
      <c r="BA15" t="s">
        <v>188</v>
      </c>
      <c r="BB15">
        <v>1</v>
      </c>
      <c r="BC15" t="s">
        <v>250</v>
      </c>
      <c r="BD15">
        <v>5</v>
      </c>
      <c r="BE15">
        <v>12592.877999999999</v>
      </c>
      <c r="BF15">
        <v>9.4082226477537556E-2</v>
      </c>
      <c r="BG15">
        <v>7.8446656458175348E-2</v>
      </c>
      <c r="BH15">
        <v>104240.99900000001</v>
      </c>
      <c r="BI15">
        <v>1.136564318613255E-2</v>
      </c>
      <c r="BJ15">
        <v>9.4767815328181387E-3</v>
      </c>
      <c r="BK15">
        <v>1</v>
      </c>
      <c r="BL15" t="s">
        <v>67</v>
      </c>
      <c r="BM15">
        <v>0</v>
      </c>
      <c r="BN15" t="s">
        <v>238</v>
      </c>
    </row>
    <row r="16" spans="1:66">
      <c r="A16" s="138" t="str">
        <f t="shared" si="20"/>
        <v>세운교통</v>
      </c>
      <c r="B16" s="238" t="str">
        <f t="shared" si="1"/>
        <v>26</v>
      </c>
      <c r="C16" s="139" t="str">
        <f t="shared" si="21"/>
        <v>70바1513</v>
      </c>
      <c r="D16" s="113" t="str">
        <f t="shared" si="22"/>
        <v>대형</v>
      </c>
      <c r="E16" s="109" t="str">
        <f t="shared" si="16"/>
        <v>B</v>
      </c>
      <c r="F16" s="159">
        <f t="shared" si="17"/>
        <v>0.9365</v>
      </c>
      <c r="G16" s="160">
        <f t="shared" si="18"/>
        <v>1.873</v>
      </c>
      <c r="H16" s="161">
        <f t="shared" si="19"/>
        <v>2</v>
      </c>
      <c r="I16" s="162">
        <f t="shared" si="23"/>
        <v>4453.375</v>
      </c>
      <c r="J16" s="163">
        <f t="shared" si="24"/>
        <v>3.8778892699279803E-2</v>
      </c>
      <c r="K16" s="163">
        <f t="shared" si="25"/>
        <v>0.40832536915056089</v>
      </c>
      <c r="L16" s="163">
        <f t="shared" si="26"/>
        <v>0.16459426839194993</v>
      </c>
      <c r="M16" s="164">
        <f t="shared" si="27"/>
        <v>12.679</v>
      </c>
      <c r="N16" s="165">
        <f t="shared" si="28"/>
        <v>0.51600000000000001</v>
      </c>
      <c r="O16" s="165">
        <f t="shared" si="29"/>
        <v>33.121000000000002</v>
      </c>
      <c r="P16" s="166">
        <f t="shared" si="30"/>
        <v>0</v>
      </c>
      <c r="Q16" s="167">
        <f t="shared" si="31"/>
        <v>79</v>
      </c>
      <c r="R16" s="168">
        <f t="shared" si="32"/>
        <v>25.596220883625197</v>
      </c>
      <c r="S16" s="140">
        <f t="shared" si="33"/>
        <v>23</v>
      </c>
      <c r="T16" s="140">
        <f t="shared" si="34"/>
        <v>1475</v>
      </c>
      <c r="U16" t="s">
        <v>118</v>
      </c>
      <c r="V16" t="s">
        <v>121</v>
      </c>
      <c r="W16" s="4" t="s">
        <v>118</v>
      </c>
      <c r="X16" s="4" t="s">
        <v>121</v>
      </c>
      <c r="Y16" s="4" t="s">
        <v>226</v>
      </c>
      <c r="Z16" s="4" t="s">
        <v>141</v>
      </c>
      <c r="AA16" s="4" t="s">
        <v>174</v>
      </c>
      <c r="AB16" s="4">
        <v>520</v>
      </c>
      <c r="AC16" s="4">
        <v>4453.375</v>
      </c>
      <c r="AD16" s="4">
        <v>2377.6089999999999</v>
      </c>
      <c r="AE16" s="4">
        <v>1.873</v>
      </c>
      <c r="AF16" s="4">
        <v>2</v>
      </c>
      <c r="AG16" s="4">
        <v>12.679</v>
      </c>
      <c r="AH16" s="4">
        <v>314.68074899999999</v>
      </c>
      <c r="AI16" s="4">
        <v>12.202971</v>
      </c>
      <c r="AJ16" s="4">
        <v>128.492133</v>
      </c>
      <c r="AK16" s="4">
        <v>733</v>
      </c>
      <c r="AL16" s="4">
        <v>23</v>
      </c>
      <c r="AM16" s="4">
        <v>1475</v>
      </c>
      <c r="AN16" s="4">
        <v>79</v>
      </c>
      <c r="AO16" s="4">
        <v>14.152041000000001</v>
      </c>
      <c r="AP16" s="4">
        <v>1597.6</v>
      </c>
      <c r="AQ16" s="4">
        <v>0</v>
      </c>
      <c r="AR16" s="4">
        <v>117</v>
      </c>
      <c r="AS16" s="4">
        <v>69556</v>
      </c>
      <c r="AT16" s="4">
        <v>0.51600000000000001</v>
      </c>
      <c r="AU16" s="4">
        <v>33.121000000000002</v>
      </c>
      <c r="AV16" s="4">
        <v>40597</v>
      </c>
      <c r="AW16" s="4">
        <v>0</v>
      </c>
      <c r="AX16" s="30">
        <v>0.48</v>
      </c>
      <c r="AY16">
        <v>0.9365</v>
      </c>
      <c r="AZ16" t="s">
        <v>68</v>
      </c>
      <c r="BA16" t="s">
        <v>188</v>
      </c>
      <c r="BB16">
        <v>1</v>
      </c>
      <c r="BC16" t="s">
        <v>263</v>
      </c>
      <c r="BD16">
        <v>11</v>
      </c>
      <c r="BE16">
        <v>12592.877999999999</v>
      </c>
      <c r="BF16">
        <v>0.35364235244715309</v>
      </c>
      <c r="BG16">
        <v>0.33118606306675885</v>
      </c>
      <c r="BH16">
        <v>104240.99900000001</v>
      </c>
      <c r="BI16">
        <v>4.2721914052262673E-2</v>
      </c>
      <c r="BJ16">
        <v>4.0009072509943996E-2</v>
      </c>
      <c r="BK16">
        <v>1</v>
      </c>
      <c r="BL16" t="s">
        <v>68</v>
      </c>
      <c r="BM16">
        <v>0</v>
      </c>
      <c r="BN16" t="s">
        <v>238</v>
      </c>
    </row>
    <row r="17" spans="1:66">
      <c r="A17" s="141" t="str">
        <f t="shared" si="20"/>
        <v>세운교통</v>
      </c>
      <c r="B17" s="141" t="str">
        <f t="shared" si="1"/>
        <v>26</v>
      </c>
      <c r="C17" s="142" t="str">
        <f t="shared" si="21"/>
        <v>70바1578</v>
      </c>
      <c r="D17" s="130" t="str">
        <f t="shared" si="22"/>
        <v>저상</v>
      </c>
      <c r="E17" s="126" t="str">
        <f t="shared" si="16"/>
        <v>A</v>
      </c>
      <c r="F17" s="149">
        <f t="shared" si="17"/>
        <v>0.98545454545454547</v>
      </c>
      <c r="G17" s="150">
        <f t="shared" si="18"/>
        <v>2.1680000000000001</v>
      </c>
      <c r="H17" s="151">
        <f t="shared" si="19"/>
        <v>2.2000000000000002</v>
      </c>
      <c r="I17" s="152">
        <f t="shared" si="23"/>
        <v>5767.6139999999996</v>
      </c>
      <c r="J17" s="153">
        <f t="shared" si="24"/>
        <v>3.1752125593152089E-2</v>
      </c>
      <c r="K17" s="153">
        <f t="shared" si="25"/>
        <v>0.34328341372325377</v>
      </c>
      <c r="L17" s="153">
        <f t="shared" si="26"/>
        <v>0.16245886080448518</v>
      </c>
      <c r="M17" s="154">
        <f t="shared" si="27"/>
        <v>12.1</v>
      </c>
      <c r="N17" s="155">
        <f t="shared" si="28"/>
        <v>0.156</v>
      </c>
      <c r="O17" s="155">
        <f t="shared" si="29"/>
        <v>7.1260000000000003</v>
      </c>
      <c r="P17" s="156">
        <f t="shared" si="30"/>
        <v>0</v>
      </c>
      <c r="Q17" s="157">
        <f t="shared" si="31"/>
        <v>70</v>
      </c>
      <c r="R17" s="158">
        <f t="shared" si="32"/>
        <v>23.00658979874504</v>
      </c>
      <c r="S17" s="143">
        <f t="shared" si="33"/>
        <v>9</v>
      </c>
      <c r="T17" s="143">
        <f t="shared" si="34"/>
        <v>411</v>
      </c>
      <c r="U17" t="s">
        <v>118</v>
      </c>
      <c r="V17" s="5" t="s">
        <v>121</v>
      </c>
      <c r="W17" t="s">
        <v>118</v>
      </c>
      <c r="X17" s="5" t="s">
        <v>121</v>
      </c>
      <c r="Y17" t="s">
        <v>189</v>
      </c>
      <c r="Z17" t="s">
        <v>172</v>
      </c>
      <c r="AA17" t="s">
        <v>174</v>
      </c>
      <c r="AB17">
        <v>520</v>
      </c>
      <c r="AC17" s="1">
        <v>5767.6139999999996</v>
      </c>
      <c r="AD17" s="1">
        <v>2660.2220000000002</v>
      </c>
      <c r="AE17" s="28">
        <v>2.1680000000000001</v>
      </c>
      <c r="AF17">
        <v>2.2000000000000002</v>
      </c>
      <c r="AG17">
        <v>12.1</v>
      </c>
      <c r="AH17">
        <v>401.13320800000002</v>
      </c>
      <c r="AI17">
        <v>12.736832</v>
      </c>
      <c r="AJ17">
        <v>137.70237700000001</v>
      </c>
      <c r="AK17">
        <v>937</v>
      </c>
      <c r="AL17">
        <v>9</v>
      </c>
      <c r="AM17">
        <v>411</v>
      </c>
      <c r="AN17">
        <v>70</v>
      </c>
      <c r="AO17">
        <v>14.378299999999999</v>
      </c>
      <c r="AP17">
        <v>438</v>
      </c>
      <c r="AQ17">
        <v>0</v>
      </c>
      <c r="AR17">
        <v>83</v>
      </c>
      <c r="AS17">
        <v>49115</v>
      </c>
      <c r="AT17">
        <v>0.156</v>
      </c>
      <c r="AU17">
        <v>7.1260000000000003</v>
      </c>
      <c r="AV17">
        <v>43319</v>
      </c>
      <c r="AW17">
        <v>0</v>
      </c>
      <c r="AX17" s="29">
        <v>0.6</v>
      </c>
      <c r="AY17">
        <v>0.98545454545454547</v>
      </c>
      <c r="AZ17" t="s">
        <v>66</v>
      </c>
      <c r="BA17" t="s">
        <v>188</v>
      </c>
      <c r="BB17">
        <v>1</v>
      </c>
      <c r="BC17" t="s">
        <v>279</v>
      </c>
      <c r="BD17">
        <v>10</v>
      </c>
      <c r="BE17">
        <v>12592.877999999999</v>
      </c>
      <c r="BF17">
        <v>0.45800602531049694</v>
      </c>
      <c r="BG17">
        <v>0.45134411948779879</v>
      </c>
      <c r="BH17">
        <v>104240.99900000001</v>
      </c>
      <c r="BI17">
        <v>5.5329611720240701E-2</v>
      </c>
      <c r="BJ17">
        <v>5.4524817367946295E-2</v>
      </c>
      <c r="BK17">
        <v>1</v>
      </c>
      <c r="BL17" t="s">
        <v>66</v>
      </c>
      <c r="BM17">
        <v>0</v>
      </c>
      <c r="BN17" t="s">
        <v>238</v>
      </c>
    </row>
    <row r="18" spans="1:66">
      <c r="A18" s="138" t="str">
        <f t="shared" si="20"/>
        <v>세운교통</v>
      </c>
      <c r="B18" s="238" t="str">
        <f t="shared" si="1"/>
        <v>26</v>
      </c>
      <c r="C18" s="139" t="str">
        <f t="shared" si="21"/>
        <v>73아1008</v>
      </c>
      <c r="D18" s="113" t="str">
        <f t="shared" si="22"/>
        <v>대형</v>
      </c>
      <c r="E18" s="109" t="str">
        <f t="shared" si="16"/>
        <v>D</v>
      </c>
      <c r="F18" s="159">
        <f t="shared" si="17"/>
        <v>0.81</v>
      </c>
      <c r="G18" s="160">
        <f t="shared" si="18"/>
        <v>1.62</v>
      </c>
      <c r="H18" s="161">
        <f t="shared" si="19"/>
        <v>2</v>
      </c>
      <c r="I18" s="162">
        <f t="shared" si="23"/>
        <v>1187.123</v>
      </c>
      <c r="J18" s="163">
        <f t="shared" si="24"/>
        <v>4.3332581795682328E-2</v>
      </c>
      <c r="K18" s="163">
        <f t="shared" si="25"/>
        <v>0.37051389581828054</v>
      </c>
      <c r="L18" s="163">
        <f t="shared" si="26"/>
        <v>0.11035082295600371</v>
      </c>
      <c r="M18" s="164">
        <f t="shared" si="27"/>
        <v>12.429</v>
      </c>
      <c r="N18" s="165">
        <f t="shared" si="28"/>
        <v>8.4000000000000005E-2</v>
      </c>
      <c r="O18" s="165">
        <f t="shared" si="29"/>
        <v>17.437000000000001</v>
      </c>
      <c r="P18" s="166">
        <f t="shared" si="30"/>
        <v>0</v>
      </c>
      <c r="Q18" s="167">
        <f t="shared" si="31"/>
        <v>75</v>
      </c>
      <c r="R18" s="168">
        <f t="shared" si="32"/>
        <v>25.592505359209536</v>
      </c>
      <c r="S18" s="140">
        <f t="shared" si="33"/>
        <v>1</v>
      </c>
      <c r="T18" s="140">
        <f t="shared" si="34"/>
        <v>207</v>
      </c>
      <c r="U18" t="s">
        <v>118</v>
      </c>
      <c r="V18" s="5" t="s">
        <v>121</v>
      </c>
      <c r="W18" t="s">
        <v>118</v>
      </c>
      <c r="X18" s="5" t="s">
        <v>121</v>
      </c>
      <c r="Y18" t="s">
        <v>227</v>
      </c>
      <c r="Z18" t="s">
        <v>141</v>
      </c>
      <c r="AA18" t="s">
        <v>174</v>
      </c>
      <c r="AB18">
        <v>520</v>
      </c>
      <c r="AC18" s="1">
        <v>1187.123</v>
      </c>
      <c r="AD18" s="1">
        <v>732.68</v>
      </c>
      <c r="AE18" s="28">
        <v>1.62</v>
      </c>
      <c r="AF18">
        <v>2</v>
      </c>
      <c r="AG18">
        <v>12.429</v>
      </c>
      <c r="AH18">
        <v>79.135534000000007</v>
      </c>
      <c r="AI18">
        <v>3.4291469999999999</v>
      </c>
      <c r="AJ18">
        <v>29.320815</v>
      </c>
      <c r="AK18">
        <v>131</v>
      </c>
      <c r="AL18">
        <v>1</v>
      </c>
      <c r="AM18">
        <v>207</v>
      </c>
      <c r="AN18">
        <v>75</v>
      </c>
      <c r="AO18">
        <v>15.001137</v>
      </c>
      <c r="AP18">
        <v>248.2</v>
      </c>
      <c r="AQ18">
        <v>0</v>
      </c>
      <c r="AR18">
        <v>28</v>
      </c>
      <c r="AS18">
        <v>17598</v>
      </c>
      <c r="AT18">
        <v>8.4000000000000005E-2</v>
      </c>
      <c r="AU18">
        <v>17.437000000000001</v>
      </c>
      <c r="AV18">
        <v>10214</v>
      </c>
      <c r="AW18">
        <v>0</v>
      </c>
      <c r="AX18" s="29">
        <v>0.41</v>
      </c>
      <c r="AY18">
        <v>0.81</v>
      </c>
      <c r="AZ18" t="s">
        <v>67</v>
      </c>
      <c r="BA18" t="s">
        <v>188</v>
      </c>
      <c r="BB18">
        <v>2</v>
      </c>
      <c r="BC18" t="s">
        <v>280</v>
      </c>
      <c r="BD18">
        <v>5</v>
      </c>
      <c r="BE18">
        <v>12592.877999999999</v>
      </c>
      <c r="BF18">
        <v>9.4269395764812469E-2</v>
      </c>
      <c r="BG18">
        <v>7.6358210569498111E-2</v>
      </c>
      <c r="BH18">
        <v>104240.99900000001</v>
      </c>
      <c r="BI18">
        <v>1.138825425109366E-2</v>
      </c>
      <c r="BJ18">
        <v>9.2244859433858652E-3</v>
      </c>
      <c r="BK18">
        <v>1</v>
      </c>
      <c r="BL18" t="s">
        <v>67</v>
      </c>
      <c r="BM18">
        <v>0</v>
      </c>
      <c r="BN18" t="s">
        <v>238</v>
      </c>
    </row>
    <row r="19" spans="1:66">
      <c r="A19" s="141" t="str">
        <f t="shared" si="20"/>
        <v>세운교통</v>
      </c>
      <c r="B19" s="141" t="str">
        <f t="shared" si="1"/>
        <v>28</v>
      </c>
      <c r="C19" s="142" t="str">
        <f t="shared" si="21"/>
        <v>73아1009</v>
      </c>
      <c r="D19" s="130" t="str">
        <f t="shared" si="22"/>
        <v>저상</v>
      </c>
      <c r="E19" s="126" t="str">
        <f t="shared" si="16"/>
        <v>C</v>
      </c>
      <c r="F19" s="149">
        <f t="shared" si="17"/>
        <v>0.8745454545454544</v>
      </c>
      <c r="G19" s="150">
        <f t="shared" si="18"/>
        <v>1.9239999999999999</v>
      </c>
      <c r="H19" s="151">
        <f t="shared" si="19"/>
        <v>2.2000000000000002</v>
      </c>
      <c r="I19" s="152">
        <f t="shared" si="23"/>
        <v>5318.5990000000002</v>
      </c>
      <c r="J19" s="153">
        <f t="shared" si="24"/>
        <v>3.4726031585943735E-2</v>
      </c>
      <c r="K19" s="153">
        <f t="shared" si="25"/>
        <v>0.41614427326453435</v>
      </c>
      <c r="L19" s="153">
        <f t="shared" si="26"/>
        <v>0.12916935456122938</v>
      </c>
      <c r="M19" s="154">
        <f t="shared" si="27"/>
        <v>16.454999999999998</v>
      </c>
      <c r="N19" s="155">
        <f t="shared" si="28"/>
        <v>1.9E-2</v>
      </c>
      <c r="O19" s="155">
        <f t="shared" si="29"/>
        <v>10.247</v>
      </c>
      <c r="P19" s="156">
        <f t="shared" si="30"/>
        <v>0</v>
      </c>
      <c r="Q19" s="157">
        <f t="shared" si="31"/>
        <v>77</v>
      </c>
      <c r="R19" s="158">
        <f t="shared" si="32"/>
        <v>23.142727960732319</v>
      </c>
      <c r="S19" s="143">
        <f t="shared" si="33"/>
        <v>1</v>
      </c>
      <c r="T19" s="143">
        <f t="shared" si="34"/>
        <v>545</v>
      </c>
      <c r="U19" t="s">
        <v>118</v>
      </c>
      <c r="V19" t="s">
        <v>122</v>
      </c>
      <c r="W19" s="4" t="s">
        <v>118</v>
      </c>
      <c r="X19" s="4" t="s">
        <v>122</v>
      </c>
      <c r="Y19" s="4" t="s">
        <v>245</v>
      </c>
      <c r="Z19" s="4" t="s">
        <v>172</v>
      </c>
      <c r="AA19" s="4" t="s">
        <v>174</v>
      </c>
      <c r="AB19" s="4">
        <v>520</v>
      </c>
      <c r="AC19" s="4">
        <v>5318.5990000000002</v>
      </c>
      <c r="AD19" s="4">
        <v>2764.328</v>
      </c>
      <c r="AE19" s="4">
        <v>1.9239999999999999</v>
      </c>
      <c r="AF19" s="4">
        <v>2.2000000000000002</v>
      </c>
      <c r="AG19" s="4">
        <v>16.454999999999998</v>
      </c>
      <c r="AH19" s="4">
        <v>418.51185800000002</v>
      </c>
      <c r="AI19" s="4">
        <v>14.533256</v>
      </c>
      <c r="AJ19" s="4">
        <v>174.16131300000001</v>
      </c>
      <c r="AK19" s="4">
        <v>687</v>
      </c>
      <c r="AL19" s="4">
        <v>1</v>
      </c>
      <c r="AM19" s="4">
        <v>545</v>
      </c>
      <c r="AN19" s="4">
        <v>77</v>
      </c>
      <c r="AO19" s="4">
        <v>12.708359</v>
      </c>
      <c r="AP19" s="4">
        <v>1010.5</v>
      </c>
      <c r="AQ19" s="4">
        <v>0</v>
      </c>
      <c r="AR19" s="4">
        <v>151</v>
      </c>
      <c r="AS19" s="4">
        <v>103299</v>
      </c>
      <c r="AT19" s="4">
        <v>1.9E-2</v>
      </c>
      <c r="AU19" s="4">
        <v>10.247</v>
      </c>
      <c r="AV19" s="4">
        <v>0</v>
      </c>
      <c r="AW19" s="4">
        <v>0</v>
      </c>
      <c r="AX19" s="30">
        <v>0.65</v>
      </c>
      <c r="AY19">
        <v>0.8745454545454544</v>
      </c>
      <c r="AZ19" t="s">
        <v>69</v>
      </c>
      <c r="BA19" t="s">
        <v>251</v>
      </c>
      <c r="BB19">
        <v>2</v>
      </c>
      <c r="BC19" t="s">
        <v>252</v>
      </c>
      <c r="BD19">
        <v>1</v>
      </c>
      <c r="BE19">
        <v>25461.995000000003</v>
      </c>
      <c r="BF19">
        <v>0.20888382862379792</v>
      </c>
      <c r="BG19">
        <v>0.18267840285099415</v>
      </c>
      <c r="BH19">
        <v>104240.99900000001</v>
      </c>
      <c r="BI19">
        <v>5.1022141489645546E-2</v>
      </c>
      <c r="BJ19">
        <v>4.4621181920944553E-2</v>
      </c>
      <c r="BK19">
        <v>1</v>
      </c>
      <c r="BL19" t="s">
        <v>69</v>
      </c>
      <c r="BM19">
        <v>0</v>
      </c>
      <c r="BN19" t="s">
        <v>238</v>
      </c>
    </row>
    <row r="20" spans="1:66">
      <c r="A20" s="138" t="str">
        <f t="shared" si="20"/>
        <v>세운교통</v>
      </c>
      <c r="B20" s="238" t="str">
        <f t="shared" si="1"/>
        <v>28</v>
      </c>
      <c r="C20" s="139" t="str">
        <f t="shared" si="21"/>
        <v>73아1018</v>
      </c>
      <c r="D20" s="113" t="str">
        <f t="shared" si="22"/>
        <v>저상</v>
      </c>
      <c r="E20" s="109" t="str">
        <f t="shared" si="16"/>
        <v>S</v>
      </c>
      <c r="F20" s="159">
        <f t="shared" si="17"/>
        <v>1.01</v>
      </c>
      <c r="G20" s="160">
        <f t="shared" si="18"/>
        <v>2.121</v>
      </c>
      <c r="H20" s="161">
        <f t="shared" si="19"/>
        <v>2.1</v>
      </c>
      <c r="I20" s="162">
        <f t="shared" si="23"/>
        <v>5123.2470000000003</v>
      </c>
      <c r="J20" s="163">
        <f t="shared" si="24"/>
        <v>2.1180391442092269E-2</v>
      </c>
      <c r="K20" s="163">
        <f t="shared" si="25"/>
        <v>0.40443919891864982</v>
      </c>
      <c r="L20" s="163">
        <f t="shared" si="26"/>
        <v>0.18874748767724842</v>
      </c>
      <c r="M20" s="164">
        <f t="shared" si="27"/>
        <v>14.727</v>
      </c>
      <c r="N20" s="165">
        <f t="shared" si="28"/>
        <v>7.8E-2</v>
      </c>
      <c r="O20" s="165">
        <f t="shared" si="29"/>
        <v>5.7389999999999999</v>
      </c>
      <c r="P20" s="166">
        <f t="shared" si="30"/>
        <v>0</v>
      </c>
      <c r="Q20" s="167">
        <f t="shared" si="31"/>
        <v>72</v>
      </c>
      <c r="R20" s="168">
        <f t="shared" si="32"/>
        <v>23.271140291583915</v>
      </c>
      <c r="S20" s="140">
        <f t="shared" si="33"/>
        <v>4</v>
      </c>
      <c r="T20" s="140">
        <f t="shared" si="34"/>
        <v>294</v>
      </c>
      <c r="U20" t="s">
        <v>118</v>
      </c>
      <c r="V20" s="5" t="s">
        <v>122</v>
      </c>
      <c r="W20" t="s">
        <v>118</v>
      </c>
      <c r="X20" s="5" t="s">
        <v>122</v>
      </c>
      <c r="Y20" t="s">
        <v>191</v>
      </c>
      <c r="Z20" t="s">
        <v>172</v>
      </c>
      <c r="AA20" t="s">
        <v>174</v>
      </c>
      <c r="AB20">
        <v>520</v>
      </c>
      <c r="AC20" s="1">
        <v>5123.2470000000003</v>
      </c>
      <c r="AD20" s="1">
        <v>2415.819</v>
      </c>
      <c r="AE20" s="28">
        <v>2.121</v>
      </c>
      <c r="AF20">
        <v>2.1</v>
      </c>
      <c r="AG20">
        <v>14.727</v>
      </c>
      <c r="AH20">
        <v>383.29046099999999</v>
      </c>
      <c r="AI20">
        <v>8.1182420000000004</v>
      </c>
      <c r="AJ20">
        <v>155.017687</v>
      </c>
      <c r="AK20">
        <v>967</v>
      </c>
      <c r="AL20">
        <v>4</v>
      </c>
      <c r="AM20">
        <v>294</v>
      </c>
      <c r="AN20">
        <v>72</v>
      </c>
      <c r="AO20">
        <v>13.366486999999999</v>
      </c>
      <c r="AP20">
        <v>684.3</v>
      </c>
      <c r="AQ20">
        <v>0</v>
      </c>
      <c r="AR20">
        <v>117</v>
      </c>
      <c r="AS20">
        <v>81762</v>
      </c>
      <c r="AT20">
        <v>7.8E-2</v>
      </c>
      <c r="AU20">
        <v>5.7389999999999999</v>
      </c>
      <c r="AV20">
        <v>40418</v>
      </c>
      <c r="AW20">
        <v>0</v>
      </c>
      <c r="AX20" s="29">
        <v>0.66</v>
      </c>
      <c r="AY20">
        <v>1.01</v>
      </c>
      <c r="AZ20" t="s">
        <v>71</v>
      </c>
      <c r="BA20" t="s">
        <v>251</v>
      </c>
      <c r="BB20">
        <v>2</v>
      </c>
      <c r="BC20" t="s">
        <v>281</v>
      </c>
      <c r="BD20">
        <v>9</v>
      </c>
      <c r="BE20">
        <v>25461.995000000003</v>
      </c>
      <c r="BF20">
        <v>0.20121153114671492</v>
      </c>
      <c r="BG20">
        <v>0.20322364645818206</v>
      </c>
      <c r="BH20">
        <v>104240.99900000001</v>
      </c>
      <c r="BI20">
        <v>4.9148099587955789E-2</v>
      </c>
      <c r="BJ20">
        <v>4.9639580583835344E-2</v>
      </c>
      <c r="BK20">
        <v>1</v>
      </c>
      <c r="BL20" t="s">
        <v>71</v>
      </c>
      <c r="BM20">
        <v>0</v>
      </c>
      <c r="BN20" t="s">
        <v>238</v>
      </c>
    </row>
    <row r="21" spans="1:66">
      <c r="A21" s="141" t="str">
        <f t="shared" si="20"/>
        <v>세운교통</v>
      </c>
      <c r="B21" s="141" t="str">
        <f t="shared" si="1"/>
        <v>28</v>
      </c>
      <c r="C21" s="142" t="str">
        <f t="shared" si="21"/>
        <v>73아1019</v>
      </c>
      <c r="D21" s="130" t="str">
        <f t="shared" si="22"/>
        <v>저상</v>
      </c>
      <c r="E21" s="126" t="str">
        <f t="shared" si="16"/>
        <v>D</v>
      </c>
      <c r="F21" s="149">
        <f t="shared" si="17"/>
        <v>0.84619047619047616</v>
      </c>
      <c r="G21" s="150">
        <f t="shared" si="18"/>
        <v>1.7769999999999999</v>
      </c>
      <c r="H21" s="151">
        <f t="shared" si="19"/>
        <v>2.1</v>
      </c>
      <c r="I21" s="152">
        <f t="shared" si="23"/>
        <v>5121.3620000000001</v>
      </c>
      <c r="J21" s="153">
        <f t="shared" si="24"/>
        <v>4.3472772598073306E-2</v>
      </c>
      <c r="K21" s="153">
        <f t="shared" si="25"/>
        <v>0.38475422575267204</v>
      </c>
      <c r="L21" s="153">
        <f t="shared" si="26"/>
        <v>0.18998852258442187</v>
      </c>
      <c r="M21" s="154">
        <f t="shared" si="27"/>
        <v>15.127000000000001</v>
      </c>
      <c r="N21" s="155">
        <f t="shared" si="28"/>
        <v>0</v>
      </c>
      <c r="O21" s="155">
        <f t="shared" si="29"/>
        <v>10.173</v>
      </c>
      <c r="P21" s="156">
        <f t="shared" si="30"/>
        <v>4.6166666666666663</v>
      </c>
      <c r="Q21" s="157">
        <f t="shared" si="31"/>
        <v>96</v>
      </c>
      <c r="R21" s="158">
        <f t="shared" si="32"/>
        <v>22.601546444640345</v>
      </c>
      <c r="S21" s="143">
        <f t="shared" si="33"/>
        <v>0</v>
      </c>
      <c r="T21" s="143">
        <f t="shared" si="34"/>
        <v>521</v>
      </c>
      <c r="U21" t="s">
        <v>118</v>
      </c>
      <c r="V21" s="5" t="s">
        <v>122</v>
      </c>
      <c r="W21" t="s">
        <v>118</v>
      </c>
      <c r="X21" s="5" t="s">
        <v>122</v>
      </c>
      <c r="Y21" t="s">
        <v>239</v>
      </c>
      <c r="Z21" t="s">
        <v>172</v>
      </c>
      <c r="AA21" t="s">
        <v>174</v>
      </c>
      <c r="AB21">
        <v>520</v>
      </c>
      <c r="AC21" s="1">
        <v>5121.3620000000001</v>
      </c>
      <c r="AD21" s="1">
        <v>2881.4259999999999</v>
      </c>
      <c r="AE21" s="28">
        <v>1.7769999999999999</v>
      </c>
      <c r="AF21">
        <v>2.1</v>
      </c>
      <c r="AG21">
        <v>15.127000000000001</v>
      </c>
      <c r="AH21">
        <v>396.29963700000002</v>
      </c>
      <c r="AI21">
        <v>17.228244</v>
      </c>
      <c r="AJ21">
        <v>152.47796</v>
      </c>
      <c r="AK21">
        <v>973</v>
      </c>
      <c r="AL21">
        <v>0</v>
      </c>
      <c r="AM21">
        <v>521</v>
      </c>
      <c r="AN21">
        <v>96</v>
      </c>
      <c r="AO21">
        <v>12.922954000000001</v>
      </c>
      <c r="AP21">
        <v>1755.2</v>
      </c>
      <c r="AQ21">
        <v>277</v>
      </c>
      <c r="AR21">
        <v>126</v>
      </c>
      <c r="AS21">
        <v>82673</v>
      </c>
      <c r="AT21">
        <v>0</v>
      </c>
      <c r="AU21">
        <v>10.173</v>
      </c>
      <c r="AV21">
        <v>46539</v>
      </c>
      <c r="AW21">
        <v>0</v>
      </c>
      <c r="AX21" s="29">
        <v>0.57999999999999996</v>
      </c>
      <c r="AY21">
        <v>0.84619047619047616</v>
      </c>
      <c r="AZ21" t="s">
        <v>67</v>
      </c>
      <c r="BA21" t="s">
        <v>251</v>
      </c>
      <c r="BB21">
        <v>1</v>
      </c>
      <c r="BC21" t="s">
        <v>376</v>
      </c>
      <c r="BD21">
        <v>11</v>
      </c>
      <c r="BE21">
        <v>25461.995000000003</v>
      </c>
      <c r="BF21">
        <v>0.20113749924151661</v>
      </c>
      <c r="BG21">
        <v>0.17020063626294046</v>
      </c>
      <c r="BH21">
        <v>104240.99900000001</v>
      </c>
      <c r="BI21">
        <v>4.913001649187955E-2</v>
      </c>
      <c r="BJ21">
        <v>4.15733520505095E-2</v>
      </c>
      <c r="BK21">
        <v>1</v>
      </c>
      <c r="BL21" t="s">
        <v>69</v>
      </c>
      <c r="BM21">
        <v>-1</v>
      </c>
      <c r="BN21" t="s">
        <v>237</v>
      </c>
    </row>
    <row r="22" spans="1:66">
      <c r="A22" s="138" t="str">
        <f t="shared" si="20"/>
        <v>세운교통</v>
      </c>
      <c r="B22" s="238" t="str">
        <f t="shared" si="1"/>
        <v>28</v>
      </c>
      <c r="C22" s="139" t="str">
        <f t="shared" si="21"/>
        <v>73아1020</v>
      </c>
      <c r="D22" s="113" t="str">
        <f t="shared" si="22"/>
        <v>저상</v>
      </c>
      <c r="E22" s="109" t="str">
        <f t="shared" si="16"/>
        <v>C</v>
      </c>
      <c r="F22" s="159">
        <f t="shared" si="17"/>
        <v>0.86428571428571421</v>
      </c>
      <c r="G22" s="160">
        <f t="shared" si="18"/>
        <v>1.8149999999999999</v>
      </c>
      <c r="H22" s="161">
        <f t="shared" si="19"/>
        <v>2.1</v>
      </c>
      <c r="I22" s="162">
        <f t="shared" si="23"/>
        <v>2564.2260000000001</v>
      </c>
      <c r="J22" s="163">
        <f t="shared" si="24"/>
        <v>4.7815632841270508E-2</v>
      </c>
      <c r="K22" s="163">
        <f t="shared" si="25"/>
        <v>0.38131973997569685</v>
      </c>
      <c r="L22" s="163">
        <f t="shared" si="26"/>
        <v>0.19655053805709793</v>
      </c>
      <c r="M22" s="164">
        <f t="shared" si="27"/>
        <v>14.989000000000001</v>
      </c>
      <c r="N22" s="165">
        <f t="shared" si="28"/>
        <v>0</v>
      </c>
      <c r="O22" s="165">
        <f t="shared" si="29"/>
        <v>11.231</v>
      </c>
      <c r="P22" s="166">
        <f t="shared" si="30"/>
        <v>0</v>
      </c>
      <c r="Q22" s="167">
        <f t="shared" si="31"/>
        <v>70</v>
      </c>
      <c r="R22" s="168">
        <f t="shared" si="32"/>
        <v>22.936449772689762</v>
      </c>
      <c r="S22" s="140">
        <f t="shared" si="33"/>
        <v>0</v>
      </c>
      <c r="T22" s="140">
        <f t="shared" si="34"/>
        <v>288</v>
      </c>
      <c r="U22" t="s">
        <v>118</v>
      </c>
      <c r="V22" t="s">
        <v>122</v>
      </c>
      <c r="W22" s="4" t="s">
        <v>118</v>
      </c>
      <c r="X22" s="4" t="s">
        <v>122</v>
      </c>
      <c r="Y22" s="4" t="s">
        <v>327</v>
      </c>
      <c r="Z22" s="4" t="s">
        <v>172</v>
      </c>
      <c r="AA22" s="4" t="s">
        <v>174</v>
      </c>
      <c r="AB22" s="4">
        <v>520</v>
      </c>
      <c r="AC22" s="4">
        <v>2564.2260000000001</v>
      </c>
      <c r="AD22" s="4">
        <v>1412.991</v>
      </c>
      <c r="AE22" s="4">
        <v>1.8149999999999999</v>
      </c>
      <c r="AF22" s="4">
        <v>2.1</v>
      </c>
      <c r="AG22" s="4">
        <v>14.989000000000001</v>
      </c>
      <c r="AH22" s="4">
        <v>195.83800199999999</v>
      </c>
      <c r="AI22" s="4">
        <v>9.3641179999999995</v>
      </c>
      <c r="AJ22" s="4">
        <v>74.676895999999999</v>
      </c>
      <c r="AK22" s="4">
        <v>504</v>
      </c>
      <c r="AL22" s="4">
        <v>0</v>
      </c>
      <c r="AM22" s="4">
        <v>288</v>
      </c>
      <c r="AN22" s="4">
        <v>70</v>
      </c>
      <c r="AO22" s="4">
        <v>13.093607</v>
      </c>
      <c r="AP22" s="4">
        <v>158.4</v>
      </c>
      <c r="AQ22" s="4">
        <v>0</v>
      </c>
      <c r="AR22" s="4">
        <v>37</v>
      </c>
      <c r="AS22" s="4">
        <v>25951</v>
      </c>
      <c r="AT22" s="4">
        <v>0</v>
      </c>
      <c r="AU22" s="4">
        <v>11.231</v>
      </c>
      <c r="AV22" s="4">
        <v>24106</v>
      </c>
      <c r="AW22" s="4">
        <v>0</v>
      </c>
      <c r="AX22" s="30">
        <v>0.57999999999999996</v>
      </c>
      <c r="AY22">
        <v>0.86428571428571421</v>
      </c>
      <c r="AZ22" t="s">
        <v>69</v>
      </c>
      <c r="BA22" t="s">
        <v>251</v>
      </c>
      <c r="BB22">
        <v>3</v>
      </c>
      <c r="BC22" t="s">
        <v>377</v>
      </c>
      <c r="BD22">
        <v>9</v>
      </c>
      <c r="BE22">
        <v>25461.995000000003</v>
      </c>
      <c r="BF22">
        <v>0.10070797673159546</v>
      </c>
      <c r="BG22">
        <v>8.7040465603736059E-2</v>
      </c>
      <c r="BH22">
        <v>104240.99900000001</v>
      </c>
      <c r="BI22">
        <v>2.4599015978348404E-2</v>
      </c>
      <c r="BJ22">
        <v>2.1260578095572549E-2</v>
      </c>
      <c r="BK22">
        <v>1</v>
      </c>
      <c r="BL22" t="s">
        <v>234</v>
      </c>
      <c r="BM22" t="s">
        <v>235</v>
      </c>
      <c r="BN22" t="s">
        <v>234</v>
      </c>
    </row>
    <row r="23" spans="1:66">
      <c r="A23" s="141" t="str">
        <f t="shared" si="20"/>
        <v>세운교통</v>
      </c>
      <c r="B23" s="141" t="str">
        <f t="shared" si="1"/>
        <v>28</v>
      </c>
      <c r="C23" s="142" t="str">
        <f t="shared" si="21"/>
        <v>73아1021</v>
      </c>
      <c r="D23" s="130" t="str">
        <f t="shared" si="22"/>
        <v>저상</v>
      </c>
      <c r="E23" s="126" t="str">
        <f t="shared" si="16"/>
        <v>S</v>
      </c>
      <c r="F23" s="149">
        <f t="shared" si="17"/>
        <v>1.0286363636363636</v>
      </c>
      <c r="G23" s="150">
        <f t="shared" si="18"/>
        <v>2.2629999999999999</v>
      </c>
      <c r="H23" s="151">
        <f t="shared" si="19"/>
        <v>2.2000000000000002</v>
      </c>
      <c r="I23" s="152">
        <f t="shared" si="23"/>
        <v>3171.681</v>
      </c>
      <c r="J23" s="153">
        <f t="shared" si="24"/>
        <v>4.3431817385080798E-2</v>
      </c>
      <c r="K23" s="153">
        <f t="shared" si="25"/>
        <v>0.4035370196999416</v>
      </c>
      <c r="L23" s="153">
        <f t="shared" si="26"/>
        <v>0.1636356241374842</v>
      </c>
      <c r="M23" s="154">
        <f t="shared" si="27"/>
        <v>13.276999999999999</v>
      </c>
      <c r="N23" s="155">
        <f t="shared" si="28"/>
        <v>3.2000000000000001E-2</v>
      </c>
      <c r="O23" s="155">
        <f t="shared" si="29"/>
        <v>11.35</v>
      </c>
      <c r="P23" s="156">
        <f t="shared" si="30"/>
        <v>0</v>
      </c>
      <c r="Q23" s="157">
        <f t="shared" si="31"/>
        <v>77</v>
      </c>
      <c r="R23" s="158">
        <f t="shared" si="32"/>
        <v>23.52582581413386</v>
      </c>
      <c r="S23" s="143">
        <f t="shared" si="33"/>
        <v>1</v>
      </c>
      <c r="T23" s="143">
        <f t="shared" si="34"/>
        <v>360</v>
      </c>
      <c r="U23" t="s">
        <v>118</v>
      </c>
      <c r="V23" s="5" t="s">
        <v>122</v>
      </c>
      <c r="W23" t="s">
        <v>118</v>
      </c>
      <c r="X23" s="5" t="s">
        <v>122</v>
      </c>
      <c r="Y23" t="s">
        <v>337</v>
      </c>
      <c r="Z23" t="s">
        <v>172</v>
      </c>
      <c r="AA23" t="s">
        <v>174</v>
      </c>
      <c r="AB23">
        <v>520</v>
      </c>
      <c r="AC23" s="1">
        <v>3171.681</v>
      </c>
      <c r="AD23" s="1">
        <v>1401.4570000000001</v>
      </c>
      <c r="AE23" s="28">
        <v>2.2629999999999999</v>
      </c>
      <c r="AF23">
        <v>2.2000000000000002</v>
      </c>
      <c r="AG23">
        <v>13.276999999999999</v>
      </c>
      <c r="AH23">
        <v>243.77828600000001</v>
      </c>
      <c r="AI23">
        <v>10.587733999999999</v>
      </c>
      <c r="AJ23">
        <v>98.373563000000004</v>
      </c>
      <c r="AK23">
        <v>519</v>
      </c>
      <c r="AL23">
        <v>1</v>
      </c>
      <c r="AM23">
        <v>360</v>
      </c>
      <c r="AN23">
        <v>77</v>
      </c>
      <c r="AO23">
        <v>13.010514000000001</v>
      </c>
      <c r="AP23">
        <v>324.2</v>
      </c>
      <c r="AQ23">
        <v>0</v>
      </c>
      <c r="AR23">
        <v>112</v>
      </c>
      <c r="AS23">
        <v>63271</v>
      </c>
      <c r="AT23">
        <v>3.2000000000000001E-2</v>
      </c>
      <c r="AU23">
        <v>11.35</v>
      </c>
      <c r="AV23">
        <v>27652</v>
      </c>
      <c r="AW23">
        <v>0</v>
      </c>
      <c r="AX23" s="29">
        <v>0.65</v>
      </c>
      <c r="AY23">
        <v>1.0286363636363636</v>
      </c>
      <c r="AZ23" t="s">
        <v>71</v>
      </c>
      <c r="BA23" t="s">
        <v>251</v>
      </c>
      <c r="BB23">
        <v>1</v>
      </c>
      <c r="BC23" t="s">
        <v>254</v>
      </c>
      <c r="BD23">
        <v>6</v>
      </c>
      <c r="BE23">
        <v>25461.995000000003</v>
      </c>
      <c r="BF23">
        <v>0.12456529820228147</v>
      </c>
      <c r="BG23">
        <v>0.12813239537807408</v>
      </c>
      <c r="BH23">
        <v>104240.99900000001</v>
      </c>
      <c r="BI23">
        <v>3.0426425594789242E-2</v>
      </c>
      <c r="BJ23">
        <v>3.1297727782276387E-2</v>
      </c>
      <c r="BK23">
        <v>1</v>
      </c>
      <c r="BL23" t="s">
        <v>234</v>
      </c>
      <c r="BM23" t="s">
        <v>235</v>
      </c>
      <c r="BN23" t="s">
        <v>234</v>
      </c>
    </row>
    <row r="24" spans="1:66">
      <c r="A24" s="138" t="str">
        <f t="shared" si="20"/>
        <v>세운교통</v>
      </c>
      <c r="B24" s="238" t="str">
        <f t="shared" si="1"/>
        <v>28</v>
      </c>
      <c r="C24" s="139" t="str">
        <f t="shared" si="21"/>
        <v>73아1035</v>
      </c>
      <c r="D24" s="113" t="str">
        <f t="shared" si="22"/>
        <v>저상</v>
      </c>
      <c r="E24" s="109" t="str">
        <f t="shared" si="16"/>
        <v>C</v>
      </c>
      <c r="F24" s="159">
        <f t="shared" si="17"/>
        <v>0.875</v>
      </c>
      <c r="G24" s="160">
        <f t="shared" si="18"/>
        <v>1.925</v>
      </c>
      <c r="H24" s="161">
        <f t="shared" si="19"/>
        <v>2.2000000000000002</v>
      </c>
      <c r="I24" s="162">
        <f t="shared" si="23"/>
        <v>4162.88</v>
      </c>
      <c r="J24" s="163">
        <f t="shared" si="24"/>
        <v>4.5991182724205354E-2</v>
      </c>
      <c r="K24" s="163">
        <f t="shared" si="25"/>
        <v>0.42750589698980174</v>
      </c>
      <c r="L24" s="163">
        <f t="shared" si="26"/>
        <v>0.15926473979552616</v>
      </c>
      <c r="M24" s="164">
        <f t="shared" si="27"/>
        <v>18.664000000000001</v>
      </c>
      <c r="N24" s="165">
        <f t="shared" si="28"/>
        <v>15.278</v>
      </c>
      <c r="O24" s="165">
        <f t="shared" si="29"/>
        <v>38.363</v>
      </c>
      <c r="P24" s="166">
        <f t="shared" si="30"/>
        <v>0</v>
      </c>
      <c r="Q24" s="167">
        <f t="shared" si="31"/>
        <v>74</v>
      </c>
      <c r="R24" s="168">
        <f t="shared" si="32"/>
        <v>25.332303622283064</v>
      </c>
      <c r="S24" s="140">
        <f t="shared" si="33"/>
        <v>636</v>
      </c>
      <c r="T24" s="140">
        <f t="shared" si="34"/>
        <v>1597</v>
      </c>
      <c r="U24" t="s">
        <v>118</v>
      </c>
      <c r="V24" s="5" t="s">
        <v>122</v>
      </c>
      <c r="W24" t="s">
        <v>118</v>
      </c>
      <c r="X24" s="5" t="s">
        <v>122</v>
      </c>
      <c r="Y24" t="s">
        <v>292</v>
      </c>
      <c r="Z24" t="s">
        <v>172</v>
      </c>
      <c r="AA24" t="s">
        <v>174</v>
      </c>
      <c r="AB24">
        <v>520</v>
      </c>
      <c r="AC24" s="1">
        <v>4162.88</v>
      </c>
      <c r="AD24" s="1">
        <v>2162.3090000000002</v>
      </c>
      <c r="AE24" s="28">
        <v>1.925</v>
      </c>
      <c r="AF24">
        <v>2.2000000000000002</v>
      </c>
      <c r="AG24">
        <v>18.664000000000001</v>
      </c>
      <c r="AH24">
        <v>312.11771800000002</v>
      </c>
      <c r="AI24">
        <v>14.354663</v>
      </c>
      <c r="AJ24">
        <v>133.432165</v>
      </c>
      <c r="AK24">
        <v>663</v>
      </c>
      <c r="AL24">
        <v>636</v>
      </c>
      <c r="AM24">
        <v>1597</v>
      </c>
      <c r="AN24">
        <v>74</v>
      </c>
      <c r="AO24">
        <v>13.337531</v>
      </c>
      <c r="AP24">
        <v>1475.9</v>
      </c>
      <c r="AQ24">
        <v>0</v>
      </c>
      <c r="AR24">
        <v>143</v>
      </c>
      <c r="AS24">
        <v>95503</v>
      </c>
      <c r="AT24">
        <v>15.278</v>
      </c>
      <c r="AU24">
        <v>38.363</v>
      </c>
      <c r="AV24">
        <v>0</v>
      </c>
      <c r="AW24">
        <v>0</v>
      </c>
      <c r="AX24" s="29">
        <v>0.65</v>
      </c>
      <c r="AY24">
        <v>0.875</v>
      </c>
      <c r="AZ24" t="s">
        <v>69</v>
      </c>
      <c r="BA24" t="s">
        <v>251</v>
      </c>
      <c r="BB24">
        <v>1</v>
      </c>
      <c r="BC24" t="s">
        <v>253</v>
      </c>
      <c r="BD24">
        <v>1</v>
      </c>
      <c r="BE24">
        <v>25461.995000000003</v>
      </c>
      <c r="BF24">
        <v>0.16349386605409355</v>
      </c>
      <c r="BG24">
        <v>0.14305713279733184</v>
      </c>
      <c r="BH24">
        <v>104240.99900000001</v>
      </c>
      <c r="BI24">
        <v>3.993515065986656E-2</v>
      </c>
      <c r="BJ24">
        <v>3.4943256827383237E-2</v>
      </c>
      <c r="BK24">
        <v>1</v>
      </c>
      <c r="BL24" t="s">
        <v>234</v>
      </c>
      <c r="BM24" t="s">
        <v>235</v>
      </c>
      <c r="BN24" t="s">
        <v>234</v>
      </c>
    </row>
    <row r="25" spans="1:66">
      <c r="A25" s="141" t="str">
        <f t="shared" si="20"/>
        <v>세운교통</v>
      </c>
      <c r="B25" s="141" t="str">
        <f t="shared" si="1"/>
        <v>67-1</v>
      </c>
      <c r="C25" s="142" t="str">
        <f t="shared" si="21"/>
        <v>70바3835</v>
      </c>
      <c r="D25" s="130" t="str">
        <f t="shared" si="22"/>
        <v>저상</v>
      </c>
      <c r="E25" s="126" t="str">
        <f t="shared" si="16"/>
        <v>C</v>
      </c>
      <c r="F25" s="149">
        <f t="shared" si="17"/>
        <v>0.88954545454545453</v>
      </c>
      <c r="G25" s="150">
        <f t="shared" si="18"/>
        <v>1.9570000000000001</v>
      </c>
      <c r="H25" s="151">
        <f t="shared" si="19"/>
        <v>2.2000000000000002</v>
      </c>
      <c r="I25" s="152">
        <f t="shared" si="23"/>
        <v>5668.3580000000002</v>
      </c>
      <c r="J25" s="153">
        <f t="shared" si="24"/>
        <v>2.9822276003583066E-2</v>
      </c>
      <c r="K25" s="153">
        <f t="shared" si="25"/>
        <v>0.35130418573161287</v>
      </c>
      <c r="L25" s="153">
        <f t="shared" si="26"/>
        <v>0.20094002531244498</v>
      </c>
      <c r="M25" s="154">
        <f t="shared" si="27"/>
        <v>11.132</v>
      </c>
      <c r="N25" s="155">
        <f t="shared" si="28"/>
        <v>1.2170000000000001</v>
      </c>
      <c r="O25" s="155">
        <f t="shared" si="29"/>
        <v>4.0579999999999998</v>
      </c>
      <c r="P25" s="156">
        <f t="shared" si="30"/>
        <v>0</v>
      </c>
      <c r="Q25" s="157">
        <f t="shared" si="31"/>
        <v>75</v>
      </c>
      <c r="R25" s="158">
        <f t="shared" si="32"/>
        <v>23.657274157573251</v>
      </c>
      <c r="S25" s="143">
        <f t="shared" si="33"/>
        <v>69</v>
      </c>
      <c r="T25" s="143">
        <f t="shared" si="34"/>
        <v>230</v>
      </c>
      <c r="U25" t="s">
        <v>118</v>
      </c>
      <c r="V25" t="s">
        <v>123</v>
      </c>
      <c r="W25" s="4" t="s">
        <v>118</v>
      </c>
      <c r="X25" s="4" t="s">
        <v>123</v>
      </c>
      <c r="Y25" s="4" t="s">
        <v>193</v>
      </c>
      <c r="Z25" s="4" t="s">
        <v>172</v>
      </c>
      <c r="AA25" s="4" t="s">
        <v>174</v>
      </c>
      <c r="AB25" s="4">
        <v>520</v>
      </c>
      <c r="AC25" s="4">
        <v>5668.3580000000002</v>
      </c>
      <c r="AD25" s="4">
        <v>2896.489</v>
      </c>
      <c r="AE25" s="4">
        <v>1.9570000000000001</v>
      </c>
      <c r="AF25" s="4">
        <v>2.2000000000000002</v>
      </c>
      <c r="AG25" s="4">
        <v>11.132</v>
      </c>
      <c r="AH25" s="4">
        <v>387.16015499999997</v>
      </c>
      <c r="AI25" s="4">
        <v>11.545997</v>
      </c>
      <c r="AJ25" s="4">
        <v>136.01098300000001</v>
      </c>
      <c r="AK25" s="4">
        <v>1139</v>
      </c>
      <c r="AL25" s="4">
        <v>69</v>
      </c>
      <c r="AM25" s="4">
        <v>230</v>
      </c>
      <c r="AN25" s="4">
        <v>75</v>
      </c>
      <c r="AO25" s="4">
        <v>14.64086</v>
      </c>
      <c r="AP25" s="4">
        <v>282.2</v>
      </c>
      <c r="AQ25" s="4">
        <v>0</v>
      </c>
      <c r="AR25" s="4">
        <v>65</v>
      </c>
      <c r="AS25" s="4">
        <v>25968</v>
      </c>
      <c r="AT25" s="4">
        <v>1.2170000000000001</v>
      </c>
      <c r="AU25" s="4">
        <v>4.0579999999999998</v>
      </c>
      <c r="AV25" s="4">
        <v>49187</v>
      </c>
      <c r="AW25" s="4">
        <v>0</v>
      </c>
      <c r="AX25" s="30">
        <v>0.5</v>
      </c>
      <c r="AY25">
        <v>0.88954545454545453</v>
      </c>
      <c r="AZ25" t="s">
        <v>69</v>
      </c>
      <c r="BA25" t="s">
        <v>255</v>
      </c>
      <c r="BB25">
        <v>1</v>
      </c>
      <c r="BC25" t="s">
        <v>264</v>
      </c>
      <c r="BD25">
        <v>7</v>
      </c>
      <c r="BE25">
        <v>14946.86</v>
      </c>
      <c r="BF25">
        <v>0.37923403310126674</v>
      </c>
      <c r="BG25">
        <v>0.33734591035417227</v>
      </c>
      <c r="BH25">
        <v>104240.99900000001</v>
      </c>
      <c r="BI25">
        <v>5.4377433585416808E-2</v>
      </c>
      <c r="BJ25">
        <v>4.8371198875754862E-2</v>
      </c>
      <c r="BK25">
        <v>1</v>
      </c>
      <c r="BL25" t="s">
        <v>69</v>
      </c>
      <c r="BM25">
        <v>0</v>
      </c>
      <c r="BN25" t="s">
        <v>238</v>
      </c>
    </row>
    <row r="26" spans="1:66">
      <c r="A26" s="138" t="str">
        <f t="shared" si="20"/>
        <v>세운교통</v>
      </c>
      <c r="B26" s="238" t="str">
        <f t="shared" si="1"/>
        <v>67-1</v>
      </c>
      <c r="C26" s="139" t="str">
        <f t="shared" si="21"/>
        <v>70바3836</v>
      </c>
      <c r="D26" s="113" t="str">
        <f t="shared" si="22"/>
        <v>저상</v>
      </c>
      <c r="E26" s="109" t="str">
        <f t="shared" si="16"/>
        <v>D</v>
      </c>
      <c r="F26" s="159">
        <f t="shared" si="17"/>
        <v>0.8313636363636363</v>
      </c>
      <c r="G26" s="160">
        <f t="shared" si="18"/>
        <v>1.829</v>
      </c>
      <c r="H26" s="161">
        <f t="shared" si="19"/>
        <v>2.2000000000000002</v>
      </c>
      <c r="I26" s="162">
        <f t="shared" si="23"/>
        <v>3227.8870000000002</v>
      </c>
      <c r="J26" s="163">
        <f t="shared" si="24"/>
        <v>2.3468041662219885E-2</v>
      </c>
      <c r="K26" s="163">
        <f t="shared" si="25"/>
        <v>0.44428959929298678</v>
      </c>
      <c r="L26" s="163">
        <f t="shared" si="26"/>
        <v>0.18588011290358056</v>
      </c>
      <c r="M26" s="164">
        <f t="shared" si="27"/>
        <v>16.978000000000002</v>
      </c>
      <c r="N26" s="165">
        <f t="shared" si="28"/>
        <v>0.248</v>
      </c>
      <c r="O26" s="165">
        <f t="shared" si="29"/>
        <v>15.738</v>
      </c>
      <c r="P26" s="166">
        <f t="shared" si="30"/>
        <v>0</v>
      </c>
      <c r="Q26" s="167">
        <f t="shared" si="31"/>
        <v>76</v>
      </c>
      <c r="R26" s="168">
        <f t="shared" si="32"/>
        <v>23.958579006124317</v>
      </c>
      <c r="S26" s="140">
        <f t="shared" si="33"/>
        <v>8</v>
      </c>
      <c r="T26" s="140">
        <f t="shared" si="34"/>
        <v>508</v>
      </c>
      <c r="U26" t="s">
        <v>118</v>
      </c>
      <c r="V26" s="5" t="s">
        <v>123</v>
      </c>
      <c r="W26" t="s">
        <v>118</v>
      </c>
      <c r="X26" s="5" t="s">
        <v>123</v>
      </c>
      <c r="Y26" t="s">
        <v>194</v>
      </c>
      <c r="Z26" t="s">
        <v>172</v>
      </c>
      <c r="AA26" t="s">
        <v>174</v>
      </c>
      <c r="AB26">
        <v>520</v>
      </c>
      <c r="AC26" s="1">
        <v>3227.8870000000002</v>
      </c>
      <c r="AD26" s="1">
        <v>1765.0650000000001</v>
      </c>
      <c r="AE26" s="28">
        <v>1.829</v>
      </c>
      <c r="AF26">
        <v>2.2000000000000002</v>
      </c>
      <c r="AG26">
        <v>16.978000000000002</v>
      </c>
      <c r="AH26">
        <v>253.13245499999999</v>
      </c>
      <c r="AI26">
        <v>5.9405229999999998</v>
      </c>
      <c r="AJ26">
        <v>112.464117</v>
      </c>
      <c r="AK26">
        <v>600</v>
      </c>
      <c r="AL26">
        <v>8</v>
      </c>
      <c r="AM26">
        <v>508</v>
      </c>
      <c r="AN26">
        <v>76</v>
      </c>
      <c r="AO26">
        <v>12.75177</v>
      </c>
      <c r="AP26">
        <v>851</v>
      </c>
      <c r="AQ26">
        <v>0</v>
      </c>
      <c r="AR26">
        <v>127</v>
      </c>
      <c r="AS26">
        <v>103148</v>
      </c>
      <c r="AT26">
        <v>0.248</v>
      </c>
      <c r="AU26">
        <v>15.738</v>
      </c>
      <c r="AV26">
        <v>27154</v>
      </c>
      <c r="AW26">
        <v>0</v>
      </c>
      <c r="AX26" s="29">
        <v>0.61</v>
      </c>
      <c r="AY26">
        <v>0.8313636363636363</v>
      </c>
      <c r="AZ26" t="s">
        <v>67</v>
      </c>
      <c r="BA26" t="s">
        <v>255</v>
      </c>
      <c r="BB26">
        <v>1</v>
      </c>
      <c r="BC26" t="s">
        <v>256</v>
      </c>
      <c r="BD26">
        <v>6</v>
      </c>
      <c r="BE26">
        <v>14946.86</v>
      </c>
      <c r="BF26">
        <v>0.21595753221746908</v>
      </c>
      <c r="BG26">
        <v>0.17953923928443224</v>
      </c>
      <c r="BH26">
        <v>104240.99900000001</v>
      </c>
      <c r="BI26">
        <v>3.0965618431956891E-2</v>
      </c>
      <c r="BJ26">
        <v>2.5743689141840522E-2</v>
      </c>
      <c r="BK26">
        <v>1</v>
      </c>
      <c r="BL26" t="s">
        <v>67</v>
      </c>
      <c r="BM26">
        <v>0</v>
      </c>
      <c r="BN26" t="s">
        <v>238</v>
      </c>
    </row>
    <row r="27" spans="1:66">
      <c r="A27" s="141" t="str">
        <f t="shared" si="20"/>
        <v>세운교통</v>
      </c>
      <c r="B27" s="141" t="str">
        <f t="shared" si="1"/>
        <v>67-1</v>
      </c>
      <c r="C27" s="142" t="str">
        <f t="shared" si="21"/>
        <v>70바3838</v>
      </c>
      <c r="D27" s="130" t="str">
        <f t="shared" si="22"/>
        <v>저상</v>
      </c>
      <c r="E27" s="126" t="str">
        <f t="shared" si="16"/>
        <v>D</v>
      </c>
      <c r="F27" s="149">
        <f t="shared" si="17"/>
        <v>0.80363636363636359</v>
      </c>
      <c r="G27" s="150">
        <f t="shared" si="18"/>
        <v>1.768</v>
      </c>
      <c r="H27" s="151">
        <f t="shared" si="19"/>
        <v>2.2000000000000002</v>
      </c>
      <c r="I27" s="152">
        <f t="shared" si="23"/>
        <v>4682.4369999999999</v>
      </c>
      <c r="J27" s="153">
        <f t="shared" si="24"/>
        <v>1.5036287197889962E-2</v>
      </c>
      <c r="K27" s="153">
        <f t="shared" si="25"/>
        <v>0.38236975785998584</v>
      </c>
      <c r="L27" s="153">
        <f t="shared" si="26"/>
        <v>0.20267224097195541</v>
      </c>
      <c r="M27" s="154">
        <f t="shared" si="27"/>
        <v>13.760999999999999</v>
      </c>
      <c r="N27" s="155">
        <f t="shared" si="28"/>
        <v>0</v>
      </c>
      <c r="O27" s="155">
        <f t="shared" si="29"/>
        <v>10.87</v>
      </c>
      <c r="P27" s="156">
        <f t="shared" si="30"/>
        <v>0</v>
      </c>
      <c r="Q27" s="157">
        <f t="shared" si="31"/>
        <v>78</v>
      </c>
      <c r="R27" s="158">
        <f t="shared" si="32"/>
        <v>24.46786280775401</v>
      </c>
      <c r="S27" s="143">
        <f t="shared" si="33"/>
        <v>0</v>
      </c>
      <c r="T27" s="143">
        <f t="shared" si="34"/>
        <v>509</v>
      </c>
      <c r="U27" t="s">
        <v>118</v>
      </c>
      <c r="V27" t="s">
        <v>123</v>
      </c>
      <c r="W27" t="s">
        <v>118</v>
      </c>
      <c r="X27" s="4" t="s">
        <v>123</v>
      </c>
      <c r="Y27" s="4" t="s">
        <v>266</v>
      </c>
      <c r="Z27" s="4" t="s">
        <v>172</v>
      </c>
      <c r="AA27" s="4" t="s">
        <v>174</v>
      </c>
      <c r="AB27" s="4">
        <v>520</v>
      </c>
      <c r="AC27" s="4">
        <v>4682.4369999999999</v>
      </c>
      <c r="AD27" s="4">
        <v>2648.6889999999999</v>
      </c>
      <c r="AE27" s="4">
        <v>1.768</v>
      </c>
      <c r="AF27" s="4">
        <v>2.2000000000000002</v>
      </c>
      <c r="AG27" s="4">
        <v>13.760999999999999</v>
      </c>
      <c r="AH27" s="4">
        <v>317.578531</v>
      </c>
      <c r="AI27" s="4">
        <v>4.7752020000000002</v>
      </c>
      <c r="AJ27" s="4">
        <v>121.43242600000001</v>
      </c>
      <c r="AK27" s="4">
        <v>949</v>
      </c>
      <c r="AL27" s="4">
        <v>0</v>
      </c>
      <c r="AM27" s="4">
        <v>509</v>
      </c>
      <c r="AN27" s="4">
        <v>78</v>
      </c>
      <c r="AO27" s="4">
        <v>14.744185999999999</v>
      </c>
      <c r="AP27" s="4">
        <v>1063.5</v>
      </c>
      <c r="AQ27" s="4">
        <v>0</v>
      </c>
      <c r="AR27" s="4">
        <v>101</v>
      </c>
      <c r="AS27" s="4">
        <v>79030</v>
      </c>
      <c r="AT27" s="4">
        <v>0</v>
      </c>
      <c r="AU27" s="4">
        <v>10.87</v>
      </c>
      <c r="AV27" s="4">
        <v>40739</v>
      </c>
      <c r="AW27" s="4">
        <v>0</v>
      </c>
      <c r="AX27" s="30">
        <v>0.5</v>
      </c>
      <c r="AY27">
        <v>0.80363636363636359</v>
      </c>
      <c r="AZ27" t="s">
        <v>67</v>
      </c>
      <c r="BA27" t="s">
        <v>255</v>
      </c>
      <c r="BB27">
        <v>2</v>
      </c>
      <c r="BC27" t="s">
        <v>265</v>
      </c>
      <c r="BD27">
        <v>6</v>
      </c>
      <c r="BE27">
        <v>14946.86</v>
      </c>
      <c r="BF27">
        <v>0.3132722859516982</v>
      </c>
      <c r="BG27">
        <v>0.25175700071027379</v>
      </c>
      <c r="BH27">
        <v>104240.99900000001</v>
      </c>
      <c r="BI27">
        <v>4.4919341189352945E-2</v>
      </c>
      <c r="BJ27">
        <v>3.6098816010352731E-2</v>
      </c>
      <c r="BK27">
        <v>1</v>
      </c>
      <c r="BL27" t="s">
        <v>67</v>
      </c>
      <c r="BM27">
        <v>0</v>
      </c>
      <c r="BN27" t="s">
        <v>238</v>
      </c>
    </row>
    <row r="28" spans="1:66">
      <c r="A28" s="138" t="str">
        <f t="shared" si="20"/>
        <v>세운교통</v>
      </c>
      <c r="B28" s="238" t="str">
        <f t="shared" si="1"/>
        <v>67-1</v>
      </c>
      <c r="C28" s="139" t="str">
        <f t="shared" si="21"/>
        <v>70바3852</v>
      </c>
      <c r="D28" s="113" t="str">
        <f t="shared" si="22"/>
        <v>저상</v>
      </c>
      <c r="E28" s="109" t="str">
        <f t="shared" si="16"/>
        <v>F</v>
      </c>
      <c r="F28" s="159">
        <f t="shared" si="17"/>
        <v>0.73590909090909085</v>
      </c>
      <c r="G28" s="160">
        <f t="shared" si="18"/>
        <v>1.619</v>
      </c>
      <c r="H28" s="161">
        <f t="shared" si="19"/>
        <v>2.2000000000000002</v>
      </c>
      <c r="I28" s="162">
        <f t="shared" si="23"/>
        <v>1368.1780000000001</v>
      </c>
      <c r="J28" s="163">
        <f t="shared" si="24"/>
        <v>4.9914822156623309E-2</v>
      </c>
      <c r="K28" s="163">
        <f t="shared" si="25"/>
        <v>0.4026157608861301</v>
      </c>
      <c r="L28" s="163">
        <f t="shared" si="26"/>
        <v>0.17907026717283861</v>
      </c>
      <c r="M28" s="164">
        <f t="shared" si="27"/>
        <v>16.456</v>
      </c>
      <c r="N28" s="165">
        <f t="shared" si="28"/>
        <v>0.95</v>
      </c>
      <c r="O28" s="165">
        <f t="shared" si="29"/>
        <v>10.962999999999999</v>
      </c>
      <c r="P28" s="166">
        <f t="shared" si="30"/>
        <v>0</v>
      </c>
      <c r="Q28" s="167">
        <f t="shared" si="31"/>
        <v>75</v>
      </c>
      <c r="R28" s="168">
        <f t="shared" si="32"/>
        <v>25.322679646775331</v>
      </c>
      <c r="S28" s="140">
        <f t="shared" si="33"/>
        <v>13</v>
      </c>
      <c r="T28" s="140">
        <f t="shared" si="34"/>
        <v>150</v>
      </c>
      <c r="U28" t="s">
        <v>118</v>
      </c>
      <c r="V28" t="s">
        <v>123</v>
      </c>
      <c r="W28" s="4" t="s">
        <v>118</v>
      </c>
      <c r="X28" s="4" t="s">
        <v>123</v>
      </c>
      <c r="Y28" s="4" t="s">
        <v>228</v>
      </c>
      <c r="Z28" s="4" t="s">
        <v>172</v>
      </c>
      <c r="AA28" s="4" t="s">
        <v>174</v>
      </c>
      <c r="AB28" s="4">
        <v>520</v>
      </c>
      <c r="AC28" s="4">
        <v>1368.1780000000001</v>
      </c>
      <c r="AD28" s="4">
        <v>844.94399999999996</v>
      </c>
      <c r="AE28" s="4">
        <v>1.619</v>
      </c>
      <c r="AF28" s="4">
        <v>2.2000000000000002</v>
      </c>
      <c r="AG28" s="4">
        <v>16.456</v>
      </c>
      <c r="AH28" s="4">
        <v>98.689983999999995</v>
      </c>
      <c r="AI28" s="4">
        <v>4.9260929999999998</v>
      </c>
      <c r="AJ28" s="4">
        <v>39.734143000000003</v>
      </c>
      <c r="AK28" s="4">
        <v>245</v>
      </c>
      <c r="AL28" s="4">
        <v>13</v>
      </c>
      <c r="AM28" s="4">
        <v>150</v>
      </c>
      <c r="AN28" s="4">
        <v>75</v>
      </c>
      <c r="AO28" s="4">
        <v>13.863391999999999</v>
      </c>
      <c r="AP28" s="4">
        <v>605.9</v>
      </c>
      <c r="AQ28" s="4">
        <v>0</v>
      </c>
      <c r="AR28" s="4">
        <v>50</v>
      </c>
      <c r="AS28" s="4">
        <v>40944</v>
      </c>
      <c r="AT28" s="4">
        <v>0.95</v>
      </c>
      <c r="AU28" s="4">
        <v>10.962999999999999</v>
      </c>
      <c r="AV28" s="4">
        <v>0</v>
      </c>
      <c r="AW28" s="4">
        <v>0</v>
      </c>
      <c r="AX28" s="30">
        <v>0.5</v>
      </c>
      <c r="AY28">
        <v>0.73590909090909085</v>
      </c>
      <c r="AZ28" t="s">
        <v>70</v>
      </c>
      <c r="BA28" t="s">
        <v>255</v>
      </c>
      <c r="BB28">
        <v>1</v>
      </c>
      <c r="BC28" t="s">
        <v>257</v>
      </c>
      <c r="BD28">
        <v>1</v>
      </c>
      <c r="BE28">
        <v>14946.86</v>
      </c>
      <c r="BF28">
        <v>9.1536148729565947E-2</v>
      </c>
      <c r="BG28">
        <v>6.7362283996894201E-2</v>
      </c>
      <c r="BH28">
        <v>104240.99900000001</v>
      </c>
      <c r="BI28">
        <v>1.3125142824082106E-2</v>
      </c>
      <c r="BJ28">
        <v>9.6589119237222403E-3</v>
      </c>
      <c r="BK28">
        <v>1</v>
      </c>
      <c r="BL28" t="s">
        <v>70</v>
      </c>
      <c r="BM28">
        <v>0</v>
      </c>
      <c r="BN28" t="s">
        <v>238</v>
      </c>
    </row>
    <row r="29" spans="1:66">
      <c r="A29" s="141" t="str">
        <f t="shared" si="20"/>
        <v>세운교통</v>
      </c>
      <c r="B29" s="141" t="str">
        <f t="shared" si="1"/>
        <v>예비</v>
      </c>
      <c r="C29" s="142" t="str">
        <f t="shared" si="21"/>
        <v>70바3817</v>
      </c>
      <c r="D29" s="130" t="str">
        <f t="shared" si="22"/>
        <v>대형</v>
      </c>
      <c r="E29" s="126" t="str">
        <f t="shared" si="16"/>
        <v>D</v>
      </c>
      <c r="F29" s="149">
        <f t="shared" si="17"/>
        <v>0.82272727272727264</v>
      </c>
      <c r="G29" s="150">
        <f t="shared" si="18"/>
        <v>1.81</v>
      </c>
      <c r="H29" s="151">
        <f t="shared" si="19"/>
        <v>2.2000000000000002</v>
      </c>
      <c r="I29" s="152">
        <f t="shared" si="23"/>
        <v>1631.229</v>
      </c>
      <c r="J29" s="153">
        <f t="shared" si="24"/>
        <v>3.8545556732753512E-2</v>
      </c>
      <c r="K29" s="153">
        <f t="shared" si="25"/>
        <v>0.42317115657275428</v>
      </c>
      <c r="L29" s="153">
        <f t="shared" si="26"/>
        <v>0.15816295566103838</v>
      </c>
      <c r="M29" s="154">
        <f t="shared" si="27"/>
        <v>12.164999999999999</v>
      </c>
      <c r="N29" s="155">
        <f t="shared" si="28"/>
        <v>3.9849999999999999</v>
      </c>
      <c r="O29" s="155">
        <f t="shared" si="29"/>
        <v>18.635999999999999</v>
      </c>
      <c r="P29" s="156">
        <f t="shared" si="30"/>
        <v>0</v>
      </c>
      <c r="Q29" s="157">
        <f t="shared" si="31"/>
        <v>79</v>
      </c>
      <c r="R29" s="158">
        <f t="shared" si="32"/>
        <v>26.280585013595275</v>
      </c>
      <c r="S29" s="143">
        <f t="shared" si="33"/>
        <v>65</v>
      </c>
      <c r="T29" s="143">
        <f t="shared" si="34"/>
        <v>304</v>
      </c>
      <c r="U29" t="s">
        <v>118</v>
      </c>
      <c r="V29" s="5" t="s">
        <v>91</v>
      </c>
      <c r="W29" t="s">
        <v>118</v>
      </c>
      <c r="X29" s="5" t="s">
        <v>91</v>
      </c>
      <c r="Y29" t="s">
        <v>195</v>
      </c>
      <c r="Z29" t="s">
        <v>141</v>
      </c>
      <c r="AA29" t="s">
        <v>181</v>
      </c>
      <c r="AB29">
        <v>520</v>
      </c>
      <c r="AC29" s="1">
        <v>1631.229</v>
      </c>
      <c r="AD29" s="1">
        <v>901.04300000000001</v>
      </c>
      <c r="AE29" s="28">
        <v>1.81</v>
      </c>
      <c r="AF29">
        <v>2.2000000000000002</v>
      </c>
      <c r="AG29">
        <v>12.164999999999999</v>
      </c>
      <c r="AH29">
        <v>115.310541</v>
      </c>
      <c r="AI29">
        <v>4.4447089999999996</v>
      </c>
      <c r="AJ29">
        <v>48.796095000000001</v>
      </c>
      <c r="AK29">
        <v>258</v>
      </c>
      <c r="AL29">
        <v>65</v>
      </c>
      <c r="AM29">
        <v>304</v>
      </c>
      <c r="AN29">
        <v>79</v>
      </c>
      <c r="AO29">
        <v>14.146399000000001</v>
      </c>
      <c r="AP29">
        <v>619.1</v>
      </c>
      <c r="AQ29">
        <v>0</v>
      </c>
      <c r="AR29">
        <v>50</v>
      </c>
      <c r="AS29">
        <v>40199</v>
      </c>
      <c r="AT29">
        <v>3.9849999999999999</v>
      </c>
      <c r="AU29">
        <v>18.635999999999999</v>
      </c>
      <c r="AV29">
        <v>0</v>
      </c>
      <c r="AW29">
        <v>0</v>
      </c>
      <c r="AX29" s="29">
        <v>0.44</v>
      </c>
      <c r="AY29">
        <v>0.82272727272727264</v>
      </c>
      <c r="AZ29" t="s">
        <v>67</v>
      </c>
      <c r="BA29" t="s">
        <v>258</v>
      </c>
      <c r="BB29">
        <v>10</v>
      </c>
      <c r="BC29" t="s">
        <v>378</v>
      </c>
      <c r="BD29">
        <v>1</v>
      </c>
      <c r="BE29">
        <v>2269.3879999999999</v>
      </c>
      <c r="BF29">
        <v>0.71879687387084101</v>
      </c>
      <c r="BG29">
        <v>0.59137379168464643</v>
      </c>
      <c r="BH29">
        <v>104240.99900000001</v>
      </c>
      <c r="BI29">
        <v>1.5648631686655267E-2</v>
      </c>
      <c r="BJ29">
        <v>1.2874556069475468E-2</v>
      </c>
      <c r="BK29">
        <v>1</v>
      </c>
      <c r="BL29" t="s">
        <v>67</v>
      </c>
      <c r="BM29">
        <v>0</v>
      </c>
      <c r="BN29" t="s">
        <v>238</v>
      </c>
    </row>
    <row r="30" spans="1:66">
      <c r="A30" s="138" t="str">
        <f t="shared" si="20"/>
        <v>세운교통</v>
      </c>
      <c r="B30" s="238" t="str">
        <f t="shared" si="1"/>
        <v>예비</v>
      </c>
      <c r="C30" s="139" t="str">
        <f t="shared" si="21"/>
        <v>73아1039</v>
      </c>
      <c r="D30" s="113" t="str">
        <f t="shared" si="22"/>
        <v>저상</v>
      </c>
      <c r="E30" s="109" t="str">
        <f t="shared" si="16"/>
        <v>F</v>
      </c>
      <c r="F30" s="159">
        <f t="shared" si="17"/>
        <v>0.70818181818181813</v>
      </c>
      <c r="G30" s="160">
        <f t="shared" si="18"/>
        <v>1.5580000000000001</v>
      </c>
      <c r="H30" s="161">
        <f t="shared" si="19"/>
        <v>2.2000000000000002</v>
      </c>
      <c r="I30" s="162">
        <f t="shared" si="23"/>
        <v>638.15899999999999</v>
      </c>
      <c r="J30" s="163">
        <f t="shared" si="24"/>
        <v>8.5033011484319208E-3</v>
      </c>
      <c r="K30" s="163">
        <f t="shared" si="25"/>
        <v>0.41244156534303505</v>
      </c>
      <c r="L30" s="163">
        <f t="shared" si="26"/>
        <v>7.8350379764290712E-2</v>
      </c>
      <c r="M30" s="164">
        <f t="shared" si="27"/>
        <v>13.676</v>
      </c>
      <c r="N30" s="165">
        <f t="shared" si="28"/>
        <v>0</v>
      </c>
      <c r="O30" s="165">
        <f t="shared" si="29"/>
        <v>1.88</v>
      </c>
      <c r="P30" s="166">
        <f t="shared" si="30"/>
        <v>0</v>
      </c>
      <c r="Q30" s="167">
        <f t="shared" si="31"/>
        <v>64</v>
      </c>
      <c r="R30" s="168">
        <f t="shared" si="32"/>
        <v>21.474582935762747</v>
      </c>
      <c r="S30" s="140">
        <f t="shared" si="33"/>
        <v>0</v>
      </c>
      <c r="T30" s="140">
        <f t="shared" si="34"/>
        <v>12</v>
      </c>
      <c r="U30" t="s">
        <v>118</v>
      </c>
      <c r="V30" t="s">
        <v>91</v>
      </c>
      <c r="W30" t="s">
        <v>118</v>
      </c>
      <c r="X30" s="4" t="s">
        <v>91</v>
      </c>
      <c r="Y30" s="4" t="s">
        <v>269</v>
      </c>
      <c r="Z30" s="4" t="s">
        <v>172</v>
      </c>
      <c r="AA30" s="4" t="s">
        <v>174</v>
      </c>
      <c r="AB30" s="4">
        <v>520</v>
      </c>
      <c r="AC30" s="4">
        <v>638.15899999999999</v>
      </c>
      <c r="AD30" s="4">
        <v>409.66699999999997</v>
      </c>
      <c r="AE30" s="4">
        <v>1.5580000000000001</v>
      </c>
      <c r="AF30" s="4">
        <v>2.2000000000000002</v>
      </c>
      <c r="AG30" s="4">
        <v>13.676</v>
      </c>
      <c r="AH30" s="4">
        <v>51.319716</v>
      </c>
      <c r="AI30" s="4">
        <v>0.43638700000000002</v>
      </c>
      <c r="AJ30" s="4">
        <v>21.166384000000001</v>
      </c>
      <c r="AK30" s="4">
        <v>50</v>
      </c>
      <c r="AL30" s="4">
        <v>0</v>
      </c>
      <c r="AM30" s="4">
        <v>12</v>
      </c>
      <c r="AN30" s="4">
        <v>64</v>
      </c>
      <c r="AO30" s="4">
        <v>12.434967</v>
      </c>
      <c r="AP30" s="4">
        <v>0</v>
      </c>
      <c r="AQ30" s="4">
        <v>0</v>
      </c>
      <c r="AR30" s="4">
        <v>24</v>
      </c>
      <c r="AS30" s="4">
        <v>26625</v>
      </c>
      <c r="AT30" s="4">
        <v>0</v>
      </c>
      <c r="AU30" s="4">
        <v>1.88</v>
      </c>
      <c r="AV30" s="4">
        <v>0</v>
      </c>
      <c r="AW30" s="4">
        <v>0</v>
      </c>
      <c r="AX30" s="30">
        <v>0.5</v>
      </c>
      <c r="AY30">
        <v>0.70818181818181813</v>
      </c>
      <c r="AZ30" t="s">
        <v>70</v>
      </c>
      <c r="BA30" t="s">
        <v>258</v>
      </c>
      <c r="BB30">
        <v>9</v>
      </c>
      <c r="BC30" t="s">
        <v>379</v>
      </c>
      <c r="BD30">
        <v>1</v>
      </c>
      <c r="BE30">
        <v>2269.3879999999999</v>
      </c>
      <c r="BF30">
        <v>0.28120312612915904</v>
      </c>
      <c r="BG30">
        <v>0.19914294114055897</v>
      </c>
      <c r="BH30">
        <v>104240.99900000001</v>
      </c>
      <c r="BI30">
        <v>6.1219578296635461E-3</v>
      </c>
      <c r="BJ30">
        <v>4.3354592266435475E-3</v>
      </c>
      <c r="BK30">
        <v>1</v>
      </c>
      <c r="BL30" t="s">
        <v>70</v>
      </c>
      <c r="BM30">
        <v>0</v>
      </c>
      <c r="BN30" t="s">
        <v>238</v>
      </c>
    </row>
  </sheetData>
  <sortState xmlns:xlrd2="http://schemas.microsoft.com/office/spreadsheetml/2017/richdata2" ref="U5:AX30">
    <sortCondition ref="Y5:Y30"/>
    <sortCondition ref="U5:U30"/>
  </sortState>
  <phoneticPr fontId="2" type="noConversion"/>
  <conditionalFormatting sqref="E1 E2:H3 E4 E5:H1048576">
    <cfRule type="containsText" dxfId="55" priority="1" operator="containsText" text="F">
      <formula>NOT(ISERROR(SEARCH("F",E1)))</formula>
    </cfRule>
    <cfRule type="containsText" dxfId="54" priority="2" operator="containsText" text="D">
      <formula>NOT(ISERROR(SEARCH("D",E1)))</formula>
    </cfRule>
    <cfRule type="containsText" dxfId="53" priority="3" operator="containsText" text="C">
      <formula>NOT(ISERROR(SEARCH("C",E1)))</formula>
    </cfRule>
    <cfRule type="containsText" dxfId="52" priority="4" operator="containsText" text="B">
      <formula>NOT(ISERROR(SEARCH("B",E1)))</formula>
    </cfRule>
    <cfRule type="containsText" dxfId="51" priority="5" operator="containsText" text="A">
      <formula>NOT(ISERROR(SEARCH("A",E1)))</formula>
    </cfRule>
    <cfRule type="containsText" dxfId="5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A6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8" width="0" hidden="1" customWidth="1" outlineLevel="1"/>
    <col min="79" max="79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142</v>
      </c>
      <c r="D4" s="121" t="s">
        <v>157</v>
      </c>
      <c r="E4" s="122" t="s">
        <v>146</v>
      </c>
      <c r="F4" s="120" t="s">
        <v>150</v>
      </c>
      <c r="G4" s="122" t="s">
        <v>148</v>
      </c>
      <c r="H4" s="122" t="s">
        <v>152</v>
      </c>
      <c r="I4" s="123" t="s">
        <v>154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163</v>
      </c>
      <c r="Q4" s="216" t="s">
        <v>43</v>
      </c>
      <c r="R4" s="216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382</v>
      </c>
      <c r="AN4" s="13"/>
      <c r="AO4" t="s">
        <v>170</v>
      </c>
      <c r="AP4" t="s">
        <v>383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384</v>
      </c>
      <c r="AY4" t="s">
        <v>126</v>
      </c>
      <c r="AZ4" t="s">
        <v>385</v>
      </c>
      <c r="BA4" t="s">
        <v>386</v>
      </c>
      <c r="BB4" t="s">
        <v>387</v>
      </c>
      <c r="BC4" t="s">
        <v>388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4" t="str">
        <f>BI5</f>
        <v>세운교통</v>
      </c>
      <c r="B5" s="125">
        <f>IF(BJ5="NULL", E5, BJ5)</f>
        <v>1225</v>
      </c>
      <c r="C5" s="126" t="str">
        <f>BK5</f>
        <v>D</v>
      </c>
      <c r="D5" s="127">
        <f>BL5</f>
        <v>0.83338010723945721</v>
      </c>
      <c r="E5" s="128">
        <f>U5</f>
        <v>1225</v>
      </c>
      <c r="F5" s="129" t="str">
        <f t="shared" ref="F5:I6" si="0">BN5</f>
        <v>28</v>
      </c>
      <c r="G5" s="130" t="str">
        <f t="shared" si="0"/>
        <v>73아1027</v>
      </c>
      <c r="H5" s="131">
        <f t="shared" si="0"/>
        <v>3</v>
      </c>
      <c r="I5" s="132">
        <f t="shared" si="0"/>
        <v>741.74199999999996</v>
      </c>
      <c r="J5" s="133">
        <f>AB5/AA5</f>
        <v>3.1720185805251738E-2</v>
      </c>
      <c r="K5" s="133">
        <f>AC5/AA5</f>
        <v>0.37768303217475091</v>
      </c>
      <c r="L5" s="133">
        <f>AD5/I5</f>
        <v>0.18200398521318734</v>
      </c>
      <c r="M5" s="134">
        <f>Z5</f>
        <v>12.86</v>
      </c>
      <c r="N5" s="135">
        <f>BV5</f>
        <v>0.13481776682458321</v>
      </c>
      <c r="O5" s="135">
        <f>BW5</f>
        <v>10.92023911279124</v>
      </c>
      <c r="P5" s="217">
        <f>AK5</f>
        <v>14</v>
      </c>
      <c r="Q5" s="218">
        <f>AE5</f>
        <v>1</v>
      </c>
      <c r="R5" s="218">
        <f>AF5</f>
        <v>81</v>
      </c>
      <c r="T5">
        <v>520</v>
      </c>
      <c r="U5">
        <v>1225</v>
      </c>
      <c r="V5" t="s">
        <v>389</v>
      </c>
      <c r="W5">
        <v>741.74199999999996</v>
      </c>
      <c r="X5">
        <v>328.68299999999999</v>
      </c>
      <c r="Y5">
        <v>2.2570000000000001</v>
      </c>
      <c r="Z5">
        <v>12.86</v>
      </c>
      <c r="AA5">
        <v>55.257210999999998</v>
      </c>
      <c r="AB5">
        <v>1.752769</v>
      </c>
      <c r="AC5">
        <v>20.869710999999999</v>
      </c>
      <c r="AD5" s="1">
        <v>135</v>
      </c>
      <c r="AE5">
        <v>1</v>
      </c>
      <c r="AF5">
        <v>81</v>
      </c>
      <c r="AG5">
        <v>80</v>
      </c>
      <c r="AH5">
        <v>13.423442</v>
      </c>
      <c r="AI5">
        <v>248.5</v>
      </c>
      <c r="AJ5">
        <v>0</v>
      </c>
      <c r="AK5">
        <v>14</v>
      </c>
      <c r="AL5">
        <v>7046</v>
      </c>
      <c r="AM5">
        <v>0.83338010723945721</v>
      </c>
      <c r="AN5" t="s">
        <v>67</v>
      </c>
      <c r="AO5">
        <v>444.863</v>
      </c>
      <c r="AP5" t="s">
        <v>390</v>
      </c>
      <c r="AQ5" t="s">
        <v>118</v>
      </c>
      <c r="AR5" t="s">
        <v>122</v>
      </c>
      <c r="AS5" t="s">
        <v>118</v>
      </c>
      <c r="AT5" t="s">
        <v>122</v>
      </c>
      <c r="AU5" t="s">
        <v>192</v>
      </c>
      <c r="AV5" t="s">
        <v>389</v>
      </c>
      <c r="AW5" t="s">
        <v>67</v>
      </c>
      <c r="AX5">
        <v>1225</v>
      </c>
      <c r="AY5" t="s">
        <v>391</v>
      </c>
      <c r="AZ5">
        <v>2</v>
      </c>
      <c r="BA5" t="s">
        <v>392</v>
      </c>
      <c r="BB5">
        <v>3</v>
      </c>
      <c r="BC5">
        <v>1</v>
      </c>
      <c r="BE5" t="s">
        <v>234</v>
      </c>
      <c r="BF5" t="s">
        <v>235</v>
      </c>
      <c r="BG5" t="s">
        <v>234</v>
      </c>
      <c r="BI5" t="s">
        <v>118</v>
      </c>
      <c r="BJ5" t="s">
        <v>389</v>
      </c>
      <c r="BK5" t="s">
        <v>67</v>
      </c>
      <c r="BL5">
        <v>0.83338010723945721</v>
      </c>
      <c r="BM5">
        <v>1225</v>
      </c>
      <c r="BN5" t="s">
        <v>122</v>
      </c>
      <c r="BO5" t="s">
        <v>192</v>
      </c>
      <c r="BP5">
        <v>3</v>
      </c>
      <c r="BQ5">
        <v>741.74199999999996</v>
      </c>
      <c r="BR5">
        <v>3.1720185805251738E-2</v>
      </c>
      <c r="BS5">
        <v>0.37768303217475091</v>
      </c>
      <c r="BT5">
        <v>0.18200398521318734</v>
      </c>
      <c r="BU5">
        <v>12.86</v>
      </c>
      <c r="BV5">
        <v>0.13481776682458321</v>
      </c>
      <c r="BW5">
        <v>10.92023911279124</v>
      </c>
      <c r="BX5">
        <v>14</v>
      </c>
      <c r="BY5">
        <v>1</v>
      </c>
      <c r="BZ5">
        <v>81</v>
      </c>
    </row>
    <row r="6" spans="1:78" ht="16.5">
      <c r="A6" s="107" t="str">
        <f>BI6</f>
        <v>세운교통</v>
      </c>
      <c r="B6" s="108">
        <f>IF(BJ6="NULL", E6, BJ6)</f>
        <v>4928</v>
      </c>
      <c r="C6" s="109" t="str">
        <f>BK6</f>
        <v>C</v>
      </c>
      <c r="D6" s="110">
        <f>BL6</f>
        <v>0.85622240809512384</v>
      </c>
      <c r="E6" s="111">
        <f>U6</f>
        <v>4928</v>
      </c>
      <c r="F6" s="112" t="str">
        <f t="shared" si="0"/>
        <v>26</v>
      </c>
      <c r="G6" s="113" t="str">
        <f t="shared" si="0"/>
        <v>70바1578</v>
      </c>
      <c r="H6" s="114">
        <f t="shared" si="0"/>
        <v>3</v>
      </c>
      <c r="I6" s="115">
        <f t="shared" si="0"/>
        <v>402.46899999999999</v>
      </c>
      <c r="J6" s="116">
        <f>AB6/AA6</f>
        <v>6.5470767620279507E-2</v>
      </c>
      <c r="K6" s="116">
        <f>AC6/AA6</f>
        <v>0.44486216923975835</v>
      </c>
      <c r="L6" s="116">
        <f>AD6/I6</f>
        <v>0.1639877853946515</v>
      </c>
      <c r="M6" s="117">
        <f>Z6</f>
        <v>14.611000000000001</v>
      </c>
      <c r="N6" s="118">
        <f>BV6</f>
        <v>0</v>
      </c>
      <c r="O6" s="118">
        <f>BW6</f>
        <v>10.684052684803053</v>
      </c>
      <c r="P6" s="219">
        <f>AK6</f>
        <v>19</v>
      </c>
      <c r="Q6" s="220">
        <f>AE6</f>
        <v>0</v>
      </c>
      <c r="R6" s="220">
        <f>AF6</f>
        <v>43</v>
      </c>
      <c r="T6">
        <v>520</v>
      </c>
      <c r="U6">
        <v>4928</v>
      </c>
      <c r="V6" t="s">
        <v>389</v>
      </c>
      <c r="W6">
        <v>402.46899999999999</v>
      </c>
      <c r="X6">
        <v>219.047</v>
      </c>
      <c r="Y6">
        <v>1.837</v>
      </c>
      <c r="Z6">
        <v>14.611000000000001</v>
      </c>
      <c r="AA6">
        <v>36.640551000000002</v>
      </c>
      <c r="AB6">
        <v>2.3988849999999999</v>
      </c>
      <c r="AC6">
        <v>16.299994999999999</v>
      </c>
      <c r="AD6" s="1">
        <v>66</v>
      </c>
      <c r="AE6">
        <v>0</v>
      </c>
      <c r="AF6">
        <v>43</v>
      </c>
      <c r="AG6">
        <v>62</v>
      </c>
      <c r="AH6">
        <v>10.984249999999999</v>
      </c>
      <c r="AI6">
        <v>0</v>
      </c>
      <c r="AJ6">
        <v>0</v>
      </c>
      <c r="AK6">
        <v>19</v>
      </c>
      <c r="AL6">
        <v>20621</v>
      </c>
      <c r="AM6">
        <v>0.85622240809512384</v>
      </c>
      <c r="AN6" t="s">
        <v>69</v>
      </c>
      <c r="AO6">
        <v>230.32599999999999</v>
      </c>
      <c r="AP6" t="s">
        <v>393</v>
      </c>
      <c r="AQ6" t="s">
        <v>118</v>
      </c>
      <c r="AR6" t="s">
        <v>121</v>
      </c>
      <c r="AS6" t="s">
        <v>118</v>
      </c>
      <c r="AT6" t="s">
        <v>121</v>
      </c>
      <c r="AU6" t="s">
        <v>189</v>
      </c>
      <c r="AV6" t="s">
        <v>389</v>
      </c>
      <c r="AW6" t="s">
        <v>69</v>
      </c>
      <c r="AX6">
        <v>4928</v>
      </c>
      <c r="AY6" t="s">
        <v>394</v>
      </c>
      <c r="AZ6">
        <v>2</v>
      </c>
      <c r="BA6" t="s">
        <v>395</v>
      </c>
      <c r="BB6">
        <v>3</v>
      </c>
      <c r="BC6">
        <v>1</v>
      </c>
      <c r="BE6" t="s">
        <v>69</v>
      </c>
      <c r="BF6">
        <v>0</v>
      </c>
      <c r="BG6" t="s">
        <v>238</v>
      </c>
      <c r="BI6" t="s">
        <v>118</v>
      </c>
      <c r="BJ6" t="s">
        <v>389</v>
      </c>
      <c r="BK6" t="s">
        <v>69</v>
      </c>
      <c r="BL6">
        <v>0.85622240809512384</v>
      </c>
      <c r="BM6">
        <v>4928</v>
      </c>
      <c r="BN6" t="s">
        <v>121</v>
      </c>
      <c r="BO6" t="s">
        <v>189</v>
      </c>
      <c r="BP6">
        <v>3</v>
      </c>
      <c r="BQ6">
        <v>402.46899999999999</v>
      </c>
      <c r="BR6">
        <v>6.5470767620279507E-2</v>
      </c>
      <c r="BS6">
        <v>0.44486216923975835</v>
      </c>
      <c r="BT6">
        <v>0.1639877853946515</v>
      </c>
      <c r="BU6">
        <v>14.611000000000001</v>
      </c>
      <c r="BV6">
        <v>0</v>
      </c>
      <c r="BW6">
        <v>10.684052684803053</v>
      </c>
      <c r="BX6">
        <v>19</v>
      </c>
      <c r="BY6">
        <v>0</v>
      </c>
      <c r="BZ6">
        <v>43</v>
      </c>
    </row>
    <row r="7" spans="1:78" ht="16.5">
      <c r="A7" s="124" t="str">
        <f t="shared" ref="A7:A67" si="1">BI7</f>
        <v>세운교통</v>
      </c>
      <c r="B7" s="125" t="str">
        <f t="shared" ref="B7:B67" si="2">IF(BJ7="NULL", E7, BJ7)</f>
        <v>강승우</v>
      </c>
      <c r="C7" s="126" t="str">
        <f t="shared" ref="C7:C67" si="3">BK7</f>
        <v>D</v>
      </c>
      <c r="D7" s="127">
        <f t="shared" ref="D7:D67" si="4">BL7</f>
        <v>0.81975044858161716</v>
      </c>
      <c r="E7" s="128">
        <f t="shared" ref="E7:E67" si="5">U7</f>
        <v>968</v>
      </c>
      <c r="F7" s="129" t="str">
        <f t="shared" ref="F7:F67" si="6">BN7</f>
        <v>67-1</v>
      </c>
      <c r="G7" s="130" t="str">
        <f t="shared" ref="G7:G67" si="7">BO7</f>
        <v>70바3838</v>
      </c>
      <c r="H7" s="131">
        <f t="shared" ref="H7:H67" si="8">BP7</f>
        <v>4</v>
      </c>
      <c r="I7" s="132">
        <f t="shared" ref="I7:I67" si="9">BQ7</f>
        <v>701.38100000000009</v>
      </c>
      <c r="J7" s="133">
        <f t="shared" ref="J7:J67" si="10">AB7/AA7</f>
        <v>1.4002261556002978E-2</v>
      </c>
      <c r="K7" s="133">
        <f t="shared" ref="K7:K67" si="11">AC7/AA7</f>
        <v>0.46798495680962282</v>
      </c>
      <c r="L7" s="133">
        <f t="shared" ref="L7:L67" si="12">AD7/I7</f>
        <v>0.15255617132485766</v>
      </c>
      <c r="M7" s="134">
        <f t="shared" ref="M7:M67" si="13">Z7</f>
        <v>14.212</v>
      </c>
      <c r="N7" s="135">
        <f t="shared" ref="N7:N67" si="14">BV7</f>
        <v>0</v>
      </c>
      <c r="O7" s="135">
        <f t="shared" ref="O7:O67" si="15">BW7</f>
        <v>23.952744656613163</v>
      </c>
      <c r="P7" s="217">
        <f t="shared" ref="P7:P67" si="16">AK7</f>
        <v>34</v>
      </c>
      <c r="Q7" s="218">
        <f t="shared" ref="Q7:Q67" si="17">AE7</f>
        <v>0</v>
      </c>
      <c r="R7" s="218">
        <f t="shared" ref="R7:R67" si="18">AF7</f>
        <v>168</v>
      </c>
      <c r="T7">
        <v>520</v>
      </c>
      <c r="U7">
        <v>968</v>
      </c>
      <c r="V7" t="s">
        <v>267</v>
      </c>
      <c r="W7">
        <v>701.38099999999997</v>
      </c>
      <c r="X7">
        <v>400.91699999999997</v>
      </c>
      <c r="Y7">
        <v>1.7490000000000001</v>
      </c>
      <c r="Z7">
        <v>14.212</v>
      </c>
      <c r="AA7">
        <v>57.351664</v>
      </c>
      <c r="AB7">
        <v>0.80305300000000002</v>
      </c>
      <c r="AC7">
        <v>26.839715999999999</v>
      </c>
      <c r="AD7" s="1">
        <v>107</v>
      </c>
      <c r="AE7">
        <v>0</v>
      </c>
      <c r="AF7">
        <v>168</v>
      </c>
      <c r="AG7">
        <v>75</v>
      </c>
      <c r="AH7">
        <v>12.229479</v>
      </c>
      <c r="AI7">
        <v>359.3</v>
      </c>
      <c r="AJ7">
        <v>0</v>
      </c>
      <c r="AK7">
        <v>34</v>
      </c>
      <c r="AL7">
        <v>28248</v>
      </c>
      <c r="AM7">
        <v>0.81975044858161716</v>
      </c>
      <c r="AN7" t="s">
        <v>67</v>
      </c>
      <c r="AO7">
        <v>357.79300000000001</v>
      </c>
      <c r="AP7" t="s">
        <v>303</v>
      </c>
      <c r="AQ7" t="s">
        <v>118</v>
      </c>
      <c r="AR7" t="s">
        <v>123</v>
      </c>
      <c r="AS7" t="s">
        <v>118</v>
      </c>
      <c r="AT7" t="s">
        <v>123</v>
      </c>
      <c r="AU7" t="s">
        <v>266</v>
      </c>
      <c r="AV7" t="s">
        <v>267</v>
      </c>
      <c r="AW7" t="s">
        <v>67</v>
      </c>
      <c r="AX7">
        <v>968</v>
      </c>
      <c r="AY7" t="s">
        <v>396</v>
      </c>
      <c r="AZ7">
        <v>2</v>
      </c>
      <c r="BA7" t="s">
        <v>265</v>
      </c>
      <c r="BB7">
        <v>4</v>
      </c>
      <c r="BC7">
        <v>1</v>
      </c>
      <c r="BE7" t="s">
        <v>67</v>
      </c>
      <c r="BF7">
        <v>0</v>
      </c>
      <c r="BG7" t="s">
        <v>238</v>
      </c>
      <c r="BI7" t="s">
        <v>118</v>
      </c>
      <c r="BJ7" t="s">
        <v>267</v>
      </c>
      <c r="BK7" t="s">
        <v>67</v>
      </c>
      <c r="BL7">
        <v>0.81975044858161716</v>
      </c>
      <c r="BM7">
        <v>968</v>
      </c>
      <c r="BN7" t="s">
        <v>123</v>
      </c>
      <c r="BO7" t="s">
        <v>266</v>
      </c>
      <c r="BP7">
        <v>4</v>
      </c>
      <c r="BQ7">
        <v>701.38100000000009</v>
      </c>
      <c r="BR7">
        <v>1.4002261556002978E-2</v>
      </c>
      <c r="BS7">
        <v>0.46798495680962282</v>
      </c>
      <c r="BT7">
        <v>0.15255617132485769</v>
      </c>
      <c r="BU7">
        <v>14.212</v>
      </c>
      <c r="BV7">
        <v>0</v>
      </c>
      <c r="BW7">
        <v>23.952744656613163</v>
      </c>
      <c r="BX7">
        <v>34</v>
      </c>
      <c r="BY7">
        <v>0</v>
      </c>
      <c r="BZ7">
        <v>168</v>
      </c>
    </row>
    <row r="8" spans="1:78" ht="16.5">
      <c r="A8" s="107" t="str">
        <f t="shared" si="1"/>
        <v>세운교통</v>
      </c>
      <c r="B8" s="108" t="str">
        <f t="shared" si="2"/>
        <v>강희섭</v>
      </c>
      <c r="C8" s="109" t="str">
        <f t="shared" si="3"/>
        <v>C</v>
      </c>
      <c r="D8" s="110">
        <f t="shared" si="4"/>
        <v>0.89500000000000002</v>
      </c>
      <c r="E8" s="111">
        <f t="shared" si="5"/>
        <v>8363</v>
      </c>
      <c r="F8" s="112" t="str">
        <f t="shared" si="6"/>
        <v>24-1</v>
      </c>
      <c r="G8" s="113" t="str">
        <f t="shared" si="7"/>
        <v>70바3810</v>
      </c>
      <c r="H8" s="114">
        <f t="shared" si="8"/>
        <v>1</v>
      </c>
      <c r="I8" s="115">
        <f t="shared" si="9"/>
        <v>5917.6549999999997</v>
      </c>
      <c r="J8" s="116">
        <f t="shared" si="10"/>
        <v>4.2689654805989949E-2</v>
      </c>
      <c r="K8" s="116">
        <f t="shared" si="11"/>
        <v>0.38321528137605454</v>
      </c>
      <c r="L8" s="116">
        <f t="shared" si="12"/>
        <v>0.1498904549183756</v>
      </c>
      <c r="M8" s="117">
        <f t="shared" si="13"/>
        <v>13.545</v>
      </c>
      <c r="N8" s="118">
        <f t="shared" si="14"/>
        <v>0.32107312778457009</v>
      </c>
      <c r="O8" s="118">
        <f t="shared" si="15"/>
        <v>22.475118944919906</v>
      </c>
      <c r="P8" s="219">
        <f t="shared" si="16"/>
        <v>107</v>
      </c>
      <c r="Q8" s="220">
        <f t="shared" si="17"/>
        <v>19</v>
      </c>
      <c r="R8" s="220">
        <f t="shared" si="18"/>
        <v>1330</v>
      </c>
      <c r="T8">
        <v>520</v>
      </c>
      <c r="U8">
        <v>8363</v>
      </c>
      <c r="V8" t="s">
        <v>196</v>
      </c>
      <c r="W8">
        <v>5917.6549999999997</v>
      </c>
      <c r="X8">
        <v>3004.9450000000002</v>
      </c>
      <c r="Y8">
        <v>1.9690000000000001</v>
      </c>
      <c r="Z8">
        <v>13.545</v>
      </c>
      <c r="AA8">
        <v>374.54271</v>
      </c>
      <c r="AB8">
        <v>15.989099</v>
      </c>
      <c r="AC8">
        <v>143.53048999999999</v>
      </c>
      <c r="AD8" s="1">
        <v>887</v>
      </c>
      <c r="AE8">
        <v>19</v>
      </c>
      <c r="AF8">
        <v>1330</v>
      </c>
      <c r="AG8">
        <v>85</v>
      </c>
      <c r="AH8">
        <v>15.79968</v>
      </c>
      <c r="AI8">
        <v>7661</v>
      </c>
      <c r="AJ8">
        <v>6.8</v>
      </c>
      <c r="AK8">
        <v>107</v>
      </c>
      <c r="AL8">
        <v>83163</v>
      </c>
      <c r="AM8">
        <v>0.89500000000000002</v>
      </c>
      <c r="AN8" t="s">
        <v>69</v>
      </c>
      <c r="AO8">
        <v>5917.6549999999997</v>
      </c>
      <c r="AP8" t="s">
        <v>304</v>
      </c>
      <c r="AQ8" t="s">
        <v>118</v>
      </c>
      <c r="AR8" t="s">
        <v>120</v>
      </c>
      <c r="AS8" t="s">
        <v>118</v>
      </c>
      <c r="AT8" t="s">
        <v>120</v>
      </c>
      <c r="AU8" t="s">
        <v>180</v>
      </c>
      <c r="AV8" t="s">
        <v>196</v>
      </c>
      <c r="AW8" t="s">
        <v>69</v>
      </c>
      <c r="AX8">
        <v>8363</v>
      </c>
      <c r="AY8" t="s">
        <v>397</v>
      </c>
      <c r="AZ8">
        <v>1</v>
      </c>
      <c r="BA8" t="s">
        <v>247</v>
      </c>
      <c r="BB8">
        <v>1</v>
      </c>
      <c r="BC8">
        <v>1</v>
      </c>
      <c r="BE8" t="s">
        <v>68</v>
      </c>
      <c r="BF8">
        <v>-1</v>
      </c>
      <c r="BG8" t="s">
        <v>237</v>
      </c>
      <c r="BI8" t="s">
        <v>118</v>
      </c>
      <c r="BJ8" t="s">
        <v>196</v>
      </c>
      <c r="BK8" t="s">
        <v>69</v>
      </c>
      <c r="BL8">
        <v>0.89500000000000002</v>
      </c>
      <c r="BM8">
        <v>8363</v>
      </c>
      <c r="BN8" t="s">
        <v>120</v>
      </c>
      <c r="BO8" t="s">
        <v>180</v>
      </c>
      <c r="BP8">
        <v>1</v>
      </c>
      <c r="BQ8">
        <v>5917.6549999999997</v>
      </c>
      <c r="BR8">
        <v>4.2689654805989949E-2</v>
      </c>
      <c r="BS8">
        <v>0.38321528137605454</v>
      </c>
      <c r="BT8">
        <v>0.1498904549183756</v>
      </c>
      <c r="BU8">
        <v>13.545</v>
      </c>
      <c r="BV8">
        <v>0.32107312778457009</v>
      </c>
      <c r="BW8">
        <v>22.475118944919906</v>
      </c>
      <c r="BX8">
        <v>107</v>
      </c>
      <c r="BY8">
        <v>19</v>
      </c>
      <c r="BZ8">
        <v>1330</v>
      </c>
    </row>
    <row r="9" spans="1:78" ht="16.5">
      <c r="A9" s="124" t="str">
        <f t="shared" si="1"/>
        <v>세운교통</v>
      </c>
      <c r="B9" s="125" t="str">
        <f t="shared" si="2"/>
        <v>강희수</v>
      </c>
      <c r="C9" s="126" t="str">
        <f t="shared" si="3"/>
        <v>C</v>
      </c>
      <c r="D9" s="127">
        <f t="shared" si="4"/>
        <v>0.8745454545454544</v>
      </c>
      <c r="E9" s="128">
        <f t="shared" si="5"/>
        <v>8480</v>
      </c>
      <c r="F9" s="129" t="str">
        <f t="shared" si="6"/>
        <v>28</v>
      </c>
      <c r="G9" s="130" t="str">
        <f t="shared" si="7"/>
        <v>73아1009</v>
      </c>
      <c r="H9" s="131">
        <f t="shared" si="8"/>
        <v>1</v>
      </c>
      <c r="I9" s="132">
        <f t="shared" si="9"/>
        <v>5318.5990000000002</v>
      </c>
      <c r="J9" s="133">
        <f t="shared" si="10"/>
        <v>3.4726031585943735E-2</v>
      </c>
      <c r="K9" s="133">
        <f t="shared" si="11"/>
        <v>0.41614427326453435</v>
      </c>
      <c r="L9" s="133">
        <f t="shared" si="12"/>
        <v>0.12916935456122938</v>
      </c>
      <c r="M9" s="134">
        <f t="shared" si="13"/>
        <v>16.454999999999998</v>
      </c>
      <c r="N9" s="135">
        <f t="shared" si="14"/>
        <v>1.8801943895375456E-2</v>
      </c>
      <c r="O9" s="135">
        <f t="shared" si="15"/>
        <v>10.247059422979623</v>
      </c>
      <c r="P9" s="217">
        <f t="shared" si="16"/>
        <v>151</v>
      </c>
      <c r="Q9" s="218">
        <f t="shared" si="17"/>
        <v>1</v>
      </c>
      <c r="R9" s="218">
        <f t="shared" si="18"/>
        <v>545</v>
      </c>
      <c r="T9">
        <v>520</v>
      </c>
      <c r="U9">
        <v>8480</v>
      </c>
      <c r="V9" t="s">
        <v>244</v>
      </c>
      <c r="W9">
        <v>5318.5990000000002</v>
      </c>
      <c r="X9">
        <v>2764.328</v>
      </c>
      <c r="Y9">
        <v>1.9239999999999999</v>
      </c>
      <c r="Z9">
        <v>16.454999999999998</v>
      </c>
      <c r="AA9">
        <v>418.51185800000002</v>
      </c>
      <c r="AB9">
        <v>14.533256</v>
      </c>
      <c r="AC9">
        <v>174.16131300000001</v>
      </c>
      <c r="AD9" s="1">
        <v>687</v>
      </c>
      <c r="AE9">
        <v>1</v>
      </c>
      <c r="AF9">
        <v>545</v>
      </c>
      <c r="AG9">
        <v>77</v>
      </c>
      <c r="AH9">
        <v>12.708359</v>
      </c>
      <c r="AI9">
        <v>1010.5</v>
      </c>
      <c r="AJ9">
        <v>0</v>
      </c>
      <c r="AK9">
        <v>151</v>
      </c>
      <c r="AL9">
        <v>103299</v>
      </c>
      <c r="AM9">
        <v>0.8745454545454544</v>
      </c>
      <c r="AN9" t="s">
        <v>69</v>
      </c>
      <c r="AO9">
        <v>5318.5990000000002</v>
      </c>
      <c r="AP9" t="s">
        <v>305</v>
      </c>
      <c r="AQ9" t="s">
        <v>118</v>
      </c>
      <c r="AR9" t="s">
        <v>122</v>
      </c>
      <c r="AS9" t="s">
        <v>118</v>
      </c>
      <c r="AT9" t="s">
        <v>122</v>
      </c>
      <c r="AU9" t="s">
        <v>245</v>
      </c>
      <c r="AV9" t="s">
        <v>244</v>
      </c>
      <c r="AW9" t="s">
        <v>69</v>
      </c>
      <c r="AX9">
        <v>8480</v>
      </c>
      <c r="AY9" t="s">
        <v>398</v>
      </c>
      <c r="AZ9">
        <v>3</v>
      </c>
      <c r="BA9" t="s">
        <v>377</v>
      </c>
      <c r="BB9">
        <v>1</v>
      </c>
      <c r="BC9">
        <v>1</v>
      </c>
      <c r="BE9" t="s">
        <v>69</v>
      </c>
      <c r="BF9">
        <v>0</v>
      </c>
      <c r="BG9" t="s">
        <v>238</v>
      </c>
      <c r="BI9" t="s">
        <v>118</v>
      </c>
      <c r="BJ9" t="s">
        <v>244</v>
      </c>
      <c r="BK9" t="s">
        <v>69</v>
      </c>
      <c r="BL9">
        <v>0.8745454545454544</v>
      </c>
      <c r="BM9">
        <v>8480</v>
      </c>
      <c r="BN9" t="s">
        <v>122</v>
      </c>
      <c r="BO9" t="s">
        <v>245</v>
      </c>
      <c r="BP9">
        <v>1</v>
      </c>
      <c r="BQ9">
        <v>5318.5990000000002</v>
      </c>
      <c r="BR9">
        <v>3.4726031585943735E-2</v>
      </c>
      <c r="BS9">
        <v>0.41614427326453435</v>
      </c>
      <c r="BT9">
        <v>0.12916935456122938</v>
      </c>
      <c r="BU9">
        <v>16.454999999999998</v>
      </c>
      <c r="BV9">
        <v>1.8801943895375456E-2</v>
      </c>
      <c r="BW9">
        <v>10.247059422979623</v>
      </c>
      <c r="BX9">
        <v>151</v>
      </c>
      <c r="BY9">
        <v>1</v>
      </c>
      <c r="BZ9">
        <v>545</v>
      </c>
    </row>
    <row r="10" spans="1:78" ht="16.5">
      <c r="A10" s="107" t="str">
        <f t="shared" si="1"/>
        <v>세운교통</v>
      </c>
      <c r="B10" s="108" t="str">
        <f t="shared" si="2"/>
        <v>계성민</v>
      </c>
      <c r="C10" s="109" t="str">
        <f t="shared" si="3"/>
        <v>F</v>
      </c>
      <c r="D10" s="110">
        <f t="shared" si="4"/>
        <v>0.72499999999999998</v>
      </c>
      <c r="E10" s="111">
        <f t="shared" si="5"/>
        <v>7573</v>
      </c>
      <c r="F10" s="112" t="str">
        <f t="shared" si="6"/>
        <v>67-1</v>
      </c>
      <c r="G10" s="113" t="str">
        <f t="shared" si="7"/>
        <v>70바3838</v>
      </c>
      <c r="H10" s="114">
        <f t="shared" si="8"/>
        <v>1</v>
      </c>
      <c r="I10" s="115">
        <f t="shared" si="9"/>
        <v>1307.652</v>
      </c>
      <c r="J10" s="116">
        <f t="shared" si="10"/>
        <v>1.7690493744628225E-2</v>
      </c>
      <c r="K10" s="116">
        <f t="shared" si="11"/>
        <v>0.4457663543358798</v>
      </c>
      <c r="L10" s="116">
        <f t="shared" si="12"/>
        <v>0.21412424712385253</v>
      </c>
      <c r="M10" s="117">
        <f t="shared" si="13"/>
        <v>17.54</v>
      </c>
      <c r="N10" s="118">
        <f t="shared" si="14"/>
        <v>0</v>
      </c>
      <c r="O10" s="118">
        <f t="shared" si="15"/>
        <v>13.382765445240782</v>
      </c>
      <c r="P10" s="219">
        <f t="shared" si="16"/>
        <v>53</v>
      </c>
      <c r="Q10" s="220">
        <f t="shared" si="17"/>
        <v>0</v>
      </c>
      <c r="R10" s="220">
        <f t="shared" si="18"/>
        <v>175</v>
      </c>
      <c r="T10">
        <v>520</v>
      </c>
      <c r="U10">
        <v>7573</v>
      </c>
      <c r="V10" t="s">
        <v>268</v>
      </c>
      <c r="W10">
        <v>1307.652</v>
      </c>
      <c r="X10">
        <v>819.60199999999998</v>
      </c>
      <c r="Y10">
        <v>1.595</v>
      </c>
      <c r="Z10">
        <v>17.54</v>
      </c>
      <c r="AA10">
        <v>93.364154999999997</v>
      </c>
      <c r="AB10">
        <v>1.6516580000000001</v>
      </c>
      <c r="AC10">
        <v>41.618599000000003</v>
      </c>
      <c r="AD10" s="1">
        <v>280</v>
      </c>
      <c r="AE10">
        <v>0</v>
      </c>
      <c r="AF10">
        <v>175</v>
      </c>
      <c r="AG10">
        <v>74</v>
      </c>
      <c r="AH10">
        <v>14.005931</v>
      </c>
      <c r="AI10">
        <v>573</v>
      </c>
      <c r="AJ10">
        <v>0</v>
      </c>
      <c r="AK10">
        <v>53</v>
      </c>
      <c r="AL10">
        <v>37823</v>
      </c>
      <c r="AM10">
        <v>0.72499999999999998</v>
      </c>
      <c r="AN10" t="s">
        <v>70</v>
      </c>
      <c r="AO10">
        <v>1307.652</v>
      </c>
      <c r="AP10" t="s">
        <v>306</v>
      </c>
      <c r="AQ10" t="s">
        <v>118</v>
      </c>
      <c r="AR10" t="s">
        <v>123</v>
      </c>
      <c r="AS10" t="s">
        <v>118</v>
      </c>
      <c r="AT10" t="s">
        <v>123</v>
      </c>
      <c r="AU10" t="s">
        <v>266</v>
      </c>
      <c r="AV10" t="s">
        <v>268</v>
      </c>
      <c r="AW10" t="s">
        <v>70</v>
      </c>
      <c r="AX10">
        <v>7573</v>
      </c>
      <c r="AY10" t="s">
        <v>399</v>
      </c>
      <c r="AZ10">
        <v>3</v>
      </c>
      <c r="BA10" t="s">
        <v>400</v>
      </c>
      <c r="BB10">
        <v>1</v>
      </c>
      <c r="BC10">
        <v>1</v>
      </c>
      <c r="BE10" t="s">
        <v>70</v>
      </c>
      <c r="BF10">
        <v>0</v>
      </c>
      <c r="BG10" t="s">
        <v>238</v>
      </c>
      <c r="BI10" t="s">
        <v>118</v>
      </c>
      <c r="BJ10" t="s">
        <v>268</v>
      </c>
      <c r="BK10" t="s">
        <v>70</v>
      </c>
      <c r="BL10">
        <v>0.72499999999999998</v>
      </c>
      <c r="BM10">
        <v>7573</v>
      </c>
      <c r="BN10" t="s">
        <v>123</v>
      </c>
      <c r="BO10" t="s">
        <v>266</v>
      </c>
      <c r="BP10">
        <v>1</v>
      </c>
      <c r="BQ10">
        <v>1307.652</v>
      </c>
      <c r="BR10">
        <v>1.7690493744628225E-2</v>
      </c>
      <c r="BS10">
        <v>0.4457663543358798</v>
      </c>
      <c r="BT10">
        <v>0.21412424712385253</v>
      </c>
      <c r="BU10">
        <v>17.54</v>
      </c>
      <c r="BV10">
        <v>0</v>
      </c>
      <c r="BW10">
        <v>13.382765445240782</v>
      </c>
      <c r="BX10">
        <v>53</v>
      </c>
      <c r="BY10">
        <v>0</v>
      </c>
      <c r="BZ10">
        <v>175</v>
      </c>
    </row>
    <row r="11" spans="1:78" ht="16.5">
      <c r="A11" s="124" t="str">
        <f t="shared" si="1"/>
        <v>세운교통</v>
      </c>
      <c r="B11" s="125" t="str">
        <f t="shared" si="2"/>
        <v>권태원</v>
      </c>
      <c r="C11" s="126" t="str">
        <f t="shared" si="3"/>
        <v>A</v>
      </c>
      <c r="D11" s="127">
        <f t="shared" si="4"/>
        <v>0.98576076519746836</v>
      </c>
      <c r="E11" s="128">
        <f t="shared" si="5"/>
        <v>849</v>
      </c>
      <c r="F11" s="129" t="str">
        <f t="shared" si="6"/>
        <v>11</v>
      </c>
      <c r="G11" s="130" t="str">
        <f t="shared" si="7"/>
        <v>70바3840</v>
      </c>
      <c r="H11" s="131">
        <f t="shared" si="8"/>
        <v>2</v>
      </c>
      <c r="I11" s="132">
        <f t="shared" si="9"/>
        <v>467.60599999999999</v>
      </c>
      <c r="J11" s="133">
        <f t="shared" si="10"/>
        <v>3.3875584754707831E-2</v>
      </c>
      <c r="K11" s="133">
        <f t="shared" si="11"/>
        <v>0.37451639466373005</v>
      </c>
      <c r="L11" s="133">
        <f t="shared" si="12"/>
        <v>0.20957814912554587</v>
      </c>
      <c r="M11" s="134">
        <f t="shared" si="13"/>
        <v>14.760999999999999</v>
      </c>
      <c r="N11" s="135">
        <f t="shared" si="14"/>
        <v>0</v>
      </c>
      <c r="O11" s="135">
        <f t="shared" si="15"/>
        <v>17.108420336779254</v>
      </c>
      <c r="P11" s="217">
        <f t="shared" si="16"/>
        <v>8</v>
      </c>
      <c r="Q11" s="218">
        <f t="shared" si="17"/>
        <v>0</v>
      </c>
      <c r="R11" s="218">
        <f t="shared" si="18"/>
        <v>80</v>
      </c>
      <c r="T11">
        <v>520</v>
      </c>
      <c r="U11">
        <v>849</v>
      </c>
      <c r="V11" t="s">
        <v>307</v>
      </c>
      <c r="W11">
        <v>467.60599999999999</v>
      </c>
      <c r="X11">
        <v>244.30799999999999</v>
      </c>
      <c r="Y11">
        <v>1.9139999999999999</v>
      </c>
      <c r="Z11">
        <v>14.760999999999999</v>
      </c>
      <c r="AA11">
        <v>32.602772999999999</v>
      </c>
      <c r="AB11">
        <v>1.104438</v>
      </c>
      <c r="AC11">
        <v>12.210273000000001</v>
      </c>
      <c r="AD11" s="1">
        <v>98</v>
      </c>
      <c r="AE11">
        <v>0</v>
      </c>
      <c r="AF11">
        <v>80</v>
      </c>
      <c r="AG11">
        <v>75</v>
      </c>
      <c r="AH11">
        <v>14.342522000000001</v>
      </c>
      <c r="AI11">
        <v>29.1</v>
      </c>
      <c r="AJ11">
        <v>0</v>
      </c>
      <c r="AK11">
        <v>8</v>
      </c>
      <c r="AL11">
        <v>5060</v>
      </c>
      <c r="AM11">
        <v>0.98576076519746836</v>
      </c>
      <c r="AN11" t="s">
        <v>66</v>
      </c>
      <c r="AO11">
        <v>363.48599999999999</v>
      </c>
      <c r="AP11" t="s">
        <v>308</v>
      </c>
      <c r="AQ11" t="s">
        <v>118</v>
      </c>
      <c r="AR11" t="s">
        <v>119</v>
      </c>
      <c r="AS11" t="s">
        <v>118</v>
      </c>
      <c r="AT11" t="s">
        <v>119</v>
      </c>
      <c r="AU11" t="s">
        <v>178</v>
      </c>
      <c r="AV11" t="s">
        <v>307</v>
      </c>
      <c r="AW11" t="s">
        <v>66</v>
      </c>
      <c r="AX11">
        <v>849</v>
      </c>
      <c r="AY11" t="s">
        <v>401</v>
      </c>
      <c r="AZ11">
        <v>2</v>
      </c>
      <c r="BA11" t="s">
        <v>402</v>
      </c>
      <c r="BB11">
        <v>2</v>
      </c>
      <c r="BC11">
        <v>1</v>
      </c>
      <c r="BE11" t="s">
        <v>234</v>
      </c>
      <c r="BF11" t="s">
        <v>235</v>
      </c>
      <c r="BG11" t="s">
        <v>234</v>
      </c>
      <c r="BI11" t="s">
        <v>118</v>
      </c>
      <c r="BJ11" t="s">
        <v>307</v>
      </c>
      <c r="BK11" t="s">
        <v>66</v>
      </c>
      <c r="BL11">
        <v>0.98576076519746836</v>
      </c>
      <c r="BM11">
        <v>849</v>
      </c>
      <c r="BN11" t="s">
        <v>119</v>
      </c>
      <c r="BO11" t="s">
        <v>178</v>
      </c>
      <c r="BP11">
        <v>2</v>
      </c>
      <c r="BQ11">
        <v>467.60599999999999</v>
      </c>
      <c r="BR11">
        <v>3.3875584754707831E-2</v>
      </c>
      <c r="BS11">
        <v>0.37451639466373005</v>
      </c>
      <c r="BT11">
        <v>0.20957814912554587</v>
      </c>
      <c r="BU11">
        <v>14.760999999999999</v>
      </c>
      <c r="BV11">
        <v>0</v>
      </c>
      <c r="BW11">
        <v>17.108420336779254</v>
      </c>
      <c r="BX11">
        <v>8</v>
      </c>
      <c r="BY11">
        <v>0</v>
      </c>
      <c r="BZ11">
        <v>80</v>
      </c>
    </row>
    <row r="12" spans="1:78" ht="16.5">
      <c r="A12" s="107" t="str">
        <f t="shared" si="1"/>
        <v>세운교통</v>
      </c>
      <c r="B12" s="108" t="str">
        <f t="shared" si="2"/>
        <v>김경철</v>
      </c>
      <c r="C12" s="109" t="str">
        <f t="shared" si="3"/>
        <v>D</v>
      </c>
      <c r="D12" s="110">
        <f t="shared" si="4"/>
        <v>0.83217391304347832</v>
      </c>
      <c r="E12" s="111">
        <f t="shared" si="5"/>
        <v>7294</v>
      </c>
      <c r="F12" s="112" t="str">
        <f t="shared" si="6"/>
        <v>24-1</v>
      </c>
      <c r="G12" s="113" t="str">
        <f t="shared" si="7"/>
        <v>70바3813</v>
      </c>
      <c r="H12" s="114">
        <f t="shared" si="8"/>
        <v>1</v>
      </c>
      <c r="I12" s="115">
        <f t="shared" si="9"/>
        <v>414.06</v>
      </c>
      <c r="J12" s="116">
        <f t="shared" si="10"/>
        <v>2.7509926867862737E-2</v>
      </c>
      <c r="K12" s="116">
        <f t="shared" si="11"/>
        <v>0.39593051140064928</v>
      </c>
      <c r="L12" s="116">
        <f t="shared" si="12"/>
        <v>0.14249142636332898</v>
      </c>
      <c r="M12" s="117">
        <f t="shared" si="13"/>
        <v>12.68</v>
      </c>
      <c r="N12" s="118">
        <f t="shared" si="14"/>
        <v>0</v>
      </c>
      <c r="O12" s="118">
        <f t="shared" si="15"/>
        <v>12.800077283485486</v>
      </c>
      <c r="P12" s="219">
        <f t="shared" si="16"/>
        <v>8</v>
      </c>
      <c r="Q12" s="220">
        <f t="shared" si="17"/>
        <v>0</v>
      </c>
      <c r="R12" s="220">
        <f t="shared" si="18"/>
        <v>53</v>
      </c>
      <c r="T12">
        <v>520</v>
      </c>
      <c r="U12">
        <v>7294</v>
      </c>
      <c r="V12" t="s">
        <v>298</v>
      </c>
      <c r="W12">
        <v>414.06</v>
      </c>
      <c r="X12">
        <v>216.37899999999999</v>
      </c>
      <c r="Y12">
        <v>1.9139999999999999</v>
      </c>
      <c r="Z12">
        <v>12.68</v>
      </c>
      <c r="AA12">
        <v>25.748051</v>
      </c>
      <c r="AB12">
        <v>0.70832700000000004</v>
      </c>
      <c r="AC12">
        <v>10.194438999999999</v>
      </c>
      <c r="AD12" s="1">
        <v>59</v>
      </c>
      <c r="AE12">
        <v>0</v>
      </c>
      <c r="AF12">
        <v>53</v>
      </c>
      <c r="AG12">
        <v>86</v>
      </c>
      <c r="AH12">
        <v>16.081216999999999</v>
      </c>
      <c r="AI12">
        <v>704.4</v>
      </c>
      <c r="AJ12">
        <v>6.8</v>
      </c>
      <c r="AK12">
        <v>8</v>
      </c>
      <c r="AL12">
        <v>4783</v>
      </c>
      <c r="AM12">
        <v>0.83217391304347832</v>
      </c>
      <c r="AN12" t="s">
        <v>67</v>
      </c>
      <c r="AO12">
        <v>414.06</v>
      </c>
      <c r="AP12" t="s">
        <v>309</v>
      </c>
      <c r="AQ12" t="s">
        <v>118</v>
      </c>
      <c r="AR12" t="s">
        <v>120</v>
      </c>
      <c r="AS12" t="s">
        <v>118</v>
      </c>
      <c r="AT12" t="s">
        <v>120</v>
      </c>
      <c r="AU12" t="s">
        <v>183</v>
      </c>
      <c r="AV12" t="s">
        <v>298</v>
      </c>
      <c r="AW12" t="s">
        <v>67</v>
      </c>
      <c r="AX12">
        <v>7294</v>
      </c>
      <c r="AY12" t="s">
        <v>403</v>
      </c>
      <c r="AZ12">
        <v>2</v>
      </c>
      <c r="BA12" t="s">
        <v>375</v>
      </c>
      <c r="BB12">
        <v>1</v>
      </c>
      <c r="BC12">
        <v>1</v>
      </c>
      <c r="BE12" t="s">
        <v>234</v>
      </c>
      <c r="BF12" t="s">
        <v>235</v>
      </c>
      <c r="BG12" t="s">
        <v>234</v>
      </c>
      <c r="BI12" t="s">
        <v>118</v>
      </c>
      <c r="BJ12" t="s">
        <v>298</v>
      </c>
      <c r="BK12" t="s">
        <v>67</v>
      </c>
      <c r="BL12">
        <v>0.83217391304347832</v>
      </c>
      <c r="BM12">
        <v>7294</v>
      </c>
      <c r="BN12" t="s">
        <v>120</v>
      </c>
      <c r="BO12" t="s">
        <v>183</v>
      </c>
      <c r="BP12">
        <v>1</v>
      </c>
      <c r="BQ12">
        <v>414.06</v>
      </c>
      <c r="BR12">
        <v>2.7509926867862737E-2</v>
      </c>
      <c r="BS12">
        <v>0.39593051140064928</v>
      </c>
      <c r="BT12">
        <v>0.14249142636332898</v>
      </c>
      <c r="BU12">
        <v>12.68</v>
      </c>
      <c r="BV12">
        <v>0</v>
      </c>
      <c r="BW12">
        <v>12.800077283485486</v>
      </c>
      <c r="BX12">
        <v>8</v>
      </c>
      <c r="BY12">
        <v>0</v>
      </c>
      <c r="BZ12">
        <v>53</v>
      </c>
    </row>
    <row r="13" spans="1:78" ht="16.5">
      <c r="A13" s="124" t="str">
        <f t="shared" si="1"/>
        <v>세운교통</v>
      </c>
      <c r="B13" s="125" t="str">
        <f t="shared" si="2"/>
        <v>김수연</v>
      </c>
      <c r="C13" s="126" t="str">
        <f t="shared" si="3"/>
        <v>S</v>
      </c>
      <c r="D13" s="127">
        <f t="shared" si="4"/>
        <v>1.0504761904761903</v>
      </c>
      <c r="E13" s="128">
        <f t="shared" si="5"/>
        <v>1310</v>
      </c>
      <c r="F13" s="129" t="str">
        <f t="shared" si="6"/>
        <v>28</v>
      </c>
      <c r="G13" s="130" t="str">
        <f t="shared" si="7"/>
        <v>73아1018</v>
      </c>
      <c r="H13" s="131">
        <f t="shared" si="8"/>
        <v>1</v>
      </c>
      <c r="I13" s="132">
        <f t="shared" si="9"/>
        <v>2059.761</v>
      </c>
      <c r="J13" s="133">
        <f t="shared" si="10"/>
        <v>1.6016001243126455E-2</v>
      </c>
      <c r="K13" s="133">
        <f t="shared" si="11"/>
        <v>0.38226086603481629</v>
      </c>
      <c r="L13" s="133">
        <f t="shared" si="12"/>
        <v>0.14904641849224254</v>
      </c>
      <c r="M13" s="134">
        <f t="shared" si="13"/>
        <v>13.196</v>
      </c>
      <c r="N13" s="135">
        <f t="shared" si="14"/>
        <v>9.7098643968887649E-2</v>
      </c>
      <c r="O13" s="135">
        <f t="shared" si="15"/>
        <v>1.4564796595333147</v>
      </c>
      <c r="P13" s="217">
        <f t="shared" si="16"/>
        <v>28</v>
      </c>
      <c r="Q13" s="218">
        <f t="shared" si="17"/>
        <v>2</v>
      </c>
      <c r="R13" s="218">
        <f t="shared" si="18"/>
        <v>30</v>
      </c>
      <c r="T13">
        <v>520</v>
      </c>
      <c r="U13">
        <v>1310</v>
      </c>
      <c r="V13" t="s">
        <v>197</v>
      </c>
      <c r="W13">
        <v>2059.761</v>
      </c>
      <c r="X13">
        <v>933.57</v>
      </c>
      <c r="Y13">
        <v>2.206</v>
      </c>
      <c r="Z13">
        <v>13.196</v>
      </c>
      <c r="AA13">
        <v>152.11968100000001</v>
      </c>
      <c r="AB13">
        <v>2.4363489999999999</v>
      </c>
      <c r="AC13">
        <v>58.149400999999997</v>
      </c>
      <c r="AD13" s="1">
        <v>307</v>
      </c>
      <c r="AE13">
        <v>2</v>
      </c>
      <c r="AF13">
        <v>30</v>
      </c>
      <c r="AG13">
        <v>69</v>
      </c>
      <c r="AH13">
        <v>13.540397</v>
      </c>
      <c r="AI13">
        <v>186.9</v>
      </c>
      <c r="AJ13">
        <v>0</v>
      </c>
      <c r="AK13">
        <v>28</v>
      </c>
      <c r="AL13">
        <v>10818</v>
      </c>
      <c r="AM13">
        <v>1.0504761904761903</v>
      </c>
      <c r="AN13" t="s">
        <v>71</v>
      </c>
      <c r="AO13">
        <v>2059.761</v>
      </c>
      <c r="AP13" t="s">
        <v>310</v>
      </c>
      <c r="AQ13" t="s">
        <v>118</v>
      </c>
      <c r="AR13" t="s">
        <v>122</v>
      </c>
      <c r="AS13" t="s">
        <v>118</v>
      </c>
      <c r="AT13" t="s">
        <v>122</v>
      </c>
      <c r="AU13" t="s">
        <v>191</v>
      </c>
      <c r="AV13" t="s">
        <v>197</v>
      </c>
      <c r="AW13" t="s">
        <v>71</v>
      </c>
      <c r="AX13">
        <v>1310</v>
      </c>
      <c r="AY13" t="s">
        <v>404</v>
      </c>
      <c r="AZ13">
        <v>4</v>
      </c>
      <c r="BA13" t="s">
        <v>405</v>
      </c>
      <c r="BB13">
        <v>1</v>
      </c>
      <c r="BC13">
        <v>1</v>
      </c>
      <c r="BE13" t="s">
        <v>71</v>
      </c>
      <c r="BF13">
        <v>0</v>
      </c>
      <c r="BG13" t="s">
        <v>238</v>
      </c>
      <c r="BI13" t="s">
        <v>118</v>
      </c>
      <c r="BJ13" t="s">
        <v>197</v>
      </c>
      <c r="BK13" t="s">
        <v>71</v>
      </c>
      <c r="BL13">
        <v>1.0504761904761903</v>
      </c>
      <c r="BM13">
        <v>1310</v>
      </c>
      <c r="BN13" t="s">
        <v>122</v>
      </c>
      <c r="BO13" t="s">
        <v>191</v>
      </c>
      <c r="BP13">
        <v>1</v>
      </c>
      <c r="BQ13">
        <v>2059.761</v>
      </c>
      <c r="BR13">
        <v>1.6016001243126455E-2</v>
      </c>
      <c r="BS13">
        <v>0.38226086603481629</v>
      </c>
      <c r="BT13">
        <v>0.14904641849224254</v>
      </c>
      <c r="BU13">
        <v>13.196</v>
      </c>
      <c r="BV13">
        <v>9.7098643968887649E-2</v>
      </c>
      <c r="BW13">
        <v>1.4564796595333147</v>
      </c>
      <c r="BX13">
        <v>28</v>
      </c>
      <c r="BY13">
        <v>2</v>
      </c>
      <c r="BZ13">
        <v>30</v>
      </c>
    </row>
    <row r="14" spans="1:78" ht="16.5">
      <c r="A14" s="107" t="str">
        <f t="shared" si="1"/>
        <v>세운교통</v>
      </c>
      <c r="B14" s="108" t="str">
        <f t="shared" si="2"/>
        <v>김순일</v>
      </c>
      <c r="C14" s="109" t="str">
        <f t="shared" si="3"/>
        <v>S</v>
      </c>
      <c r="D14" s="110">
        <f t="shared" si="4"/>
        <v>1.0263977664983439</v>
      </c>
      <c r="E14" s="111">
        <f t="shared" si="5"/>
        <v>1178</v>
      </c>
      <c r="F14" s="112" t="str">
        <f t="shared" si="6"/>
        <v>28</v>
      </c>
      <c r="G14" s="113" t="str">
        <f t="shared" si="7"/>
        <v>73아1010</v>
      </c>
      <c r="H14" s="114">
        <f t="shared" si="8"/>
        <v>3</v>
      </c>
      <c r="I14" s="115">
        <f t="shared" si="9"/>
        <v>597.31399999999996</v>
      </c>
      <c r="J14" s="116">
        <f t="shared" si="10"/>
        <v>3.146711977917601E-2</v>
      </c>
      <c r="K14" s="116">
        <f t="shared" si="11"/>
        <v>0.43848385531877221</v>
      </c>
      <c r="L14" s="116">
        <f t="shared" si="12"/>
        <v>0.1506745195994067</v>
      </c>
      <c r="M14" s="117">
        <f t="shared" si="13"/>
        <v>14.659000000000001</v>
      </c>
      <c r="N14" s="118">
        <f t="shared" si="14"/>
        <v>0.3348322657764593</v>
      </c>
      <c r="O14" s="118">
        <f t="shared" si="15"/>
        <v>16.741613288822965</v>
      </c>
      <c r="P14" s="219">
        <f t="shared" si="16"/>
        <v>26</v>
      </c>
      <c r="Q14" s="220">
        <f t="shared" si="17"/>
        <v>2</v>
      </c>
      <c r="R14" s="220">
        <f t="shared" si="18"/>
        <v>100</v>
      </c>
      <c r="T14">
        <v>520</v>
      </c>
      <c r="U14">
        <v>1178</v>
      </c>
      <c r="V14" t="s">
        <v>282</v>
      </c>
      <c r="W14">
        <v>597.31399999999996</v>
      </c>
      <c r="X14">
        <v>264.14400000000001</v>
      </c>
      <c r="Y14">
        <v>2.2610000000000001</v>
      </c>
      <c r="Z14">
        <v>14.659000000000001</v>
      </c>
      <c r="AA14">
        <v>48.860270999999997</v>
      </c>
      <c r="AB14">
        <v>1.5374920000000001</v>
      </c>
      <c r="AC14">
        <v>21.424440000000001</v>
      </c>
      <c r="AD14" s="1">
        <v>90</v>
      </c>
      <c r="AE14">
        <v>2</v>
      </c>
      <c r="AF14">
        <v>100</v>
      </c>
      <c r="AG14">
        <v>74</v>
      </c>
      <c r="AH14">
        <v>12.224942</v>
      </c>
      <c r="AI14">
        <v>304.89999999999998</v>
      </c>
      <c r="AJ14">
        <v>0</v>
      </c>
      <c r="AK14">
        <v>26</v>
      </c>
      <c r="AL14">
        <v>17720</v>
      </c>
      <c r="AM14">
        <v>1.0263977664983439</v>
      </c>
      <c r="AN14" t="s">
        <v>71</v>
      </c>
      <c r="AO14">
        <v>208.096</v>
      </c>
      <c r="AP14" t="s">
        <v>311</v>
      </c>
      <c r="AQ14" t="s">
        <v>118</v>
      </c>
      <c r="AR14" t="s">
        <v>122</v>
      </c>
      <c r="AS14" t="s">
        <v>118</v>
      </c>
      <c r="AT14" t="s">
        <v>122</v>
      </c>
      <c r="AU14" t="s">
        <v>190</v>
      </c>
      <c r="AV14" t="s">
        <v>282</v>
      </c>
      <c r="AW14" t="s">
        <v>71</v>
      </c>
      <c r="AX14">
        <v>1178</v>
      </c>
      <c r="AY14" t="s">
        <v>404</v>
      </c>
      <c r="AZ14">
        <v>6</v>
      </c>
      <c r="BA14" t="s">
        <v>406</v>
      </c>
      <c r="BB14">
        <v>3</v>
      </c>
      <c r="BC14">
        <v>1</v>
      </c>
      <c r="BE14" t="s">
        <v>69</v>
      </c>
      <c r="BF14">
        <v>3</v>
      </c>
      <c r="BG14" t="s">
        <v>407</v>
      </c>
      <c r="BI14" t="s">
        <v>118</v>
      </c>
      <c r="BJ14" t="s">
        <v>282</v>
      </c>
      <c r="BK14" t="s">
        <v>71</v>
      </c>
      <c r="BL14">
        <v>1.0263977664983439</v>
      </c>
      <c r="BM14">
        <v>1178</v>
      </c>
      <c r="BN14" t="s">
        <v>122</v>
      </c>
      <c r="BO14" t="s">
        <v>190</v>
      </c>
      <c r="BP14">
        <v>3</v>
      </c>
      <c r="BQ14">
        <v>597.31399999999996</v>
      </c>
      <c r="BR14">
        <v>3.146711977917601E-2</v>
      </c>
      <c r="BS14">
        <v>0.43848385531877221</v>
      </c>
      <c r="BT14">
        <v>0.1506745195994067</v>
      </c>
      <c r="BU14">
        <v>14.659000000000001</v>
      </c>
      <c r="BV14">
        <v>0.3348322657764593</v>
      </c>
      <c r="BW14">
        <v>16.741613288822965</v>
      </c>
      <c r="BX14">
        <v>26</v>
      </c>
      <c r="BY14">
        <v>2</v>
      </c>
      <c r="BZ14">
        <v>100</v>
      </c>
    </row>
    <row r="15" spans="1:78" ht="16.5">
      <c r="A15" s="124" t="str">
        <f t="shared" si="1"/>
        <v>세운교통</v>
      </c>
      <c r="B15" s="125" t="str">
        <f t="shared" si="2"/>
        <v>김은수</v>
      </c>
      <c r="C15" s="126" t="str">
        <f t="shared" si="3"/>
        <v>A</v>
      </c>
      <c r="D15" s="127">
        <f t="shared" si="4"/>
        <v>0.99667596700758998</v>
      </c>
      <c r="E15" s="128">
        <f t="shared" si="5"/>
        <v>3420</v>
      </c>
      <c r="F15" s="129" t="str">
        <f t="shared" si="6"/>
        <v>11</v>
      </c>
      <c r="G15" s="130" t="str">
        <f t="shared" si="7"/>
        <v>70바3828</v>
      </c>
      <c r="H15" s="131">
        <f t="shared" si="8"/>
        <v>2</v>
      </c>
      <c r="I15" s="132">
        <f t="shared" si="9"/>
        <v>3597.9409999999998</v>
      </c>
      <c r="J15" s="133">
        <f t="shared" si="10"/>
        <v>2.2501940091260594E-2</v>
      </c>
      <c r="K15" s="133">
        <f t="shared" si="11"/>
        <v>0.38945347700149041</v>
      </c>
      <c r="L15" s="133">
        <f t="shared" si="12"/>
        <v>0.11673343170441094</v>
      </c>
      <c r="M15" s="134">
        <f t="shared" si="13"/>
        <v>12.029</v>
      </c>
      <c r="N15" s="135">
        <f t="shared" si="14"/>
        <v>1.806588823996836</v>
      </c>
      <c r="O15" s="135">
        <f t="shared" si="15"/>
        <v>10.533802527612321</v>
      </c>
      <c r="P15" s="217">
        <f t="shared" si="16"/>
        <v>50</v>
      </c>
      <c r="Q15" s="218">
        <f t="shared" si="17"/>
        <v>65</v>
      </c>
      <c r="R15" s="218">
        <f t="shared" si="18"/>
        <v>379</v>
      </c>
      <c r="T15">
        <v>520</v>
      </c>
      <c r="U15">
        <v>3420</v>
      </c>
      <c r="V15" t="s">
        <v>198</v>
      </c>
      <c r="W15">
        <v>3597.9409999999998</v>
      </c>
      <c r="X15">
        <v>1721.739</v>
      </c>
      <c r="Y15">
        <v>2.09</v>
      </c>
      <c r="Z15">
        <v>12.029</v>
      </c>
      <c r="AA15">
        <v>242.742447</v>
      </c>
      <c r="AB15">
        <v>5.4621760000000004</v>
      </c>
      <c r="AC15">
        <v>94.53689</v>
      </c>
      <c r="AD15" s="1">
        <v>420</v>
      </c>
      <c r="AE15">
        <v>65</v>
      </c>
      <c r="AF15">
        <v>379</v>
      </c>
      <c r="AG15">
        <v>79</v>
      </c>
      <c r="AH15">
        <v>14.822051</v>
      </c>
      <c r="AI15">
        <v>689.2</v>
      </c>
      <c r="AJ15">
        <v>0</v>
      </c>
      <c r="AK15">
        <v>50</v>
      </c>
      <c r="AL15">
        <v>40199</v>
      </c>
      <c r="AM15">
        <v>0.99667596700758998</v>
      </c>
      <c r="AN15" t="s">
        <v>66</v>
      </c>
      <c r="AO15">
        <v>1966.712</v>
      </c>
      <c r="AP15" t="s">
        <v>312</v>
      </c>
      <c r="AQ15" t="s">
        <v>118</v>
      </c>
      <c r="AR15" t="s">
        <v>119</v>
      </c>
      <c r="AS15" t="s">
        <v>118</v>
      </c>
      <c r="AT15" t="s">
        <v>119</v>
      </c>
      <c r="AU15" t="s">
        <v>177</v>
      </c>
      <c r="AV15" t="s">
        <v>198</v>
      </c>
      <c r="AW15" t="s">
        <v>66</v>
      </c>
      <c r="AX15">
        <v>3420</v>
      </c>
      <c r="AY15" t="s">
        <v>401</v>
      </c>
      <c r="AZ15">
        <v>1</v>
      </c>
      <c r="BA15" t="s">
        <v>408</v>
      </c>
      <c r="BB15">
        <v>2</v>
      </c>
      <c r="BC15">
        <v>1</v>
      </c>
      <c r="BE15" t="s">
        <v>66</v>
      </c>
      <c r="BF15">
        <v>0</v>
      </c>
      <c r="BG15" t="s">
        <v>238</v>
      </c>
      <c r="BI15" t="s">
        <v>118</v>
      </c>
      <c r="BJ15" t="s">
        <v>198</v>
      </c>
      <c r="BK15" t="s">
        <v>66</v>
      </c>
      <c r="BL15">
        <v>0.99667596700758998</v>
      </c>
      <c r="BM15">
        <v>3420</v>
      </c>
      <c r="BN15" t="s">
        <v>119</v>
      </c>
      <c r="BO15" t="s">
        <v>177</v>
      </c>
      <c r="BP15">
        <v>2</v>
      </c>
      <c r="BQ15">
        <v>3597.9409999999998</v>
      </c>
      <c r="BR15">
        <v>2.2501940091260594E-2</v>
      </c>
      <c r="BS15">
        <v>0.38945347700149041</v>
      </c>
      <c r="BT15">
        <v>0.11673343170441094</v>
      </c>
      <c r="BU15">
        <v>12.029</v>
      </c>
      <c r="BV15">
        <v>1.806588823996836</v>
      </c>
      <c r="BW15">
        <v>10.533802527612321</v>
      </c>
      <c r="BX15">
        <v>50</v>
      </c>
      <c r="BY15">
        <v>65</v>
      </c>
      <c r="BZ15">
        <v>379</v>
      </c>
    </row>
    <row r="16" spans="1:78" ht="16.5">
      <c r="A16" s="107" t="str">
        <f t="shared" si="1"/>
        <v>세운교통</v>
      </c>
      <c r="B16" s="108" t="str">
        <f t="shared" si="2"/>
        <v>김재균B</v>
      </c>
      <c r="C16" s="109" t="str">
        <f t="shared" si="3"/>
        <v>S</v>
      </c>
      <c r="D16" s="110">
        <f t="shared" si="4"/>
        <v>1.0545454545454545</v>
      </c>
      <c r="E16" s="111">
        <f t="shared" si="5"/>
        <v>7177</v>
      </c>
      <c r="F16" s="112" t="str">
        <f t="shared" si="6"/>
        <v>26</v>
      </c>
      <c r="G16" s="113" t="str">
        <f t="shared" si="7"/>
        <v>70바1578</v>
      </c>
      <c r="H16" s="114">
        <f t="shared" si="8"/>
        <v>1</v>
      </c>
      <c r="I16" s="115">
        <f t="shared" si="9"/>
        <v>1811.1969999999999</v>
      </c>
      <c r="J16" s="116">
        <f t="shared" si="10"/>
        <v>1.1616491193427713E-2</v>
      </c>
      <c r="K16" s="116">
        <f t="shared" si="11"/>
        <v>0.3069020573369195</v>
      </c>
      <c r="L16" s="116">
        <f t="shared" si="12"/>
        <v>0.16232359042114139</v>
      </c>
      <c r="M16" s="117">
        <f t="shared" si="13"/>
        <v>10.587999999999999</v>
      </c>
      <c r="N16" s="118">
        <f t="shared" si="14"/>
        <v>0</v>
      </c>
      <c r="O16" s="118">
        <f t="shared" si="15"/>
        <v>5.5764226641276462</v>
      </c>
      <c r="P16" s="219">
        <f t="shared" si="16"/>
        <v>3</v>
      </c>
      <c r="Q16" s="220">
        <f t="shared" si="17"/>
        <v>0</v>
      </c>
      <c r="R16" s="220">
        <f t="shared" si="18"/>
        <v>101</v>
      </c>
      <c r="T16">
        <v>520</v>
      </c>
      <c r="U16">
        <v>7177</v>
      </c>
      <c r="V16" t="s">
        <v>199</v>
      </c>
      <c r="W16">
        <v>1811.1969999999999</v>
      </c>
      <c r="X16">
        <v>780.56700000000001</v>
      </c>
      <c r="Y16">
        <v>2.3199999999999998</v>
      </c>
      <c r="Z16">
        <v>10.587999999999999</v>
      </c>
      <c r="AA16">
        <v>117.237725</v>
      </c>
      <c r="AB16">
        <v>1.361891</v>
      </c>
      <c r="AC16">
        <v>35.980499000000002</v>
      </c>
      <c r="AD16" s="1">
        <v>294</v>
      </c>
      <c r="AE16">
        <v>0</v>
      </c>
      <c r="AF16">
        <v>101</v>
      </c>
      <c r="AG16">
        <v>66</v>
      </c>
      <c r="AH16">
        <v>15.448926</v>
      </c>
      <c r="AI16">
        <v>19.100000000000001</v>
      </c>
      <c r="AJ16">
        <v>0</v>
      </c>
      <c r="AK16">
        <v>3</v>
      </c>
      <c r="AL16">
        <v>792</v>
      </c>
      <c r="AM16">
        <v>1.0545454545454545</v>
      </c>
      <c r="AN16" t="s">
        <v>71</v>
      </c>
      <c r="AO16">
        <v>1811.1969999999999</v>
      </c>
      <c r="AP16" t="s">
        <v>313</v>
      </c>
      <c r="AQ16" t="s">
        <v>118</v>
      </c>
      <c r="AR16" t="s">
        <v>121</v>
      </c>
      <c r="AS16" t="s">
        <v>118</v>
      </c>
      <c r="AT16" t="s">
        <v>121</v>
      </c>
      <c r="AU16" t="s">
        <v>189</v>
      </c>
      <c r="AV16" t="s">
        <v>199</v>
      </c>
      <c r="AW16" t="s">
        <v>71</v>
      </c>
      <c r="AX16">
        <v>7177</v>
      </c>
      <c r="AY16" t="s">
        <v>409</v>
      </c>
      <c r="AZ16">
        <v>1</v>
      </c>
      <c r="BA16" t="s">
        <v>410</v>
      </c>
      <c r="BB16">
        <v>1</v>
      </c>
      <c r="BC16">
        <v>1</v>
      </c>
      <c r="BE16" t="s">
        <v>71</v>
      </c>
      <c r="BF16">
        <v>0</v>
      </c>
      <c r="BG16" t="s">
        <v>238</v>
      </c>
      <c r="BI16" t="s">
        <v>118</v>
      </c>
      <c r="BJ16" t="s">
        <v>199</v>
      </c>
      <c r="BK16" t="s">
        <v>71</v>
      </c>
      <c r="BL16">
        <v>1.0545454545454545</v>
      </c>
      <c r="BM16">
        <v>7177</v>
      </c>
      <c r="BN16" t="s">
        <v>121</v>
      </c>
      <c r="BO16" t="s">
        <v>189</v>
      </c>
      <c r="BP16">
        <v>1</v>
      </c>
      <c r="BQ16">
        <v>1811.1969999999999</v>
      </c>
      <c r="BR16">
        <v>1.1616491193427713E-2</v>
      </c>
      <c r="BS16">
        <v>0.3069020573369195</v>
      </c>
      <c r="BT16">
        <v>0.16232359042114139</v>
      </c>
      <c r="BU16">
        <v>10.587999999999999</v>
      </c>
      <c r="BV16">
        <v>0</v>
      </c>
      <c r="BW16">
        <v>5.5764226641276462</v>
      </c>
      <c r="BX16">
        <v>3</v>
      </c>
      <c r="BY16">
        <v>0</v>
      </c>
      <c r="BZ16">
        <v>101</v>
      </c>
    </row>
    <row r="17" spans="1:78" ht="16.5">
      <c r="A17" s="124" t="str">
        <f t="shared" si="1"/>
        <v>세운교통</v>
      </c>
      <c r="B17" s="125" t="str">
        <f t="shared" si="2"/>
        <v>김재신</v>
      </c>
      <c r="C17" s="126" t="str">
        <f t="shared" si="3"/>
        <v>D</v>
      </c>
      <c r="D17" s="127">
        <f t="shared" si="4"/>
        <v>0.84660879279307344</v>
      </c>
      <c r="E17" s="128">
        <f t="shared" si="5"/>
        <v>7787</v>
      </c>
      <c r="F17" s="129" t="str">
        <f t="shared" si="6"/>
        <v>26</v>
      </c>
      <c r="G17" s="130" t="str">
        <f t="shared" si="7"/>
        <v>70바1578</v>
      </c>
      <c r="H17" s="131">
        <f t="shared" si="8"/>
        <v>3</v>
      </c>
      <c r="I17" s="132">
        <f t="shared" si="9"/>
        <v>508.76499999999999</v>
      </c>
      <c r="J17" s="133">
        <f t="shared" si="10"/>
        <v>5.2259737068078585E-2</v>
      </c>
      <c r="K17" s="133">
        <f t="shared" si="11"/>
        <v>0.41436431320365225</v>
      </c>
      <c r="L17" s="133">
        <f t="shared" si="12"/>
        <v>7.8621760537772839E-2</v>
      </c>
      <c r="M17" s="134">
        <f t="shared" si="13"/>
        <v>16.189</v>
      </c>
      <c r="N17" s="135">
        <f t="shared" si="14"/>
        <v>0</v>
      </c>
      <c r="O17" s="135">
        <f t="shared" si="15"/>
        <v>8.2552848564661492</v>
      </c>
      <c r="P17" s="217">
        <f t="shared" si="16"/>
        <v>17</v>
      </c>
      <c r="Q17" s="218">
        <f t="shared" si="17"/>
        <v>0</v>
      </c>
      <c r="R17" s="218">
        <f t="shared" si="18"/>
        <v>42</v>
      </c>
      <c r="T17">
        <v>520</v>
      </c>
      <c r="U17">
        <v>7787</v>
      </c>
      <c r="V17" t="s">
        <v>270</v>
      </c>
      <c r="W17">
        <v>508.76499999999999</v>
      </c>
      <c r="X17">
        <v>280.85500000000002</v>
      </c>
      <c r="Y17">
        <v>1.8109999999999999</v>
      </c>
      <c r="Z17">
        <v>16.189</v>
      </c>
      <c r="AA17">
        <v>38.509436000000001</v>
      </c>
      <c r="AB17">
        <v>2.0124930000000001</v>
      </c>
      <c r="AC17">
        <v>15.956936000000001</v>
      </c>
      <c r="AD17" s="1">
        <v>40</v>
      </c>
      <c r="AE17">
        <v>0</v>
      </c>
      <c r="AF17">
        <v>42</v>
      </c>
      <c r="AG17">
        <v>64</v>
      </c>
      <c r="AH17">
        <v>13.211437</v>
      </c>
      <c r="AI17">
        <v>0</v>
      </c>
      <c r="AJ17">
        <v>0</v>
      </c>
      <c r="AK17">
        <v>17</v>
      </c>
      <c r="AL17">
        <v>10626</v>
      </c>
      <c r="AM17">
        <v>0.84660879279307344</v>
      </c>
      <c r="AN17" t="s">
        <v>67</v>
      </c>
      <c r="AO17">
        <v>340.69400000000002</v>
      </c>
      <c r="AP17" t="s">
        <v>314</v>
      </c>
      <c r="AQ17" t="s">
        <v>118</v>
      </c>
      <c r="AR17" t="s">
        <v>121</v>
      </c>
      <c r="AS17" t="s">
        <v>118</v>
      </c>
      <c r="AT17" t="s">
        <v>121</v>
      </c>
      <c r="AU17" t="s">
        <v>189</v>
      </c>
      <c r="AV17" t="s">
        <v>270</v>
      </c>
      <c r="AW17" t="s">
        <v>67</v>
      </c>
      <c r="AX17">
        <v>7787</v>
      </c>
      <c r="AY17" t="s">
        <v>411</v>
      </c>
      <c r="AZ17">
        <v>1</v>
      </c>
      <c r="BA17" t="s">
        <v>250</v>
      </c>
      <c r="BB17">
        <v>3</v>
      </c>
      <c r="BC17">
        <v>1</v>
      </c>
      <c r="BE17" t="s">
        <v>67</v>
      </c>
      <c r="BF17">
        <v>0</v>
      </c>
      <c r="BG17" t="s">
        <v>238</v>
      </c>
      <c r="BI17" t="s">
        <v>118</v>
      </c>
      <c r="BJ17" t="s">
        <v>270</v>
      </c>
      <c r="BK17" t="s">
        <v>67</v>
      </c>
      <c r="BL17">
        <v>0.84660879279307344</v>
      </c>
      <c r="BM17">
        <v>7787</v>
      </c>
      <c r="BN17" t="s">
        <v>121</v>
      </c>
      <c r="BO17" t="s">
        <v>189</v>
      </c>
      <c r="BP17">
        <v>3</v>
      </c>
      <c r="BQ17">
        <v>508.76499999999999</v>
      </c>
      <c r="BR17">
        <v>5.2259737068078585E-2</v>
      </c>
      <c r="BS17">
        <v>0.41436431320365225</v>
      </c>
      <c r="BT17">
        <v>7.8621760537772839E-2</v>
      </c>
      <c r="BU17">
        <v>16.189</v>
      </c>
      <c r="BV17">
        <v>0</v>
      </c>
      <c r="BW17">
        <v>8.2552848564661492</v>
      </c>
      <c r="BX17">
        <v>17</v>
      </c>
      <c r="BY17">
        <v>0</v>
      </c>
      <c r="BZ17">
        <v>42</v>
      </c>
    </row>
    <row r="18" spans="1:78" ht="16.5">
      <c r="A18" s="107" t="str">
        <f t="shared" si="1"/>
        <v>세운교통</v>
      </c>
      <c r="B18" s="108" t="str">
        <f t="shared" si="2"/>
        <v>김종엽</v>
      </c>
      <c r="C18" s="109" t="str">
        <f t="shared" si="3"/>
        <v>C</v>
      </c>
      <c r="D18" s="110">
        <f t="shared" si="4"/>
        <v>0.88122149993683419</v>
      </c>
      <c r="E18" s="111">
        <f t="shared" si="5"/>
        <v>9898</v>
      </c>
      <c r="F18" s="112" t="str">
        <f t="shared" si="6"/>
        <v>67-1</v>
      </c>
      <c r="G18" s="113" t="str">
        <f t="shared" si="7"/>
        <v>70바3836</v>
      </c>
      <c r="H18" s="114">
        <f t="shared" si="8"/>
        <v>2</v>
      </c>
      <c r="I18" s="115">
        <f t="shared" si="9"/>
        <v>397.22400000000005</v>
      </c>
      <c r="J18" s="116">
        <f t="shared" si="10"/>
        <v>2.1179229339282568E-2</v>
      </c>
      <c r="K18" s="116">
        <f t="shared" si="11"/>
        <v>0.3476771829299441</v>
      </c>
      <c r="L18" s="116">
        <f t="shared" si="12"/>
        <v>0.17874045878396067</v>
      </c>
      <c r="M18" s="117">
        <f t="shared" si="13"/>
        <v>13.637</v>
      </c>
      <c r="N18" s="118">
        <f t="shared" si="14"/>
        <v>0</v>
      </c>
      <c r="O18" s="118">
        <f t="shared" si="15"/>
        <v>3.7762068757174787</v>
      </c>
      <c r="P18" s="219">
        <f t="shared" si="16"/>
        <v>6</v>
      </c>
      <c r="Q18" s="220">
        <f t="shared" si="17"/>
        <v>0</v>
      </c>
      <c r="R18" s="220">
        <f t="shared" si="18"/>
        <v>16</v>
      </c>
      <c r="T18">
        <v>520</v>
      </c>
      <c r="U18">
        <v>9898</v>
      </c>
      <c r="V18" t="s">
        <v>271</v>
      </c>
      <c r="W18">
        <v>406.89699999999999</v>
      </c>
      <c r="X18">
        <v>209.01499999999999</v>
      </c>
      <c r="Y18">
        <v>1.9470000000000001</v>
      </c>
      <c r="Z18">
        <v>13.637</v>
      </c>
      <c r="AA18">
        <v>28.040821999999999</v>
      </c>
      <c r="AB18">
        <v>0.59388300000000005</v>
      </c>
      <c r="AC18">
        <v>9.7491540000000008</v>
      </c>
      <c r="AD18" s="1">
        <v>71</v>
      </c>
      <c r="AE18">
        <v>0</v>
      </c>
      <c r="AF18">
        <v>16</v>
      </c>
      <c r="AG18">
        <v>66</v>
      </c>
      <c r="AH18">
        <v>14.510878999999999</v>
      </c>
      <c r="AI18">
        <v>0</v>
      </c>
      <c r="AJ18">
        <v>0</v>
      </c>
      <c r="AK18">
        <v>6</v>
      </c>
      <c r="AL18">
        <v>3793</v>
      </c>
      <c r="AM18">
        <v>0.88122149993683419</v>
      </c>
      <c r="AN18" t="s">
        <v>69</v>
      </c>
      <c r="AO18">
        <v>297.42200000000003</v>
      </c>
      <c r="AP18" t="s">
        <v>315</v>
      </c>
      <c r="AQ18" t="s">
        <v>118</v>
      </c>
      <c r="AR18" t="s">
        <v>123</v>
      </c>
      <c r="AS18" t="s">
        <v>118</v>
      </c>
      <c r="AT18" t="s">
        <v>123</v>
      </c>
      <c r="AU18" t="s">
        <v>194</v>
      </c>
      <c r="AV18" t="s">
        <v>271</v>
      </c>
      <c r="AW18" t="s">
        <v>69</v>
      </c>
      <c r="AX18">
        <v>9898</v>
      </c>
      <c r="AY18" t="s">
        <v>412</v>
      </c>
      <c r="AZ18">
        <v>1</v>
      </c>
      <c r="BA18" t="s">
        <v>264</v>
      </c>
      <c r="BB18">
        <v>2</v>
      </c>
      <c r="BC18">
        <v>1</v>
      </c>
      <c r="BE18" t="s">
        <v>66</v>
      </c>
      <c r="BF18">
        <v>-2</v>
      </c>
      <c r="BG18" t="s">
        <v>237</v>
      </c>
      <c r="BI18" t="s">
        <v>118</v>
      </c>
      <c r="BJ18" t="s">
        <v>271</v>
      </c>
      <c r="BK18" t="s">
        <v>69</v>
      </c>
      <c r="BL18">
        <v>0.88122149993683419</v>
      </c>
      <c r="BM18">
        <v>9898</v>
      </c>
      <c r="BN18" t="s">
        <v>123</v>
      </c>
      <c r="BO18" t="s">
        <v>194</v>
      </c>
      <c r="BP18">
        <v>2</v>
      </c>
      <c r="BQ18">
        <v>397.22400000000005</v>
      </c>
      <c r="BR18">
        <v>2.1179229339282568E-2</v>
      </c>
      <c r="BS18">
        <v>0.3476771829299441</v>
      </c>
      <c r="BT18">
        <v>0.17449133318751428</v>
      </c>
      <c r="BU18">
        <v>13.637</v>
      </c>
      <c r="BV18">
        <v>0</v>
      </c>
      <c r="BW18">
        <v>3.7762068757174787</v>
      </c>
      <c r="BX18">
        <v>6</v>
      </c>
      <c r="BY18">
        <v>0</v>
      </c>
      <c r="BZ18">
        <v>16</v>
      </c>
    </row>
    <row r="19" spans="1:78" ht="16.5">
      <c r="A19" s="124" t="str">
        <f t="shared" si="1"/>
        <v>세운교통</v>
      </c>
      <c r="B19" s="125" t="str">
        <f t="shared" si="2"/>
        <v>김주영</v>
      </c>
      <c r="C19" s="126" t="str">
        <f t="shared" si="3"/>
        <v>D</v>
      </c>
      <c r="D19" s="127">
        <f t="shared" si="4"/>
        <v>0.83779823449393398</v>
      </c>
      <c r="E19" s="128">
        <f t="shared" si="5"/>
        <v>5618</v>
      </c>
      <c r="F19" s="129" t="str">
        <f t="shared" si="6"/>
        <v>28</v>
      </c>
      <c r="G19" s="130" t="str">
        <f t="shared" si="7"/>
        <v>73아1027</v>
      </c>
      <c r="H19" s="131">
        <f t="shared" si="8"/>
        <v>4</v>
      </c>
      <c r="I19" s="132">
        <f t="shared" si="9"/>
        <v>1219.616</v>
      </c>
      <c r="J19" s="133">
        <f t="shared" si="10"/>
        <v>2.6136704239396728E-2</v>
      </c>
      <c r="K19" s="133">
        <f t="shared" si="11"/>
        <v>0.4513608258843036</v>
      </c>
      <c r="L19" s="133">
        <f t="shared" si="12"/>
        <v>0.17628499462125785</v>
      </c>
      <c r="M19" s="134">
        <f t="shared" si="13"/>
        <v>16.077000000000002</v>
      </c>
      <c r="N19" s="135">
        <f t="shared" si="14"/>
        <v>1.1479022905570277</v>
      </c>
      <c r="O19" s="135">
        <f t="shared" si="15"/>
        <v>27.221682890352373</v>
      </c>
      <c r="P19" s="217">
        <f t="shared" si="16"/>
        <v>46</v>
      </c>
      <c r="Q19" s="218">
        <f t="shared" si="17"/>
        <v>14</v>
      </c>
      <c r="R19" s="218">
        <f t="shared" si="18"/>
        <v>332</v>
      </c>
      <c r="T19">
        <v>520</v>
      </c>
      <c r="U19">
        <v>5618</v>
      </c>
      <c r="V19" t="s">
        <v>272</v>
      </c>
      <c r="W19">
        <v>1219.616</v>
      </c>
      <c r="X19">
        <v>536.072</v>
      </c>
      <c r="Y19">
        <v>2.2749999999999999</v>
      </c>
      <c r="Z19">
        <v>16.077000000000002</v>
      </c>
      <c r="AA19">
        <v>93.737487999999999</v>
      </c>
      <c r="AB19">
        <v>2.449989</v>
      </c>
      <c r="AC19">
        <v>42.309429999999999</v>
      </c>
      <c r="AD19" s="1">
        <v>215</v>
      </c>
      <c r="AE19">
        <v>14</v>
      </c>
      <c r="AF19">
        <v>332</v>
      </c>
      <c r="AG19">
        <v>89</v>
      </c>
      <c r="AH19">
        <v>13.010973</v>
      </c>
      <c r="AI19">
        <v>971.2</v>
      </c>
      <c r="AJ19">
        <v>14</v>
      </c>
      <c r="AK19">
        <v>46</v>
      </c>
      <c r="AL19">
        <v>30377</v>
      </c>
      <c r="AM19">
        <v>0.83779823449393398</v>
      </c>
      <c r="AN19" t="s">
        <v>67</v>
      </c>
      <c r="AO19">
        <v>882.81399999999996</v>
      </c>
      <c r="AP19" t="s">
        <v>316</v>
      </c>
      <c r="AQ19" t="s">
        <v>118</v>
      </c>
      <c r="AR19" t="s">
        <v>122</v>
      </c>
      <c r="AS19" t="s">
        <v>118</v>
      </c>
      <c r="AT19" t="s">
        <v>122</v>
      </c>
      <c r="AU19" t="s">
        <v>192</v>
      </c>
      <c r="AV19" t="s">
        <v>272</v>
      </c>
      <c r="AW19" t="s">
        <v>67</v>
      </c>
      <c r="AX19">
        <v>5618</v>
      </c>
      <c r="AY19" t="s">
        <v>391</v>
      </c>
      <c r="AZ19">
        <v>1</v>
      </c>
      <c r="BA19" t="s">
        <v>376</v>
      </c>
      <c r="BB19">
        <v>4</v>
      </c>
      <c r="BC19">
        <v>1</v>
      </c>
      <c r="BE19" t="s">
        <v>71</v>
      </c>
      <c r="BF19">
        <v>-4</v>
      </c>
      <c r="BG19" t="s">
        <v>237</v>
      </c>
      <c r="BI19" t="s">
        <v>118</v>
      </c>
      <c r="BJ19" t="s">
        <v>272</v>
      </c>
      <c r="BK19" t="s">
        <v>67</v>
      </c>
      <c r="BL19">
        <v>0.83779823449393398</v>
      </c>
      <c r="BM19">
        <v>5618</v>
      </c>
      <c r="BN19" t="s">
        <v>122</v>
      </c>
      <c r="BO19" t="s">
        <v>192</v>
      </c>
      <c r="BP19">
        <v>4</v>
      </c>
      <c r="BQ19">
        <v>1219.616</v>
      </c>
      <c r="BR19">
        <v>2.6136704239396728E-2</v>
      </c>
      <c r="BS19">
        <v>0.4513608258843036</v>
      </c>
      <c r="BT19">
        <v>0.17628499462125785</v>
      </c>
      <c r="BU19">
        <v>16.077000000000002</v>
      </c>
      <c r="BV19">
        <v>1.1479022905570277</v>
      </c>
      <c r="BW19">
        <v>27.221682890352373</v>
      </c>
      <c r="BX19">
        <v>46</v>
      </c>
      <c r="BY19">
        <v>14</v>
      </c>
      <c r="BZ19">
        <v>332</v>
      </c>
    </row>
    <row r="20" spans="1:78" ht="16.5">
      <c r="A20" s="107" t="str">
        <f t="shared" si="1"/>
        <v>세운교통</v>
      </c>
      <c r="B20" s="108" t="str">
        <f t="shared" si="2"/>
        <v>김현남</v>
      </c>
      <c r="C20" s="109" t="str">
        <f t="shared" si="3"/>
        <v>A</v>
      </c>
      <c r="D20" s="110">
        <f t="shared" si="4"/>
        <v>0.99227272727272708</v>
      </c>
      <c r="E20" s="111">
        <f t="shared" si="5"/>
        <v>9380</v>
      </c>
      <c r="F20" s="112" t="str">
        <f t="shared" si="6"/>
        <v>24-1</v>
      </c>
      <c r="G20" s="113" t="str">
        <f t="shared" si="7"/>
        <v>70바3811</v>
      </c>
      <c r="H20" s="114">
        <f t="shared" si="8"/>
        <v>1</v>
      </c>
      <c r="I20" s="115">
        <f t="shared" si="9"/>
        <v>2418.7660000000001</v>
      </c>
      <c r="J20" s="116">
        <f t="shared" si="10"/>
        <v>4.3749165005072272E-3</v>
      </c>
      <c r="K20" s="116">
        <f t="shared" si="11"/>
        <v>0.32269025079425101</v>
      </c>
      <c r="L20" s="116">
        <f t="shared" si="12"/>
        <v>0.13064513061619024</v>
      </c>
      <c r="M20" s="117">
        <f t="shared" si="13"/>
        <v>10.250999999999999</v>
      </c>
      <c r="N20" s="118">
        <f t="shared" si="14"/>
        <v>4.1343395764617166E-2</v>
      </c>
      <c r="O20" s="118">
        <f t="shared" si="15"/>
        <v>1.736422622113921</v>
      </c>
      <c r="P20" s="219">
        <f t="shared" si="16"/>
        <v>2</v>
      </c>
      <c r="Q20" s="220">
        <f t="shared" si="17"/>
        <v>1</v>
      </c>
      <c r="R20" s="220">
        <f t="shared" si="18"/>
        <v>42</v>
      </c>
      <c r="T20">
        <v>520</v>
      </c>
      <c r="U20">
        <v>9380</v>
      </c>
      <c r="V20" t="s">
        <v>200</v>
      </c>
      <c r="W20">
        <v>2418.7660000000001</v>
      </c>
      <c r="X20">
        <v>1108.0650000000001</v>
      </c>
      <c r="Y20">
        <v>2.1829999999999998</v>
      </c>
      <c r="Z20">
        <v>10.250999999999999</v>
      </c>
      <c r="AA20">
        <v>134.59662599999999</v>
      </c>
      <c r="AB20">
        <v>0.58884899999999996</v>
      </c>
      <c r="AC20">
        <v>43.433019000000002</v>
      </c>
      <c r="AD20" s="1">
        <v>316</v>
      </c>
      <c r="AE20">
        <v>1</v>
      </c>
      <c r="AF20">
        <v>42</v>
      </c>
      <c r="AG20">
        <v>74</v>
      </c>
      <c r="AH20">
        <v>17.970479999999998</v>
      </c>
      <c r="AI20">
        <v>992.6</v>
      </c>
      <c r="AJ20">
        <v>0</v>
      </c>
      <c r="AK20">
        <v>2</v>
      </c>
      <c r="AL20">
        <v>3260</v>
      </c>
      <c r="AM20">
        <v>0.99227272727272708</v>
      </c>
      <c r="AN20" t="s">
        <v>66</v>
      </c>
      <c r="AO20">
        <v>2418.7660000000001</v>
      </c>
      <c r="AP20" t="s">
        <v>317</v>
      </c>
      <c r="AQ20" t="s">
        <v>118</v>
      </c>
      <c r="AR20" t="s">
        <v>120</v>
      </c>
      <c r="AS20" t="s">
        <v>118</v>
      </c>
      <c r="AT20" t="s">
        <v>120</v>
      </c>
      <c r="AU20" t="s">
        <v>182</v>
      </c>
      <c r="AV20" t="s">
        <v>200</v>
      </c>
      <c r="AW20" t="s">
        <v>66</v>
      </c>
      <c r="AX20">
        <v>9380</v>
      </c>
      <c r="AY20" t="s">
        <v>413</v>
      </c>
      <c r="AZ20">
        <v>1</v>
      </c>
      <c r="BA20" t="s">
        <v>262</v>
      </c>
      <c r="BB20">
        <v>1</v>
      </c>
      <c r="BC20">
        <v>1</v>
      </c>
      <c r="BE20" t="s">
        <v>66</v>
      </c>
      <c r="BF20">
        <v>0</v>
      </c>
      <c r="BG20" t="s">
        <v>238</v>
      </c>
      <c r="BI20" t="s">
        <v>118</v>
      </c>
      <c r="BJ20" t="s">
        <v>200</v>
      </c>
      <c r="BK20" t="s">
        <v>66</v>
      </c>
      <c r="BL20">
        <v>0.99227272727272708</v>
      </c>
      <c r="BM20">
        <v>9380</v>
      </c>
      <c r="BN20" t="s">
        <v>120</v>
      </c>
      <c r="BO20" t="s">
        <v>182</v>
      </c>
      <c r="BP20">
        <v>1</v>
      </c>
      <c r="BQ20">
        <v>2418.7660000000001</v>
      </c>
      <c r="BR20">
        <v>4.3749165005072272E-3</v>
      </c>
      <c r="BS20">
        <v>0.32269025079425101</v>
      </c>
      <c r="BT20">
        <v>0.13064513061619024</v>
      </c>
      <c r="BU20">
        <v>10.250999999999999</v>
      </c>
      <c r="BV20">
        <v>4.1343395764617166E-2</v>
      </c>
      <c r="BW20">
        <v>1.736422622113921</v>
      </c>
      <c r="BX20">
        <v>2</v>
      </c>
      <c r="BY20">
        <v>1</v>
      </c>
      <c r="BZ20">
        <v>42</v>
      </c>
    </row>
    <row r="21" spans="1:78" ht="16.5">
      <c r="A21" s="124" t="str">
        <f t="shared" si="1"/>
        <v>세운교통</v>
      </c>
      <c r="B21" s="125" t="str">
        <f t="shared" si="2"/>
        <v>김형균</v>
      </c>
      <c r="C21" s="126" t="str">
        <f t="shared" si="3"/>
        <v>D</v>
      </c>
      <c r="D21" s="127">
        <f t="shared" si="4"/>
        <v>0.8305396944564718</v>
      </c>
      <c r="E21" s="128">
        <f t="shared" si="5"/>
        <v>4391</v>
      </c>
      <c r="F21" s="129" t="str">
        <f t="shared" si="6"/>
        <v>26</v>
      </c>
      <c r="G21" s="130" t="str">
        <f t="shared" si="7"/>
        <v>73아1008</v>
      </c>
      <c r="H21" s="131">
        <f t="shared" si="8"/>
        <v>2</v>
      </c>
      <c r="I21" s="132">
        <f t="shared" si="9"/>
        <v>538.12300000000005</v>
      </c>
      <c r="J21" s="133">
        <f t="shared" si="10"/>
        <v>1.4459865544226675E-2</v>
      </c>
      <c r="K21" s="133">
        <f t="shared" si="11"/>
        <v>0.34859102687666438</v>
      </c>
      <c r="L21" s="133">
        <f t="shared" si="12"/>
        <v>0.1728229419667994</v>
      </c>
      <c r="M21" s="134">
        <f t="shared" si="13"/>
        <v>12.404</v>
      </c>
      <c r="N21" s="135">
        <f t="shared" si="14"/>
        <v>0.37166224078881593</v>
      </c>
      <c r="O21" s="135">
        <f t="shared" si="15"/>
        <v>23.228890049300993</v>
      </c>
      <c r="P21" s="217">
        <f t="shared" si="16"/>
        <v>9</v>
      </c>
      <c r="Q21" s="218">
        <f t="shared" si="17"/>
        <v>2</v>
      </c>
      <c r="R21" s="218">
        <f t="shared" si="18"/>
        <v>125</v>
      </c>
      <c r="T21">
        <v>520</v>
      </c>
      <c r="U21">
        <v>4391</v>
      </c>
      <c r="V21" t="s">
        <v>273</v>
      </c>
      <c r="W21">
        <v>538.12300000000005</v>
      </c>
      <c r="X21">
        <v>325.91000000000003</v>
      </c>
      <c r="Y21">
        <v>1.651</v>
      </c>
      <c r="Z21">
        <v>12.404</v>
      </c>
      <c r="AA21">
        <v>33.194707000000001</v>
      </c>
      <c r="AB21">
        <v>0.479991</v>
      </c>
      <c r="AC21">
        <v>11.571377</v>
      </c>
      <c r="AD21" s="1">
        <v>93</v>
      </c>
      <c r="AE21">
        <v>2</v>
      </c>
      <c r="AF21">
        <v>125</v>
      </c>
      <c r="AG21">
        <v>70</v>
      </c>
      <c r="AH21">
        <v>16.211107999999999</v>
      </c>
      <c r="AI21">
        <v>142.80000000000001</v>
      </c>
      <c r="AJ21">
        <v>0</v>
      </c>
      <c r="AK21">
        <v>9</v>
      </c>
      <c r="AL21">
        <v>3600</v>
      </c>
      <c r="AM21">
        <v>0.8305396944564718</v>
      </c>
      <c r="AN21" t="s">
        <v>67</v>
      </c>
      <c r="AO21">
        <v>449.512</v>
      </c>
      <c r="AP21" t="s">
        <v>318</v>
      </c>
      <c r="AQ21" t="s">
        <v>118</v>
      </c>
      <c r="AR21" t="s">
        <v>121</v>
      </c>
      <c r="AS21" t="s">
        <v>118</v>
      </c>
      <c r="AT21" t="s">
        <v>121</v>
      </c>
      <c r="AU21" t="s">
        <v>227</v>
      </c>
      <c r="AV21" t="s">
        <v>273</v>
      </c>
      <c r="AW21" t="s">
        <v>67</v>
      </c>
      <c r="AX21">
        <v>4391</v>
      </c>
      <c r="AY21" t="s">
        <v>411</v>
      </c>
      <c r="AZ21">
        <v>3</v>
      </c>
      <c r="BA21" t="s">
        <v>414</v>
      </c>
      <c r="BB21">
        <v>2</v>
      </c>
      <c r="BC21">
        <v>1</v>
      </c>
      <c r="BE21" t="s">
        <v>67</v>
      </c>
      <c r="BF21">
        <v>0</v>
      </c>
      <c r="BG21" t="s">
        <v>238</v>
      </c>
      <c r="BI21" t="s">
        <v>118</v>
      </c>
      <c r="BJ21" t="s">
        <v>273</v>
      </c>
      <c r="BK21" t="s">
        <v>67</v>
      </c>
      <c r="BL21">
        <v>0.8305396944564718</v>
      </c>
      <c r="BM21">
        <v>4391</v>
      </c>
      <c r="BN21" t="s">
        <v>121</v>
      </c>
      <c r="BO21" t="s">
        <v>227</v>
      </c>
      <c r="BP21">
        <v>2</v>
      </c>
      <c r="BQ21">
        <v>538.12300000000005</v>
      </c>
      <c r="BR21">
        <v>1.4459865544226675E-2</v>
      </c>
      <c r="BS21">
        <v>0.34859102687666438</v>
      </c>
      <c r="BT21">
        <v>0.1728229419667994</v>
      </c>
      <c r="BU21">
        <v>12.404</v>
      </c>
      <c r="BV21">
        <v>0.37166224078881593</v>
      </c>
      <c r="BW21">
        <v>23.228890049300993</v>
      </c>
      <c r="BX21">
        <v>9</v>
      </c>
      <c r="BY21">
        <v>2</v>
      </c>
      <c r="BZ21">
        <v>125</v>
      </c>
    </row>
    <row r="22" spans="1:78" ht="16.5">
      <c r="A22" s="107" t="str">
        <f t="shared" si="1"/>
        <v>세운교통</v>
      </c>
      <c r="B22" s="108" t="str">
        <f t="shared" si="2"/>
        <v>김효중</v>
      </c>
      <c r="C22" s="109" t="str">
        <f t="shared" si="3"/>
        <v>C</v>
      </c>
      <c r="D22" s="110">
        <f t="shared" si="4"/>
        <v>0.86043478260869577</v>
      </c>
      <c r="E22" s="111">
        <f t="shared" si="5"/>
        <v>4298</v>
      </c>
      <c r="F22" s="112" t="str">
        <f t="shared" si="6"/>
        <v>24-1</v>
      </c>
      <c r="G22" s="113" t="str">
        <f t="shared" si="7"/>
        <v>70바3834</v>
      </c>
      <c r="H22" s="114">
        <f t="shared" si="8"/>
        <v>1</v>
      </c>
      <c r="I22" s="115">
        <f t="shared" si="9"/>
        <v>1316.7639999999999</v>
      </c>
      <c r="J22" s="116">
        <f t="shared" si="10"/>
        <v>5.2778470889297636E-2</v>
      </c>
      <c r="K22" s="116">
        <f t="shared" si="11"/>
        <v>0.39002134849364334</v>
      </c>
      <c r="L22" s="116">
        <f t="shared" si="12"/>
        <v>0.19365657019784868</v>
      </c>
      <c r="M22" s="117">
        <f t="shared" si="13"/>
        <v>15.135</v>
      </c>
      <c r="N22" s="118">
        <f t="shared" si="14"/>
        <v>0</v>
      </c>
      <c r="O22" s="118">
        <f t="shared" si="15"/>
        <v>42.908220455601764</v>
      </c>
      <c r="P22" s="219">
        <f t="shared" si="16"/>
        <v>23</v>
      </c>
      <c r="Q22" s="220">
        <f t="shared" si="17"/>
        <v>0</v>
      </c>
      <c r="R22" s="220">
        <f t="shared" si="18"/>
        <v>565</v>
      </c>
      <c r="T22">
        <v>520</v>
      </c>
      <c r="U22">
        <v>4298</v>
      </c>
      <c r="V22" t="s">
        <v>236</v>
      </c>
      <c r="W22">
        <v>1316.7639999999999</v>
      </c>
      <c r="X22">
        <v>665.51900000000001</v>
      </c>
      <c r="Y22">
        <v>1.9790000000000001</v>
      </c>
      <c r="Z22">
        <v>15.135</v>
      </c>
      <c r="AA22">
        <v>80.951379000000003</v>
      </c>
      <c r="AB22">
        <v>4.2724900000000003</v>
      </c>
      <c r="AC22">
        <v>31.572766000000001</v>
      </c>
      <c r="AD22" s="1">
        <v>255</v>
      </c>
      <c r="AE22">
        <v>0</v>
      </c>
      <c r="AF22">
        <v>565</v>
      </c>
      <c r="AG22">
        <v>78</v>
      </c>
      <c r="AH22">
        <v>16.266109</v>
      </c>
      <c r="AI22">
        <v>1913.7</v>
      </c>
      <c r="AJ22">
        <v>0</v>
      </c>
      <c r="AK22">
        <v>23</v>
      </c>
      <c r="AL22">
        <v>24306</v>
      </c>
      <c r="AM22">
        <v>0.86043478260869577</v>
      </c>
      <c r="AN22" t="s">
        <v>69</v>
      </c>
      <c r="AO22">
        <v>1316.7639999999999</v>
      </c>
      <c r="AP22" t="s">
        <v>319</v>
      </c>
      <c r="AQ22" t="s">
        <v>118</v>
      </c>
      <c r="AR22" t="s">
        <v>120</v>
      </c>
      <c r="AS22" t="s">
        <v>118</v>
      </c>
      <c r="AT22" t="s">
        <v>120</v>
      </c>
      <c r="AU22" t="s">
        <v>185</v>
      </c>
      <c r="AV22" t="s">
        <v>236</v>
      </c>
      <c r="AW22" t="s">
        <v>69</v>
      </c>
      <c r="AX22">
        <v>4298</v>
      </c>
      <c r="AY22" t="s">
        <v>397</v>
      </c>
      <c r="AZ22">
        <v>2</v>
      </c>
      <c r="BA22" t="s">
        <v>415</v>
      </c>
      <c r="BB22">
        <v>1</v>
      </c>
      <c r="BC22">
        <v>1</v>
      </c>
      <c r="BE22" t="s">
        <v>68</v>
      </c>
      <c r="BF22">
        <v>-1</v>
      </c>
      <c r="BG22" t="s">
        <v>237</v>
      </c>
      <c r="BI22" t="s">
        <v>118</v>
      </c>
      <c r="BJ22" t="s">
        <v>236</v>
      </c>
      <c r="BK22" t="s">
        <v>69</v>
      </c>
      <c r="BL22">
        <v>0.86043478260869577</v>
      </c>
      <c r="BM22">
        <v>4298</v>
      </c>
      <c r="BN22" t="s">
        <v>120</v>
      </c>
      <c r="BO22" t="s">
        <v>185</v>
      </c>
      <c r="BP22">
        <v>1</v>
      </c>
      <c r="BQ22">
        <v>1316.7639999999999</v>
      </c>
      <c r="BR22">
        <v>5.2778470889297636E-2</v>
      </c>
      <c r="BS22">
        <v>0.39002134849364334</v>
      </c>
      <c r="BT22">
        <v>0.19365657019784868</v>
      </c>
      <c r="BU22">
        <v>15.135</v>
      </c>
      <c r="BV22">
        <v>0</v>
      </c>
      <c r="BW22">
        <v>42.908220455601764</v>
      </c>
      <c r="BX22">
        <v>23</v>
      </c>
      <c r="BY22">
        <v>0</v>
      </c>
      <c r="BZ22">
        <v>565</v>
      </c>
    </row>
    <row r="23" spans="1:78" ht="16.5">
      <c r="A23" s="124" t="str">
        <f t="shared" si="1"/>
        <v>세운교통</v>
      </c>
      <c r="B23" s="125" t="str">
        <f t="shared" si="2"/>
        <v>민찬기</v>
      </c>
      <c r="C23" s="126" t="str">
        <f t="shared" si="3"/>
        <v>F</v>
      </c>
      <c r="D23" s="127">
        <f t="shared" si="4"/>
        <v>0.7934782608695653</v>
      </c>
      <c r="E23" s="128">
        <f t="shared" si="5"/>
        <v>6764</v>
      </c>
      <c r="F23" s="129" t="str">
        <f t="shared" si="6"/>
        <v>24-1</v>
      </c>
      <c r="G23" s="130" t="str">
        <f t="shared" si="7"/>
        <v>70바3834</v>
      </c>
      <c r="H23" s="131">
        <f t="shared" si="8"/>
        <v>1</v>
      </c>
      <c r="I23" s="132">
        <f t="shared" si="9"/>
        <v>1361.0619999999999</v>
      </c>
      <c r="J23" s="133">
        <f t="shared" si="10"/>
        <v>4.5177160733590099E-2</v>
      </c>
      <c r="K23" s="133">
        <f t="shared" si="11"/>
        <v>0.41189262550410899</v>
      </c>
      <c r="L23" s="133">
        <f t="shared" si="12"/>
        <v>0.18147593570314946</v>
      </c>
      <c r="M23" s="134">
        <f t="shared" si="13"/>
        <v>18.667000000000002</v>
      </c>
      <c r="N23" s="135">
        <f t="shared" si="14"/>
        <v>0.58777630996971486</v>
      </c>
      <c r="O23" s="135">
        <f t="shared" si="15"/>
        <v>80.231466310866082</v>
      </c>
      <c r="P23" s="217">
        <f t="shared" si="16"/>
        <v>25</v>
      </c>
      <c r="Q23" s="218">
        <f t="shared" si="17"/>
        <v>8</v>
      </c>
      <c r="R23" s="218">
        <f t="shared" si="18"/>
        <v>1092</v>
      </c>
      <c r="T23">
        <v>520</v>
      </c>
      <c r="U23">
        <v>6764</v>
      </c>
      <c r="V23" t="s">
        <v>201</v>
      </c>
      <c r="W23">
        <v>1361.0619999999999</v>
      </c>
      <c r="X23">
        <v>745.83500000000004</v>
      </c>
      <c r="Y23">
        <v>1.825</v>
      </c>
      <c r="Z23">
        <v>18.667000000000002</v>
      </c>
      <c r="AA23">
        <v>80.282490999999993</v>
      </c>
      <c r="AB23">
        <v>3.626935</v>
      </c>
      <c r="AC23">
        <v>33.067765999999999</v>
      </c>
      <c r="AD23" s="1">
        <v>247</v>
      </c>
      <c r="AE23">
        <v>8</v>
      </c>
      <c r="AF23">
        <v>1092</v>
      </c>
      <c r="AG23">
        <v>79</v>
      </c>
      <c r="AH23">
        <v>16.953410000000002</v>
      </c>
      <c r="AI23">
        <v>3521.6</v>
      </c>
      <c r="AJ23">
        <v>0</v>
      </c>
      <c r="AK23">
        <v>25</v>
      </c>
      <c r="AL23">
        <v>21522</v>
      </c>
      <c r="AM23">
        <v>0.7934782608695653</v>
      </c>
      <c r="AN23" t="s">
        <v>70</v>
      </c>
      <c r="AO23">
        <v>1361.0619999999999</v>
      </c>
      <c r="AP23" t="s">
        <v>320</v>
      </c>
      <c r="AQ23" t="s">
        <v>118</v>
      </c>
      <c r="AR23" t="s">
        <v>120</v>
      </c>
      <c r="AS23" t="s">
        <v>118</v>
      </c>
      <c r="AT23" t="s">
        <v>120</v>
      </c>
      <c r="AU23" t="s">
        <v>185</v>
      </c>
      <c r="AV23" t="s">
        <v>201</v>
      </c>
      <c r="AW23" t="s">
        <v>70</v>
      </c>
      <c r="AX23">
        <v>6764</v>
      </c>
      <c r="AY23" t="s">
        <v>416</v>
      </c>
      <c r="AZ23">
        <v>2</v>
      </c>
      <c r="BA23" t="s">
        <v>417</v>
      </c>
      <c r="BB23">
        <v>1</v>
      </c>
      <c r="BC23">
        <v>1</v>
      </c>
      <c r="BE23" t="s">
        <v>67</v>
      </c>
      <c r="BF23">
        <v>-1</v>
      </c>
      <c r="BG23" t="s">
        <v>237</v>
      </c>
      <c r="BI23" t="s">
        <v>118</v>
      </c>
      <c r="BJ23" t="s">
        <v>201</v>
      </c>
      <c r="BK23" t="s">
        <v>70</v>
      </c>
      <c r="BL23">
        <v>0.7934782608695653</v>
      </c>
      <c r="BM23">
        <v>6764</v>
      </c>
      <c r="BN23" t="s">
        <v>120</v>
      </c>
      <c r="BO23" t="s">
        <v>185</v>
      </c>
      <c r="BP23">
        <v>1</v>
      </c>
      <c r="BQ23">
        <v>1361.0619999999999</v>
      </c>
      <c r="BR23">
        <v>4.5177160733590099E-2</v>
      </c>
      <c r="BS23">
        <v>0.41189262550410899</v>
      </c>
      <c r="BT23">
        <v>0.18147593570314946</v>
      </c>
      <c r="BU23">
        <v>18.667000000000002</v>
      </c>
      <c r="BV23">
        <v>0.58777630996971486</v>
      </c>
      <c r="BW23">
        <v>80.231466310866082</v>
      </c>
      <c r="BX23">
        <v>25</v>
      </c>
      <c r="BY23">
        <v>8</v>
      </c>
      <c r="BZ23">
        <v>1092</v>
      </c>
    </row>
    <row r="24" spans="1:78" ht="16.5">
      <c r="A24" s="107" t="str">
        <f t="shared" si="1"/>
        <v>세운교통</v>
      </c>
      <c r="B24" s="108" t="str">
        <f t="shared" si="2"/>
        <v>박명철</v>
      </c>
      <c r="C24" s="109" t="str">
        <f t="shared" si="3"/>
        <v>C</v>
      </c>
      <c r="D24" s="110">
        <f t="shared" si="4"/>
        <v>0.85521739130434793</v>
      </c>
      <c r="E24" s="111">
        <f t="shared" si="5"/>
        <v>9696</v>
      </c>
      <c r="F24" s="112" t="str">
        <f t="shared" si="6"/>
        <v>24-1</v>
      </c>
      <c r="G24" s="113" t="str">
        <f t="shared" si="7"/>
        <v>70바3813</v>
      </c>
      <c r="H24" s="114">
        <f t="shared" si="8"/>
        <v>1</v>
      </c>
      <c r="I24" s="115">
        <f t="shared" si="9"/>
        <v>2790.0749999999998</v>
      </c>
      <c r="J24" s="116">
        <f t="shared" si="10"/>
        <v>2.6710995568995383E-2</v>
      </c>
      <c r="K24" s="116">
        <f t="shared" si="11"/>
        <v>0.35543068397091648</v>
      </c>
      <c r="L24" s="116">
        <f t="shared" si="12"/>
        <v>0.11540908398519754</v>
      </c>
      <c r="M24" s="117">
        <f t="shared" si="13"/>
        <v>12.071</v>
      </c>
      <c r="N24" s="118">
        <f t="shared" si="14"/>
        <v>0.43009596516222687</v>
      </c>
      <c r="O24" s="118">
        <f t="shared" si="15"/>
        <v>12.687830972285692</v>
      </c>
      <c r="P24" s="219">
        <f t="shared" si="16"/>
        <v>21</v>
      </c>
      <c r="Q24" s="220">
        <f t="shared" si="17"/>
        <v>12</v>
      </c>
      <c r="R24" s="220">
        <f t="shared" si="18"/>
        <v>354</v>
      </c>
      <c r="T24">
        <v>520</v>
      </c>
      <c r="U24">
        <v>9696</v>
      </c>
      <c r="V24" t="s">
        <v>202</v>
      </c>
      <c r="W24">
        <v>2790.0749999999998</v>
      </c>
      <c r="X24">
        <v>1418.086</v>
      </c>
      <c r="Y24">
        <v>1.9670000000000001</v>
      </c>
      <c r="Z24">
        <v>12.071</v>
      </c>
      <c r="AA24">
        <v>162.457741</v>
      </c>
      <c r="AB24">
        <v>4.3394079999999997</v>
      </c>
      <c r="AC24">
        <v>57.742466</v>
      </c>
      <c r="AD24" s="1">
        <v>322</v>
      </c>
      <c r="AE24">
        <v>12</v>
      </c>
      <c r="AF24">
        <v>354</v>
      </c>
      <c r="AG24">
        <v>82</v>
      </c>
      <c r="AH24">
        <v>17.174157999999998</v>
      </c>
      <c r="AI24">
        <v>2039</v>
      </c>
      <c r="AJ24">
        <v>0</v>
      </c>
      <c r="AK24">
        <v>21</v>
      </c>
      <c r="AL24">
        <v>20579</v>
      </c>
      <c r="AM24">
        <v>0.85521739130434793</v>
      </c>
      <c r="AN24" t="s">
        <v>69</v>
      </c>
      <c r="AO24">
        <v>2790.0749999999998</v>
      </c>
      <c r="AP24" t="s">
        <v>321</v>
      </c>
      <c r="AQ24" t="s">
        <v>118</v>
      </c>
      <c r="AR24" t="s">
        <v>120</v>
      </c>
      <c r="AS24" t="s">
        <v>118</v>
      </c>
      <c r="AT24" t="s">
        <v>120</v>
      </c>
      <c r="AU24" t="s">
        <v>183</v>
      </c>
      <c r="AV24" t="s">
        <v>202</v>
      </c>
      <c r="AW24" t="s">
        <v>69</v>
      </c>
      <c r="AX24">
        <v>9696</v>
      </c>
      <c r="AY24" t="s">
        <v>397</v>
      </c>
      <c r="AZ24">
        <v>3</v>
      </c>
      <c r="BA24" t="s">
        <v>418</v>
      </c>
      <c r="BB24">
        <v>1</v>
      </c>
      <c r="BC24">
        <v>1</v>
      </c>
      <c r="BE24" t="s">
        <v>69</v>
      </c>
      <c r="BF24">
        <v>0</v>
      </c>
      <c r="BG24" t="s">
        <v>238</v>
      </c>
      <c r="BI24" t="s">
        <v>118</v>
      </c>
      <c r="BJ24" t="s">
        <v>202</v>
      </c>
      <c r="BK24" t="s">
        <v>69</v>
      </c>
      <c r="BL24">
        <v>0.85521739130434793</v>
      </c>
      <c r="BM24">
        <v>9696</v>
      </c>
      <c r="BN24" t="s">
        <v>120</v>
      </c>
      <c r="BO24" t="s">
        <v>183</v>
      </c>
      <c r="BP24">
        <v>1</v>
      </c>
      <c r="BQ24">
        <v>2790.0749999999998</v>
      </c>
      <c r="BR24">
        <v>2.6710995568995383E-2</v>
      </c>
      <c r="BS24">
        <v>0.35543068397091648</v>
      </c>
      <c r="BT24">
        <v>0.11540908398519754</v>
      </c>
      <c r="BU24">
        <v>12.071</v>
      </c>
      <c r="BV24">
        <v>0.43009596516222687</v>
      </c>
      <c r="BW24">
        <v>12.687830972285692</v>
      </c>
      <c r="BX24">
        <v>21</v>
      </c>
      <c r="BY24">
        <v>12</v>
      </c>
      <c r="BZ24">
        <v>354</v>
      </c>
    </row>
    <row r="25" spans="1:78" ht="16.5">
      <c r="A25" s="124" t="str">
        <f t="shared" si="1"/>
        <v>세운교통</v>
      </c>
      <c r="B25" s="125" t="str">
        <f t="shared" si="2"/>
        <v>박상모</v>
      </c>
      <c r="C25" s="126" t="str">
        <f t="shared" si="3"/>
        <v>S</v>
      </c>
      <c r="D25" s="127">
        <f t="shared" si="4"/>
        <v>1.2005263157894739</v>
      </c>
      <c r="E25" s="128">
        <f t="shared" si="5"/>
        <v>1270</v>
      </c>
      <c r="F25" s="129" t="str">
        <f t="shared" si="6"/>
        <v>11</v>
      </c>
      <c r="G25" s="130" t="str">
        <f t="shared" si="7"/>
        <v>70바3840</v>
      </c>
      <c r="H25" s="131">
        <f t="shared" si="8"/>
        <v>1</v>
      </c>
      <c r="I25" s="132">
        <f t="shared" si="9"/>
        <v>2327.424</v>
      </c>
      <c r="J25" s="133">
        <f t="shared" si="10"/>
        <v>1.7368292865296665E-2</v>
      </c>
      <c r="K25" s="133">
        <f t="shared" si="11"/>
        <v>0.3319748203371346</v>
      </c>
      <c r="L25" s="133">
        <f t="shared" si="12"/>
        <v>0.21311114777539461</v>
      </c>
      <c r="M25" s="134">
        <f t="shared" si="13"/>
        <v>10.505000000000001</v>
      </c>
      <c r="N25" s="135">
        <f t="shared" si="14"/>
        <v>4.2965957212781167E-2</v>
      </c>
      <c r="O25" s="135">
        <f t="shared" si="15"/>
        <v>10.870387174833636</v>
      </c>
      <c r="P25" s="217">
        <f t="shared" si="16"/>
        <v>5</v>
      </c>
      <c r="Q25" s="218">
        <f t="shared" si="17"/>
        <v>1</v>
      </c>
      <c r="R25" s="218">
        <f t="shared" si="18"/>
        <v>253</v>
      </c>
      <c r="T25">
        <v>520</v>
      </c>
      <c r="U25">
        <v>1270</v>
      </c>
      <c r="V25" t="s">
        <v>203</v>
      </c>
      <c r="W25">
        <v>2327.424</v>
      </c>
      <c r="X25">
        <v>1020.431</v>
      </c>
      <c r="Y25">
        <v>2.2810000000000001</v>
      </c>
      <c r="Z25">
        <v>10.505000000000001</v>
      </c>
      <c r="AA25">
        <v>150.51162600000001</v>
      </c>
      <c r="AB25">
        <v>2.6141299999999998</v>
      </c>
      <c r="AC25">
        <v>49.966070000000002</v>
      </c>
      <c r="AD25" s="1">
        <v>496</v>
      </c>
      <c r="AE25">
        <v>1</v>
      </c>
      <c r="AF25">
        <v>253</v>
      </c>
      <c r="AG25">
        <v>69</v>
      </c>
      <c r="AH25">
        <v>15.463416</v>
      </c>
      <c r="AI25">
        <v>224.3</v>
      </c>
      <c r="AJ25">
        <v>0</v>
      </c>
      <c r="AK25">
        <v>5</v>
      </c>
      <c r="AL25">
        <v>954</v>
      </c>
      <c r="AM25">
        <v>1.2005263157894739</v>
      </c>
      <c r="AN25" t="s">
        <v>71</v>
      </c>
      <c r="AO25">
        <v>2327.424</v>
      </c>
      <c r="AP25" t="s">
        <v>322</v>
      </c>
      <c r="AQ25" t="s">
        <v>118</v>
      </c>
      <c r="AR25" t="s">
        <v>119</v>
      </c>
      <c r="AS25" t="s">
        <v>118</v>
      </c>
      <c r="AT25" t="s">
        <v>119</v>
      </c>
      <c r="AU25" t="s">
        <v>178</v>
      </c>
      <c r="AV25" t="s">
        <v>203</v>
      </c>
      <c r="AW25" t="s">
        <v>71</v>
      </c>
      <c r="AX25">
        <v>1270</v>
      </c>
      <c r="AY25" t="s">
        <v>419</v>
      </c>
      <c r="AZ25">
        <v>1</v>
      </c>
      <c r="BA25" t="s">
        <v>179</v>
      </c>
      <c r="BB25">
        <v>1</v>
      </c>
      <c r="BC25">
        <v>1</v>
      </c>
      <c r="BE25" t="s">
        <v>71</v>
      </c>
      <c r="BF25">
        <v>0</v>
      </c>
      <c r="BG25" t="s">
        <v>238</v>
      </c>
      <c r="BI25" t="s">
        <v>118</v>
      </c>
      <c r="BJ25" t="s">
        <v>203</v>
      </c>
      <c r="BK25" t="s">
        <v>71</v>
      </c>
      <c r="BL25">
        <v>1.2005263157894739</v>
      </c>
      <c r="BM25">
        <v>1270</v>
      </c>
      <c r="BN25" t="s">
        <v>119</v>
      </c>
      <c r="BO25" t="s">
        <v>178</v>
      </c>
      <c r="BP25">
        <v>1</v>
      </c>
      <c r="BQ25">
        <v>2327.424</v>
      </c>
      <c r="BR25">
        <v>1.7368292865296665E-2</v>
      </c>
      <c r="BS25">
        <v>0.3319748203371346</v>
      </c>
      <c r="BT25">
        <v>0.21311114777539461</v>
      </c>
      <c r="BU25">
        <v>10.505000000000001</v>
      </c>
      <c r="BV25">
        <v>4.2965957212781167E-2</v>
      </c>
      <c r="BW25">
        <v>10.870387174833636</v>
      </c>
      <c r="BX25">
        <v>5</v>
      </c>
      <c r="BY25">
        <v>1</v>
      </c>
      <c r="BZ25">
        <v>253</v>
      </c>
    </row>
    <row r="26" spans="1:78" ht="16.5">
      <c r="A26" s="107" t="str">
        <f t="shared" si="1"/>
        <v>세운교통</v>
      </c>
      <c r="B26" s="108" t="str">
        <f t="shared" si="2"/>
        <v>박순형</v>
      </c>
      <c r="C26" s="109" t="str">
        <f t="shared" si="3"/>
        <v>F</v>
      </c>
      <c r="D26" s="110">
        <f t="shared" si="4"/>
        <v>0.73590909090909085</v>
      </c>
      <c r="E26" s="111">
        <f t="shared" si="5"/>
        <v>9974</v>
      </c>
      <c r="F26" s="112" t="str">
        <f t="shared" si="6"/>
        <v>67-1</v>
      </c>
      <c r="G26" s="113" t="str">
        <f t="shared" si="7"/>
        <v>70바3852</v>
      </c>
      <c r="H26" s="114">
        <f t="shared" si="8"/>
        <v>1</v>
      </c>
      <c r="I26" s="115">
        <f t="shared" si="9"/>
        <v>2736.3560000000002</v>
      </c>
      <c r="J26" s="116">
        <f t="shared" si="10"/>
        <v>4.9914822156623309E-2</v>
      </c>
      <c r="K26" s="116">
        <f t="shared" si="11"/>
        <v>0.4026157608861301</v>
      </c>
      <c r="L26" s="116">
        <f t="shared" si="12"/>
        <v>0.17907026717283861</v>
      </c>
      <c r="M26" s="117">
        <f t="shared" si="13"/>
        <v>16.456</v>
      </c>
      <c r="N26" s="118">
        <f t="shared" si="14"/>
        <v>0.9501687645905722</v>
      </c>
      <c r="O26" s="118">
        <f t="shared" si="15"/>
        <v>10.963485745275833</v>
      </c>
      <c r="P26" s="219">
        <f t="shared" si="16"/>
        <v>100</v>
      </c>
      <c r="Q26" s="220">
        <f t="shared" si="17"/>
        <v>26</v>
      </c>
      <c r="R26" s="220">
        <f t="shared" si="18"/>
        <v>300</v>
      </c>
      <c r="T26">
        <v>520</v>
      </c>
      <c r="U26">
        <v>9974</v>
      </c>
      <c r="V26" t="s">
        <v>229</v>
      </c>
      <c r="W26">
        <v>2736.3560000000002</v>
      </c>
      <c r="X26">
        <v>1689.8879999999999</v>
      </c>
      <c r="Y26">
        <v>1.619</v>
      </c>
      <c r="Z26">
        <v>16.456</v>
      </c>
      <c r="AA26">
        <v>197.37996799999999</v>
      </c>
      <c r="AB26">
        <v>9.8521859999999997</v>
      </c>
      <c r="AC26">
        <v>79.468286000000006</v>
      </c>
      <c r="AD26" s="1">
        <v>490</v>
      </c>
      <c r="AE26">
        <v>26</v>
      </c>
      <c r="AF26">
        <v>300</v>
      </c>
      <c r="AG26">
        <v>75</v>
      </c>
      <c r="AH26">
        <v>13.863391999999999</v>
      </c>
      <c r="AI26">
        <v>1211.8</v>
      </c>
      <c r="AJ26">
        <v>0</v>
      </c>
      <c r="AK26">
        <v>100</v>
      </c>
      <c r="AL26">
        <v>81888</v>
      </c>
      <c r="AM26">
        <v>0.73590909090909085</v>
      </c>
      <c r="AN26" t="s">
        <v>70</v>
      </c>
      <c r="AO26">
        <v>2736.3560000000002</v>
      </c>
      <c r="AP26" t="s">
        <v>323</v>
      </c>
      <c r="AQ26" t="s">
        <v>118</v>
      </c>
      <c r="AR26" t="s">
        <v>123</v>
      </c>
      <c r="AS26" t="s">
        <v>118</v>
      </c>
      <c r="AT26" t="s">
        <v>123</v>
      </c>
      <c r="AU26" t="s">
        <v>228</v>
      </c>
      <c r="AV26" t="s">
        <v>229</v>
      </c>
      <c r="AW26" t="s">
        <v>70</v>
      </c>
      <c r="AX26">
        <v>9974</v>
      </c>
      <c r="AY26" t="s">
        <v>399</v>
      </c>
      <c r="AZ26">
        <v>2</v>
      </c>
      <c r="BA26" t="s">
        <v>420</v>
      </c>
      <c r="BB26">
        <v>1</v>
      </c>
      <c r="BC26">
        <v>1</v>
      </c>
      <c r="BE26" t="s">
        <v>70</v>
      </c>
      <c r="BF26">
        <v>0</v>
      </c>
      <c r="BG26" t="s">
        <v>238</v>
      </c>
      <c r="BI26" t="s">
        <v>118</v>
      </c>
      <c r="BJ26" t="s">
        <v>229</v>
      </c>
      <c r="BK26" t="s">
        <v>70</v>
      </c>
      <c r="BL26">
        <v>0.73590909090909085</v>
      </c>
      <c r="BM26">
        <v>9974</v>
      </c>
      <c r="BN26" t="s">
        <v>123</v>
      </c>
      <c r="BO26" t="s">
        <v>228</v>
      </c>
      <c r="BP26">
        <v>1</v>
      </c>
      <c r="BQ26">
        <v>2736.3560000000002</v>
      </c>
      <c r="BR26">
        <v>4.9914822156623309E-2</v>
      </c>
      <c r="BS26">
        <v>0.4026157608861301</v>
      </c>
      <c r="BT26">
        <v>0.17907026717283861</v>
      </c>
      <c r="BU26">
        <v>16.456</v>
      </c>
      <c r="BV26">
        <v>0.9501687645905722</v>
      </c>
      <c r="BW26">
        <v>10.963485745275833</v>
      </c>
      <c r="BX26">
        <v>100</v>
      </c>
      <c r="BY26">
        <v>26</v>
      </c>
      <c r="BZ26">
        <v>300</v>
      </c>
    </row>
    <row r="27" spans="1:78" ht="16.5">
      <c r="A27" s="124" t="str">
        <f t="shared" si="1"/>
        <v>세운교통</v>
      </c>
      <c r="B27" s="125" t="str">
        <f t="shared" si="2"/>
        <v>박원배</v>
      </c>
      <c r="C27" s="126" t="str">
        <f t="shared" si="3"/>
        <v>C</v>
      </c>
      <c r="D27" s="127">
        <f t="shared" si="4"/>
        <v>0.875</v>
      </c>
      <c r="E27" s="128">
        <f t="shared" si="5"/>
        <v>6755</v>
      </c>
      <c r="F27" s="129" t="str">
        <f t="shared" si="6"/>
        <v>28</v>
      </c>
      <c r="G27" s="130" t="str">
        <f t="shared" si="7"/>
        <v>73아1035</v>
      </c>
      <c r="H27" s="131">
        <f t="shared" si="8"/>
        <v>1</v>
      </c>
      <c r="I27" s="132">
        <f t="shared" si="9"/>
        <v>4162.88</v>
      </c>
      <c r="J27" s="133">
        <f t="shared" si="10"/>
        <v>4.5991182724205354E-2</v>
      </c>
      <c r="K27" s="133">
        <f t="shared" si="11"/>
        <v>0.42750589698980174</v>
      </c>
      <c r="L27" s="133">
        <f t="shared" si="12"/>
        <v>0.15926473979552616</v>
      </c>
      <c r="M27" s="134">
        <f t="shared" si="13"/>
        <v>18.664000000000001</v>
      </c>
      <c r="N27" s="135">
        <f t="shared" si="14"/>
        <v>15.277884541471289</v>
      </c>
      <c r="O27" s="135">
        <f t="shared" si="15"/>
        <v>38.362864170958566</v>
      </c>
      <c r="P27" s="217">
        <f t="shared" si="16"/>
        <v>143</v>
      </c>
      <c r="Q27" s="218">
        <f t="shared" si="17"/>
        <v>636</v>
      </c>
      <c r="R27" s="218">
        <f t="shared" si="18"/>
        <v>1597</v>
      </c>
      <c r="T27">
        <v>520</v>
      </c>
      <c r="U27">
        <v>6755</v>
      </c>
      <c r="V27" t="s">
        <v>291</v>
      </c>
      <c r="W27">
        <v>4162.88</v>
      </c>
      <c r="X27">
        <v>2162.3090000000002</v>
      </c>
      <c r="Y27">
        <v>1.925</v>
      </c>
      <c r="Z27">
        <v>18.664000000000001</v>
      </c>
      <c r="AA27">
        <v>312.11771800000002</v>
      </c>
      <c r="AB27">
        <v>14.354663</v>
      </c>
      <c r="AC27">
        <v>133.432165</v>
      </c>
      <c r="AD27" s="1">
        <v>663</v>
      </c>
      <c r="AE27">
        <v>636</v>
      </c>
      <c r="AF27">
        <v>1597</v>
      </c>
      <c r="AG27">
        <v>74</v>
      </c>
      <c r="AH27">
        <v>13.337531</v>
      </c>
      <c r="AI27">
        <v>1475.9</v>
      </c>
      <c r="AJ27">
        <v>0</v>
      </c>
      <c r="AK27">
        <v>143</v>
      </c>
      <c r="AL27">
        <v>95503</v>
      </c>
      <c r="AM27">
        <v>0.875</v>
      </c>
      <c r="AN27" t="s">
        <v>69</v>
      </c>
      <c r="AO27">
        <v>4162.88</v>
      </c>
      <c r="AP27" t="s">
        <v>324</v>
      </c>
      <c r="AQ27" t="s">
        <v>118</v>
      </c>
      <c r="AR27" t="s">
        <v>122</v>
      </c>
      <c r="AS27" t="s">
        <v>118</v>
      </c>
      <c r="AT27" t="s">
        <v>122</v>
      </c>
      <c r="AU27" t="s">
        <v>292</v>
      </c>
      <c r="AV27" t="s">
        <v>291</v>
      </c>
      <c r="AW27" t="s">
        <v>69</v>
      </c>
      <c r="AX27">
        <v>6755</v>
      </c>
      <c r="AY27" t="s">
        <v>398</v>
      </c>
      <c r="AZ27">
        <v>2</v>
      </c>
      <c r="BA27" t="s">
        <v>252</v>
      </c>
      <c r="BB27">
        <v>1</v>
      </c>
      <c r="BC27">
        <v>1</v>
      </c>
      <c r="BE27" t="s">
        <v>234</v>
      </c>
      <c r="BF27" t="s">
        <v>235</v>
      </c>
      <c r="BG27" t="s">
        <v>234</v>
      </c>
      <c r="BI27" t="s">
        <v>118</v>
      </c>
      <c r="BJ27" t="s">
        <v>291</v>
      </c>
      <c r="BK27" t="s">
        <v>69</v>
      </c>
      <c r="BL27">
        <v>0.875</v>
      </c>
      <c r="BM27">
        <v>6755</v>
      </c>
      <c r="BN27" t="s">
        <v>122</v>
      </c>
      <c r="BO27" t="s">
        <v>292</v>
      </c>
      <c r="BP27">
        <v>1</v>
      </c>
      <c r="BQ27">
        <v>4162.88</v>
      </c>
      <c r="BR27">
        <v>4.5991182724205354E-2</v>
      </c>
      <c r="BS27">
        <v>0.42750589698980174</v>
      </c>
      <c r="BT27">
        <v>0.15926473979552616</v>
      </c>
      <c r="BU27">
        <v>18.664000000000001</v>
      </c>
      <c r="BV27">
        <v>15.277884541471289</v>
      </c>
      <c r="BW27">
        <v>38.362864170958566</v>
      </c>
      <c r="BX27">
        <v>143</v>
      </c>
      <c r="BY27">
        <v>636</v>
      </c>
      <c r="BZ27">
        <v>1597</v>
      </c>
    </row>
    <row r="28" spans="1:78" ht="16.5">
      <c r="A28" s="107" t="str">
        <f t="shared" si="1"/>
        <v>세운교통</v>
      </c>
      <c r="B28" s="108" t="str">
        <f t="shared" si="2"/>
        <v>박종철</v>
      </c>
      <c r="C28" s="109" t="str">
        <f t="shared" si="3"/>
        <v>S</v>
      </c>
      <c r="D28" s="110">
        <f t="shared" si="4"/>
        <v>1.0595238095238095</v>
      </c>
      <c r="E28" s="111">
        <f t="shared" si="5"/>
        <v>5096</v>
      </c>
      <c r="F28" s="112" t="str">
        <f t="shared" si="6"/>
        <v>11</v>
      </c>
      <c r="G28" s="113" t="str">
        <f t="shared" si="7"/>
        <v>70바3828</v>
      </c>
      <c r="H28" s="114">
        <f t="shared" si="8"/>
        <v>1</v>
      </c>
      <c r="I28" s="115">
        <f t="shared" si="9"/>
        <v>2333.527</v>
      </c>
      <c r="J28" s="116">
        <f t="shared" si="10"/>
        <v>4.8775995549228219E-3</v>
      </c>
      <c r="K28" s="116">
        <f t="shared" si="11"/>
        <v>0.37047339541038077</v>
      </c>
      <c r="L28" s="116">
        <f t="shared" si="12"/>
        <v>8.2278885138247812E-2</v>
      </c>
      <c r="M28" s="117">
        <f t="shared" si="13"/>
        <v>14.968</v>
      </c>
      <c r="N28" s="118">
        <f t="shared" si="14"/>
        <v>0.25712151605702438</v>
      </c>
      <c r="O28" s="118">
        <f t="shared" si="15"/>
        <v>17.012873645773116</v>
      </c>
      <c r="P28" s="219">
        <f t="shared" si="16"/>
        <v>3</v>
      </c>
      <c r="Q28" s="220">
        <f t="shared" si="17"/>
        <v>6</v>
      </c>
      <c r="R28" s="220">
        <f t="shared" si="18"/>
        <v>397</v>
      </c>
      <c r="T28">
        <v>520</v>
      </c>
      <c r="U28">
        <v>5096</v>
      </c>
      <c r="V28" t="s">
        <v>204</v>
      </c>
      <c r="W28">
        <v>2333.527</v>
      </c>
      <c r="X28">
        <v>1048.5650000000001</v>
      </c>
      <c r="Y28">
        <v>2.2250000000000001</v>
      </c>
      <c r="Z28">
        <v>14.968</v>
      </c>
      <c r="AA28">
        <v>142.14164</v>
      </c>
      <c r="AB28">
        <v>0.69330999999999998</v>
      </c>
      <c r="AC28">
        <v>52.659695999999997</v>
      </c>
      <c r="AD28" s="1">
        <v>192</v>
      </c>
      <c r="AE28">
        <v>6</v>
      </c>
      <c r="AF28">
        <v>397</v>
      </c>
      <c r="AG28">
        <v>77</v>
      </c>
      <c r="AH28">
        <v>16.416913000000001</v>
      </c>
      <c r="AI28">
        <v>502.5</v>
      </c>
      <c r="AJ28">
        <v>0</v>
      </c>
      <c r="AK28">
        <v>3</v>
      </c>
      <c r="AL28">
        <v>908</v>
      </c>
      <c r="AM28">
        <v>1.0595238095238095</v>
      </c>
      <c r="AN28" t="s">
        <v>71</v>
      </c>
      <c r="AO28">
        <v>2333.527</v>
      </c>
      <c r="AP28" t="s">
        <v>325</v>
      </c>
      <c r="AQ28" t="s">
        <v>118</v>
      </c>
      <c r="AR28" t="s">
        <v>119</v>
      </c>
      <c r="AS28" t="s">
        <v>118</v>
      </c>
      <c r="AT28" t="s">
        <v>119</v>
      </c>
      <c r="AU28" t="s">
        <v>177</v>
      </c>
      <c r="AV28" t="s">
        <v>204</v>
      </c>
      <c r="AW28" t="s">
        <v>71</v>
      </c>
      <c r="AX28">
        <v>5096</v>
      </c>
      <c r="AY28" t="s">
        <v>419</v>
      </c>
      <c r="AZ28">
        <v>2</v>
      </c>
      <c r="BA28" t="s">
        <v>261</v>
      </c>
      <c r="BB28">
        <v>1</v>
      </c>
      <c r="BC28">
        <v>1</v>
      </c>
      <c r="BE28" t="s">
        <v>71</v>
      </c>
      <c r="BF28">
        <v>0</v>
      </c>
      <c r="BG28" t="s">
        <v>238</v>
      </c>
      <c r="BI28" t="s">
        <v>118</v>
      </c>
      <c r="BJ28" t="s">
        <v>204</v>
      </c>
      <c r="BK28" t="s">
        <v>71</v>
      </c>
      <c r="BL28">
        <v>1.0595238095238095</v>
      </c>
      <c r="BM28">
        <v>5096</v>
      </c>
      <c r="BN28" t="s">
        <v>119</v>
      </c>
      <c r="BO28" t="s">
        <v>177</v>
      </c>
      <c r="BP28">
        <v>1</v>
      </c>
      <c r="BQ28">
        <v>2333.527</v>
      </c>
      <c r="BR28">
        <v>4.8775995549228219E-3</v>
      </c>
      <c r="BS28">
        <v>0.37047339541038077</v>
      </c>
      <c r="BT28">
        <v>8.2278885138247812E-2</v>
      </c>
      <c r="BU28">
        <v>14.968</v>
      </c>
      <c r="BV28">
        <v>0.25712151605702438</v>
      </c>
      <c r="BW28">
        <v>17.012873645773116</v>
      </c>
      <c r="BX28">
        <v>3</v>
      </c>
      <c r="BY28">
        <v>6</v>
      </c>
      <c r="BZ28">
        <v>397</v>
      </c>
    </row>
    <row r="29" spans="1:78" ht="16.5">
      <c r="A29" s="124" t="str">
        <f t="shared" si="1"/>
        <v>세운교통</v>
      </c>
      <c r="B29" s="125" t="str">
        <f t="shared" si="2"/>
        <v>백상기</v>
      </c>
      <c r="C29" s="126" t="str">
        <f t="shared" si="3"/>
        <v>B</v>
      </c>
      <c r="D29" s="127">
        <f t="shared" si="4"/>
        <v>0.92285714285714282</v>
      </c>
      <c r="E29" s="128">
        <f t="shared" si="5"/>
        <v>894</v>
      </c>
      <c r="F29" s="129" t="str">
        <f t="shared" si="6"/>
        <v>28</v>
      </c>
      <c r="G29" s="130" t="str">
        <f t="shared" si="7"/>
        <v>73아1010</v>
      </c>
      <c r="H29" s="131">
        <f t="shared" si="8"/>
        <v>2</v>
      </c>
      <c r="I29" s="132">
        <f t="shared" si="9"/>
        <v>1645.9170000000001</v>
      </c>
      <c r="J29" s="133">
        <f t="shared" si="10"/>
        <v>2.7874579702059293E-2</v>
      </c>
      <c r="K29" s="133">
        <f t="shared" si="11"/>
        <v>0.37870035516022815</v>
      </c>
      <c r="L29" s="133">
        <f t="shared" si="12"/>
        <v>0.15189101273028954</v>
      </c>
      <c r="M29" s="134">
        <f t="shared" si="13"/>
        <v>7.83</v>
      </c>
      <c r="N29" s="135">
        <f t="shared" si="14"/>
        <v>0</v>
      </c>
      <c r="O29" s="135">
        <f t="shared" si="15"/>
        <v>3.5846279004348331</v>
      </c>
      <c r="P29" s="217">
        <f t="shared" si="16"/>
        <v>59</v>
      </c>
      <c r="Q29" s="218">
        <f t="shared" si="17"/>
        <v>0</v>
      </c>
      <c r="R29" s="218">
        <f t="shared" si="18"/>
        <v>59</v>
      </c>
      <c r="T29">
        <v>520</v>
      </c>
      <c r="U29">
        <v>894</v>
      </c>
      <c r="V29" t="s">
        <v>231</v>
      </c>
      <c r="W29">
        <v>1645.9169999999999</v>
      </c>
      <c r="X29">
        <v>542.93600000000004</v>
      </c>
      <c r="Y29">
        <v>3.032</v>
      </c>
      <c r="Z29">
        <v>7.83</v>
      </c>
      <c r="AA29">
        <v>136.24442199999999</v>
      </c>
      <c r="AB29">
        <v>3.7977560000000001</v>
      </c>
      <c r="AC29">
        <v>51.595810999999998</v>
      </c>
      <c r="AD29" s="1">
        <v>250</v>
      </c>
      <c r="AE29">
        <v>0</v>
      </c>
      <c r="AF29">
        <v>59</v>
      </c>
      <c r="AG29">
        <v>68</v>
      </c>
      <c r="AH29">
        <v>12.080619</v>
      </c>
      <c r="AI29">
        <v>69.3</v>
      </c>
      <c r="AJ29">
        <v>0</v>
      </c>
      <c r="AK29">
        <v>59</v>
      </c>
      <c r="AL29">
        <v>27216</v>
      </c>
      <c r="AM29">
        <v>0.92285714285714282</v>
      </c>
      <c r="AN29" t="s">
        <v>68</v>
      </c>
      <c r="AO29">
        <v>1560.0940000000001</v>
      </c>
      <c r="AP29" t="s">
        <v>326</v>
      </c>
      <c r="AQ29" t="s">
        <v>118</v>
      </c>
      <c r="AR29" t="s">
        <v>122</v>
      </c>
      <c r="AS29" t="s">
        <v>118</v>
      </c>
      <c r="AT29" t="s">
        <v>122</v>
      </c>
      <c r="AU29" t="s">
        <v>190</v>
      </c>
      <c r="AV29" t="s">
        <v>231</v>
      </c>
      <c r="AW29" t="s">
        <v>68</v>
      </c>
      <c r="AX29">
        <v>894</v>
      </c>
      <c r="AY29" t="s">
        <v>421</v>
      </c>
      <c r="AZ29">
        <v>1</v>
      </c>
      <c r="BA29" t="s">
        <v>422</v>
      </c>
      <c r="BB29">
        <v>2</v>
      </c>
      <c r="BC29">
        <v>1</v>
      </c>
      <c r="BE29" t="s">
        <v>71</v>
      </c>
      <c r="BF29">
        <v>-2</v>
      </c>
      <c r="BG29" t="s">
        <v>237</v>
      </c>
      <c r="BI29" t="s">
        <v>118</v>
      </c>
      <c r="BJ29" t="s">
        <v>231</v>
      </c>
      <c r="BK29" t="s">
        <v>68</v>
      </c>
      <c r="BL29">
        <v>0.92285714285714282</v>
      </c>
      <c r="BM29">
        <v>894</v>
      </c>
      <c r="BN29" t="s">
        <v>122</v>
      </c>
      <c r="BO29" t="s">
        <v>190</v>
      </c>
      <c r="BP29">
        <v>2</v>
      </c>
      <c r="BQ29">
        <v>1645.9170000000001</v>
      </c>
      <c r="BR29">
        <v>2.7874579702059293E-2</v>
      </c>
      <c r="BS29">
        <v>0.37870035516022815</v>
      </c>
      <c r="BT29">
        <v>0.15189101273028957</v>
      </c>
      <c r="BU29">
        <v>7.83</v>
      </c>
      <c r="BV29">
        <v>0</v>
      </c>
      <c r="BW29">
        <v>3.5846279004348331</v>
      </c>
      <c r="BX29">
        <v>59</v>
      </c>
      <c r="BY29">
        <v>0</v>
      </c>
      <c r="BZ29">
        <v>59</v>
      </c>
    </row>
    <row r="30" spans="1:78" ht="16.5">
      <c r="A30" s="107" t="str">
        <f t="shared" si="1"/>
        <v>세운교통</v>
      </c>
      <c r="B30" s="108" t="str">
        <f t="shared" si="2"/>
        <v>세운교통</v>
      </c>
      <c r="C30" s="109" t="str">
        <f t="shared" si="3"/>
        <v>C</v>
      </c>
      <c r="D30" s="110">
        <f t="shared" si="4"/>
        <v>0.86141267375481356</v>
      </c>
      <c r="E30" s="111">
        <f t="shared" si="5"/>
        <v>9999</v>
      </c>
      <c r="F30" s="112" t="str">
        <f t="shared" si="6"/>
        <v>67-1</v>
      </c>
      <c r="G30" s="113" t="str">
        <f t="shared" si="7"/>
        <v>70바3838</v>
      </c>
      <c r="H30" s="114">
        <f t="shared" si="8"/>
        <v>9</v>
      </c>
      <c r="I30" s="115">
        <f t="shared" si="9"/>
        <v>1555.971</v>
      </c>
      <c r="J30" s="116">
        <f t="shared" si="10"/>
        <v>2.2580033968724596E-2</v>
      </c>
      <c r="K30" s="116">
        <f t="shared" si="11"/>
        <v>0.40987376496657796</v>
      </c>
      <c r="L30" s="116">
        <f t="shared" si="12"/>
        <v>0.17995193997831579</v>
      </c>
      <c r="M30" s="117">
        <f t="shared" si="13"/>
        <v>13.058999999999999</v>
      </c>
      <c r="N30" s="118">
        <f t="shared" si="14"/>
        <v>0.12853709998451127</v>
      </c>
      <c r="O30" s="118">
        <f t="shared" si="15"/>
        <v>15.488720548133609</v>
      </c>
      <c r="P30" s="219">
        <f t="shared" si="16"/>
        <v>52</v>
      </c>
      <c r="Q30" s="220">
        <f t="shared" si="17"/>
        <v>3</v>
      </c>
      <c r="R30" s="220">
        <f t="shared" si="18"/>
        <v>242</v>
      </c>
      <c r="T30">
        <v>520</v>
      </c>
      <c r="U30">
        <v>9999</v>
      </c>
      <c r="V30" t="s">
        <v>118</v>
      </c>
      <c r="W30">
        <v>1591.7470000000001</v>
      </c>
      <c r="X30">
        <v>809.12199999999996</v>
      </c>
      <c r="Y30">
        <v>1.9670000000000001</v>
      </c>
      <c r="Z30">
        <v>13.058999999999999</v>
      </c>
      <c r="AA30">
        <v>117.80248</v>
      </c>
      <c r="AB30">
        <v>2.6599840000000001</v>
      </c>
      <c r="AC30">
        <v>48.284146</v>
      </c>
      <c r="AD30" s="1">
        <v>280</v>
      </c>
      <c r="AE30">
        <v>3</v>
      </c>
      <c r="AF30">
        <v>242</v>
      </c>
      <c r="AG30">
        <v>78</v>
      </c>
      <c r="AH30">
        <v>13.511998999999999</v>
      </c>
      <c r="AI30">
        <v>171.1</v>
      </c>
      <c r="AJ30">
        <v>0</v>
      </c>
      <c r="AK30">
        <v>52</v>
      </c>
      <c r="AL30">
        <v>35611</v>
      </c>
      <c r="AM30">
        <v>0.86141267375481356</v>
      </c>
      <c r="AN30" t="s">
        <v>69</v>
      </c>
      <c r="AO30">
        <v>619.44000000000005</v>
      </c>
      <c r="AP30" t="s">
        <v>328</v>
      </c>
      <c r="AQ30" t="s">
        <v>118</v>
      </c>
      <c r="AR30" t="s">
        <v>123</v>
      </c>
      <c r="AS30" t="s">
        <v>118</v>
      </c>
      <c r="AT30" t="s">
        <v>123</v>
      </c>
      <c r="AU30" t="s">
        <v>266</v>
      </c>
      <c r="AV30" t="s">
        <v>118</v>
      </c>
      <c r="AW30" t="s">
        <v>69</v>
      </c>
      <c r="AX30">
        <v>9999</v>
      </c>
      <c r="AY30" t="s">
        <v>412</v>
      </c>
      <c r="AZ30">
        <v>3</v>
      </c>
      <c r="BA30" t="s">
        <v>423</v>
      </c>
      <c r="BB30">
        <v>9</v>
      </c>
      <c r="BC30">
        <v>1</v>
      </c>
      <c r="BE30" t="s">
        <v>234</v>
      </c>
      <c r="BF30" t="s">
        <v>235</v>
      </c>
      <c r="BG30" t="s">
        <v>234</v>
      </c>
      <c r="BI30" t="s">
        <v>118</v>
      </c>
      <c r="BJ30" t="s">
        <v>118</v>
      </c>
      <c r="BK30" t="s">
        <v>69</v>
      </c>
      <c r="BL30">
        <v>0.86141267375481356</v>
      </c>
      <c r="BM30">
        <v>9999</v>
      </c>
      <c r="BN30" t="s">
        <v>123</v>
      </c>
      <c r="BO30" t="s">
        <v>266</v>
      </c>
      <c r="BP30">
        <v>9</v>
      </c>
      <c r="BQ30">
        <v>1555.971</v>
      </c>
      <c r="BR30">
        <v>2.2580033968724596E-2</v>
      </c>
      <c r="BS30">
        <v>0.40987376496657796</v>
      </c>
      <c r="BT30">
        <v>0.17590735211060551</v>
      </c>
      <c r="BU30">
        <v>13.058999999999999</v>
      </c>
      <c r="BV30">
        <v>0.12853709998451127</v>
      </c>
      <c r="BW30">
        <v>15.488720548133609</v>
      </c>
      <c r="BX30">
        <v>52</v>
      </c>
      <c r="BY30">
        <v>3</v>
      </c>
      <c r="BZ30">
        <v>242</v>
      </c>
    </row>
    <row r="31" spans="1:78" ht="16.5">
      <c r="A31" s="124" t="str">
        <f t="shared" si="1"/>
        <v>세운교통</v>
      </c>
      <c r="B31" s="125" t="str">
        <f t="shared" si="2"/>
        <v>소종원</v>
      </c>
      <c r="C31" s="126" t="str">
        <f t="shared" si="3"/>
        <v>F</v>
      </c>
      <c r="D31" s="127">
        <f t="shared" si="4"/>
        <v>0.76545454545454539</v>
      </c>
      <c r="E31" s="128">
        <f t="shared" si="5"/>
        <v>5465</v>
      </c>
      <c r="F31" s="129" t="str">
        <f t="shared" si="6"/>
        <v>67-1</v>
      </c>
      <c r="G31" s="130" t="str">
        <f t="shared" si="7"/>
        <v>70바3836</v>
      </c>
      <c r="H31" s="131">
        <f t="shared" si="8"/>
        <v>1</v>
      </c>
      <c r="I31" s="132">
        <f t="shared" si="9"/>
        <v>900.02</v>
      </c>
      <c r="J31" s="133">
        <f t="shared" si="10"/>
        <v>4.5891272617846549E-2</v>
      </c>
      <c r="K31" s="133">
        <f t="shared" si="11"/>
        <v>0.43267520851608476</v>
      </c>
      <c r="L31" s="133">
        <f t="shared" si="12"/>
        <v>0.13777471611741962</v>
      </c>
      <c r="M31" s="134">
        <f t="shared" si="13"/>
        <v>20.062000000000001</v>
      </c>
      <c r="N31" s="135">
        <f t="shared" si="14"/>
        <v>0</v>
      </c>
      <c r="O31" s="135">
        <f t="shared" si="15"/>
        <v>28.554921001755517</v>
      </c>
      <c r="P31" s="217">
        <f t="shared" si="16"/>
        <v>42</v>
      </c>
      <c r="Q31" s="218">
        <f t="shared" si="17"/>
        <v>0</v>
      </c>
      <c r="R31" s="218">
        <f t="shared" si="18"/>
        <v>257</v>
      </c>
      <c r="T31">
        <v>520</v>
      </c>
      <c r="U31">
        <v>5465</v>
      </c>
      <c r="V31" t="s">
        <v>274</v>
      </c>
      <c r="W31">
        <v>900.02</v>
      </c>
      <c r="X31">
        <v>534.60299999999995</v>
      </c>
      <c r="Y31">
        <v>1.6839999999999999</v>
      </c>
      <c r="Z31">
        <v>20.062000000000001</v>
      </c>
      <c r="AA31">
        <v>69.330263000000002</v>
      </c>
      <c r="AB31">
        <v>3.181654</v>
      </c>
      <c r="AC31">
        <v>29.997485999999999</v>
      </c>
      <c r="AD31" s="1">
        <v>124</v>
      </c>
      <c r="AE31">
        <v>0</v>
      </c>
      <c r="AF31">
        <v>257</v>
      </c>
      <c r="AG31">
        <v>72</v>
      </c>
      <c r="AH31">
        <v>12.981631999999999</v>
      </c>
      <c r="AI31">
        <v>234.6</v>
      </c>
      <c r="AJ31">
        <v>0</v>
      </c>
      <c r="AK31">
        <v>42</v>
      </c>
      <c r="AL31">
        <v>26931</v>
      </c>
      <c r="AM31">
        <v>0.76545454545454539</v>
      </c>
      <c r="AN31" t="s">
        <v>70</v>
      </c>
      <c r="AO31">
        <v>900.02</v>
      </c>
      <c r="AP31" t="s">
        <v>329</v>
      </c>
      <c r="AQ31" t="s">
        <v>118</v>
      </c>
      <c r="AR31" t="s">
        <v>123</v>
      </c>
      <c r="AS31" t="s">
        <v>118</v>
      </c>
      <c r="AT31" t="s">
        <v>123</v>
      </c>
      <c r="AU31" t="s">
        <v>194</v>
      </c>
      <c r="AV31" t="s">
        <v>274</v>
      </c>
      <c r="AW31" t="s">
        <v>70</v>
      </c>
      <c r="AX31">
        <v>5465</v>
      </c>
      <c r="AY31" t="s">
        <v>399</v>
      </c>
      <c r="AZ31">
        <v>1</v>
      </c>
      <c r="BA31" t="s">
        <v>257</v>
      </c>
      <c r="BB31">
        <v>1</v>
      </c>
      <c r="BC31">
        <v>1</v>
      </c>
      <c r="BE31" t="s">
        <v>70</v>
      </c>
      <c r="BF31">
        <v>0</v>
      </c>
      <c r="BG31" t="s">
        <v>238</v>
      </c>
      <c r="BI31" t="s">
        <v>118</v>
      </c>
      <c r="BJ31" t="s">
        <v>274</v>
      </c>
      <c r="BK31" t="s">
        <v>70</v>
      </c>
      <c r="BL31">
        <v>0.76545454545454539</v>
      </c>
      <c r="BM31">
        <v>5465</v>
      </c>
      <c r="BN31" t="s">
        <v>123</v>
      </c>
      <c r="BO31" t="s">
        <v>194</v>
      </c>
      <c r="BP31">
        <v>1</v>
      </c>
      <c r="BQ31">
        <v>900.02</v>
      </c>
      <c r="BR31">
        <v>4.5891272617846549E-2</v>
      </c>
      <c r="BS31">
        <v>0.43267520851608476</v>
      </c>
      <c r="BT31">
        <v>0.13777471611741962</v>
      </c>
      <c r="BU31">
        <v>20.062000000000001</v>
      </c>
      <c r="BV31">
        <v>0</v>
      </c>
      <c r="BW31">
        <v>28.554921001755517</v>
      </c>
      <c r="BX31">
        <v>42</v>
      </c>
      <c r="BY31">
        <v>0</v>
      </c>
      <c r="BZ31">
        <v>257</v>
      </c>
    </row>
    <row r="32" spans="1:78" ht="16.5">
      <c r="A32" s="107" t="str">
        <f t="shared" si="1"/>
        <v>세운교통</v>
      </c>
      <c r="B32" s="108" t="str">
        <f t="shared" si="2"/>
        <v>송상역</v>
      </c>
      <c r="C32" s="109" t="str">
        <f t="shared" si="3"/>
        <v>B</v>
      </c>
      <c r="D32" s="110">
        <f t="shared" si="4"/>
        <v>0.93013759038582522</v>
      </c>
      <c r="E32" s="111">
        <f t="shared" si="5"/>
        <v>1741</v>
      </c>
      <c r="F32" s="112" t="str">
        <f t="shared" si="6"/>
        <v>67-1</v>
      </c>
      <c r="G32" s="113" t="str">
        <f t="shared" si="7"/>
        <v>70바3836</v>
      </c>
      <c r="H32" s="114">
        <f t="shared" si="8"/>
        <v>3</v>
      </c>
      <c r="I32" s="115">
        <f t="shared" si="9"/>
        <v>460.048</v>
      </c>
      <c r="J32" s="116">
        <f t="shared" si="10"/>
        <v>3.642272495474435E-2</v>
      </c>
      <c r="K32" s="116">
        <f t="shared" si="11"/>
        <v>0.31498848647052102</v>
      </c>
      <c r="L32" s="116">
        <f t="shared" si="12"/>
        <v>0.18476332904392584</v>
      </c>
      <c r="M32" s="117">
        <f t="shared" si="13"/>
        <v>12.137</v>
      </c>
      <c r="N32" s="118">
        <f t="shared" si="14"/>
        <v>0</v>
      </c>
      <c r="O32" s="118">
        <f t="shared" si="15"/>
        <v>9.5642193858032201</v>
      </c>
      <c r="P32" s="219">
        <f t="shared" si="16"/>
        <v>1</v>
      </c>
      <c r="Q32" s="220">
        <f t="shared" si="17"/>
        <v>0</v>
      </c>
      <c r="R32" s="220">
        <f t="shared" si="18"/>
        <v>44</v>
      </c>
      <c r="T32">
        <v>520</v>
      </c>
      <c r="U32">
        <v>1741</v>
      </c>
      <c r="V32" t="s">
        <v>330</v>
      </c>
      <c r="W32">
        <v>460.048</v>
      </c>
      <c r="X32">
        <v>225.499</v>
      </c>
      <c r="Y32">
        <v>2.04</v>
      </c>
      <c r="Z32">
        <v>12.137</v>
      </c>
      <c r="AA32">
        <v>29.926096999999999</v>
      </c>
      <c r="AB32">
        <v>1.08999</v>
      </c>
      <c r="AC32">
        <v>9.4263759999999994</v>
      </c>
      <c r="AD32" s="1">
        <v>85</v>
      </c>
      <c r="AE32">
        <v>0</v>
      </c>
      <c r="AF32">
        <v>44</v>
      </c>
      <c r="AG32">
        <v>76</v>
      </c>
      <c r="AH32">
        <v>15.372802999999999</v>
      </c>
      <c r="AI32">
        <v>20.7</v>
      </c>
      <c r="AJ32">
        <v>0</v>
      </c>
      <c r="AK32">
        <v>1</v>
      </c>
      <c r="AL32">
        <v>197</v>
      </c>
      <c r="AM32">
        <v>0.93013759038582522</v>
      </c>
      <c r="AN32" t="s">
        <v>68</v>
      </c>
      <c r="AO32">
        <v>218.024</v>
      </c>
      <c r="AP32" t="s">
        <v>331</v>
      </c>
      <c r="AQ32" t="s">
        <v>118</v>
      </c>
      <c r="AR32" t="s">
        <v>123</v>
      </c>
      <c r="AS32" t="s">
        <v>118</v>
      </c>
      <c r="AT32" t="s">
        <v>123</v>
      </c>
      <c r="AU32" t="s">
        <v>194</v>
      </c>
      <c r="AV32" t="s">
        <v>330</v>
      </c>
      <c r="AW32" t="s">
        <v>68</v>
      </c>
      <c r="AX32">
        <v>1741</v>
      </c>
      <c r="AY32" t="s">
        <v>424</v>
      </c>
      <c r="AZ32">
        <v>2</v>
      </c>
      <c r="BA32" t="s">
        <v>425</v>
      </c>
      <c r="BB32">
        <v>3</v>
      </c>
      <c r="BC32">
        <v>1</v>
      </c>
      <c r="BE32" t="s">
        <v>234</v>
      </c>
      <c r="BF32" t="s">
        <v>235</v>
      </c>
      <c r="BG32" t="s">
        <v>234</v>
      </c>
      <c r="BI32" t="s">
        <v>118</v>
      </c>
      <c r="BJ32" t="s">
        <v>330</v>
      </c>
      <c r="BK32" t="s">
        <v>68</v>
      </c>
      <c r="BL32">
        <v>0.93013759038582522</v>
      </c>
      <c r="BM32">
        <v>1741</v>
      </c>
      <c r="BN32" t="s">
        <v>123</v>
      </c>
      <c r="BO32" t="s">
        <v>194</v>
      </c>
      <c r="BP32">
        <v>3</v>
      </c>
      <c r="BQ32">
        <v>460.048</v>
      </c>
      <c r="BR32">
        <v>3.642272495474435E-2</v>
      </c>
      <c r="BS32">
        <v>0.31498848647052102</v>
      </c>
      <c r="BT32">
        <v>0.18476332904392584</v>
      </c>
      <c r="BU32">
        <v>12.137</v>
      </c>
      <c r="BV32">
        <v>0</v>
      </c>
      <c r="BW32">
        <v>9.5642193858032201</v>
      </c>
      <c r="BX32">
        <v>1</v>
      </c>
      <c r="BY32">
        <v>0</v>
      </c>
      <c r="BZ32">
        <v>44</v>
      </c>
    </row>
    <row r="33" spans="1:78" ht="16.5">
      <c r="A33" s="124" t="str">
        <f t="shared" si="1"/>
        <v>세운교통</v>
      </c>
      <c r="B33" s="125" t="str">
        <f t="shared" si="2"/>
        <v>송우성</v>
      </c>
      <c r="C33" s="126" t="str">
        <f t="shared" si="3"/>
        <v>B</v>
      </c>
      <c r="D33" s="127">
        <f t="shared" si="4"/>
        <v>0.91704040434651213</v>
      </c>
      <c r="E33" s="128">
        <f t="shared" si="5"/>
        <v>3903</v>
      </c>
      <c r="F33" s="129" t="str">
        <f t="shared" si="6"/>
        <v>28</v>
      </c>
      <c r="G33" s="130" t="str">
        <f t="shared" si="7"/>
        <v>73아1019</v>
      </c>
      <c r="H33" s="131">
        <f t="shared" si="8"/>
        <v>4</v>
      </c>
      <c r="I33" s="132">
        <f t="shared" si="9"/>
        <v>523.25699999999995</v>
      </c>
      <c r="J33" s="133">
        <f t="shared" si="10"/>
        <v>3.5659588470636085E-2</v>
      </c>
      <c r="K33" s="133">
        <f t="shared" si="11"/>
        <v>0.40076174620167387</v>
      </c>
      <c r="L33" s="133">
        <f t="shared" si="12"/>
        <v>0.13377747454883548</v>
      </c>
      <c r="M33" s="134">
        <f t="shared" si="13"/>
        <v>16.204999999999998</v>
      </c>
      <c r="N33" s="135">
        <f t="shared" si="14"/>
        <v>0.19111067792690783</v>
      </c>
      <c r="O33" s="135">
        <f t="shared" si="15"/>
        <v>29.048823044889989</v>
      </c>
      <c r="P33" s="217">
        <f t="shared" si="16"/>
        <v>16</v>
      </c>
      <c r="Q33" s="218">
        <f t="shared" si="17"/>
        <v>1</v>
      </c>
      <c r="R33" s="218">
        <f t="shared" si="18"/>
        <v>152</v>
      </c>
      <c r="T33">
        <v>520</v>
      </c>
      <c r="U33">
        <v>3903</v>
      </c>
      <c r="V33" t="s">
        <v>205</v>
      </c>
      <c r="W33">
        <v>523.25699999999995</v>
      </c>
      <c r="X33">
        <v>276.30700000000002</v>
      </c>
      <c r="Y33">
        <v>1.8939999999999999</v>
      </c>
      <c r="Z33">
        <v>16.204999999999998</v>
      </c>
      <c r="AA33">
        <v>39.524712999999998</v>
      </c>
      <c r="AB33">
        <v>1.409435</v>
      </c>
      <c r="AC33">
        <v>15.839993</v>
      </c>
      <c r="AD33" s="1">
        <v>70</v>
      </c>
      <c r="AE33">
        <v>1</v>
      </c>
      <c r="AF33">
        <v>152</v>
      </c>
      <c r="AG33">
        <v>73</v>
      </c>
      <c r="AH33">
        <v>13.238728999999999</v>
      </c>
      <c r="AI33">
        <v>35.700000000000003</v>
      </c>
      <c r="AJ33">
        <v>0</v>
      </c>
      <c r="AK33">
        <v>16</v>
      </c>
      <c r="AL33">
        <v>8913</v>
      </c>
      <c r="AM33">
        <v>0.91704040434651213</v>
      </c>
      <c r="AN33" t="s">
        <v>68</v>
      </c>
      <c r="AO33">
        <v>247.48099999999999</v>
      </c>
      <c r="AP33" t="s">
        <v>332</v>
      </c>
      <c r="AQ33" t="s">
        <v>118</v>
      </c>
      <c r="AR33" t="s">
        <v>122</v>
      </c>
      <c r="AS33" t="s">
        <v>118</v>
      </c>
      <c r="AT33" t="s">
        <v>122</v>
      </c>
      <c r="AU33" t="s">
        <v>239</v>
      </c>
      <c r="AV33" t="s">
        <v>205</v>
      </c>
      <c r="AW33" t="s">
        <v>68</v>
      </c>
      <c r="AX33">
        <v>3903</v>
      </c>
      <c r="AY33" t="s">
        <v>421</v>
      </c>
      <c r="AZ33">
        <v>2</v>
      </c>
      <c r="BA33" t="s">
        <v>426</v>
      </c>
      <c r="BB33">
        <v>4</v>
      </c>
      <c r="BC33">
        <v>1</v>
      </c>
      <c r="BE33" t="s">
        <v>71</v>
      </c>
      <c r="BF33">
        <v>-2</v>
      </c>
      <c r="BG33" t="s">
        <v>237</v>
      </c>
      <c r="BI33" t="s">
        <v>118</v>
      </c>
      <c r="BJ33" t="s">
        <v>205</v>
      </c>
      <c r="BK33" t="s">
        <v>68</v>
      </c>
      <c r="BL33">
        <v>0.91704040434651213</v>
      </c>
      <c r="BM33">
        <v>3903</v>
      </c>
      <c r="BN33" t="s">
        <v>122</v>
      </c>
      <c r="BO33" t="s">
        <v>239</v>
      </c>
      <c r="BP33">
        <v>4</v>
      </c>
      <c r="BQ33">
        <v>523.25699999999995</v>
      </c>
      <c r="BR33">
        <v>3.5659588470636085E-2</v>
      </c>
      <c r="BS33">
        <v>0.40076174620167387</v>
      </c>
      <c r="BT33">
        <v>0.13377747454883548</v>
      </c>
      <c r="BU33">
        <v>16.204999999999998</v>
      </c>
      <c r="BV33">
        <v>0.19111067792690783</v>
      </c>
      <c r="BW33">
        <v>29.048823044889989</v>
      </c>
      <c r="BX33">
        <v>16</v>
      </c>
      <c r="BY33">
        <v>1</v>
      </c>
      <c r="BZ33">
        <v>152</v>
      </c>
    </row>
    <row r="34" spans="1:78" ht="16.5">
      <c r="A34" s="107" t="str">
        <f t="shared" si="1"/>
        <v>세운교통</v>
      </c>
      <c r="B34" s="108" t="str">
        <f t="shared" si="2"/>
        <v>신학균</v>
      </c>
      <c r="C34" s="109" t="str">
        <f t="shared" si="3"/>
        <v>C</v>
      </c>
      <c r="D34" s="110">
        <f t="shared" si="4"/>
        <v>0.86333333333333329</v>
      </c>
      <c r="E34" s="111">
        <f t="shared" si="5"/>
        <v>8288</v>
      </c>
      <c r="F34" s="112" t="str">
        <f t="shared" si="6"/>
        <v>28</v>
      </c>
      <c r="G34" s="113" t="str">
        <f t="shared" si="7"/>
        <v>73아1019</v>
      </c>
      <c r="H34" s="114">
        <f t="shared" si="8"/>
        <v>1</v>
      </c>
      <c r="I34" s="115">
        <f t="shared" si="9"/>
        <v>1930.0840000000001</v>
      </c>
      <c r="J34" s="116">
        <f t="shared" si="10"/>
        <v>5.2035231369902554E-2</v>
      </c>
      <c r="K34" s="116">
        <f t="shared" si="11"/>
        <v>0.3721986576465362</v>
      </c>
      <c r="L34" s="116">
        <f t="shared" si="12"/>
        <v>0.21398032417241944</v>
      </c>
      <c r="M34" s="117">
        <f t="shared" si="13"/>
        <v>15.486000000000001</v>
      </c>
      <c r="N34" s="118">
        <f t="shared" si="14"/>
        <v>0</v>
      </c>
      <c r="O34" s="118">
        <f t="shared" si="15"/>
        <v>13.833594807272636</v>
      </c>
      <c r="P34" s="219">
        <f t="shared" si="16"/>
        <v>45</v>
      </c>
      <c r="Q34" s="220">
        <f t="shared" si="17"/>
        <v>0</v>
      </c>
      <c r="R34" s="220">
        <f t="shared" si="18"/>
        <v>267</v>
      </c>
      <c r="T34">
        <v>520</v>
      </c>
      <c r="U34">
        <v>8288</v>
      </c>
      <c r="V34" t="s">
        <v>259</v>
      </c>
      <c r="W34">
        <v>1930.0840000000001</v>
      </c>
      <c r="X34">
        <v>1064.7149999999999</v>
      </c>
      <c r="Y34">
        <v>1.8129999999999999</v>
      </c>
      <c r="Z34">
        <v>15.486000000000001</v>
      </c>
      <c r="AA34">
        <v>143.10746399999999</v>
      </c>
      <c r="AB34">
        <v>7.4466299999999999</v>
      </c>
      <c r="AC34">
        <v>53.264406000000001</v>
      </c>
      <c r="AD34" s="1">
        <v>413</v>
      </c>
      <c r="AE34">
        <v>0</v>
      </c>
      <c r="AF34">
        <v>267</v>
      </c>
      <c r="AG34">
        <v>96</v>
      </c>
      <c r="AH34">
        <v>13.486955</v>
      </c>
      <c r="AI34">
        <v>1438.7</v>
      </c>
      <c r="AJ34">
        <v>267.2</v>
      </c>
      <c r="AK34">
        <v>45</v>
      </c>
      <c r="AL34">
        <v>20988</v>
      </c>
      <c r="AM34">
        <v>0.86333333333333329</v>
      </c>
      <c r="AN34" t="s">
        <v>69</v>
      </c>
      <c r="AO34">
        <v>1930.0840000000001</v>
      </c>
      <c r="AP34" t="s">
        <v>333</v>
      </c>
      <c r="AQ34" t="s">
        <v>118</v>
      </c>
      <c r="AR34" t="s">
        <v>122</v>
      </c>
      <c r="AS34" t="s">
        <v>118</v>
      </c>
      <c r="AT34" t="s">
        <v>122</v>
      </c>
      <c r="AU34" t="s">
        <v>239</v>
      </c>
      <c r="AV34" t="s">
        <v>259</v>
      </c>
      <c r="AW34" t="s">
        <v>69</v>
      </c>
      <c r="AX34">
        <v>8288</v>
      </c>
      <c r="AY34" t="s">
        <v>398</v>
      </c>
      <c r="AZ34">
        <v>4</v>
      </c>
      <c r="BA34" t="s">
        <v>427</v>
      </c>
      <c r="BB34">
        <v>1</v>
      </c>
      <c r="BC34">
        <v>1</v>
      </c>
      <c r="BE34" t="s">
        <v>69</v>
      </c>
      <c r="BF34">
        <v>0</v>
      </c>
      <c r="BG34" t="s">
        <v>238</v>
      </c>
      <c r="BI34" t="s">
        <v>118</v>
      </c>
      <c r="BJ34" t="s">
        <v>259</v>
      </c>
      <c r="BK34" t="s">
        <v>69</v>
      </c>
      <c r="BL34">
        <v>0.86333333333333329</v>
      </c>
      <c r="BM34">
        <v>8288</v>
      </c>
      <c r="BN34" t="s">
        <v>122</v>
      </c>
      <c r="BO34" t="s">
        <v>239</v>
      </c>
      <c r="BP34">
        <v>1</v>
      </c>
      <c r="BQ34">
        <v>1930.0840000000001</v>
      </c>
      <c r="BR34">
        <v>5.2035231369902554E-2</v>
      </c>
      <c r="BS34">
        <v>0.3721986576465362</v>
      </c>
      <c r="BT34">
        <v>0.21398032417241944</v>
      </c>
      <c r="BU34">
        <v>15.486000000000001</v>
      </c>
      <c r="BV34">
        <v>0</v>
      </c>
      <c r="BW34">
        <v>13.833594807272636</v>
      </c>
      <c r="BX34">
        <v>45</v>
      </c>
      <c r="BY34">
        <v>0</v>
      </c>
      <c r="BZ34">
        <v>267</v>
      </c>
    </row>
    <row r="35" spans="1:78" ht="16.5">
      <c r="A35" s="124" t="str">
        <f t="shared" si="1"/>
        <v>세운교통</v>
      </c>
      <c r="B35" s="125" t="str">
        <f t="shared" si="2"/>
        <v>안진욱</v>
      </c>
      <c r="C35" s="126" t="str">
        <f t="shared" si="3"/>
        <v>S</v>
      </c>
      <c r="D35" s="127">
        <f t="shared" si="4"/>
        <v>1.2127272727272727</v>
      </c>
      <c r="E35" s="128">
        <f t="shared" si="5"/>
        <v>1319</v>
      </c>
      <c r="F35" s="129" t="str">
        <f t="shared" si="6"/>
        <v>28</v>
      </c>
      <c r="G35" s="130" t="str">
        <f t="shared" si="7"/>
        <v>73아1010</v>
      </c>
      <c r="H35" s="131">
        <f t="shared" si="8"/>
        <v>1</v>
      </c>
      <c r="I35" s="132">
        <f t="shared" si="9"/>
        <v>1481.2570000000001</v>
      </c>
      <c r="J35" s="133">
        <f t="shared" si="10"/>
        <v>2.04430969586052E-2</v>
      </c>
      <c r="K35" s="133">
        <f t="shared" si="11"/>
        <v>0.41212407670391277</v>
      </c>
      <c r="L35" s="133">
        <f t="shared" si="12"/>
        <v>0.11139187865441311</v>
      </c>
      <c r="M35" s="134">
        <f t="shared" si="13"/>
        <v>10.499000000000001</v>
      </c>
      <c r="N35" s="135">
        <f t="shared" si="14"/>
        <v>0</v>
      </c>
      <c r="O35" s="135">
        <f t="shared" si="15"/>
        <v>3.6455523923262469</v>
      </c>
      <c r="P35" s="217">
        <f t="shared" si="16"/>
        <v>49</v>
      </c>
      <c r="Q35" s="218">
        <f t="shared" si="17"/>
        <v>0</v>
      </c>
      <c r="R35" s="218">
        <f t="shared" si="18"/>
        <v>55</v>
      </c>
      <c r="T35">
        <v>520</v>
      </c>
      <c r="U35">
        <v>1319</v>
      </c>
      <c r="V35" t="s">
        <v>232</v>
      </c>
      <c r="W35">
        <v>1520.6</v>
      </c>
      <c r="X35">
        <v>579.86099999999999</v>
      </c>
      <c r="Y35">
        <v>2.6219999999999999</v>
      </c>
      <c r="Z35">
        <v>10.499000000000001</v>
      </c>
      <c r="AA35">
        <v>130.103037</v>
      </c>
      <c r="AB35">
        <v>2.6597089999999999</v>
      </c>
      <c r="AC35">
        <v>53.618594000000002</v>
      </c>
      <c r="AD35" s="1">
        <v>165</v>
      </c>
      <c r="AE35">
        <v>0</v>
      </c>
      <c r="AF35">
        <v>55</v>
      </c>
      <c r="AG35">
        <v>71</v>
      </c>
      <c r="AH35">
        <v>11.687659</v>
      </c>
      <c r="AI35">
        <v>304.10000000000002</v>
      </c>
      <c r="AJ35">
        <v>0</v>
      </c>
      <c r="AK35">
        <v>49</v>
      </c>
      <c r="AL35">
        <v>25103</v>
      </c>
      <c r="AM35">
        <v>1.2127272727272727</v>
      </c>
      <c r="AN35" t="s">
        <v>71</v>
      </c>
      <c r="AO35">
        <v>1481.2570000000001</v>
      </c>
      <c r="AP35" t="s">
        <v>334</v>
      </c>
      <c r="AQ35" t="s">
        <v>118</v>
      </c>
      <c r="AR35" t="s">
        <v>122</v>
      </c>
      <c r="AS35" t="s">
        <v>118</v>
      </c>
      <c r="AT35" t="s">
        <v>122</v>
      </c>
      <c r="AU35" t="s">
        <v>190</v>
      </c>
      <c r="AV35" t="s">
        <v>232</v>
      </c>
      <c r="AW35" t="s">
        <v>71</v>
      </c>
      <c r="AX35">
        <v>1319</v>
      </c>
      <c r="AY35" t="s">
        <v>404</v>
      </c>
      <c r="AZ35">
        <v>1</v>
      </c>
      <c r="BA35" t="s">
        <v>254</v>
      </c>
      <c r="BB35">
        <v>1</v>
      </c>
      <c r="BC35">
        <v>1</v>
      </c>
      <c r="BE35" t="s">
        <v>68</v>
      </c>
      <c r="BF35">
        <v>2</v>
      </c>
      <c r="BG35" t="s">
        <v>407</v>
      </c>
      <c r="BI35" t="s">
        <v>118</v>
      </c>
      <c r="BJ35" t="s">
        <v>232</v>
      </c>
      <c r="BK35" t="s">
        <v>71</v>
      </c>
      <c r="BL35">
        <v>1.2127272727272727</v>
      </c>
      <c r="BM35">
        <v>1319</v>
      </c>
      <c r="BN35" t="s">
        <v>122</v>
      </c>
      <c r="BO35" t="s">
        <v>190</v>
      </c>
      <c r="BP35">
        <v>1</v>
      </c>
      <c r="BQ35">
        <v>1481.2570000000001</v>
      </c>
      <c r="BR35">
        <v>2.04430969586052E-2</v>
      </c>
      <c r="BS35">
        <v>0.41212407670391277</v>
      </c>
      <c r="BT35">
        <v>0.10850979876364593</v>
      </c>
      <c r="BU35">
        <v>10.499000000000001</v>
      </c>
      <c r="BV35">
        <v>0</v>
      </c>
      <c r="BW35">
        <v>3.6455523923262469</v>
      </c>
      <c r="BX35">
        <v>49</v>
      </c>
      <c r="BY35">
        <v>0</v>
      </c>
      <c r="BZ35">
        <v>55</v>
      </c>
    </row>
    <row r="36" spans="1:78" ht="16.5">
      <c r="A36" s="107" t="str">
        <f t="shared" si="1"/>
        <v>세운교통</v>
      </c>
      <c r="B36" s="108" t="str">
        <f t="shared" si="2"/>
        <v>양철호</v>
      </c>
      <c r="C36" s="109" t="str">
        <f t="shared" si="3"/>
        <v>A</v>
      </c>
      <c r="D36" s="110">
        <f t="shared" si="4"/>
        <v>0.99318181818181817</v>
      </c>
      <c r="E36" s="111">
        <f t="shared" si="5"/>
        <v>4099</v>
      </c>
      <c r="F36" s="112" t="str">
        <f t="shared" si="6"/>
        <v>28</v>
      </c>
      <c r="G36" s="113" t="str">
        <f t="shared" si="7"/>
        <v>73아1021</v>
      </c>
      <c r="H36" s="114">
        <f t="shared" si="8"/>
        <v>1</v>
      </c>
      <c r="I36" s="115">
        <f t="shared" si="9"/>
        <v>1235.223</v>
      </c>
      <c r="J36" s="116">
        <f t="shared" si="10"/>
        <v>3.8606113220697569E-2</v>
      </c>
      <c r="K36" s="116">
        <f t="shared" si="11"/>
        <v>0.4157942395412807</v>
      </c>
      <c r="L36" s="116">
        <f t="shared" si="12"/>
        <v>0.1457226751768709</v>
      </c>
      <c r="M36" s="117">
        <f t="shared" si="13"/>
        <v>14.127000000000001</v>
      </c>
      <c r="N36" s="118">
        <f t="shared" si="14"/>
        <v>8.0957041764928281E-2</v>
      </c>
      <c r="O36" s="118">
        <f t="shared" si="15"/>
        <v>9.7958020535563222</v>
      </c>
      <c r="P36" s="219">
        <f t="shared" si="16"/>
        <v>49</v>
      </c>
      <c r="Q36" s="220">
        <f t="shared" si="17"/>
        <v>1</v>
      </c>
      <c r="R36" s="220">
        <f t="shared" si="18"/>
        <v>121</v>
      </c>
      <c r="T36">
        <v>520</v>
      </c>
      <c r="U36">
        <v>4099</v>
      </c>
      <c r="V36" t="s">
        <v>335</v>
      </c>
      <c r="W36">
        <v>1235.223</v>
      </c>
      <c r="X36">
        <v>565.41099999999994</v>
      </c>
      <c r="Y36">
        <v>2.1850000000000001</v>
      </c>
      <c r="Z36">
        <v>14.127000000000001</v>
      </c>
      <c r="AA36">
        <v>95.688316999999998</v>
      </c>
      <c r="AB36">
        <v>3.6941540000000002</v>
      </c>
      <c r="AC36">
        <v>39.786650999999999</v>
      </c>
      <c r="AD36" s="1">
        <v>180</v>
      </c>
      <c r="AE36">
        <v>1</v>
      </c>
      <c r="AF36">
        <v>121</v>
      </c>
      <c r="AG36">
        <v>74</v>
      </c>
      <c r="AH36">
        <v>12.908817000000001</v>
      </c>
      <c r="AI36">
        <v>166.8</v>
      </c>
      <c r="AJ36">
        <v>0</v>
      </c>
      <c r="AK36">
        <v>49</v>
      </c>
      <c r="AL36">
        <v>24300</v>
      </c>
      <c r="AM36">
        <v>0.99318181818181817</v>
      </c>
      <c r="AN36" t="s">
        <v>66</v>
      </c>
      <c r="AO36">
        <v>1235.223</v>
      </c>
      <c r="AP36" t="s">
        <v>336</v>
      </c>
      <c r="AQ36" t="s">
        <v>118</v>
      </c>
      <c r="AR36" t="s">
        <v>122</v>
      </c>
      <c r="AS36" t="s">
        <v>118</v>
      </c>
      <c r="AT36" t="s">
        <v>122</v>
      </c>
      <c r="AU36" t="s">
        <v>337</v>
      </c>
      <c r="AV36" t="s">
        <v>335</v>
      </c>
      <c r="AW36" t="s">
        <v>66</v>
      </c>
      <c r="AX36">
        <v>4099</v>
      </c>
      <c r="AY36" t="s">
        <v>428</v>
      </c>
      <c r="AZ36">
        <v>1</v>
      </c>
      <c r="BA36" t="s">
        <v>429</v>
      </c>
      <c r="BB36">
        <v>1</v>
      </c>
      <c r="BC36">
        <v>1</v>
      </c>
      <c r="BE36" t="s">
        <v>234</v>
      </c>
      <c r="BF36" t="s">
        <v>235</v>
      </c>
      <c r="BG36" t="s">
        <v>234</v>
      </c>
      <c r="BI36" t="s">
        <v>118</v>
      </c>
      <c r="BJ36" t="s">
        <v>335</v>
      </c>
      <c r="BK36" t="s">
        <v>66</v>
      </c>
      <c r="BL36">
        <v>0.99318181818181817</v>
      </c>
      <c r="BM36">
        <v>4099</v>
      </c>
      <c r="BN36" t="s">
        <v>122</v>
      </c>
      <c r="BO36" t="s">
        <v>337</v>
      </c>
      <c r="BP36">
        <v>1</v>
      </c>
      <c r="BQ36">
        <v>1235.223</v>
      </c>
      <c r="BR36">
        <v>3.8606113220697569E-2</v>
      </c>
      <c r="BS36">
        <v>0.4157942395412807</v>
      </c>
      <c r="BT36">
        <v>0.1457226751768709</v>
      </c>
      <c r="BU36">
        <v>14.127000000000001</v>
      </c>
      <c r="BV36">
        <v>8.0957041764928281E-2</v>
      </c>
      <c r="BW36">
        <v>9.7958020535563222</v>
      </c>
      <c r="BX36">
        <v>49</v>
      </c>
      <c r="BY36">
        <v>1</v>
      </c>
      <c r="BZ36">
        <v>121</v>
      </c>
    </row>
    <row r="37" spans="1:78" ht="16.5">
      <c r="A37" s="124" t="str">
        <f t="shared" si="1"/>
        <v>세운교통</v>
      </c>
      <c r="B37" s="125" t="str">
        <f t="shared" si="2"/>
        <v>윤경일</v>
      </c>
      <c r="C37" s="126" t="str">
        <f t="shared" si="3"/>
        <v>S</v>
      </c>
      <c r="D37" s="127">
        <f t="shared" si="4"/>
        <v>1.0090565308781401</v>
      </c>
      <c r="E37" s="128">
        <f t="shared" si="5"/>
        <v>6288</v>
      </c>
      <c r="F37" s="129" t="str">
        <f t="shared" si="6"/>
        <v>24-1</v>
      </c>
      <c r="G37" s="130" t="str">
        <f t="shared" si="7"/>
        <v>70바3833</v>
      </c>
      <c r="H37" s="131">
        <f t="shared" si="8"/>
        <v>2</v>
      </c>
      <c r="I37" s="132">
        <f t="shared" si="9"/>
        <v>2503.8389999999999</v>
      </c>
      <c r="J37" s="133">
        <f t="shared" si="10"/>
        <v>4.2112178607467314E-3</v>
      </c>
      <c r="K37" s="133">
        <f t="shared" si="11"/>
        <v>0.33684438218100654</v>
      </c>
      <c r="L37" s="133">
        <f t="shared" si="12"/>
        <v>7.0292059513411206E-2</v>
      </c>
      <c r="M37" s="134">
        <f t="shared" si="13"/>
        <v>10.417999999999999</v>
      </c>
      <c r="N37" s="135">
        <f t="shared" si="14"/>
        <v>7.9877340356149101E-2</v>
      </c>
      <c r="O37" s="135">
        <f t="shared" si="15"/>
        <v>33.268912258336101</v>
      </c>
      <c r="P37" s="217">
        <f t="shared" si="16"/>
        <v>0</v>
      </c>
      <c r="Q37" s="218">
        <f t="shared" si="17"/>
        <v>2</v>
      </c>
      <c r="R37" s="218">
        <f t="shared" si="18"/>
        <v>833</v>
      </c>
      <c r="T37">
        <v>520</v>
      </c>
      <c r="U37">
        <v>6288</v>
      </c>
      <c r="V37" t="s">
        <v>206</v>
      </c>
      <c r="W37">
        <v>2503.8389999999999</v>
      </c>
      <c r="X37">
        <v>1080.6110000000001</v>
      </c>
      <c r="Y37">
        <v>2.3170000000000002</v>
      </c>
      <c r="Z37">
        <v>10.417999999999999</v>
      </c>
      <c r="AA37">
        <v>138.576065</v>
      </c>
      <c r="AB37">
        <v>0.58357400000000004</v>
      </c>
      <c r="AC37">
        <v>46.678569000000003</v>
      </c>
      <c r="AD37" s="1">
        <v>176</v>
      </c>
      <c r="AE37">
        <v>2</v>
      </c>
      <c r="AF37">
        <v>833</v>
      </c>
      <c r="AG37">
        <v>82</v>
      </c>
      <c r="AH37">
        <v>18.068335999999999</v>
      </c>
      <c r="AI37">
        <v>1436.3</v>
      </c>
      <c r="AJ37">
        <v>0</v>
      </c>
      <c r="AK37">
        <v>0</v>
      </c>
      <c r="AL37">
        <v>0</v>
      </c>
      <c r="AM37">
        <v>1.0090565308781401</v>
      </c>
      <c r="AN37" t="s">
        <v>71</v>
      </c>
      <c r="AO37">
        <v>2371.9789999999998</v>
      </c>
      <c r="AP37" t="s">
        <v>338</v>
      </c>
      <c r="AQ37" t="s">
        <v>118</v>
      </c>
      <c r="AR37" t="s">
        <v>120</v>
      </c>
      <c r="AS37" t="s">
        <v>118</v>
      </c>
      <c r="AT37" t="s">
        <v>120</v>
      </c>
      <c r="AU37" t="s">
        <v>184</v>
      </c>
      <c r="AV37" t="s">
        <v>206</v>
      </c>
      <c r="AW37" t="s">
        <v>71</v>
      </c>
      <c r="AX37">
        <v>6288</v>
      </c>
      <c r="AY37" t="s">
        <v>430</v>
      </c>
      <c r="AZ37">
        <v>1</v>
      </c>
      <c r="BA37" t="s">
        <v>431</v>
      </c>
      <c r="BB37">
        <v>2</v>
      </c>
      <c r="BC37">
        <v>1</v>
      </c>
      <c r="BE37" t="s">
        <v>71</v>
      </c>
      <c r="BF37">
        <v>0</v>
      </c>
      <c r="BG37" t="s">
        <v>238</v>
      </c>
      <c r="BI37" t="s">
        <v>118</v>
      </c>
      <c r="BJ37" t="s">
        <v>206</v>
      </c>
      <c r="BK37" t="s">
        <v>71</v>
      </c>
      <c r="BL37">
        <v>1.0090565308781401</v>
      </c>
      <c r="BM37">
        <v>6288</v>
      </c>
      <c r="BN37" t="s">
        <v>120</v>
      </c>
      <c r="BO37" t="s">
        <v>184</v>
      </c>
      <c r="BP37">
        <v>2</v>
      </c>
      <c r="BQ37">
        <v>2503.8389999999999</v>
      </c>
      <c r="BR37">
        <v>4.2112178607467314E-3</v>
      </c>
      <c r="BS37">
        <v>0.33684438218100654</v>
      </c>
      <c r="BT37">
        <v>7.0292059513411206E-2</v>
      </c>
      <c r="BU37">
        <v>10.417999999999999</v>
      </c>
      <c r="BV37">
        <v>7.9877340356149101E-2</v>
      </c>
      <c r="BW37">
        <v>33.268912258336101</v>
      </c>
      <c r="BX37">
        <v>0</v>
      </c>
      <c r="BY37">
        <v>2</v>
      </c>
      <c r="BZ37">
        <v>833</v>
      </c>
    </row>
    <row r="38" spans="1:78" ht="16.5">
      <c r="A38" s="107" t="str">
        <f t="shared" si="1"/>
        <v>세운교통</v>
      </c>
      <c r="B38" s="108" t="str">
        <f t="shared" si="2"/>
        <v>이강춘</v>
      </c>
      <c r="C38" s="109" t="str">
        <f t="shared" si="3"/>
        <v>C</v>
      </c>
      <c r="D38" s="110">
        <f t="shared" si="4"/>
        <v>0.85718082816298191</v>
      </c>
      <c r="E38" s="111">
        <f t="shared" si="5"/>
        <v>8672</v>
      </c>
      <c r="F38" s="112" t="str">
        <f t="shared" si="6"/>
        <v>28</v>
      </c>
      <c r="G38" s="113" t="str">
        <f t="shared" si="7"/>
        <v>73아1018</v>
      </c>
      <c r="H38" s="114">
        <f t="shared" si="8"/>
        <v>3</v>
      </c>
      <c r="I38" s="115">
        <f t="shared" si="9"/>
        <v>698.46500000000003</v>
      </c>
      <c r="J38" s="116">
        <f t="shared" si="10"/>
        <v>7.0771160722806675E-2</v>
      </c>
      <c r="K38" s="116">
        <f t="shared" si="11"/>
        <v>0.44131754126764788</v>
      </c>
      <c r="L38" s="116">
        <f t="shared" si="12"/>
        <v>0.23050546555661341</v>
      </c>
      <c r="M38" s="117">
        <f t="shared" si="13"/>
        <v>18.904</v>
      </c>
      <c r="N38" s="118">
        <f t="shared" si="14"/>
        <v>0</v>
      </c>
      <c r="O38" s="118">
        <f t="shared" si="15"/>
        <v>24.195915328613459</v>
      </c>
      <c r="P38" s="219">
        <f t="shared" si="16"/>
        <v>30</v>
      </c>
      <c r="Q38" s="220">
        <f t="shared" si="17"/>
        <v>0</v>
      </c>
      <c r="R38" s="220">
        <f t="shared" si="18"/>
        <v>169</v>
      </c>
      <c r="T38">
        <v>520</v>
      </c>
      <c r="U38">
        <v>8672</v>
      </c>
      <c r="V38" t="s">
        <v>283</v>
      </c>
      <c r="W38">
        <v>698.46500000000003</v>
      </c>
      <c r="X38">
        <v>388.91699999999997</v>
      </c>
      <c r="Y38">
        <v>1.796</v>
      </c>
      <c r="Z38">
        <v>18.904</v>
      </c>
      <c r="AA38">
        <v>57.536656999999998</v>
      </c>
      <c r="AB38">
        <v>4.071936</v>
      </c>
      <c r="AC38">
        <v>25.391936000000001</v>
      </c>
      <c r="AD38" s="1">
        <v>161</v>
      </c>
      <c r="AE38">
        <v>0</v>
      </c>
      <c r="AF38">
        <v>169</v>
      </c>
      <c r="AG38">
        <v>75</v>
      </c>
      <c r="AH38">
        <v>12.139478</v>
      </c>
      <c r="AI38">
        <v>326.2</v>
      </c>
      <c r="AJ38">
        <v>0</v>
      </c>
      <c r="AK38">
        <v>30</v>
      </c>
      <c r="AL38">
        <v>26683</v>
      </c>
      <c r="AM38">
        <v>0.85718082816298191</v>
      </c>
      <c r="AN38" t="s">
        <v>69</v>
      </c>
      <c r="AO38">
        <v>394.09500000000003</v>
      </c>
      <c r="AP38" t="s">
        <v>339</v>
      </c>
      <c r="AQ38" t="s">
        <v>118</v>
      </c>
      <c r="AR38" t="s">
        <v>122</v>
      </c>
      <c r="AS38" t="s">
        <v>118</v>
      </c>
      <c r="AT38" t="s">
        <v>122</v>
      </c>
      <c r="AU38" t="s">
        <v>191</v>
      </c>
      <c r="AV38" t="s">
        <v>283</v>
      </c>
      <c r="AW38" t="s">
        <v>69</v>
      </c>
      <c r="AX38">
        <v>8672</v>
      </c>
      <c r="AY38" t="s">
        <v>398</v>
      </c>
      <c r="AZ38">
        <v>5</v>
      </c>
      <c r="BA38" t="s">
        <v>432</v>
      </c>
      <c r="BB38">
        <v>3</v>
      </c>
      <c r="BC38">
        <v>1</v>
      </c>
      <c r="BE38" t="s">
        <v>69</v>
      </c>
      <c r="BF38">
        <v>0</v>
      </c>
      <c r="BG38" t="s">
        <v>238</v>
      </c>
      <c r="BI38" t="s">
        <v>118</v>
      </c>
      <c r="BJ38" t="s">
        <v>283</v>
      </c>
      <c r="BK38" t="s">
        <v>69</v>
      </c>
      <c r="BL38">
        <v>0.85718082816298191</v>
      </c>
      <c r="BM38">
        <v>8672</v>
      </c>
      <c r="BN38" t="s">
        <v>122</v>
      </c>
      <c r="BO38" t="s">
        <v>191</v>
      </c>
      <c r="BP38">
        <v>3</v>
      </c>
      <c r="BQ38">
        <v>698.46500000000003</v>
      </c>
      <c r="BR38">
        <v>7.0771160722806675E-2</v>
      </c>
      <c r="BS38">
        <v>0.44131754126764788</v>
      </c>
      <c r="BT38">
        <v>0.23050546555661341</v>
      </c>
      <c r="BU38">
        <v>18.904</v>
      </c>
      <c r="BV38">
        <v>0</v>
      </c>
      <c r="BW38">
        <v>24.195915328613459</v>
      </c>
      <c r="BX38">
        <v>30</v>
      </c>
      <c r="BY38">
        <v>0</v>
      </c>
      <c r="BZ38">
        <v>169</v>
      </c>
    </row>
    <row r="39" spans="1:78" ht="16.5">
      <c r="A39" s="124" t="str">
        <f t="shared" si="1"/>
        <v>세운교통</v>
      </c>
      <c r="B39" s="125" t="str">
        <f t="shared" si="2"/>
        <v>이기석</v>
      </c>
      <c r="C39" s="126" t="str">
        <f t="shared" si="3"/>
        <v>D</v>
      </c>
      <c r="D39" s="127">
        <f t="shared" si="4"/>
        <v>0.83887234596958682</v>
      </c>
      <c r="E39" s="128">
        <f t="shared" si="5"/>
        <v>3853</v>
      </c>
      <c r="F39" s="129" t="str">
        <f t="shared" si="6"/>
        <v>24-1</v>
      </c>
      <c r="G39" s="130" t="str">
        <f t="shared" si="7"/>
        <v>70바3833</v>
      </c>
      <c r="H39" s="131">
        <f t="shared" si="8"/>
        <v>5</v>
      </c>
      <c r="I39" s="132">
        <f t="shared" si="9"/>
        <v>879.41099999999983</v>
      </c>
      <c r="J39" s="133">
        <f t="shared" si="10"/>
        <v>6.0527712059623179E-2</v>
      </c>
      <c r="K39" s="133">
        <f t="shared" si="11"/>
        <v>0.40153348027509983</v>
      </c>
      <c r="L39" s="133">
        <f t="shared" si="12"/>
        <v>0.15010046497030402</v>
      </c>
      <c r="M39" s="134">
        <f t="shared" si="13"/>
        <v>15.5</v>
      </c>
      <c r="N39" s="135">
        <f t="shared" si="14"/>
        <v>1.0234122611611638</v>
      </c>
      <c r="O39" s="135">
        <f t="shared" si="15"/>
        <v>24.675606741330281</v>
      </c>
      <c r="P39" s="217">
        <f t="shared" si="16"/>
        <v>20</v>
      </c>
      <c r="Q39" s="218">
        <f t="shared" si="17"/>
        <v>9</v>
      </c>
      <c r="R39" s="218">
        <f t="shared" si="18"/>
        <v>217</v>
      </c>
      <c r="T39">
        <v>520</v>
      </c>
      <c r="U39">
        <v>3853</v>
      </c>
      <c r="V39" t="s">
        <v>284</v>
      </c>
      <c r="W39">
        <v>879.41099999999994</v>
      </c>
      <c r="X39">
        <v>436.92099999999999</v>
      </c>
      <c r="Y39">
        <v>2.0129999999999999</v>
      </c>
      <c r="Z39">
        <v>15.5</v>
      </c>
      <c r="AA39">
        <v>60.064157000000002</v>
      </c>
      <c r="AB39">
        <v>3.6355460000000002</v>
      </c>
      <c r="AC39">
        <v>24.11777</v>
      </c>
      <c r="AD39" s="1">
        <v>132</v>
      </c>
      <c r="AE39">
        <v>9</v>
      </c>
      <c r="AF39">
        <v>217</v>
      </c>
      <c r="AG39">
        <v>87</v>
      </c>
      <c r="AH39">
        <v>14.641194</v>
      </c>
      <c r="AI39">
        <v>659.1</v>
      </c>
      <c r="AJ39">
        <v>0</v>
      </c>
      <c r="AK39">
        <v>20</v>
      </c>
      <c r="AL39">
        <v>16165</v>
      </c>
      <c r="AM39">
        <v>0.83887234596958682</v>
      </c>
      <c r="AN39" t="s">
        <v>67</v>
      </c>
      <c r="AO39">
        <v>268.43599999999998</v>
      </c>
      <c r="AP39" t="s">
        <v>340</v>
      </c>
      <c r="AQ39" t="s">
        <v>118</v>
      </c>
      <c r="AR39" t="s">
        <v>120</v>
      </c>
      <c r="AS39" t="s">
        <v>118</v>
      </c>
      <c r="AT39" t="s">
        <v>120</v>
      </c>
      <c r="AU39" t="s">
        <v>184</v>
      </c>
      <c r="AV39" t="s">
        <v>284</v>
      </c>
      <c r="AW39" t="s">
        <v>67</v>
      </c>
      <c r="AX39">
        <v>3853</v>
      </c>
      <c r="AY39" t="s">
        <v>403</v>
      </c>
      <c r="AZ39">
        <v>1</v>
      </c>
      <c r="BA39" t="s">
        <v>249</v>
      </c>
      <c r="BB39">
        <v>5</v>
      </c>
      <c r="BC39">
        <v>1</v>
      </c>
      <c r="BE39" t="s">
        <v>69</v>
      </c>
      <c r="BF39">
        <v>-1</v>
      </c>
      <c r="BG39" t="s">
        <v>237</v>
      </c>
      <c r="BI39" t="s">
        <v>118</v>
      </c>
      <c r="BJ39" t="s">
        <v>284</v>
      </c>
      <c r="BK39" t="s">
        <v>67</v>
      </c>
      <c r="BL39">
        <v>0.83887234596958682</v>
      </c>
      <c r="BM39">
        <v>3853</v>
      </c>
      <c r="BN39" t="s">
        <v>120</v>
      </c>
      <c r="BO39" t="s">
        <v>184</v>
      </c>
      <c r="BP39">
        <v>5</v>
      </c>
      <c r="BQ39">
        <v>879.41099999999983</v>
      </c>
      <c r="BR39">
        <v>6.0527712059623179E-2</v>
      </c>
      <c r="BS39">
        <v>0.40153348027509983</v>
      </c>
      <c r="BT39">
        <v>0.15010046497030399</v>
      </c>
      <c r="BU39">
        <v>15.5</v>
      </c>
      <c r="BV39">
        <v>1.0234122611611638</v>
      </c>
      <c r="BW39">
        <v>24.675606741330281</v>
      </c>
      <c r="BX39">
        <v>20</v>
      </c>
      <c r="BY39">
        <v>9</v>
      </c>
      <c r="BZ39">
        <v>217</v>
      </c>
    </row>
    <row r="40" spans="1:78" ht="16.5">
      <c r="A40" s="107" t="str">
        <f t="shared" si="1"/>
        <v>세운교통</v>
      </c>
      <c r="B40" s="108" t="str">
        <f t="shared" si="2"/>
        <v>이덕구</v>
      </c>
      <c r="C40" s="109" t="str">
        <f t="shared" si="3"/>
        <v>S</v>
      </c>
      <c r="D40" s="110">
        <f t="shared" si="4"/>
        <v>1.0881818181818181</v>
      </c>
      <c r="E40" s="111">
        <f t="shared" si="5"/>
        <v>6902</v>
      </c>
      <c r="F40" s="112" t="str">
        <f t="shared" si="6"/>
        <v>28</v>
      </c>
      <c r="G40" s="113" t="str">
        <f t="shared" si="7"/>
        <v>73아1021</v>
      </c>
      <c r="H40" s="114">
        <f t="shared" si="8"/>
        <v>1</v>
      </c>
      <c r="I40" s="115">
        <f t="shared" si="9"/>
        <v>1201.021</v>
      </c>
      <c r="J40" s="116">
        <f t="shared" si="10"/>
        <v>4.5610208759723388E-2</v>
      </c>
      <c r="K40" s="116">
        <f t="shared" si="11"/>
        <v>0.39596431672332577</v>
      </c>
      <c r="L40" s="116">
        <f t="shared" si="12"/>
        <v>0.15819873257836459</v>
      </c>
      <c r="M40" s="117">
        <f t="shared" si="13"/>
        <v>11.553000000000001</v>
      </c>
      <c r="N40" s="118">
        <f t="shared" si="14"/>
        <v>0</v>
      </c>
      <c r="O40" s="118">
        <f t="shared" si="15"/>
        <v>3.9965995598744737</v>
      </c>
      <c r="P40" s="219">
        <f t="shared" si="16"/>
        <v>44</v>
      </c>
      <c r="Q40" s="220">
        <f t="shared" si="17"/>
        <v>0</v>
      </c>
      <c r="R40" s="220">
        <f t="shared" si="18"/>
        <v>48</v>
      </c>
      <c r="T40">
        <v>520</v>
      </c>
      <c r="U40">
        <v>6902</v>
      </c>
      <c r="V40" t="s">
        <v>341</v>
      </c>
      <c r="W40">
        <v>1201.021</v>
      </c>
      <c r="X40">
        <v>501.71100000000001</v>
      </c>
      <c r="Y40">
        <v>2.3940000000000001</v>
      </c>
      <c r="Z40">
        <v>11.553000000000001</v>
      </c>
      <c r="AA40">
        <v>94.465540000000004</v>
      </c>
      <c r="AB40">
        <v>4.3085930000000001</v>
      </c>
      <c r="AC40">
        <v>37.404983000000001</v>
      </c>
      <c r="AD40" s="1">
        <v>190</v>
      </c>
      <c r="AE40">
        <v>0</v>
      </c>
      <c r="AF40">
        <v>48</v>
      </c>
      <c r="AG40">
        <v>66</v>
      </c>
      <c r="AH40">
        <v>12.713853</v>
      </c>
      <c r="AI40">
        <v>53.7</v>
      </c>
      <c r="AJ40">
        <v>0</v>
      </c>
      <c r="AK40">
        <v>44</v>
      </c>
      <c r="AL40">
        <v>28138</v>
      </c>
      <c r="AM40">
        <v>1.0881818181818181</v>
      </c>
      <c r="AN40" t="s">
        <v>71</v>
      </c>
      <c r="AO40">
        <v>1201.021</v>
      </c>
      <c r="AP40" t="s">
        <v>342</v>
      </c>
      <c r="AQ40" t="s">
        <v>118</v>
      </c>
      <c r="AR40" t="s">
        <v>122</v>
      </c>
      <c r="AS40" t="s">
        <v>118</v>
      </c>
      <c r="AT40" t="s">
        <v>122</v>
      </c>
      <c r="AU40" t="s">
        <v>337</v>
      </c>
      <c r="AV40" t="s">
        <v>341</v>
      </c>
      <c r="AW40" t="s">
        <v>71</v>
      </c>
      <c r="AX40">
        <v>6902</v>
      </c>
      <c r="AY40" t="s">
        <v>404</v>
      </c>
      <c r="AZ40">
        <v>3</v>
      </c>
      <c r="BA40" t="s">
        <v>433</v>
      </c>
      <c r="BB40">
        <v>1</v>
      </c>
      <c r="BC40">
        <v>1</v>
      </c>
      <c r="BE40" t="s">
        <v>234</v>
      </c>
      <c r="BF40" t="s">
        <v>235</v>
      </c>
      <c r="BG40" t="s">
        <v>234</v>
      </c>
      <c r="BI40" t="s">
        <v>118</v>
      </c>
      <c r="BJ40" t="s">
        <v>341</v>
      </c>
      <c r="BK40" t="s">
        <v>71</v>
      </c>
      <c r="BL40">
        <v>1.0881818181818181</v>
      </c>
      <c r="BM40">
        <v>6902</v>
      </c>
      <c r="BN40" t="s">
        <v>122</v>
      </c>
      <c r="BO40" t="s">
        <v>337</v>
      </c>
      <c r="BP40">
        <v>1</v>
      </c>
      <c r="BQ40">
        <v>1201.021</v>
      </c>
      <c r="BR40">
        <v>4.5610208759723388E-2</v>
      </c>
      <c r="BS40">
        <v>0.39596431672332577</v>
      </c>
      <c r="BT40">
        <v>0.15819873257836459</v>
      </c>
      <c r="BU40">
        <v>11.553000000000001</v>
      </c>
      <c r="BV40">
        <v>0</v>
      </c>
      <c r="BW40">
        <v>3.9965995598744737</v>
      </c>
      <c r="BX40">
        <v>44</v>
      </c>
      <c r="BY40">
        <v>0</v>
      </c>
      <c r="BZ40">
        <v>48</v>
      </c>
    </row>
    <row r="41" spans="1:78" ht="16.5">
      <c r="A41" s="124" t="str">
        <f t="shared" si="1"/>
        <v>세운교통</v>
      </c>
      <c r="B41" s="125" t="str">
        <f t="shared" si="2"/>
        <v>이병주</v>
      </c>
      <c r="C41" s="126" t="str">
        <f t="shared" si="3"/>
        <v>B</v>
      </c>
      <c r="D41" s="127">
        <f t="shared" si="4"/>
        <v>0.92521739130434799</v>
      </c>
      <c r="E41" s="128">
        <f t="shared" si="5"/>
        <v>2058</v>
      </c>
      <c r="F41" s="129" t="str">
        <f t="shared" si="6"/>
        <v>24-1</v>
      </c>
      <c r="G41" s="130" t="str">
        <f t="shared" si="7"/>
        <v>73아1446</v>
      </c>
      <c r="H41" s="131">
        <f t="shared" si="8"/>
        <v>1</v>
      </c>
      <c r="I41" s="132">
        <f t="shared" si="9"/>
        <v>2282.8980000000001</v>
      </c>
      <c r="J41" s="133">
        <f t="shared" si="10"/>
        <v>1.0840822604507866E-2</v>
      </c>
      <c r="K41" s="133">
        <f t="shared" si="11"/>
        <v>0.33687817140440296</v>
      </c>
      <c r="L41" s="133">
        <f t="shared" si="12"/>
        <v>0.1668931332017462</v>
      </c>
      <c r="M41" s="134">
        <f t="shared" si="13"/>
        <v>15.385999999999999</v>
      </c>
      <c r="N41" s="135">
        <f t="shared" si="14"/>
        <v>0</v>
      </c>
      <c r="O41" s="135">
        <f t="shared" si="15"/>
        <v>5.9135362158099047</v>
      </c>
      <c r="P41" s="217">
        <f t="shared" si="16"/>
        <v>7</v>
      </c>
      <c r="Q41" s="218">
        <f t="shared" si="17"/>
        <v>0</v>
      </c>
      <c r="R41" s="218">
        <f t="shared" si="18"/>
        <v>135</v>
      </c>
      <c r="T41">
        <v>520</v>
      </c>
      <c r="U41">
        <v>2058</v>
      </c>
      <c r="V41" t="s">
        <v>207</v>
      </c>
      <c r="W41">
        <v>2282.8980000000001</v>
      </c>
      <c r="X41">
        <v>1072.5550000000001</v>
      </c>
      <c r="Y41">
        <v>2.1280000000000001</v>
      </c>
      <c r="Z41">
        <v>15.385999999999999</v>
      </c>
      <c r="AA41">
        <v>132.21468999999999</v>
      </c>
      <c r="AB41">
        <v>1.433316</v>
      </c>
      <c r="AC41">
        <v>44.540242999999997</v>
      </c>
      <c r="AD41" s="1">
        <v>381</v>
      </c>
      <c r="AE41">
        <v>0</v>
      </c>
      <c r="AF41">
        <v>135</v>
      </c>
      <c r="AG41">
        <v>69</v>
      </c>
      <c r="AH41">
        <v>17.266597999999998</v>
      </c>
      <c r="AI41">
        <v>383.4</v>
      </c>
      <c r="AJ41">
        <v>0</v>
      </c>
      <c r="AK41">
        <v>7</v>
      </c>
      <c r="AL41">
        <v>956</v>
      </c>
      <c r="AM41">
        <v>0.92521739130434799</v>
      </c>
      <c r="AN41" t="s">
        <v>68</v>
      </c>
      <c r="AO41">
        <v>2282.8980000000001</v>
      </c>
      <c r="AP41" t="s">
        <v>343</v>
      </c>
      <c r="AQ41" t="s">
        <v>118</v>
      </c>
      <c r="AR41" t="s">
        <v>120</v>
      </c>
      <c r="AS41" t="s">
        <v>118</v>
      </c>
      <c r="AT41" t="s">
        <v>120</v>
      </c>
      <c r="AU41" t="s">
        <v>186</v>
      </c>
      <c r="AV41" t="s">
        <v>207</v>
      </c>
      <c r="AW41" t="s">
        <v>68</v>
      </c>
      <c r="AX41">
        <v>2058</v>
      </c>
      <c r="AY41" t="s">
        <v>434</v>
      </c>
      <c r="AZ41">
        <v>1</v>
      </c>
      <c r="BA41" t="s">
        <v>248</v>
      </c>
      <c r="BB41">
        <v>1</v>
      </c>
      <c r="BC41">
        <v>1</v>
      </c>
      <c r="BE41" t="s">
        <v>68</v>
      </c>
      <c r="BF41">
        <v>0</v>
      </c>
      <c r="BG41" t="s">
        <v>238</v>
      </c>
      <c r="BI41" t="s">
        <v>118</v>
      </c>
      <c r="BJ41" t="s">
        <v>207</v>
      </c>
      <c r="BK41" t="s">
        <v>68</v>
      </c>
      <c r="BL41">
        <v>0.92521739130434799</v>
      </c>
      <c r="BM41">
        <v>2058</v>
      </c>
      <c r="BN41" t="s">
        <v>120</v>
      </c>
      <c r="BO41" t="s">
        <v>186</v>
      </c>
      <c r="BP41">
        <v>1</v>
      </c>
      <c r="BQ41">
        <v>2282.8980000000001</v>
      </c>
      <c r="BR41">
        <v>1.0840822604507866E-2</v>
      </c>
      <c r="BS41">
        <v>0.33687817140440296</v>
      </c>
      <c r="BT41">
        <v>0.1668931332017462</v>
      </c>
      <c r="BU41">
        <v>15.385999999999999</v>
      </c>
      <c r="BV41">
        <v>0</v>
      </c>
      <c r="BW41">
        <v>5.9135362158099047</v>
      </c>
      <c r="BX41">
        <v>7</v>
      </c>
      <c r="BY41">
        <v>0</v>
      </c>
      <c r="BZ41">
        <v>135</v>
      </c>
    </row>
    <row r="42" spans="1:78" ht="16.5">
      <c r="A42" s="107" t="str">
        <f t="shared" si="1"/>
        <v>세운교통</v>
      </c>
      <c r="B42" s="108" t="str">
        <f t="shared" si="2"/>
        <v>이석준</v>
      </c>
      <c r="C42" s="109" t="str">
        <f t="shared" si="3"/>
        <v>C</v>
      </c>
      <c r="D42" s="110">
        <f t="shared" si="4"/>
        <v>0.85999999999999988</v>
      </c>
      <c r="E42" s="111">
        <f t="shared" si="5"/>
        <v>8177</v>
      </c>
      <c r="F42" s="112" t="str">
        <f t="shared" si="6"/>
        <v>67-1</v>
      </c>
      <c r="G42" s="113" t="str">
        <f t="shared" si="7"/>
        <v>70바3835</v>
      </c>
      <c r="H42" s="114">
        <f t="shared" si="8"/>
        <v>1</v>
      </c>
      <c r="I42" s="115">
        <f t="shared" si="9"/>
        <v>2447.5360000000001</v>
      </c>
      <c r="J42" s="116">
        <f t="shared" si="10"/>
        <v>5.4625405529734702E-2</v>
      </c>
      <c r="K42" s="116">
        <f t="shared" si="11"/>
        <v>0.35771669784641502</v>
      </c>
      <c r="L42" s="116">
        <f t="shared" si="12"/>
        <v>0.24228448529459831</v>
      </c>
      <c r="M42" s="117">
        <f t="shared" si="13"/>
        <v>12.332000000000001</v>
      </c>
      <c r="N42" s="118">
        <f t="shared" si="14"/>
        <v>0.89886318321773406</v>
      </c>
      <c r="O42" s="118">
        <f t="shared" si="15"/>
        <v>2.2880153754633232</v>
      </c>
      <c r="P42" s="219">
        <f t="shared" si="16"/>
        <v>46</v>
      </c>
      <c r="Q42" s="220">
        <f t="shared" si="17"/>
        <v>22</v>
      </c>
      <c r="R42" s="220">
        <f t="shared" si="18"/>
        <v>56</v>
      </c>
      <c r="T42">
        <v>520</v>
      </c>
      <c r="U42">
        <v>8177</v>
      </c>
      <c r="V42" t="s">
        <v>208</v>
      </c>
      <c r="W42">
        <v>2447.5360000000001</v>
      </c>
      <c r="X42">
        <v>1293.942</v>
      </c>
      <c r="Y42">
        <v>1.8919999999999999</v>
      </c>
      <c r="Z42">
        <v>12.332000000000001</v>
      </c>
      <c r="AA42">
        <v>170.84967900000001</v>
      </c>
      <c r="AB42">
        <v>9.3327329999999993</v>
      </c>
      <c r="AC42">
        <v>61.115783</v>
      </c>
      <c r="AD42" s="1">
        <v>593</v>
      </c>
      <c r="AE42">
        <v>22</v>
      </c>
      <c r="AF42">
        <v>56</v>
      </c>
      <c r="AG42">
        <v>73</v>
      </c>
      <c r="AH42">
        <v>14.325669</v>
      </c>
      <c r="AI42">
        <v>214.6</v>
      </c>
      <c r="AJ42">
        <v>0</v>
      </c>
      <c r="AK42">
        <v>46</v>
      </c>
      <c r="AL42">
        <v>16275</v>
      </c>
      <c r="AM42">
        <v>0.85999999999999988</v>
      </c>
      <c r="AN42" t="s">
        <v>69</v>
      </c>
      <c r="AO42">
        <v>2447.5360000000001</v>
      </c>
      <c r="AP42" t="s">
        <v>344</v>
      </c>
      <c r="AQ42" t="s">
        <v>118</v>
      </c>
      <c r="AR42" t="s">
        <v>123</v>
      </c>
      <c r="AS42" t="s">
        <v>118</v>
      </c>
      <c r="AT42" t="s">
        <v>123</v>
      </c>
      <c r="AU42" t="s">
        <v>193</v>
      </c>
      <c r="AV42" t="s">
        <v>208</v>
      </c>
      <c r="AW42" t="s">
        <v>69</v>
      </c>
      <c r="AX42">
        <v>8177</v>
      </c>
      <c r="AY42" t="s">
        <v>412</v>
      </c>
      <c r="AZ42">
        <v>4</v>
      </c>
      <c r="BA42" t="s">
        <v>435</v>
      </c>
      <c r="BB42">
        <v>1</v>
      </c>
      <c r="BC42">
        <v>1</v>
      </c>
      <c r="BE42" t="s">
        <v>69</v>
      </c>
      <c r="BF42">
        <v>0</v>
      </c>
      <c r="BG42" t="s">
        <v>238</v>
      </c>
      <c r="BI42" t="s">
        <v>118</v>
      </c>
      <c r="BJ42" t="s">
        <v>208</v>
      </c>
      <c r="BK42" t="s">
        <v>69</v>
      </c>
      <c r="BL42">
        <v>0.85999999999999988</v>
      </c>
      <c r="BM42">
        <v>8177</v>
      </c>
      <c r="BN42" t="s">
        <v>123</v>
      </c>
      <c r="BO42" t="s">
        <v>193</v>
      </c>
      <c r="BP42">
        <v>1</v>
      </c>
      <c r="BQ42">
        <v>2447.5360000000001</v>
      </c>
      <c r="BR42">
        <v>5.4625405529734702E-2</v>
      </c>
      <c r="BS42">
        <v>0.35771669784641502</v>
      </c>
      <c r="BT42">
        <v>0.24228448529459831</v>
      </c>
      <c r="BU42">
        <v>12.332000000000001</v>
      </c>
      <c r="BV42">
        <v>0.89886318321773406</v>
      </c>
      <c r="BW42">
        <v>2.2880153754633232</v>
      </c>
      <c r="BX42">
        <v>46</v>
      </c>
      <c r="BY42">
        <v>22</v>
      </c>
      <c r="BZ42">
        <v>56</v>
      </c>
    </row>
    <row r="43" spans="1:78" ht="16.5">
      <c r="A43" s="124" t="str">
        <f t="shared" si="1"/>
        <v>세운교통</v>
      </c>
      <c r="B43" s="125" t="str">
        <f t="shared" si="2"/>
        <v>이성호A</v>
      </c>
      <c r="C43" s="126" t="str">
        <f t="shared" si="3"/>
        <v>S</v>
      </c>
      <c r="D43" s="127">
        <f t="shared" si="4"/>
        <v>1.0273684210526317</v>
      </c>
      <c r="E43" s="128">
        <f t="shared" si="5"/>
        <v>2796</v>
      </c>
      <c r="F43" s="129" t="str">
        <f t="shared" si="6"/>
        <v>11</v>
      </c>
      <c r="G43" s="130" t="str">
        <f t="shared" si="7"/>
        <v>70바3840</v>
      </c>
      <c r="H43" s="131">
        <f t="shared" si="8"/>
        <v>1</v>
      </c>
      <c r="I43" s="132">
        <f t="shared" si="9"/>
        <v>2318.846</v>
      </c>
      <c r="J43" s="133">
        <f t="shared" si="10"/>
        <v>2.4837291466927165E-2</v>
      </c>
      <c r="K43" s="133">
        <f t="shared" si="11"/>
        <v>0.42908599705720546</v>
      </c>
      <c r="L43" s="133">
        <f t="shared" si="12"/>
        <v>0.23977443952724761</v>
      </c>
      <c r="M43" s="134">
        <f t="shared" si="13"/>
        <v>14.531000000000001</v>
      </c>
      <c r="N43" s="135">
        <f t="shared" si="14"/>
        <v>0</v>
      </c>
      <c r="O43" s="135">
        <f t="shared" si="15"/>
        <v>20.139327924320977</v>
      </c>
      <c r="P43" s="217">
        <f t="shared" si="16"/>
        <v>58</v>
      </c>
      <c r="Q43" s="218">
        <f t="shared" si="17"/>
        <v>0</v>
      </c>
      <c r="R43" s="218">
        <f t="shared" si="18"/>
        <v>467</v>
      </c>
      <c r="T43">
        <v>520</v>
      </c>
      <c r="U43">
        <v>2796</v>
      </c>
      <c r="V43" t="s">
        <v>209</v>
      </c>
      <c r="W43">
        <v>2318.846</v>
      </c>
      <c r="X43">
        <v>1188.1010000000001</v>
      </c>
      <c r="Y43">
        <v>1.952</v>
      </c>
      <c r="Z43">
        <v>14.531000000000001</v>
      </c>
      <c r="AA43">
        <v>169.79303100000001</v>
      </c>
      <c r="AB43">
        <v>4.2171989999999999</v>
      </c>
      <c r="AC43">
        <v>72.855812</v>
      </c>
      <c r="AD43" s="1">
        <v>556</v>
      </c>
      <c r="AE43">
        <v>0</v>
      </c>
      <c r="AF43">
        <v>467</v>
      </c>
      <c r="AG43">
        <v>70</v>
      </c>
      <c r="AH43">
        <v>13.656897000000001</v>
      </c>
      <c r="AI43">
        <v>1341.3</v>
      </c>
      <c r="AJ43">
        <v>0</v>
      </c>
      <c r="AK43">
        <v>58</v>
      </c>
      <c r="AL43">
        <v>47803</v>
      </c>
      <c r="AM43">
        <v>1.0273684210526317</v>
      </c>
      <c r="AN43" t="s">
        <v>71</v>
      </c>
      <c r="AO43">
        <v>2318.846</v>
      </c>
      <c r="AP43" t="s">
        <v>345</v>
      </c>
      <c r="AQ43" t="s">
        <v>118</v>
      </c>
      <c r="AR43" t="s">
        <v>119</v>
      </c>
      <c r="AS43" t="s">
        <v>118</v>
      </c>
      <c r="AT43" t="s">
        <v>119</v>
      </c>
      <c r="AU43" t="s">
        <v>178</v>
      </c>
      <c r="AV43" t="s">
        <v>209</v>
      </c>
      <c r="AW43" t="s">
        <v>71</v>
      </c>
      <c r="AX43">
        <v>2796</v>
      </c>
      <c r="AY43" t="s">
        <v>419</v>
      </c>
      <c r="AZ43">
        <v>4</v>
      </c>
      <c r="BA43" t="s">
        <v>436</v>
      </c>
      <c r="BB43">
        <v>1</v>
      </c>
      <c r="BC43">
        <v>1</v>
      </c>
      <c r="BE43" t="s">
        <v>66</v>
      </c>
      <c r="BF43">
        <v>1</v>
      </c>
      <c r="BG43" t="s">
        <v>407</v>
      </c>
      <c r="BI43" t="s">
        <v>118</v>
      </c>
      <c r="BJ43" t="s">
        <v>209</v>
      </c>
      <c r="BK43" t="s">
        <v>71</v>
      </c>
      <c r="BL43">
        <v>1.0273684210526317</v>
      </c>
      <c r="BM43">
        <v>2796</v>
      </c>
      <c r="BN43" t="s">
        <v>119</v>
      </c>
      <c r="BO43" t="s">
        <v>178</v>
      </c>
      <c r="BP43">
        <v>1</v>
      </c>
      <c r="BQ43">
        <v>2318.846</v>
      </c>
      <c r="BR43">
        <v>2.4837291466927165E-2</v>
      </c>
      <c r="BS43">
        <v>0.42908599705720546</v>
      </c>
      <c r="BT43">
        <v>0.23977443952724761</v>
      </c>
      <c r="BU43">
        <v>14.531000000000001</v>
      </c>
      <c r="BV43">
        <v>0</v>
      </c>
      <c r="BW43">
        <v>20.139327924320977</v>
      </c>
      <c r="BX43">
        <v>58</v>
      </c>
      <c r="BY43">
        <v>0</v>
      </c>
      <c r="BZ43">
        <v>467</v>
      </c>
    </row>
    <row r="44" spans="1:78" ht="16.5">
      <c r="A44" s="107" t="str">
        <f t="shared" si="1"/>
        <v>세운교통</v>
      </c>
      <c r="B44" s="108" t="str">
        <f t="shared" si="2"/>
        <v>이성호B</v>
      </c>
      <c r="C44" s="109" t="str">
        <f t="shared" si="3"/>
        <v>F</v>
      </c>
      <c r="D44" s="110">
        <f t="shared" si="4"/>
        <v>0.77739130434782611</v>
      </c>
      <c r="E44" s="111">
        <f t="shared" si="5"/>
        <v>2107</v>
      </c>
      <c r="F44" s="112" t="str">
        <f t="shared" si="6"/>
        <v>24-1</v>
      </c>
      <c r="G44" s="113" t="str">
        <f t="shared" si="7"/>
        <v>70바3813</v>
      </c>
      <c r="H44" s="114">
        <f t="shared" si="8"/>
        <v>1</v>
      </c>
      <c r="I44" s="115">
        <f t="shared" si="9"/>
        <v>2104.4140000000002</v>
      </c>
      <c r="J44" s="116">
        <f t="shared" si="10"/>
        <v>6.0615051129019153E-2</v>
      </c>
      <c r="K44" s="116">
        <f t="shared" si="11"/>
        <v>0.36521258918438781</v>
      </c>
      <c r="L44" s="116">
        <f t="shared" si="12"/>
        <v>0.1663170839958297</v>
      </c>
      <c r="M44" s="117">
        <f t="shared" si="13"/>
        <v>15.032999999999999</v>
      </c>
      <c r="N44" s="118">
        <f t="shared" si="14"/>
        <v>0</v>
      </c>
      <c r="O44" s="118">
        <f t="shared" si="15"/>
        <v>20.19564591377932</v>
      </c>
      <c r="P44" s="219">
        <f t="shared" si="16"/>
        <v>19</v>
      </c>
      <c r="Q44" s="220">
        <f t="shared" si="17"/>
        <v>0</v>
      </c>
      <c r="R44" s="220">
        <f t="shared" si="18"/>
        <v>425</v>
      </c>
      <c r="T44">
        <v>520</v>
      </c>
      <c r="U44">
        <v>2107</v>
      </c>
      <c r="V44" t="s">
        <v>210</v>
      </c>
      <c r="W44">
        <v>2104.4140000000002</v>
      </c>
      <c r="X44">
        <v>1176.942</v>
      </c>
      <c r="Y44">
        <v>1.788</v>
      </c>
      <c r="Z44">
        <v>15.032999999999999</v>
      </c>
      <c r="AA44">
        <v>125.623865</v>
      </c>
      <c r="AB44">
        <v>7.6146969999999996</v>
      </c>
      <c r="AC44">
        <v>45.879416999999997</v>
      </c>
      <c r="AD44" s="1">
        <v>350</v>
      </c>
      <c r="AE44">
        <v>0</v>
      </c>
      <c r="AF44">
        <v>425</v>
      </c>
      <c r="AG44">
        <v>81</v>
      </c>
      <c r="AH44">
        <v>16.751705000000001</v>
      </c>
      <c r="AI44">
        <v>2420.6</v>
      </c>
      <c r="AJ44">
        <v>0</v>
      </c>
      <c r="AK44">
        <v>19</v>
      </c>
      <c r="AL44">
        <v>16565</v>
      </c>
      <c r="AM44">
        <v>0.77739130434782611</v>
      </c>
      <c r="AN44" t="s">
        <v>70</v>
      </c>
      <c r="AO44">
        <v>2104.4140000000002</v>
      </c>
      <c r="AP44" t="s">
        <v>346</v>
      </c>
      <c r="AQ44" t="s">
        <v>118</v>
      </c>
      <c r="AR44" t="s">
        <v>120</v>
      </c>
      <c r="AS44" t="s">
        <v>118</v>
      </c>
      <c r="AT44" t="s">
        <v>120</v>
      </c>
      <c r="AU44" t="s">
        <v>183</v>
      </c>
      <c r="AV44" t="s">
        <v>210</v>
      </c>
      <c r="AW44" t="s">
        <v>70</v>
      </c>
      <c r="AX44">
        <v>2107</v>
      </c>
      <c r="AY44" t="s">
        <v>416</v>
      </c>
      <c r="AZ44">
        <v>3</v>
      </c>
      <c r="BA44" t="s">
        <v>437</v>
      </c>
      <c r="BB44">
        <v>1</v>
      </c>
      <c r="BC44">
        <v>1</v>
      </c>
      <c r="BE44" t="s">
        <v>70</v>
      </c>
      <c r="BF44">
        <v>0</v>
      </c>
      <c r="BG44" t="s">
        <v>238</v>
      </c>
      <c r="BI44" t="s">
        <v>118</v>
      </c>
      <c r="BJ44" t="s">
        <v>210</v>
      </c>
      <c r="BK44" t="s">
        <v>70</v>
      </c>
      <c r="BL44">
        <v>0.77739130434782611</v>
      </c>
      <c r="BM44">
        <v>2107</v>
      </c>
      <c r="BN44" t="s">
        <v>120</v>
      </c>
      <c r="BO44" t="s">
        <v>183</v>
      </c>
      <c r="BP44">
        <v>1</v>
      </c>
      <c r="BQ44">
        <v>2104.4140000000002</v>
      </c>
      <c r="BR44">
        <v>6.0615051129019153E-2</v>
      </c>
      <c r="BS44">
        <v>0.36521258918438781</v>
      </c>
      <c r="BT44">
        <v>0.1663170839958297</v>
      </c>
      <c r="BU44">
        <v>15.032999999999999</v>
      </c>
      <c r="BV44">
        <v>0</v>
      </c>
      <c r="BW44">
        <v>20.19564591377932</v>
      </c>
      <c r="BX44">
        <v>19</v>
      </c>
      <c r="BY44">
        <v>0</v>
      </c>
      <c r="BZ44">
        <v>425</v>
      </c>
    </row>
    <row r="45" spans="1:78" ht="16.5">
      <c r="A45" s="124" t="str">
        <f t="shared" si="1"/>
        <v>세운교통</v>
      </c>
      <c r="B45" s="125" t="str">
        <f t="shared" si="2"/>
        <v>이용섭</v>
      </c>
      <c r="C45" s="126" t="str">
        <f t="shared" si="3"/>
        <v>S</v>
      </c>
      <c r="D45" s="127">
        <f t="shared" si="4"/>
        <v>1.0408761457028399</v>
      </c>
      <c r="E45" s="128">
        <f t="shared" si="5"/>
        <v>2455</v>
      </c>
      <c r="F45" s="129" t="str">
        <f t="shared" si="6"/>
        <v>26</v>
      </c>
      <c r="G45" s="130" t="str">
        <f t="shared" si="7"/>
        <v>70바1513</v>
      </c>
      <c r="H45" s="131">
        <f t="shared" si="8"/>
        <v>2</v>
      </c>
      <c r="I45" s="132">
        <f t="shared" si="9"/>
        <v>1816.0250000000001</v>
      </c>
      <c r="J45" s="133">
        <f t="shared" si="10"/>
        <v>4.6596850696309949E-2</v>
      </c>
      <c r="K45" s="133">
        <f t="shared" si="11"/>
        <v>0.34588688296314862</v>
      </c>
      <c r="L45" s="133">
        <f t="shared" si="12"/>
        <v>0.15473355267686292</v>
      </c>
      <c r="M45" s="134">
        <f t="shared" si="13"/>
        <v>10.662000000000001</v>
      </c>
      <c r="N45" s="135">
        <f t="shared" si="14"/>
        <v>5.5065321237317763E-2</v>
      </c>
      <c r="O45" s="135">
        <f t="shared" si="15"/>
        <v>19.713385002959761</v>
      </c>
      <c r="P45" s="217">
        <f t="shared" si="16"/>
        <v>3</v>
      </c>
      <c r="Q45" s="218">
        <f t="shared" si="17"/>
        <v>1</v>
      </c>
      <c r="R45" s="218">
        <f t="shared" si="18"/>
        <v>358</v>
      </c>
      <c r="T45">
        <v>520</v>
      </c>
      <c r="U45">
        <v>2455</v>
      </c>
      <c r="V45" t="s">
        <v>230</v>
      </c>
      <c r="W45">
        <v>1816.0250000000001</v>
      </c>
      <c r="X45">
        <v>875.33799999999997</v>
      </c>
      <c r="Y45">
        <v>2.0750000000000002</v>
      </c>
      <c r="Z45">
        <v>10.662000000000001</v>
      </c>
      <c r="AA45">
        <v>115.95217100000001</v>
      </c>
      <c r="AB45">
        <v>5.4030060000000004</v>
      </c>
      <c r="AC45">
        <v>40.106335000000001</v>
      </c>
      <c r="AD45" s="1">
        <v>281</v>
      </c>
      <c r="AE45">
        <v>1</v>
      </c>
      <c r="AF45">
        <v>358</v>
      </c>
      <c r="AG45">
        <v>79</v>
      </c>
      <c r="AH45">
        <v>15.661845</v>
      </c>
      <c r="AI45">
        <v>347</v>
      </c>
      <c r="AJ45">
        <v>0</v>
      </c>
      <c r="AK45">
        <v>3</v>
      </c>
      <c r="AL45">
        <v>1113</v>
      </c>
      <c r="AM45">
        <v>1.0408761457028399</v>
      </c>
      <c r="AN45" t="s">
        <v>71</v>
      </c>
      <c r="AO45">
        <v>1685.5730000000001</v>
      </c>
      <c r="AP45" t="s">
        <v>347</v>
      </c>
      <c r="AQ45" t="s">
        <v>118</v>
      </c>
      <c r="AR45" t="s">
        <v>121</v>
      </c>
      <c r="AS45" t="s">
        <v>118</v>
      </c>
      <c r="AT45" t="s">
        <v>121</v>
      </c>
      <c r="AU45" t="s">
        <v>226</v>
      </c>
      <c r="AV45" t="s">
        <v>230</v>
      </c>
      <c r="AW45" t="s">
        <v>71</v>
      </c>
      <c r="AX45">
        <v>2455</v>
      </c>
      <c r="AY45" t="s">
        <v>409</v>
      </c>
      <c r="AZ45">
        <v>2</v>
      </c>
      <c r="BA45" t="s">
        <v>438</v>
      </c>
      <c r="BB45">
        <v>2</v>
      </c>
      <c r="BC45">
        <v>1</v>
      </c>
      <c r="BE45" t="s">
        <v>66</v>
      </c>
      <c r="BF45">
        <v>1</v>
      </c>
      <c r="BG45" t="s">
        <v>407</v>
      </c>
      <c r="BI45" t="s">
        <v>118</v>
      </c>
      <c r="BJ45" t="s">
        <v>230</v>
      </c>
      <c r="BK45" t="s">
        <v>71</v>
      </c>
      <c r="BL45">
        <v>1.0408761457028399</v>
      </c>
      <c r="BM45">
        <v>2455</v>
      </c>
      <c r="BN45" t="s">
        <v>121</v>
      </c>
      <c r="BO45" t="s">
        <v>226</v>
      </c>
      <c r="BP45">
        <v>2</v>
      </c>
      <c r="BQ45">
        <v>1816.0250000000001</v>
      </c>
      <c r="BR45">
        <v>4.6596850696309949E-2</v>
      </c>
      <c r="BS45">
        <v>0.34588688296314862</v>
      </c>
      <c r="BT45">
        <v>0.15473355267686292</v>
      </c>
      <c r="BU45">
        <v>10.662000000000001</v>
      </c>
      <c r="BV45">
        <v>5.5065321237317763E-2</v>
      </c>
      <c r="BW45">
        <v>19.713385002959761</v>
      </c>
      <c r="BX45">
        <v>3</v>
      </c>
      <c r="BY45">
        <v>1</v>
      </c>
      <c r="BZ45">
        <v>358</v>
      </c>
    </row>
    <row r="46" spans="1:78" ht="16.5">
      <c r="A46" s="107" t="str">
        <f t="shared" si="1"/>
        <v>세운교통</v>
      </c>
      <c r="B46" s="108" t="str">
        <f t="shared" si="2"/>
        <v>이인석</v>
      </c>
      <c r="C46" s="109" t="str">
        <f t="shared" si="3"/>
        <v>C</v>
      </c>
      <c r="D46" s="110">
        <f t="shared" si="4"/>
        <v>0.87707402568103676</v>
      </c>
      <c r="E46" s="111">
        <f t="shared" si="5"/>
        <v>1625</v>
      </c>
      <c r="F46" s="112" t="str">
        <f t="shared" si="6"/>
        <v>26</v>
      </c>
      <c r="G46" s="113" t="str">
        <f t="shared" si="7"/>
        <v>70바1513</v>
      </c>
      <c r="H46" s="114">
        <f t="shared" si="8"/>
        <v>3</v>
      </c>
      <c r="I46" s="115">
        <f t="shared" si="9"/>
        <v>540.77599999999995</v>
      </c>
      <c r="J46" s="116">
        <f t="shared" si="10"/>
        <v>8.3333679419285558E-2</v>
      </c>
      <c r="K46" s="116">
        <f t="shared" si="11"/>
        <v>0.37696635655470989</v>
      </c>
      <c r="L46" s="116">
        <f t="shared" si="12"/>
        <v>0.21450656094205367</v>
      </c>
      <c r="M46" s="117">
        <f t="shared" si="13"/>
        <v>13.48</v>
      </c>
      <c r="N46" s="118">
        <f t="shared" si="14"/>
        <v>0.18491944908797731</v>
      </c>
      <c r="O46" s="118">
        <f t="shared" si="15"/>
        <v>9.0610530053108871</v>
      </c>
      <c r="P46" s="219">
        <f t="shared" si="16"/>
        <v>17</v>
      </c>
      <c r="Q46" s="220">
        <f t="shared" si="17"/>
        <v>1</v>
      </c>
      <c r="R46" s="220">
        <f t="shared" si="18"/>
        <v>49</v>
      </c>
      <c r="T46">
        <v>520</v>
      </c>
      <c r="U46">
        <v>1625</v>
      </c>
      <c r="V46" t="s">
        <v>285</v>
      </c>
      <c r="W46">
        <v>557.64400000000001</v>
      </c>
      <c r="X46">
        <v>306.86</v>
      </c>
      <c r="Y46">
        <v>1.8169999999999999</v>
      </c>
      <c r="Z46">
        <v>13.48</v>
      </c>
      <c r="AA46">
        <v>45.749713999999997</v>
      </c>
      <c r="AB46">
        <v>3.8124920000000002</v>
      </c>
      <c r="AC46">
        <v>17.246103000000002</v>
      </c>
      <c r="AD46" s="1">
        <v>116</v>
      </c>
      <c r="AE46">
        <v>1</v>
      </c>
      <c r="AF46">
        <v>49</v>
      </c>
      <c r="AG46">
        <v>64</v>
      </c>
      <c r="AH46">
        <v>12.189016000000001</v>
      </c>
      <c r="AI46">
        <v>0</v>
      </c>
      <c r="AJ46">
        <v>0</v>
      </c>
      <c r="AK46">
        <v>17</v>
      </c>
      <c r="AL46">
        <v>9965</v>
      </c>
      <c r="AM46">
        <v>0.87707402568103676</v>
      </c>
      <c r="AN46" t="s">
        <v>69</v>
      </c>
      <c r="AO46">
        <v>244.45500000000001</v>
      </c>
      <c r="AP46" t="s">
        <v>348</v>
      </c>
      <c r="AQ46" t="s">
        <v>118</v>
      </c>
      <c r="AR46" t="s">
        <v>121</v>
      </c>
      <c r="AS46" t="s">
        <v>118</v>
      </c>
      <c r="AT46" t="s">
        <v>121</v>
      </c>
      <c r="AU46" t="s">
        <v>226</v>
      </c>
      <c r="AV46" t="s">
        <v>285</v>
      </c>
      <c r="AW46" t="s">
        <v>69</v>
      </c>
      <c r="AX46">
        <v>1625</v>
      </c>
      <c r="AY46" t="s">
        <v>394</v>
      </c>
      <c r="AZ46">
        <v>1</v>
      </c>
      <c r="BA46" t="s">
        <v>439</v>
      </c>
      <c r="BB46">
        <v>3</v>
      </c>
      <c r="BC46">
        <v>1</v>
      </c>
      <c r="BE46" t="s">
        <v>67</v>
      </c>
      <c r="BF46">
        <v>1</v>
      </c>
      <c r="BG46" t="s">
        <v>407</v>
      </c>
      <c r="BI46" t="s">
        <v>118</v>
      </c>
      <c r="BJ46" t="s">
        <v>285</v>
      </c>
      <c r="BK46" t="s">
        <v>69</v>
      </c>
      <c r="BL46">
        <v>0.87707402568103676</v>
      </c>
      <c r="BM46">
        <v>1625</v>
      </c>
      <c r="BN46" t="s">
        <v>121</v>
      </c>
      <c r="BO46" t="s">
        <v>226</v>
      </c>
      <c r="BP46">
        <v>3</v>
      </c>
      <c r="BQ46">
        <v>540.77599999999995</v>
      </c>
      <c r="BR46">
        <v>8.3333679419285558E-2</v>
      </c>
      <c r="BS46">
        <v>0.37696635655470989</v>
      </c>
      <c r="BT46">
        <v>0.20801801866423739</v>
      </c>
      <c r="BU46">
        <v>13.48</v>
      </c>
      <c r="BV46">
        <v>0.18491944908797731</v>
      </c>
      <c r="BW46">
        <v>9.0610530053108871</v>
      </c>
      <c r="BX46">
        <v>17</v>
      </c>
      <c r="BY46">
        <v>1</v>
      </c>
      <c r="BZ46">
        <v>49</v>
      </c>
    </row>
    <row r="47" spans="1:78" ht="16.5">
      <c r="A47" s="124" t="str">
        <f t="shared" si="1"/>
        <v>세운교통</v>
      </c>
      <c r="B47" s="125" t="str">
        <f t="shared" si="2"/>
        <v>이종국</v>
      </c>
      <c r="C47" s="126" t="str">
        <f t="shared" si="3"/>
        <v>F</v>
      </c>
      <c r="D47" s="127">
        <f t="shared" si="4"/>
        <v>0.77685047803214002</v>
      </c>
      <c r="E47" s="128">
        <f t="shared" si="5"/>
        <v>9099</v>
      </c>
      <c r="F47" s="129" t="str">
        <f t="shared" si="6"/>
        <v>24-1</v>
      </c>
      <c r="G47" s="130" t="str">
        <f t="shared" si="7"/>
        <v>73아1446</v>
      </c>
      <c r="H47" s="131">
        <f t="shared" si="8"/>
        <v>2</v>
      </c>
      <c r="I47" s="132">
        <f t="shared" si="9"/>
        <v>675.755</v>
      </c>
      <c r="J47" s="133">
        <f t="shared" si="10"/>
        <v>1.3988486930166712E-2</v>
      </c>
      <c r="K47" s="133">
        <f t="shared" si="11"/>
        <v>0.40253365031539307</v>
      </c>
      <c r="L47" s="133">
        <f t="shared" si="12"/>
        <v>0.18941776235469956</v>
      </c>
      <c r="M47" s="134">
        <f t="shared" si="13"/>
        <v>18.538</v>
      </c>
      <c r="N47" s="135">
        <f t="shared" si="14"/>
        <v>0</v>
      </c>
      <c r="O47" s="135">
        <f t="shared" si="15"/>
        <v>47.798388469193718</v>
      </c>
      <c r="P47" s="217">
        <f t="shared" si="16"/>
        <v>12</v>
      </c>
      <c r="Q47" s="218">
        <f t="shared" si="17"/>
        <v>0</v>
      </c>
      <c r="R47" s="218">
        <f t="shared" si="18"/>
        <v>338</v>
      </c>
      <c r="T47">
        <v>520</v>
      </c>
      <c r="U47">
        <v>9099</v>
      </c>
      <c r="V47" t="s">
        <v>299</v>
      </c>
      <c r="W47">
        <v>724.39499999999998</v>
      </c>
      <c r="X47">
        <v>407.661</v>
      </c>
      <c r="Y47">
        <v>1.7769999999999999</v>
      </c>
      <c r="Z47">
        <v>18.538</v>
      </c>
      <c r="AA47">
        <v>46.506101999999998</v>
      </c>
      <c r="AB47">
        <v>0.65054999999999996</v>
      </c>
      <c r="AC47">
        <v>18.720271</v>
      </c>
      <c r="AD47" s="1">
        <v>128</v>
      </c>
      <c r="AE47">
        <v>0</v>
      </c>
      <c r="AF47">
        <v>338</v>
      </c>
      <c r="AG47">
        <v>78</v>
      </c>
      <c r="AH47">
        <v>15.576343</v>
      </c>
      <c r="AI47">
        <v>404</v>
      </c>
      <c r="AJ47">
        <v>0</v>
      </c>
      <c r="AK47">
        <v>12</v>
      </c>
      <c r="AL47">
        <v>8696</v>
      </c>
      <c r="AM47">
        <v>0.77685047803214002</v>
      </c>
      <c r="AN47" t="s">
        <v>70</v>
      </c>
      <c r="AO47">
        <v>489.33100000000002</v>
      </c>
      <c r="AP47" t="s">
        <v>349</v>
      </c>
      <c r="AQ47" t="s">
        <v>118</v>
      </c>
      <c r="AR47" t="s">
        <v>120</v>
      </c>
      <c r="AS47" t="s">
        <v>118</v>
      </c>
      <c r="AT47" t="s">
        <v>120</v>
      </c>
      <c r="AU47" t="s">
        <v>186</v>
      </c>
      <c r="AV47" t="s">
        <v>299</v>
      </c>
      <c r="AW47" t="s">
        <v>70</v>
      </c>
      <c r="AX47">
        <v>9099</v>
      </c>
      <c r="AY47" t="s">
        <v>416</v>
      </c>
      <c r="AZ47">
        <v>4</v>
      </c>
      <c r="BA47" t="s">
        <v>440</v>
      </c>
      <c r="BB47">
        <v>2</v>
      </c>
      <c r="BC47">
        <v>1</v>
      </c>
      <c r="BE47" t="s">
        <v>234</v>
      </c>
      <c r="BF47" t="s">
        <v>235</v>
      </c>
      <c r="BG47" t="s">
        <v>234</v>
      </c>
      <c r="BI47" t="s">
        <v>118</v>
      </c>
      <c r="BJ47" t="s">
        <v>299</v>
      </c>
      <c r="BK47" t="s">
        <v>70</v>
      </c>
      <c r="BL47">
        <v>0.77685047803214002</v>
      </c>
      <c r="BM47">
        <v>9099</v>
      </c>
      <c r="BN47" t="s">
        <v>120</v>
      </c>
      <c r="BO47" t="s">
        <v>186</v>
      </c>
      <c r="BP47">
        <v>2</v>
      </c>
      <c r="BQ47">
        <v>675.755</v>
      </c>
      <c r="BR47">
        <v>1.3988486930166712E-2</v>
      </c>
      <c r="BS47">
        <v>0.40253365031539307</v>
      </c>
      <c r="BT47">
        <v>0.17669917655422801</v>
      </c>
      <c r="BU47">
        <v>18.538</v>
      </c>
      <c r="BV47">
        <v>0</v>
      </c>
      <c r="BW47">
        <v>47.798388469193718</v>
      </c>
      <c r="BX47">
        <v>12</v>
      </c>
      <c r="BY47">
        <v>0</v>
      </c>
      <c r="BZ47">
        <v>338</v>
      </c>
    </row>
    <row r="48" spans="1:78" ht="16.5">
      <c r="A48" s="107" t="str">
        <f t="shared" si="1"/>
        <v>세운교통</v>
      </c>
      <c r="B48" s="108" t="str">
        <f t="shared" si="2"/>
        <v>이창재</v>
      </c>
      <c r="C48" s="109" t="str">
        <f t="shared" si="3"/>
        <v>F</v>
      </c>
      <c r="D48" s="110">
        <f t="shared" si="4"/>
        <v>0.79904761904761901</v>
      </c>
      <c r="E48" s="111">
        <f t="shared" si="5"/>
        <v>7377</v>
      </c>
      <c r="F48" s="112" t="str">
        <f t="shared" si="6"/>
        <v>28</v>
      </c>
      <c r="G48" s="113" t="str">
        <f t="shared" si="7"/>
        <v>73아1027</v>
      </c>
      <c r="H48" s="114">
        <f t="shared" si="8"/>
        <v>2</v>
      </c>
      <c r="I48" s="115">
        <f t="shared" si="9"/>
        <v>1484.5519999999999</v>
      </c>
      <c r="J48" s="116">
        <f t="shared" si="10"/>
        <v>7.977041916438618E-2</v>
      </c>
      <c r="K48" s="116">
        <f t="shared" si="11"/>
        <v>0.3732248412858894</v>
      </c>
      <c r="L48" s="116">
        <f t="shared" si="12"/>
        <v>0.20612278990564159</v>
      </c>
      <c r="M48" s="117">
        <f t="shared" si="13"/>
        <v>14.061999999999999</v>
      </c>
      <c r="N48" s="118">
        <f t="shared" si="14"/>
        <v>0.336801944290264</v>
      </c>
      <c r="O48" s="118">
        <f t="shared" si="15"/>
        <v>17.176899158803465</v>
      </c>
      <c r="P48" s="219">
        <f t="shared" si="16"/>
        <v>29</v>
      </c>
      <c r="Q48" s="220">
        <f t="shared" si="17"/>
        <v>5</v>
      </c>
      <c r="R48" s="220">
        <f t="shared" si="18"/>
        <v>261</v>
      </c>
      <c r="T48">
        <v>520</v>
      </c>
      <c r="U48">
        <v>7377</v>
      </c>
      <c r="V48" t="s">
        <v>211</v>
      </c>
      <c r="W48">
        <v>1512.8420000000001</v>
      </c>
      <c r="X48">
        <v>577.24599999999998</v>
      </c>
      <c r="Y48">
        <v>2.621</v>
      </c>
      <c r="Z48">
        <v>14.061999999999999</v>
      </c>
      <c r="AA48">
        <v>108.86413899999999</v>
      </c>
      <c r="AB48">
        <v>8.6841380000000008</v>
      </c>
      <c r="AC48">
        <v>40.630800999999998</v>
      </c>
      <c r="AD48" s="1">
        <v>306</v>
      </c>
      <c r="AE48">
        <v>5</v>
      </c>
      <c r="AF48">
        <v>261</v>
      </c>
      <c r="AG48">
        <v>84</v>
      </c>
      <c r="AH48">
        <v>13.896604999999999</v>
      </c>
      <c r="AI48">
        <v>943.6</v>
      </c>
      <c r="AJ48">
        <v>5.9</v>
      </c>
      <c r="AK48">
        <v>29</v>
      </c>
      <c r="AL48">
        <v>14412</v>
      </c>
      <c r="AM48">
        <v>0.79904761904761901</v>
      </c>
      <c r="AN48" t="s">
        <v>70</v>
      </c>
      <c r="AO48">
        <v>1400.674</v>
      </c>
      <c r="AP48" t="s">
        <v>350</v>
      </c>
      <c r="AQ48" t="s">
        <v>118</v>
      </c>
      <c r="AR48" t="s">
        <v>122</v>
      </c>
      <c r="AS48" t="s">
        <v>118</v>
      </c>
      <c r="AT48" t="s">
        <v>122</v>
      </c>
      <c r="AU48" t="s">
        <v>192</v>
      </c>
      <c r="AV48" t="s">
        <v>211</v>
      </c>
      <c r="AW48" t="s">
        <v>70</v>
      </c>
      <c r="AX48">
        <v>7377</v>
      </c>
      <c r="AY48" t="s">
        <v>441</v>
      </c>
      <c r="AZ48">
        <v>1</v>
      </c>
      <c r="BA48" t="s">
        <v>442</v>
      </c>
      <c r="BB48">
        <v>2</v>
      </c>
      <c r="BC48">
        <v>1</v>
      </c>
      <c r="BE48" t="s">
        <v>443</v>
      </c>
      <c r="BF48">
        <v>1</v>
      </c>
      <c r="BG48" t="s">
        <v>407</v>
      </c>
      <c r="BI48" t="s">
        <v>118</v>
      </c>
      <c r="BJ48" t="s">
        <v>211</v>
      </c>
      <c r="BK48" t="s">
        <v>70</v>
      </c>
      <c r="BL48">
        <v>0.79904761904761901</v>
      </c>
      <c r="BM48">
        <v>7377</v>
      </c>
      <c r="BN48" t="s">
        <v>122</v>
      </c>
      <c r="BO48" t="s">
        <v>192</v>
      </c>
      <c r="BP48">
        <v>2</v>
      </c>
      <c r="BQ48">
        <v>1484.5519999999999</v>
      </c>
      <c r="BR48">
        <v>7.977041916438618E-2</v>
      </c>
      <c r="BS48">
        <v>0.3732248412858894</v>
      </c>
      <c r="BT48">
        <v>0.20226831354497032</v>
      </c>
      <c r="BU48">
        <v>14.061999999999999</v>
      </c>
      <c r="BV48">
        <v>0.336801944290264</v>
      </c>
      <c r="BW48">
        <v>17.176899158803465</v>
      </c>
      <c r="BX48">
        <v>29</v>
      </c>
      <c r="BY48">
        <v>5</v>
      </c>
      <c r="BZ48">
        <v>261</v>
      </c>
    </row>
    <row r="49" spans="1:78" ht="16.5">
      <c r="A49" s="124" t="str">
        <f t="shared" si="1"/>
        <v>세운교통</v>
      </c>
      <c r="B49" s="125" t="str">
        <f t="shared" si="2"/>
        <v>임강준</v>
      </c>
      <c r="C49" s="126" t="str">
        <f t="shared" si="3"/>
        <v>D</v>
      </c>
      <c r="D49" s="127">
        <f t="shared" si="4"/>
        <v>0.80347826086956531</v>
      </c>
      <c r="E49" s="128">
        <f t="shared" si="5"/>
        <v>6465</v>
      </c>
      <c r="F49" s="129" t="str">
        <f t="shared" si="6"/>
        <v>24-1</v>
      </c>
      <c r="G49" s="130" t="str">
        <f t="shared" si="7"/>
        <v>73아1446</v>
      </c>
      <c r="H49" s="131">
        <f t="shared" si="8"/>
        <v>1</v>
      </c>
      <c r="I49" s="132">
        <f t="shared" si="9"/>
        <v>3083.6509999999998</v>
      </c>
      <c r="J49" s="133">
        <f t="shared" si="10"/>
        <v>2.6301615845121366E-2</v>
      </c>
      <c r="K49" s="133">
        <f t="shared" si="11"/>
        <v>0.40875980821114455</v>
      </c>
      <c r="L49" s="133">
        <f t="shared" si="12"/>
        <v>0.21727491210905514</v>
      </c>
      <c r="M49" s="134">
        <f t="shared" si="13"/>
        <v>18.818999999999999</v>
      </c>
      <c r="N49" s="135">
        <f t="shared" si="14"/>
        <v>0.12971636543824189</v>
      </c>
      <c r="O49" s="135">
        <f t="shared" si="15"/>
        <v>20.689760287399579</v>
      </c>
      <c r="P49" s="217">
        <f t="shared" si="16"/>
        <v>68</v>
      </c>
      <c r="Q49" s="218">
        <f t="shared" si="17"/>
        <v>4</v>
      </c>
      <c r="R49" s="218">
        <f t="shared" si="18"/>
        <v>638</v>
      </c>
      <c r="T49">
        <v>520</v>
      </c>
      <c r="U49">
        <v>6465</v>
      </c>
      <c r="V49" t="s">
        <v>212</v>
      </c>
      <c r="W49">
        <v>3083.6509999999998</v>
      </c>
      <c r="X49">
        <v>1668.84</v>
      </c>
      <c r="Y49">
        <v>1.8480000000000001</v>
      </c>
      <c r="Z49">
        <v>18.818999999999999</v>
      </c>
      <c r="AA49">
        <v>205.96441799999999</v>
      </c>
      <c r="AB49">
        <v>5.4171969999999998</v>
      </c>
      <c r="AC49">
        <v>84.189976000000001</v>
      </c>
      <c r="AD49" s="1">
        <v>670</v>
      </c>
      <c r="AE49">
        <v>4</v>
      </c>
      <c r="AF49">
        <v>638</v>
      </c>
      <c r="AG49">
        <v>81</v>
      </c>
      <c r="AH49">
        <v>14.971765</v>
      </c>
      <c r="AI49">
        <v>3139.9</v>
      </c>
      <c r="AJ49">
        <v>0</v>
      </c>
      <c r="AK49">
        <v>68</v>
      </c>
      <c r="AL49">
        <v>69984</v>
      </c>
      <c r="AM49">
        <v>0.80347826086956531</v>
      </c>
      <c r="AN49" t="s">
        <v>67</v>
      </c>
      <c r="AO49">
        <v>3083.6509999999998</v>
      </c>
      <c r="AP49" t="s">
        <v>351</v>
      </c>
      <c r="AQ49" t="s">
        <v>118</v>
      </c>
      <c r="AR49" t="s">
        <v>120</v>
      </c>
      <c r="AS49" t="s">
        <v>118</v>
      </c>
      <c r="AT49" t="s">
        <v>120</v>
      </c>
      <c r="AU49" t="s">
        <v>186</v>
      </c>
      <c r="AV49" t="s">
        <v>212</v>
      </c>
      <c r="AW49" t="s">
        <v>67</v>
      </c>
      <c r="AX49">
        <v>6465</v>
      </c>
      <c r="AY49" t="s">
        <v>403</v>
      </c>
      <c r="AZ49">
        <v>3</v>
      </c>
      <c r="BA49" t="s">
        <v>374</v>
      </c>
      <c r="BB49">
        <v>1</v>
      </c>
      <c r="BC49">
        <v>1</v>
      </c>
      <c r="BE49" t="s">
        <v>67</v>
      </c>
      <c r="BF49">
        <v>0</v>
      </c>
      <c r="BG49" t="s">
        <v>238</v>
      </c>
      <c r="BI49" t="s">
        <v>118</v>
      </c>
      <c r="BJ49" t="s">
        <v>212</v>
      </c>
      <c r="BK49" t="s">
        <v>67</v>
      </c>
      <c r="BL49">
        <v>0.80347826086956531</v>
      </c>
      <c r="BM49">
        <v>6465</v>
      </c>
      <c r="BN49" t="s">
        <v>120</v>
      </c>
      <c r="BO49" t="s">
        <v>186</v>
      </c>
      <c r="BP49">
        <v>1</v>
      </c>
      <c r="BQ49">
        <v>3083.6509999999998</v>
      </c>
      <c r="BR49">
        <v>2.6301615845121366E-2</v>
      </c>
      <c r="BS49">
        <v>0.40875980821114455</v>
      </c>
      <c r="BT49">
        <v>0.21727491210905514</v>
      </c>
      <c r="BU49">
        <v>18.818999999999999</v>
      </c>
      <c r="BV49">
        <v>0.12971636543824189</v>
      </c>
      <c r="BW49">
        <v>20.689760287399579</v>
      </c>
      <c r="BX49">
        <v>68</v>
      </c>
      <c r="BY49">
        <v>4</v>
      </c>
      <c r="BZ49">
        <v>638</v>
      </c>
    </row>
    <row r="50" spans="1:78" ht="16.5">
      <c r="A50" s="107" t="str">
        <f t="shared" si="1"/>
        <v>세운교통</v>
      </c>
      <c r="B50" s="108" t="str">
        <f t="shared" si="2"/>
        <v>임병석</v>
      </c>
      <c r="C50" s="109" t="str">
        <f t="shared" si="3"/>
        <v>C</v>
      </c>
      <c r="D50" s="110">
        <f t="shared" si="4"/>
        <v>0.86227272727272719</v>
      </c>
      <c r="E50" s="111">
        <f t="shared" si="5"/>
        <v>1183</v>
      </c>
      <c r="F50" s="112" t="str">
        <f t="shared" si="6"/>
        <v>67-1</v>
      </c>
      <c r="G50" s="113" t="str">
        <f t="shared" si="7"/>
        <v>70바3838</v>
      </c>
      <c r="H50" s="114">
        <f t="shared" si="8"/>
        <v>1</v>
      </c>
      <c r="I50" s="115">
        <f t="shared" si="9"/>
        <v>2212.2530000000002</v>
      </c>
      <c r="J50" s="116">
        <f t="shared" si="10"/>
        <v>1.6493205777076768E-2</v>
      </c>
      <c r="K50" s="116">
        <f t="shared" si="11"/>
        <v>0.30497750618953906</v>
      </c>
      <c r="L50" s="116">
        <f t="shared" si="12"/>
        <v>0.20160442770334133</v>
      </c>
      <c r="M50" s="117">
        <f t="shared" si="13"/>
        <v>11.86</v>
      </c>
      <c r="N50" s="118">
        <f t="shared" si="14"/>
        <v>0</v>
      </c>
      <c r="O50" s="118">
        <f t="shared" si="15"/>
        <v>6.5996068261631917</v>
      </c>
      <c r="P50" s="219">
        <f t="shared" si="16"/>
        <v>4</v>
      </c>
      <c r="Q50" s="220">
        <f t="shared" si="17"/>
        <v>0</v>
      </c>
      <c r="R50" s="220">
        <f t="shared" si="18"/>
        <v>146</v>
      </c>
      <c r="T50">
        <v>520</v>
      </c>
      <c r="U50">
        <v>1183</v>
      </c>
      <c r="V50" t="s">
        <v>275</v>
      </c>
      <c r="W50">
        <v>2212.2530000000002</v>
      </c>
      <c r="X50">
        <v>1166.3430000000001</v>
      </c>
      <c r="Y50">
        <v>1.897</v>
      </c>
      <c r="Z50">
        <v>11.86</v>
      </c>
      <c r="AA50">
        <v>136.71938800000001</v>
      </c>
      <c r="AB50">
        <v>2.2549410000000001</v>
      </c>
      <c r="AC50">
        <v>41.696337999999997</v>
      </c>
      <c r="AD50" s="1">
        <v>446</v>
      </c>
      <c r="AE50">
        <v>0</v>
      </c>
      <c r="AF50">
        <v>146</v>
      </c>
      <c r="AG50">
        <v>73</v>
      </c>
      <c r="AH50">
        <v>16.180975</v>
      </c>
      <c r="AI50">
        <v>76</v>
      </c>
      <c r="AJ50">
        <v>0</v>
      </c>
      <c r="AK50">
        <v>4</v>
      </c>
      <c r="AL50">
        <v>1844</v>
      </c>
      <c r="AM50">
        <v>0.86227272727272719</v>
      </c>
      <c r="AN50" t="s">
        <v>69</v>
      </c>
      <c r="AO50">
        <v>2212.2530000000002</v>
      </c>
      <c r="AP50" t="s">
        <v>352</v>
      </c>
      <c r="AQ50" t="s">
        <v>118</v>
      </c>
      <c r="AR50" t="s">
        <v>123</v>
      </c>
      <c r="AS50" t="s">
        <v>118</v>
      </c>
      <c r="AT50" t="s">
        <v>123</v>
      </c>
      <c r="AU50" t="s">
        <v>266</v>
      </c>
      <c r="AV50" t="s">
        <v>275</v>
      </c>
      <c r="AW50" t="s">
        <v>69</v>
      </c>
      <c r="AX50">
        <v>1183</v>
      </c>
      <c r="AY50" t="s">
        <v>412</v>
      </c>
      <c r="AZ50">
        <v>2</v>
      </c>
      <c r="BA50" t="s">
        <v>444</v>
      </c>
      <c r="BB50">
        <v>1</v>
      </c>
      <c r="BC50">
        <v>1</v>
      </c>
      <c r="BE50" t="s">
        <v>69</v>
      </c>
      <c r="BF50">
        <v>0</v>
      </c>
      <c r="BG50" t="s">
        <v>238</v>
      </c>
      <c r="BI50" t="s">
        <v>118</v>
      </c>
      <c r="BJ50" t="s">
        <v>275</v>
      </c>
      <c r="BK50" t="s">
        <v>69</v>
      </c>
      <c r="BL50">
        <v>0.86227272727272719</v>
      </c>
      <c r="BM50">
        <v>1183</v>
      </c>
      <c r="BN50" t="s">
        <v>123</v>
      </c>
      <c r="BO50" t="s">
        <v>266</v>
      </c>
      <c r="BP50">
        <v>1</v>
      </c>
      <c r="BQ50">
        <v>2212.2530000000002</v>
      </c>
      <c r="BR50">
        <v>1.6493205777076768E-2</v>
      </c>
      <c r="BS50">
        <v>0.30497750618953906</v>
      </c>
      <c r="BT50">
        <v>0.20160442770334133</v>
      </c>
      <c r="BU50">
        <v>11.86</v>
      </c>
      <c r="BV50">
        <v>0</v>
      </c>
      <c r="BW50">
        <v>6.5996068261631917</v>
      </c>
      <c r="BX50">
        <v>4</v>
      </c>
      <c r="BY50">
        <v>0</v>
      </c>
      <c r="BZ50">
        <v>146</v>
      </c>
    </row>
    <row r="51" spans="1:78" ht="16.5">
      <c r="A51" s="124" t="str">
        <f t="shared" si="1"/>
        <v>세운교통</v>
      </c>
      <c r="B51" s="125" t="str">
        <f t="shared" si="2"/>
        <v>임진웅</v>
      </c>
      <c r="C51" s="126" t="str">
        <f t="shared" si="3"/>
        <v>B</v>
      </c>
      <c r="D51" s="127">
        <f t="shared" si="4"/>
        <v>0.90681818181818175</v>
      </c>
      <c r="E51" s="128">
        <f t="shared" si="5"/>
        <v>6608</v>
      </c>
      <c r="F51" s="129" t="str">
        <f t="shared" si="6"/>
        <v>24-1</v>
      </c>
      <c r="G51" s="130" t="str">
        <f t="shared" si="7"/>
        <v>70바3811</v>
      </c>
      <c r="H51" s="131">
        <f t="shared" si="8"/>
        <v>1</v>
      </c>
      <c r="I51" s="132">
        <f t="shared" si="9"/>
        <v>2503.7620000000002</v>
      </c>
      <c r="J51" s="133">
        <f t="shared" si="10"/>
        <v>2.6386160200504188E-2</v>
      </c>
      <c r="K51" s="133">
        <f t="shared" si="11"/>
        <v>0.35488247569936404</v>
      </c>
      <c r="L51" s="133">
        <f t="shared" si="12"/>
        <v>0.18452233079661723</v>
      </c>
      <c r="M51" s="134">
        <f t="shared" si="13"/>
        <v>13.433999999999999</v>
      </c>
      <c r="N51" s="135">
        <f t="shared" si="14"/>
        <v>0</v>
      </c>
      <c r="O51" s="135">
        <f t="shared" si="15"/>
        <v>8.7468377585409467</v>
      </c>
      <c r="P51" s="217">
        <f t="shared" si="16"/>
        <v>15</v>
      </c>
      <c r="Q51" s="218">
        <f t="shared" si="17"/>
        <v>0</v>
      </c>
      <c r="R51" s="218">
        <f t="shared" si="18"/>
        <v>219</v>
      </c>
      <c r="T51">
        <v>520</v>
      </c>
      <c r="U51">
        <v>6608</v>
      </c>
      <c r="V51" t="s">
        <v>213</v>
      </c>
      <c r="W51">
        <v>2503.7620000000002</v>
      </c>
      <c r="X51">
        <v>1254.7159999999999</v>
      </c>
      <c r="Y51">
        <v>1.9950000000000001</v>
      </c>
      <c r="Z51">
        <v>13.433999999999999</v>
      </c>
      <c r="AA51">
        <v>139.92884799999999</v>
      </c>
      <c r="AB51">
        <v>3.6921849999999998</v>
      </c>
      <c r="AC51">
        <v>49.658296</v>
      </c>
      <c r="AD51" s="1">
        <v>462</v>
      </c>
      <c r="AE51">
        <v>0</v>
      </c>
      <c r="AF51">
        <v>219</v>
      </c>
      <c r="AG51">
        <v>83</v>
      </c>
      <c r="AH51">
        <v>17.893108000000002</v>
      </c>
      <c r="AI51">
        <v>2738.8</v>
      </c>
      <c r="AJ51">
        <v>12.4</v>
      </c>
      <c r="AK51">
        <v>15</v>
      </c>
      <c r="AL51">
        <v>14194</v>
      </c>
      <c r="AM51">
        <v>0.90681818181818175</v>
      </c>
      <c r="AN51" t="s">
        <v>68</v>
      </c>
      <c r="AO51">
        <v>2503.7620000000002</v>
      </c>
      <c r="AP51" t="s">
        <v>353</v>
      </c>
      <c r="AQ51" t="s">
        <v>118</v>
      </c>
      <c r="AR51" t="s">
        <v>120</v>
      </c>
      <c r="AS51" t="s">
        <v>118</v>
      </c>
      <c r="AT51" t="s">
        <v>120</v>
      </c>
      <c r="AU51" t="s">
        <v>182</v>
      </c>
      <c r="AV51" t="s">
        <v>213</v>
      </c>
      <c r="AW51" t="s">
        <v>68</v>
      </c>
      <c r="AX51">
        <v>6608</v>
      </c>
      <c r="AY51" t="s">
        <v>434</v>
      </c>
      <c r="AZ51">
        <v>2</v>
      </c>
      <c r="BA51" t="s">
        <v>445</v>
      </c>
      <c r="BB51">
        <v>1</v>
      </c>
      <c r="BC51">
        <v>1</v>
      </c>
      <c r="BE51" t="s">
        <v>68</v>
      </c>
      <c r="BF51">
        <v>0</v>
      </c>
      <c r="BG51" t="s">
        <v>238</v>
      </c>
      <c r="BI51" t="s">
        <v>118</v>
      </c>
      <c r="BJ51" t="s">
        <v>213</v>
      </c>
      <c r="BK51" t="s">
        <v>68</v>
      </c>
      <c r="BL51">
        <v>0.90681818181818175</v>
      </c>
      <c r="BM51">
        <v>6608</v>
      </c>
      <c r="BN51" t="s">
        <v>120</v>
      </c>
      <c r="BO51" t="s">
        <v>182</v>
      </c>
      <c r="BP51">
        <v>1</v>
      </c>
      <c r="BQ51">
        <v>2503.7620000000002</v>
      </c>
      <c r="BR51">
        <v>2.6386160200504188E-2</v>
      </c>
      <c r="BS51">
        <v>0.35488247569936404</v>
      </c>
      <c r="BT51">
        <v>0.18452233079661723</v>
      </c>
      <c r="BU51">
        <v>13.433999999999999</v>
      </c>
      <c r="BV51">
        <v>0</v>
      </c>
      <c r="BW51">
        <v>8.7468377585409467</v>
      </c>
      <c r="BX51">
        <v>15</v>
      </c>
      <c r="BY51">
        <v>0</v>
      </c>
      <c r="BZ51">
        <v>219</v>
      </c>
    </row>
    <row r="52" spans="1:78" ht="16.5">
      <c r="A52" s="107" t="str">
        <f t="shared" si="1"/>
        <v>세운교통</v>
      </c>
      <c r="B52" s="108" t="str">
        <f t="shared" si="2"/>
        <v>임태형</v>
      </c>
      <c r="C52" s="109" t="str">
        <f t="shared" si="3"/>
        <v>D</v>
      </c>
      <c r="D52" s="110">
        <f t="shared" si="4"/>
        <v>0.82360443798645433</v>
      </c>
      <c r="E52" s="111">
        <f t="shared" si="5"/>
        <v>6868</v>
      </c>
      <c r="F52" s="112" t="str">
        <f t="shared" si="6"/>
        <v>26</v>
      </c>
      <c r="G52" s="113" t="str">
        <f t="shared" si="7"/>
        <v>70바1513</v>
      </c>
      <c r="H52" s="114">
        <f t="shared" si="8"/>
        <v>2</v>
      </c>
      <c r="I52" s="115">
        <f t="shared" si="9"/>
        <v>1405.3219999999999</v>
      </c>
      <c r="J52" s="116">
        <f t="shared" si="10"/>
        <v>2.913197433723435E-2</v>
      </c>
      <c r="K52" s="116">
        <f t="shared" si="11"/>
        <v>0.47698035310411319</v>
      </c>
      <c r="L52" s="116">
        <f t="shared" si="12"/>
        <v>0.20920472318799538</v>
      </c>
      <c r="M52" s="117">
        <f t="shared" si="13"/>
        <v>16.225999999999999</v>
      </c>
      <c r="N52" s="118">
        <f t="shared" si="14"/>
        <v>0.99621296756188271</v>
      </c>
      <c r="O52" s="118">
        <f t="shared" si="15"/>
        <v>54.791713215903549</v>
      </c>
      <c r="P52" s="219">
        <f t="shared" si="16"/>
        <v>67</v>
      </c>
      <c r="Q52" s="220">
        <f t="shared" si="17"/>
        <v>14</v>
      </c>
      <c r="R52" s="220">
        <f t="shared" si="18"/>
        <v>770</v>
      </c>
      <c r="T52">
        <v>520</v>
      </c>
      <c r="U52">
        <v>6868</v>
      </c>
      <c r="V52" t="s">
        <v>233</v>
      </c>
      <c r="W52">
        <v>1405.3219999999999</v>
      </c>
      <c r="X52">
        <v>853.19799999999998</v>
      </c>
      <c r="Y52">
        <v>1.647</v>
      </c>
      <c r="Z52">
        <v>16.225999999999999</v>
      </c>
      <c r="AA52">
        <v>106.497485</v>
      </c>
      <c r="AB52">
        <v>3.1024820000000002</v>
      </c>
      <c r="AC52">
        <v>50.797207999999998</v>
      </c>
      <c r="AD52" s="1">
        <v>294</v>
      </c>
      <c r="AE52">
        <v>14</v>
      </c>
      <c r="AF52">
        <v>770</v>
      </c>
      <c r="AG52">
        <v>73</v>
      </c>
      <c r="AH52">
        <v>13.195823000000001</v>
      </c>
      <c r="AI52">
        <v>1114.8</v>
      </c>
      <c r="AJ52">
        <v>0</v>
      </c>
      <c r="AK52">
        <v>67</v>
      </c>
      <c r="AL52">
        <v>46936</v>
      </c>
      <c r="AM52">
        <v>0.82360443798645433</v>
      </c>
      <c r="AN52" t="s">
        <v>67</v>
      </c>
      <c r="AO52">
        <v>1352.5719999999999</v>
      </c>
      <c r="AP52" t="s">
        <v>354</v>
      </c>
      <c r="AQ52" t="s">
        <v>118</v>
      </c>
      <c r="AR52" t="s">
        <v>121</v>
      </c>
      <c r="AS52" t="s">
        <v>118</v>
      </c>
      <c r="AT52" t="s">
        <v>121</v>
      </c>
      <c r="AU52" t="s">
        <v>226</v>
      </c>
      <c r="AV52" t="s">
        <v>233</v>
      </c>
      <c r="AW52" t="s">
        <v>67</v>
      </c>
      <c r="AX52">
        <v>6868</v>
      </c>
      <c r="AY52" t="s">
        <v>411</v>
      </c>
      <c r="AZ52">
        <v>4</v>
      </c>
      <c r="BA52" t="s">
        <v>446</v>
      </c>
      <c r="BB52">
        <v>2</v>
      </c>
      <c r="BC52">
        <v>1</v>
      </c>
      <c r="BE52" t="s">
        <v>68</v>
      </c>
      <c r="BF52">
        <v>-2</v>
      </c>
      <c r="BG52" t="s">
        <v>237</v>
      </c>
      <c r="BI52" t="s">
        <v>118</v>
      </c>
      <c r="BJ52" t="s">
        <v>233</v>
      </c>
      <c r="BK52" t="s">
        <v>67</v>
      </c>
      <c r="BL52">
        <v>0.82360443798645433</v>
      </c>
      <c r="BM52">
        <v>6868</v>
      </c>
      <c r="BN52" t="s">
        <v>121</v>
      </c>
      <c r="BO52" t="s">
        <v>226</v>
      </c>
      <c r="BP52">
        <v>2</v>
      </c>
      <c r="BQ52">
        <v>1405.3219999999999</v>
      </c>
      <c r="BR52">
        <v>2.913197433723435E-2</v>
      </c>
      <c r="BS52">
        <v>0.47698035310411319</v>
      </c>
      <c r="BT52">
        <v>0.20920472318799538</v>
      </c>
      <c r="BU52">
        <v>16.225999999999999</v>
      </c>
      <c r="BV52">
        <v>0.99621296756188271</v>
      </c>
      <c r="BW52">
        <v>54.791713215903549</v>
      </c>
      <c r="BX52">
        <v>67</v>
      </c>
      <c r="BY52">
        <v>14</v>
      </c>
      <c r="BZ52">
        <v>770</v>
      </c>
    </row>
    <row r="53" spans="1:78" ht="16.5">
      <c r="A53" s="124" t="str">
        <f t="shared" si="1"/>
        <v>세운교통</v>
      </c>
      <c r="B53" s="125" t="str">
        <f t="shared" si="2"/>
        <v>장종복</v>
      </c>
      <c r="C53" s="126" t="str">
        <f t="shared" si="3"/>
        <v>D</v>
      </c>
      <c r="D53" s="127">
        <f t="shared" si="4"/>
        <v>0.84101566348728596</v>
      </c>
      <c r="E53" s="128">
        <f t="shared" si="5"/>
        <v>467</v>
      </c>
      <c r="F53" s="129" t="str">
        <f t="shared" si="6"/>
        <v>67-1</v>
      </c>
      <c r="G53" s="130" t="str">
        <f t="shared" si="7"/>
        <v>70바3836</v>
      </c>
      <c r="H53" s="131">
        <f t="shared" si="8"/>
        <v>2</v>
      </c>
      <c r="I53" s="132">
        <f t="shared" si="9"/>
        <v>1582.9459999999999</v>
      </c>
      <c r="J53" s="133">
        <f t="shared" si="10"/>
        <v>9.0975675860102447E-3</v>
      </c>
      <c r="K53" s="133">
        <f t="shared" si="11"/>
        <v>0.49500440765539461</v>
      </c>
      <c r="L53" s="133">
        <f t="shared" si="12"/>
        <v>0.21289418590400433</v>
      </c>
      <c r="M53" s="134">
        <f t="shared" si="13"/>
        <v>16.837</v>
      </c>
      <c r="N53" s="135">
        <f t="shared" si="14"/>
        <v>0.56856014039645075</v>
      </c>
      <c r="O53" s="135">
        <f t="shared" si="15"/>
        <v>13.898136765246573</v>
      </c>
      <c r="P53" s="217">
        <f t="shared" si="16"/>
        <v>77</v>
      </c>
      <c r="Q53" s="218">
        <f t="shared" si="17"/>
        <v>9</v>
      </c>
      <c r="R53" s="218">
        <f t="shared" si="18"/>
        <v>220</v>
      </c>
      <c r="T53">
        <v>520</v>
      </c>
      <c r="U53">
        <v>467</v>
      </c>
      <c r="V53" t="s">
        <v>214</v>
      </c>
      <c r="W53">
        <v>1582.9459999999999</v>
      </c>
      <c r="X53">
        <v>855.423</v>
      </c>
      <c r="Y53">
        <v>1.85</v>
      </c>
      <c r="Z53">
        <v>16.837</v>
      </c>
      <c r="AA53">
        <v>130.89498800000001</v>
      </c>
      <c r="AB53">
        <v>1.1908259999999999</v>
      </c>
      <c r="AC53">
        <v>64.793595999999994</v>
      </c>
      <c r="AD53" s="1">
        <v>337</v>
      </c>
      <c r="AE53">
        <v>9</v>
      </c>
      <c r="AF53">
        <v>220</v>
      </c>
      <c r="AG53">
        <v>72</v>
      </c>
      <c r="AH53">
        <v>12.093251</v>
      </c>
      <c r="AI53">
        <v>597.4</v>
      </c>
      <c r="AJ53">
        <v>0</v>
      </c>
      <c r="AK53">
        <v>77</v>
      </c>
      <c r="AL53">
        <v>72692</v>
      </c>
      <c r="AM53">
        <v>0.84101566348728596</v>
      </c>
      <c r="AN53" t="s">
        <v>67</v>
      </c>
      <c r="AO53">
        <v>1481.1389999999999</v>
      </c>
      <c r="AP53" t="s">
        <v>355</v>
      </c>
      <c r="AQ53" t="s">
        <v>118</v>
      </c>
      <c r="AR53" t="s">
        <v>123</v>
      </c>
      <c r="AS53" t="s">
        <v>118</v>
      </c>
      <c r="AT53" t="s">
        <v>123</v>
      </c>
      <c r="AU53" t="s">
        <v>194</v>
      </c>
      <c r="AV53" t="s">
        <v>214</v>
      </c>
      <c r="AW53" t="s">
        <v>67</v>
      </c>
      <c r="AX53">
        <v>467</v>
      </c>
      <c r="AY53" t="s">
        <v>396</v>
      </c>
      <c r="AZ53">
        <v>1</v>
      </c>
      <c r="BA53" t="s">
        <v>256</v>
      </c>
      <c r="BB53">
        <v>2</v>
      </c>
      <c r="BC53">
        <v>1</v>
      </c>
      <c r="BE53" t="s">
        <v>67</v>
      </c>
      <c r="BF53">
        <v>0</v>
      </c>
      <c r="BG53" t="s">
        <v>238</v>
      </c>
      <c r="BI53" t="s">
        <v>118</v>
      </c>
      <c r="BJ53" t="s">
        <v>214</v>
      </c>
      <c r="BK53" t="s">
        <v>67</v>
      </c>
      <c r="BL53">
        <v>0.84101566348728596</v>
      </c>
      <c r="BM53">
        <v>467</v>
      </c>
      <c r="BN53" t="s">
        <v>123</v>
      </c>
      <c r="BO53" t="s">
        <v>194</v>
      </c>
      <c r="BP53">
        <v>2</v>
      </c>
      <c r="BQ53">
        <v>1582.9459999999999</v>
      </c>
      <c r="BR53">
        <v>9.0975675860102447E-3</v>
      </c>
      <c r="BS53">
        <v>0.49500440765539461</v>
      </c>
      <c r="BT53">
        <v>0.21289418590400433</v>
      </c>
      <c r="BU53">
        <v>16.837</v>
      </c>
      <c r="BV53">
        <v>0.56856014039645075</v>
      </c>
      <c r="BW53">
        <v>13.898136765246573</v>
      </c>
      <c r="BX53">
        <v>77</v>
      </c>
      <c r="BY53">
        <v>9</v>
      </c>
      <c r="BZ53">
        <v>220</v>
      </c>
    </row>
    <row r="54" spans="1:78" ht="16.5">
      <c r="A54" s="107" t="str">
        <f t="shared" si="1"/>
        <v>세운교통</v>
      </c>
      <c r="B54" s="108" t="str">
        <f t="shared" si="2"/>
        <v>전경덕</v>
      </c>
      <c r="C54" s="109" t="str">
        <f t="shared" si="3"/>
        <v>S</v>
      </c>
      <c r="D54" s="110">
        <f t="shared" si="4"/>
        <v>1.0077272727272726</v>
      </c>
      <c r="E54" s="111">
        <f t="shared" si="5"/>
        <v>6712</v>
      </c>
      <c r="F54" s="112" t="str">
        <f t="shared" si="6"/>
        <v>26</v>
      </c>
      <c r="G54" s="113" t="str">
        <f t="shared" si="7"/>
        <v>70바1578</v>
      </c>
      <c r="H54" s="114">
        <f t="shared" si="8"/>
        <v>1</v>
      </c>
      <c r="I54" s="115">
        <f t="shared" si="9"/>
        <v>2238.4369999999999</v>
      </c>
      <c r="J54" s="116">
        <f t="shared" si="10"/>
        <v>2.5385874108409996E-2</v>
      </c>
      <c r="K54" s="116">
        <f t="shared" si="11"/>
        <v>0.34514322749684267</v>
      </c>
      <c r="L54" s="116">
        <f t="shared" si="12"/>
        <v>0.16663412908203359</v>
      </c>
      <c r="M54" s="117">
        <f t="shared" si="13"/>
        <v>11.381</v>
      </c>
      <c r="N54" s="118">
        <f t="shared" si="14"/>
        <v>0.26804417546707815</v>
      </c>
      <c r="O54" s="118">
        <f t="shared" si="15"/>
        <v>5.4949055970751024</v>
      </c>
      <c r="P54" s="219">
        <f t="shared" si="16"/>
        <v>30</v>
      </c>
      <c r="Q54" s="220">
        <f t="shared" si="17"/>
        <v>6</v>
      </c>
      <c r="R54" s="220">
        <f t="shared" si="18"/>
        <v>123</v>
      </c>
      <c r="T54">
        <v>520</v>
      </c>
      <c r="U54">
        <v>6712</v>
      </c>
      <c r="V54" t="s">
        <v>215</v>
      </c>
      <c r="W54">
        <v>2238.4369999999999</v>
      </c>
      <c r="X54">
        <v>1009.816</v>
      </c>
      <c r="Y54">
        <v>2.2170000000000001</v>
      </c>
      <c r="Z54">
        <v>11.381</v>
      </c>
      <c r="AA54">
        <v>157.08523500000001</v>
      </c>
      <c r="AB54">
        <v>3.987746</v>
      </c>
      <c r="AC54">
        <v>54.216904999999997</v>
      </c>
      <c r="AD54" s="1">
        <v>373</v>
      </c>
      <c r="AE54">
        <v>6</v>
      </c>
      <c r="AF54">
        <v>123</v>
      </c>
      <c r="AG54">
        <v>70</v>
      </c>
      <c r="AH54">
        <v>14.249824</v>
      </c>
      <c r="AI54">
        <v>349.1</v>
      </c>
      <c r="AJ54">
        <v>0</v>
      </c>
      <c r="AK54">
        <v>30</v>
      </c>
      <c r="AL54">
        <v>19005</v>
      </c>
      <c r="AM54">
        <v>1.0077272727272726</v>
      </c>
      <c r="AN54" t="s">
        <v>71</v>
      </c>
      <c r="AO54">
        <v>2238.4369999999999</v>
      </c>
      <c r="AP54" t="s">
        <v>356</v>
      </c>
      <c r="AQ54" t="s">
        <v>118</v>
      </c>
      <c r="AR54" t="s">
        <v>121</v>
      </c>
      <c r="AS54" t="s">
        <v>118</v>
      </c>
      <c r="AT54" t="s">
        <v>121</v>
      </c>
      <c r="AU54" t="s">
        <v>189</v>
      </c>
      <c r="AV54" t="s">
        <v>215</v>
      </c>
      <c r="AW54" t="s">
        <v>71</v>
      </c>
      <c r="AX54">
        <v>6712</v>
      </c>
      <c r="AY54" t="s">
        <v>409</v>
      </c>
      <c r="AZ54">
        <v>3</v>
      </c>
      <c r="BA54" t="s">
        <v>447</v>
      </c>
      <c r="BB54">
        <v>1</v>
      </c>
      <c r="BC54">
        <v>1</v>
      </c>
      <c r="BE54" t="s">
        <v>71</v>
      </c>
      <c r="BF54">
        <v>0</v>
      </c>
      <c r="BG54" t="s">
        <v>238</v>
      </c>
      <c r="BI54" t="s">
        <v>118</v>
      </c>
      <c r="BJ54" t="s">
        <v>215</v>
      </c>
      <c r="BK54" t="s">
        <v>71</v>
      </c>
      <c r="BL54">
        <v>1.0077272727272726</v>
      </c>
      <c r="BM54">
        <v>6712</v>
      </c>
      <c r="BN54" t="s">
        <v>121</v>
      </c>
      <c r="BO54" t="s">
        <v>189</v>
      </c>
      <c r="BP54">
        <v>1</v>
      </c>
      <c r="BQ54">
        <v>2238.4369999999999</v>
      </c>
      <c r="BR54">
        <v>2.5385874108409996E-2</v>
      </c>
      <c r="BS54">
        <v>0.34514322749684267</v>
      </c>
      <c r="BT54">
        <v>0.16663412908203359</v>
      </c>
      <c r="BU54">
        <v>11.381</v>
      </c>
      <c r="BV54">
        <v>0.26804417546707815</v>
      </c>
      <c r="BW54">
        <v>5.4949055970751024</v>
      </c>
      <c r="BX54">
        <v>30</v>
      </c>
      <c r="BY54">
        <v>6</v>
      </c>
      <c r="BZ54">
        <v>123</v>
      </c>
    </row>
    <row r="55" spans="1:78" ht="16.5">
      <c r="A55" s="124" t="str">
        <f t="shared" si="1"/>
        <v>세운교통</v>
      </c>
      <c r="B55" s="125" t="str">
        <f t="shared" si="2"/>
        <v>전목용</v>
      </c>
      <c r="C55" s="126" t="str">
        <f t="shared" si="3"/>
        <v>D</v>
      </c>
      <c r="D55" s="127">
        <f t="shared" si="4"/>
        <v>0.83761904761904749</v>
      </c>
      <c r="E55" s="128">
        <f t="shared" si="5"/>
        <v>511</v>
      </c>
      <c r="F55" s="129" t="str">
        <f t="shared" si="6"/>
        <v>26</v>
      </c>
      <c r="G55" s="130" t="str">
        <f t="shared" si="7"/>
        <v>70바1511</v>
      </c>
      <c r="H55" s="131">
        <f t="shared" si="8"/>
        <v>1</v>
      </c>
      <c r="I55" s="132">
        <f t="shared" si="9"/>
        <v>786.96100000000001</v>
      </c>
      <c r="J55" s="133">
        <f t="shared" si="10"/>
        <v>5.8417818760378451E-2</v>
      </c>
      <c r="K55" s="133">
        <f t="shared" si="11"/>
        <v>0.31506290135048787</v>
      </c>
      <c r="L55" s="133">
        <f t="shared" si="12"/>
        <v>0.2236451361630373</v>
      </c>
      <c r="M55" s="134">
        <f t="shared" si="13"/>
        <v>13.118</v>
      </c>
      <c r="N55" s="135">
        <f t="shared" si="14"/>
        <v>0</v>
      </c>
      <c r="O55" s="135">
        <f t="shared" si="15"/>
        <v>3.9392041028716798</v>
      </c>
      <c r="P55" s="217">
        <f t="shared" si="16"/>
        <v>1</v>
      </c>
      <c r="Q55" s="218">
        <f t="shared" si="17"/>
        <v>0</v>
      </c>
      <c r="R55" s="218">
        <f t="shared" si="18"/>
        <v>31</v>
      </c>
      <c r="T55">
        <v>520</v>
      </c>
      <c r="U55">
        <v>511</v>
      </c>
      <c r="V55" t="s">
        <v>216</v>
      </c>
      <c r="W55">
        <v>786.96100000000001</v>
      </c>
      <c r="X55">
        <v>447.28</v>
      </c>
      <c r="Y55">
        <v>1.7589999999999999</v>
      </c>
      <c r="Z55">
        <v>13.118</v>
      </c>
      <c r="AA55">
        <v>55.357475999999998</v>
      </c>
      <c r="AB55">
        <v>3.2338629999999999</v>
      </c>
      <c r="AC55">
        <v>17.441087</v>
      </c>
      <c r="AD55" s="1">
        <v>176</v>
      </c>
      <c r="AE55">
        <v>0</v>
      </c>
      <c r="AF55">
        <v>31</v>
      </c>
      <c r="AG55">
        <v>62</v>
      </c>
      <c r="AH55">
        <v>14.215984000000001</v>
      </c>
      <c r="AI55">
        <v>0</v>
      </c>
      <c r="AJ55">
        <v>0</v>
      </c>
      <c r="AK55">
        <v>1</v>
      </c>
      <c r="AL55">
        <v>513</v>
      </c>
      <c r="AM55">
        <v>0.83761904761904749</v>
      </c>
      <c r="AN55" t="s">
        <v>67</v>
      </c>
      <c r="AO55">
        <v>786.96100000000001</v>
      </c>
      <c r="AP55" t="s">
        <v>357</v>
      </c>
      <c r="AQ55" t="s">
        <v>118</v>
      </c>
      <c r="AR55" t="s">
        <v>121</v>
      </c>
      <c r="AS55" t="s">
        <v>118</v>
      </c>
      <c r="AT55" t="s">
        <v>121</v>
      </c>
      <c r="AU55" t="s">
        <v>187</v>
      </c>
      <c r="AV55" t="s">
        <v>216</v>
      </c>
      <c r="AW55" t="s">
        <v>67</v>
      </c>
      <c r="AX55">
        <v>511</v>
      </c>
      <c r="AY55" t="s">
        <v>411</v>
      </c>
      <c r="AZ55">
        <v>2</v>
      </c>
      <c r="BA55" t="s">
        <v>280</v>
      </c>
      <c r="BB55">
        <v>1</v>
      </c>
      <c r="BC55">
        <v>1</v>
      </c>
      <c r="BE55" t="s">
        <v>67</v>
      </c>
      <c r="BF55">
        <v>0</v>
      </c>
      <c r="BG55" t="s">
        <v>238</v>
      </c>
      <c r="BI55" t="s">
        <v>118</v>
      </c>
      <c r="BJ55" t="s">
        <v>216</v>
      </c>
      <c r="BK55" t="s">
        <v>67</v>
      </c>
      <c r="BL55">
        <v>0.83761904761904749</v>
      </c>
      <c r="BM55">
        <v>511</v>
      </c>
      <c r="BN55" t="s">
        <v>121</v>
      </c>
      <c r="BO55" t="s">
        <v>187</v>
      </c>
      <c r="BP55">
        <v>1</v>
      </c>
      <c r="BQ55">
        <v>786.96100000000001</v>
      </c>
      <c r="BR55">
        <v>5.8417818760378451E-2</v>
      </c>
      <c r="BS55">
        <v>0.31506290135048787</v>
      </c>
      <c r="BT55">
        <v>0.2236451361630373</v>
      </c>
      <c r="BU55">
        <v>13.118</v>
      </c>
      <c r="BV55">
        <v>0</v>
      </c>
      <c r="BW55">
        <v>3.9392041028716798</v>
      </c>
      <c r="BX55">
        <v>1</v>
      </c>
      <c r="BY55">
        <v>0</v>
      </c>
      <c r="BZ55">
        <v>31</v>
      </c>
    </row>
    <row r="56" spans="1:78" ht="16.5">
      <c r="A56" s="107" t="str">
        <f t="shared" si="1"/>
        <v>세운교통</v>
      </c>
      <c r="B56" s="108" t="str">
        <f t="shared" si="2"/>
        <v>정구연</v>
      </c>
      <c r="C56" s="109" t="str">
        <f t="shared" si="3"/>
        <v>B</v>
      </c>
      <c r="D56" s="110">
        <f t="shared" si="4"/>
        <v>0.93136363636363628</v>
      </c>
      <c r="E56" s="111">
        <f t="shared" si="5"/>
        <v>1590</v>
      </c>
      <c r="F56" s="112" t="str">
        <f t="shared" si="6"/>
        <v>67-1</v>
      </c>
      <c r="G56" s="113" t="str">
        <f t="shared" si="7"/>
        <v>70바3835</v>
      </c>
      <c r="H56" s="114">
        <f t="shared" si="8"/>
        <v>1</v>
      </c>
      <c r="I56" s="115">
        <f t="shared" si="9"/>
        <v>2522.5189999999998</v>
      </c>
      <c r="J56" s="116">
        <f t="shared" si="10"/>
        <v>7.7994552524646077E-3</v>
      </c>
      <c r="K56" s="116">
        <f t="shared" si="11"/>
        <v>0.34003789080407271</v>
      </c>
      <c r="L56" s="116">
        <f t="shared" si="12"/>
        <v>0.1561930752553301</v>
      </c>
      <c r="M56" s="117">
        <f t="shared" si="13"/>
        <v>9.827</v>
      </c>
      <c r="N56" s="118">
        <f t="shared" si="14"/>
        <v>1.6253594125554656</v>
      </c>
      <c r="O56" s="118">
        <f t="shared" si="15"/>
        <v>3.1714330001082254</v>
      </c>
      <c r="P56" s="219">
        <f t="shared" si="16"/>
        <v>7</v>
      </c>
      <c r="Q56" s="220">
        <f t="shared" si="17"/>
        <v>41</v>
      </c>
      <c r="R56" s="220">
        <f t="shared" si="18"/>
        <v>80</v>
      </c>
      <c r="T56">
        <v>520</v>
      </c>
      <c r="U56">
        <v>1590</v>
      </c>
      <c r="V56" t="s">
        <v>217</v>
      </c>
      <c r="W56">
        <v>2522.5189999999998</v>
      </c>
      <c r="X56">
        <v>1231.105</v>
      </c>
      <c r="Y56">
        <v>2.0489999999999999</v>
      </c>
      <c r="Z56">
        <v>9.827</v>
      </c>
      <c r="AA56">
        <v>168.27354700000001</v>
      </c>
      <c r="AB56">
        <v>1.3124420000000001</v>
      </c>
      <c r="AC56">
        <v>57.219382000000003</v>
      </c>
      <c r="AD56" s="1">
        <v>394</v>
      </c>
      <c r="AE56">
        <v>41</v>
      </c>
      <c r="AF56">
        <v>80</v>
      </c>
      <c r="AG56">
        <v>64</v>
      </c>
      <c r="AH56">
        <v>14.990584999999999</v>
      </c>
      <c r="AI56">
        <v>6.1</v>
      </c>
      <c r="AJ56">
        <v>0</v>
      </c>
      <c r="AK56">
        <v>7</v>
      </c>
      <c r="AL56">
        <v>3712</v>
      </c>
      <c r="AM56">
        <v>0.93136363636363628</v>
      </c>
      <c r="AN56" t="s">
        <v>68</v>
      </c>
      <c r="AO56">
        <v>2522.5189999999998</v>
      </c>
      <c r="AP56" t="s">
        <v>358</v>
      </c>
      <c r="AQ56" t="s">
        <v>118</v>
      </c>
      <c r="AR56" t="s">
        <v>123</v>
      </c>
      <c r="AS56" t="s">
        <v>118</v>
      </c>
      <c r="AT56" t="s">
        <v>123</v>
      </c>
      <c r="AU56" t="s">
        <v>193</v>
      </c>
      <c r="AV56" t="s">
        <v>217</v>
      </c>
      <c r="AW56" t="s">
        <v>68</v>
      </c>
      <c r="AX56">
        <v>1590</v>
      </c>
      <c r="AY56" t="s">
        <v>424</v>
      </c>
      <c r="AZ56">
        <v>1</v>
      </c>
      <c r="BA56" t="s">
        <v>448</v>
      </c>
      <c r="BB56">
        <v>1</v>
      </c>
      <c r="BC56">
        <v>1</v>
      </c>
      <c r="BE56" t="s">
        <v>68</v>
      </c>
      <c r="BF56">
        <v>0</v>
      </c>
      <c r="BG56" t="s">
        <v>238</v>
      </c>
      <c r="BI56" t="s">
        <v>118</v>
      </c>
      <c r="BJ56" t="s">
        <v>217</v>
      </c>
      <c r="BK56" t="s">
        <v>68</v>
      </c>
      <c r="BL56">
        <v>0.93136363636363628</v>
      </c>
      <c r="BM56">
        <v>1590</v>
      </c>
      <c r="BN56" t="s">
        <v>123</v>
      </c>
      <c r="BO56" t="s">
        <v>193</v>
      </c>
      <c r="BP56">
        <v>1</v>
      </c>
      <c r="BQ56">
        <v>2522.5189999999998</v>
      </c>
      <c r="BR56">
        <v>7.7994552524646077E-3</v>
      </c>
      <c r="BS56">
        <v>0.34003789080407271</v>
      </c>
      <c r="BT56">
        <v>0.1561930752553301</v>
      </c>
      <c r="BU56">
        <v>9.827</v>
      </c>
      <c r="BV56">
        <v>1.6253594125554656</v>
      </c>
      <c r="BW56">
        <v>3.1714330001082254</v>
      </c>
      <c r="BX56">
        <v>7</v>
      </c>
      <c r="BY56">
        <v>41</v>
      </c>
      <c r="BZ56">
        <v>80</v>
      </c>
    </row>
    <row r="57" spans="1:78" ht="16.5">
      <c r="A57" s="124" t="str">
        <f t="shared" si="1"/>
        <v>세운교통</v>
      </c>
      <c r="B57" s="125" t="str">
        <f t="shared" si="2"/>
        <v>정성하</v>
      </c>
      <c r="C57" s="126" t="str">
        <f t="shared" si="3"/>
        <v>D</v>
      </c>
      <c r="D57" s="127">
        <f t="shared" si="4"/>
        <v>0.83238095238095233</v>
      </c>
      <c r="E57" s="128">
        <f t="shared" si="5"/>
        <v>6926</v>
      </c>
      <c r="F57" s="129" t="str">
        <f t="shared" si="6"/>
        <v>28</v>
      </c>
      <c r="G57" s="130" t="str">
        <f t="shared" si="7"/>
        <v>73아1019</v>
      </c>
      <c r="H57" s="131">
        <f t="shared" si="8"/>
        <v>1</v>
      </c>
      <c r="I57" s="132">
        <f t="shared" si="9"/>
        <v>2104.6109999999999</v>
      </c>
      <c r="J57" s="133">
        <f t="shared" si="10"/>
        <v>4.2280054578294167E-2</v>
      </c>
      <c r="K57" s="133">
        <f t="shared" si="11"/>
        <v>0.37334378521522943</v>
      </c>
      <c r="L57" s="133">
        <f t="shared" si="12"/>
        <v>0.18910858111071358</v>
      </c>
      <c r="M57" s="134">
        <f t="shared" si="13"/>
        <v>14.481</v>
      </c>
      <c r="N57" s="135">
        <f t="shared" si="14"/>
        <v>0</v>
      </c>
      <c r="O57" s="135">
        <f t="shared" si="15"/>
        <v>4.5614130117157048</v>
      </c>
      <c r="P57" s="217">
        <f t="shared" si="16"/>
        <v>38</v>
      </c>
      <c r="Q57" s="218">
        <f t="shared" si="17"/>
        <v>0</v>
      </c>
      <c r="R57" s="218">
        <f t="shared" si="18"/>
        <v>96</v>
      </c>
      <c r="T57">
        <v>520</v>
      </c>
      <c r="U57">
        <v>6926</v>
      </c>
      <c r="V57" t="s">
        <v>276</v>
      </c>
      <c r="W57">
        <v>2104.6109999999999</v>
      </c>
      <c r="X57">
        <v>1203.704</v>
      </c>
      <c r="Y57">
        <v>1.748</v>
      </c>
      <c r="Z57">
        <v>14.481</v>
      </c>
      <c r="AA57">
        <v>166.856076</v>
      </c>
      <c r="AB57">
        <v>7.054684</v>
      </c>
      <c r="AC57">
        <v>62.294679000000002</v>
      </c>
      <c r="AD57" s="1">
        <v>398</v>
      </c>
      <c r="AE57">
        <v>0</v>
      </c>
      <c r="AF57">
        <v>96</v>
      </c>
      <c r="AG57">
        <v>59</v>
      </c>
      <c r="AH57">
        <v>12.613331000000001</v>
      </c>
      <c r="AI57">
        <v>0</v>
      </c>
      <c r="AJ57">
        <v>0</v>
      </c>
      <c r="AK57">
        <v>38</v>
      </c>
      <c r="AL57">
        <v>32241</v>
      </c>
      <c r="AM57">
        <v>0.83238095238095233</v>
      </c>
      <c r="AN57" t="s">
        <v>67</v>
      </c>
      <c r="AO57">
        <v>2104.6109999999999</v>
      </c>
      <c r="AP57" t="s">
        <v>359</v>
      </c>
      <c r="AQ57" t="s">
        <v>118</v>
      </c>
      <c r="AR57" t="s">
        <v>122</v>
      </c>
      <c r="AS57" t="s">
        <v>118</v>
      </c>
      <c r="AT57" t="s">
        <v>122</v>
      </c>
      <c r="AU57" t="s">
        <v>239</v>
      </c>
      <c r="AV57" t="s">
        <v>276</v>
      </c>
      <c r="AW57" t="s">
        <v>67</v>
      </c>
      <c r="AX57">
        <v>6926</v>
      </c>
      <c r="AY57" t="s">
        <v>391</v>
      </c>
      <c r="AZ57">
        <v>3</v>
      </c>
      <c r="BA57" t="s">
        <v>449</v>
      </c>
      <c r="BB57">
        <v>1</v>
      </c>
      <c r="BC57">
        <v>1</v>
      </c>
      <c r="BE57" t="s">
        <v>69</v>
      </c>
      <c r="BF57">
        <v>-1</v>
      </c>
      <c r="BG57" t="s">
        <v>237</v>
      </c>
      <c r="BI57" t="s">
        <v>118</v>
      </c>
      <c r="BJ57" t="s">
        <v>276</v>
      </c>
      <c r="BK57" t="s">
        <v>67</v>
      </c>
      <c r="BL57">
        <v>0.83238095238095233</v>
      </c>
      <c r="BM57">
        <v>6926</v>
      </c>
      <c r="BN57" t="s">
        <v>122</v>
      </c>
      <c r="BO57" t="s">
        <v>239</v>
      </c>
      <c r="BP57">
        <v>1</v>
      </c>
      <c r="BQ57">
        <v>2104.6109999999999</v>
      </c>
      <c r="BR57">
        <v>4.2280054578294167E-2</v>
      </c>
      <c r="BS57">
        <v>0.37334378521522943</v>
      </c>
      <c r="BT57">
        <v>0.18910858111071358</v>
      </c>
      <c r="BU57">
        <v>14.481</v>
      </c>
      <c r="BV57">
        <v>0</v>
      </c>
      <c r="BW57">
        <v>4.5614130117157048</v>
      </c>
      <c r="BX57">
        <v>38</v>
      </c>
      <c r="BY57">
        <v>0</v>
      </c>
      <c r="BZ57">
        <v>96</v>
      </c>
    </row>
    <row r="58" spans="1:78" ht="16.5">
      <c r="A58" s="107" t="str">
        <f t="shared" si="1"/>
        <v>세운교통</v>
      </c>
      <c r="B58" s="108" t="str">
        <f t="shared" si="2"/>
        <v>정재영B</v>
      </c>
      <c r="C58" s="109" t="str">
        <f t="shared" si="3"/>
        <v>C</v>
      </c>
      <c r="D58" s="110">
        <f t="shared" si="4"/>
        <v>0.85123637402924612</v>
      </c>
      <c r="E58" s="111">
        <f t="shared" si="5"/>
        <v>2536</v>
      </c>
      <c r="F58" s="112" t="str">
        <f t="shared" si="6"/>
        <v>24-1</v>
      </c>
      <c r="G58" s="113" t="str">
        <f t="shared" si="7"/>
        <v>70바3811</v>
      </c>
      <c r="H58" s="114">
        <f t="shared" si="8"/>
        <v>3</v>
      </c>
      <c r="I58" s="115">
        <f t="shared" si="9"/>
        <v>561.42100000000005</v>
      </c>
      <c r="J58" s="116">
        <f t="shared" si="10"/>
        <v>3.0673330278428924E-2</v>
      </c>
      <c r="K58" s="116">
        <f t="shared" si="11"/>
        <v>0.34851799504923558</v>
      </c>
      <c r="L58" s="116">
        <f t="shared" si="12"/>
        <v>0.14783914388667327</v>
      </c>
      <c r="M58" s="117">
        <f t="shared" si="13"/>
        <v>14.532999999999999</v>
      </c>
      <c r="N58" s="118">
        <f t="shared" si="14"/>
        <v>0.69888202172591241</v>
      </c>
      <c r="O58" s="118">
        <f t="shared" si="15"/>
        <v>31.915612325483334</v>
      </c>
      <c r="P58" s="219">
        <f t="shared" si="16"/>
        <v>2</v>
      </c>
      <c r="Q58" s="220">
        <f t="shared" si="17"/>
        <v>3</v>
      </c>
      <c r="R58" s="220">
        <f t="shared" si="18"/>
        <v>266</v>
      </c>
      <c r="T58">
        <v>520</v>
      </c>
      <c r="U58">
        <v>2536</v>
      </c>
      <c r="V58" t="s">
        <v>218</v>
      </c>
      <c r="W58">
        <v>561.42100000000005</v>
      </c>
      <c r="X58">
        <v>291.94</v>
      </c>
      <c r="Y58">
        <v>1.923</v>
      </c>
      <c r="Z58">
        <v>14.532999999999999</v>
      </c>
      <c r="AA58">
        <v>30.781105</v>
      </c>
      <c r="AB58">
        <v>0.94415899999999997</v>
      </c>
      <c r="AC58">
        <v>10.727769</v>
      </c>
      <c r="AD58" s="1">
        <v>83</v>
      </c>
      <c r="AE58">
        <v>3</v>
      </c>
      <c r="AF58">
        <v>266</v>
      </c>
      <c r="AG58">
        <v>81</v>
      </c>
      <c r="AH58">
        <v>18.239142999999999</v>
      </c>
      <c r="AI58">
        <v>450.7</v>
      </c>
      <c r="AJ58">
        <v>0</v>
      </c>
      <c r="AK58">
        <v>2</v>
      </c>
      <c r="AL58">
        <v>186</v>
      </c>
      <c r="AM58">
        <v>0.85123637402924612</v>
      </c>
      <c r="AN58" t="s">
        <v>69</v>
      </c>
      <c r="AO58">
        <v>222.697</v>
      </c>
      <c r="AP58" t="s">
        <v>360</v>
      </c>
      <c r="AQ58" t="s">
        <v>118</v>
      </c>
      <c r="AR58" t="s">
        <v>120</v>
      </c>
      <c r="AS58" t="s">
        <v>118</v>
      </c>
      <c r="AT58" t="s">
        <v>120</v>
      </c>
      <c r="AU58" t="s">
        <v>182</v>
      </c>
      <c r="AV58" t="s">
        <v>218</v>
      </c>
      <c r="AW58" t="s">
        <v>69</v>
      </c>
      <c r="AX58">
        <v>2536</v>
      </c>
      <c r="AY58" t="s">
        <v>397</v>
      </c>
      <c r="AZ58">
        <v>5</v>
      </c>
      <c r="BA58" t="s">
        <v>450</v>
      </c>
      <c r="BB58">
        <v>3</v>
      </c>
      <c r="BC58">
        <v>1</v>
      </c>
      <c r="BE58" t="s">
        <v>69</v>
      </c>
      <c r="BF58">
        <v>0</v>
      </c>
      <c r="BG58" t="s">
        <v>238</v>
      </c>
      <c r="BI58" t="s">
        <v>118</v>
      </c>
      <c r="BJ58" t="s">
        <v>218</v>
      </c>
      <c r="BK58" t="s">
        <v>69</v>
      </c>
      <c r="BL58">
        <v>0.85123637402924612</v>
      </c>
      <c r="BM58">
        <v>2536</v>
      </c>
      <c r="BN58" t="s">
        <v>120</v>
      </c>
      <c r="BO58" t="s">
        <v>182</v>
      </c>
      <c r="BP58">
        <v>3</v>
      </c>
      <c r="BQ58">
        <v>561.42100000000005</v>
      </c>
      <c r="BR58">
        <v>3.0673330278428924E-2</v>
      </c>
      <c r="BS58">
        <v>0.34851799504923558</v>
      </c>
      <c r="BT58">
        <v>0.14783914388667327</v>
      </c>
      <c r="BU58">
        <v>14.532999999999999</v>
      </c>
      <c r="BV58">
        <v>0.69888202172591241</v>
      </c>
      <c r="BW58">
        <v>31.915612325483334</v>
      </c>
      <c r="BX58">
        <v>2</v>
      </c>
      <c r="BY58">
        <v>3</v>
      </c>
      <c r="BZ58">
        <v>266</v>
      </c>
    </row>
    <row r="59" spans="1:78" ht="16.5">
      <c r="A59" s="124" t="str">
        <f t="shared" si="1"/>
        <v>세운교통</v>
      </c>
      <c r="B59" s="125" t="str">
        <f t="shared" si="2"/>
        <v>조규대</v>
      </c>
      <c r="C59" s="126" t="str">
        <f t="shared" si="3"/>
        <v>B</v>
      </c>
      <c r="D59" s="127">
        <f t="shared" si="4"/>
        <v>0.90813684895489588</v>
      </c>
      <c r="E59" s="128">
        <f t="shared" si="5"/>
        <v>7671</v>
      </c>
      <c r="F59" s="129" t="str">
        <f t="shared" si="6"/>
        <v>11</v>
      </c>
      <c r="G59" s="130" t="str">
        <f t="shared" si="7"/>
        <v>70바3820</v>
      </c>
      <c r="H59" s="131">
        <f t="shared" si="8"/>
        <v>6</v>
      </c>
      <c r="I59" s="132">
        <f t="shared" si="9"/>
        <v>4830.8690000000006</v>
      </c>
      <c r="J59" s="133">
        <f t="shared" si="10"/>
        <v>4.3473506315455164E-2</v>
      </c>
      <c r="K59" s="133">
        <f t="shared" si="11"/>
        <v>0.43211798664708434</v>
      </c>
      <c r="L59" s="133">
        <f t="shared" si="12"/>
        <v>0.1904419267009724</v>
      </c>
      <c r="M59" s="134">
        <f t="shared" si="13"/>
        <v>17.855</v>
      </c>
      <c r="N59" s="135">
        <f t="shared" si="14"/>
        <v>1.1114629533052618</v>
      </c>
      <c r="O59" s="135">
        <f t="shared" si="15"/>
        <v>32.232425645852594</v>
      </c>
      <c r="P59" s="217">
        <f t="shared" si="16"/>
        <v>143</v>
      </c>
      <c r="Q59" s="218">
        <f t="shared" si="17"/>
        <v>51</v>
      </c>
      <c r="R59" s="218">
        <f t="shared" si="18"/>
        <v>1699</v>
      </c>
      <c r="T59">
        <v>520</v>
      </c>
      <c r="U59">
        <v>7671</v>
      </c>
      <c r="V59" t="s">
        <v>277</v>
      </c>
      <c r="W59">
        <v>4830.8689999999997</v>
      </c>
      <c r="X59">
        <v>2797.8789999999999</v>
      </c>
      <c r="Y59">
        <v>1.7270000000000001</v>
      </c>
      <c r="Z59">
        <v>17.855</v>
      </c>
      <c r="AA59">
        <v>368.14132000000001</v>
      </c>
      <c r="AB59">
        <v>16.004394000000001</v>
      </c>
      <c r="AC59">
        <v>159.08048600000001</v>
      </c>
      <c r="AD59" s="1">
        <v>920</v>
      </c>
      <c r="AE59">
        <v>51</v>
      </c>
      <c r="AF59">
        <v>1699</v>
      </c>
      <c r="AG59">
        <v>79</v>
      </c>
      <c r="AH59">
        <v>13.122322</v>
      </c>
      <c r="AI59">
        <v>3405.7</v>
      </c>
      <c r="AJ59">
        <v>0</v>
      </c>
      <c r="AK59">
        <v>143</v>
      </c>
      <c r="AL59">
        <v>123075</v>
      </c>
      <c r="AM59">
        <v>0.90813684895489588</v>
      </c>
      <c r="AN59" t="s">
        <v>68</v>
      </c>
      <c r="AO59">
        <v>4225.7219999999998</v>
      </c>
      <c r="AP59" t="s">
        <v>361</v>
      </c>
      <c r="AQ59" t="s">
        <v>118</v>
      </c>
      <c r="AR59" t="s">
        <v>119</v>
      </c>
      <c r="AS59" t="s">
        <v>118</v>
      </c>
      <c r="AT59" t="s">
        <v>119</v>
      </c>
      <c r="AU59" t="s">
        <v>176</v>
      </c>
      <c r="AV59" t="s">
        <v>277</v>
      </c>
      <c r="AW59" t="s">
        <v>68</v>
      </c>
      <c r="AX59">
        <v>7671</v>
      </c>
      <c r="AY59" t="s">
        <v>451</v>
      </c>
      <c r="AZ59">
        <v>1</v>
      </c>
      <c r="BA59" t="s">
        <v>452</v>
      </c>
      <c r="BB59">
        <v>6</v>
      </c>
      <c r="BC59">
        <v>1</v>
      </c>
      <c r="BE59" t="s">
        <v>69</v>
      </c>
      <c r="BF59">
        <v>1</v>
      </c>
      <c r="BG59" t="s">
        <v>407</v>
      </c>
      <c r="BI59" t="s">
        <v>118</v>
      </c>
      <c r="BJ59" t="s">
        <v>277</v>
      </c>
      <c r="BK59" t="s">
        <v>68</v>
      </c>
      <c r="BL59">
        <v>0.90813684895489588</v>
      </c>
      <c r="BM59">
        <v>7671</v>
      </c>
      <c r="BN59" t="s">
        <v>119</v>
      </c>
      <c r="BO59" t="s">
        <v>176</v>
      </c>
      <c r="BP59">
        <v>6</v>
      </c>
      <c r="BQ59">
        <v>4830.8690000000006</v>
      </c>
      <c r="BR59">
        <v>4.3473506315455164E-2</v>
      </c>
      <c r="BS59">
        <v>0.43211798664708434</v>
      </c>
      <c r="BT59">
        <v>0.19044192670097246</v>
      </c>
      <c r="BU59">
        <v>17.855</v>
      </c>
      <c r="BV59">
        <v>1.1114629533052618</v>
      </c>
      <c r="BW59">
        <v>32.232425645852594</v>
      </c>
      <c r="BX59">
        <v>143</v>
      </c>
      <c r="BY59">
        <v>51</v>
      </c>
      <c r="BZ59">
        <v>1699</v>
      </c>
    </row>
    <row r="60" spans="1:78" ht="16.5">
      <c r="A60" s="107" t="str">
        <f t="shared" si="1"/>
        <v>세운교통</v>
      </c>
      <c r="B60" s="108" t="str">
        <f t="shared" si="2"/>
        <v>지정훈</v>
      </c>
      <c r="C60" s="109" t="str">
        <f t="shared" si="3"/>
        <v>F</v>
      </c>
      <c r="D60" s="110">
        <f t="shared" si="4"/>
        <v>0.79826086956521747</v>
      </c>
      <c r="E60" s="111">
        <f t="shared" si="5"/>
        <v>7108</v>
      </c>
      <c r="F60" s="112" t="str">
        <f t="shared" si="6"/>
        <v>24-1</v>
      </c>
      <c r="G60" s="113" t="str">
        <f t="shared" si="7"/>
        <v>70바3812</v>
      </c>
      <c r="H60" s="114">
        <f t="shared" si="8"/>
        <v>1</v>
      </c>
      <c r="I60" s="115">
        <f t="shared" si="9"/>
        <v>650.27800000000002</v>
      </c>
      <c r="J60" s="116">
        <f t="shared" si="10"/>
        <v>1.9452896791069055E-2</v>
      </c>
      <c r="K60" s="116">
        <f t="shared" si="11"/>
        <v>0.41819819723887608</v>
      </c>
      <c r="L60" s="116">
        <f t="shared" si="12"/>
        <v>0.18914987128581928</v>
      </c>
      <c r="M60" s="117">
        <f t="shared" si="13"/>
        <v>12.468</v>
      </c>
      <c r="N60" s="118">
        <f t="shared" si="14"/>
        <v>0.61512153263681069</v>
      </c>
      <c r="O60" s="118">
        <f t="shared" si="15"/>
        <v>17.992304829626711</v>
      </c>
      <c r="P60" s="219">
        <f t="shared" si="16"/>
        <v>19</v>
      </c>
      <c r="Q60" s="220">
        <f t="shared" si="17"/>
        <v>4</v>
      </c>
      <c r="R60" s="220">
        <f t="shared" si="18"/>
        <v>117</v>
      </c>
      <c r="T60">
        <v>520</v>
      </c>
      <c r="U60">
        <v>7108</v>
      </c>
      <c r="V60" t="s">
        <v>300</v>
      </c>
      <c r="W60">
        <v>650.27800000000002</v>
      </c>
      <c r="X60">
        <v>354.16899999999998</v>
      </c>
      <c r="Y60">
        <v>1.8360000000000001</v>
      </c>
      <c r="Z60">
        <v>12.468</v>
      </c>
      <c r="AA60">
        <v>46.579438000000003</v>
      </c>
      <c r="AB60">
        <v>0.90610500000000005</v>
      </c>
      <c r="AC60">
        <v>19.479437000000001</v>
      </c>
      <c r="AD60" s="1">
        <v>123</v>
      </c>
      <c r="AE60">
        <v>4</v>
      </c>
      <c r="AF60">
        <v>117</v>
      </c>
      <c r="AG60">
        <v>71</v>
      </c>
      <c r="AH60">
        <v>13.960623</v>
      </c>
      <c r="AI60">
        <v>103.4</v>
      </c>
      <c r="AJ60">
        <v>0</v>
      </c>
      <c r="AK60">
        <v>19</v>
      </c>
      <c r="AL60">
        <v>10213</v>
      </c>
      <c r="AM60">
        <v>0.79826086956521747</v>
      </c>
      <c r="AN60" t="s">
        <v>70</v>
      </c>
      <c r="AO60">
        <v>650.27800000000002</v>
      </c>
      <c r="AP60" t="s">
        <v>362</v>
      </c>
      <c r="AQ60" t="s">
        <v>118</v>
      </c>
      <c r="AR60" t="s">
        <v>120</v>
      </c>
      <c r="AS60" t="s">
        <v>118</v>
      </c>
      <c r="AT60" t="s">
        <v>120</v>
      </c>
      <c r="AU60" t="s">
        <v>301</v>
      </c>
      <c r="AV60" t="s">
        <v>300</v>
      </c>
      <c r="AW60" t="s">
        <v>70</v>
      </c>
      <c r="AX60">
        <v>7108</v>
      </c>
      <c r="AY60" t="s">
        <v>416</v>
      </c>
      <c r="AZ60">
        <v>1</v>
      </c>
      <c r="BA60" t="s">
        <v>373</v>
      </c>
      <c r="BB60">
        <v>1</v>
      </c>
      <c r="BC60">
        <v>1</v>
      </c>
      <c r="BE60" t="s">
        <v>234</v>
      </c>
      <c r="BF60" t="s">
        <v>235</v>
      </c>
      <c r="BG60" t="s">
        <v>234</v>
      </c>
      <c r="BI60" t="s">
        <v>118</v>
      </c>
      <c r="BJ60" t="s">
        <v>300</v>
      </c>
      <c r="BK60" t="s">
        <v>70</v>
      </c>
      <c r="BL60">
        <v>0.79826086956521747</v>
      </c>
      <c r="BM60">
        <v>7108</v>
      </c>
      <c r="BN60" t="s">
        <v>120</v>
      </c>
      <c r="BO60" t="s">
        <v>301</v>
      </c>
      <c r="BP60">
        <v>1</v>
      </c>
      <c r="BQ60">
        <v>650.27800000000002</v>
      </c>
      <c r="BR60">
        <v>1.9452896791069055E-2</v>
      </c>
      <c r="BS60">
        <v>0.41819819723887608</v>
      </c>
      <c r="BT60">
        <v>0.18914987128581928</v>
      </c>
      <c r="BU60">
        <v>12.468</v>
      </c>
      <c r="BV60">
        <v>0.61512153263681069</v>
      </c>
      <c r="BW60">
        <v>17.992304829626711</v>
      </c>
      <c r="BX60">
        <v>19</v>
      </c>
      <c r="BY60">
        <v>4</v>
      </c>
      <c r="BZ60">
        <v>117</v>
      </c>
    </row>
    <row r="61" spans="1:78" ht="16.5">
      <c r="A61" s="124" t="str">
        <f t="shared" si="1"/>
        <v>세운교통</v>
      </c>
      <c r="B61" s="125" t="str">
        <f t="shared" si="2"/>
        <v>최병준</v>
      </c>
      <c r="C61" s="126" t="str">
        <f t="shared" si="3"/>
        <v>C</v>
      </c>
      <c r="D61" s="127">
        <f t="shared" si="4"/>
        <v>0.88238095238095238</v>
      </c>
      <c r="E61" s="128">
        <f t="shared" si="5"/>
        <v>4813</v>
      </c>
      <c r="F61" s="129" t="str">
        <f t="shared" si="6"/>
        <v>28</v>
      </c>
      <c r="G61" s="130" t="str">
        <f t="shared" si="7"/>
        <v>73아1020</v>
      </c>
      <c r="H61" s="131">
        <f t="shared" si="8"/>
        <v>1</v>
      </c>
      <c r="I61" s="132">
        <f t="shared" si="9"/>
        <v>1593.809</v>
      </c>
      <c r="J61" s="133">
        <f t="shared" si="10"/>
        <v>3.6669595410018629E-2</v>
      </c>
      <c r="K61" s="133">
        <f t="shared" si="11"/>
        <v>0.38136179716523799</v>
      </c>
      <c r="L61" s="133">
        <f t="shared" si="12"/>
        <v>0.21269800835608282</v>
      </c>
      <c r="M61" s="134">
        <f t="shared" si="13"/>
        <v>14.318</v>
      </c>
      <c r="N61" s="135">
        <f t="shared" si="14"/>
        <v>0</v>
      </c>
      <c r="O61" s="135">
        <f t="shared" si="15"/>
        <v>8.4075318937212682</v>
      </c>
      <c r="P61" s="217">
        <f t="shared" si="16"/>
        <v>17</v>
      </c>
      <c r="Q61" s="218">
        <f t="shared" si="17"/>
        <v>0</v>
      </c>
      <c r="R61" s="218">
        <f t="shared" si="18"/>
        <v>134</v>
      </c>
      <c r="T61">
        <v>520</v>
      </c>
      <c r="U61">
        <v>4813</v>
      </c>
      <c r="V61" t="s">
        <v>363</v>
      </c>
      <c r="W61">
        <v>1593.809</v>
      </c>
      <c r="X61">
        <v>860.05200000000002</v>
      </c>
      <c r="Y61">
        <v>1.853</v>
      </c>
      <c r="Z61">
        <v>14.318</v>
      </c>
      <c r="AA61">
        <v>120.595522</v>
      </c>
      <c r="AB61">
        <v>4.4221890000000004</v>
      </c>
      <c r="AC61">
        <v>45.990524999999998</v>
      </c>
      <c r="AD61" s="1">
        <v>339</v>
      </c>
      <c r="AE61">
        <v>0</v>
      </c>
      <c r="AF61">
        <v>134</v>
      </c>
      <c r="AG61">
        <v>67</v>
      </c>
      <c r="AH61">
        <v>13.216154</v>
      </c>
      <c r="AI61">
        <v>10.1</v>
      </c>
      <c r="AJ61">
        <v>0</v>
      </c>
      <c r="AK61">
        <v>17</v>
      </c>
      <c r="AL61">
        <v>10790</v>
      </c>
      <c r="AM61">
        <v>0.88238095238095238</v>
      </c>
      <c r="AN61" t="s">
        <v>69</v>
      </c>
      <c r="AO61">
        <v>1593.809</v>
      </c>
      <c r="AP61" t="s">
        <v>364</v>
      </c>
      <c r="AQ61" t="s">
        <v>118</v>
      </c>
      <c r="AR61" t="s">
        <v>122</v>
      </c>
      <c r="AS61" t="s">
        <v>118</v>
      </c>
      <c r="AT61" t="s">
        <v>122</v>
      </c>
      <c r="AU61" t="s">
        <v>327</v>
      </c>
      <c r="AV61" t="s">
        <v>363</v>
      </c>
      <c r="AW61" t="s">
        <v>69</v>
      </c>
      <c r="AX61">
        <v>4813</v>
      </c>
      <c r="AY61" t="s">
        <v>398</v>
      </c>
      <c r="AZ61">
        <v>1</v>
      </c>
      <c r="BA61" t="s">
        <v>253</v>
      </c>
      <c r="BB61">
        <v>1</v>
      </c>
      <c r="BC61">
        <v>1</v>
      </c>
      <c r="BE61" t="s">
        <v>234</v>
      </c>
      <c r="BF61" t="s">
        <v>235</v>
      </c>
      <c r="BG61" t="s">
        <v>234</v>
      </c>
      <c r="BI61" t="s">
        <v>118</v>
      </c>
      <c r="BJ61" t="s">
        <v>363</v>
      </c>
      <c r="BK61" t="s">
        <v>69</v>
      </c>
      <c r="BL61">
        <v>0.88238095238095238</v>
      </c>
      <c r="BM61">
        <v>4813</v>
      </c>
      <c r="BN61" t="s">
        <v>122</v>
      </c>
      <c r="BO61" t="s">
        <v>327</v>
      </c>
      <c r="BP61">
        <v>1</v>
      </c>
      <c r="BQ61">
        <v>1593.809</v>
      </c>
      <c r="BR61">
        <v>3.6669595410018629E-2</v>
      </c>
      <c r="BS61">
        <v>0.38136179716523799</v>
      </c>
      <c r="BT61">
        <v>0.21269800835608282</v>
      </c>
      <c r="BU61">
        <v>14.318</v>
      </c>
      <c r="BV61">
        <v>0</v>
      </c>
      <c r="BW61">
        <v>8.4075318937212682</v>
      </c>
      <c r="BX61">
        <v>17</v>
      </c>
      <c r="BY61">
        <v>0</v>
      </c>
      <c r="BZ61">
        <v>134</v>
      </c>
    </row>
    <row r="62" spans="1:78" ht="16.5">
      <c r="A62" s="107" t="str">
        <f t="shared" si="1"/>
        <v>세운교통</v>
      </c>
      <c r="B62" s="108" t="str">
        <f t="shared" si="2"/>
        <v>최현준</v>
      </c>
      <c r="C62" s="109" t="str">
        <f t="shared" si="3"/>
        <v>S</v>
      </c>
      <c r="D62" s="110">
        <f t="shared" si="4"/>
        <v>1.1140712889670683</v>
      </c>
      <c r="E62" s="111">
        <f t="shared" si="5"/>
        <v>5528</v>
      </c>
      <c r="F62" s="112" t="str">
        <f t="shared" si="6"/>
        <v>28</v>
      </c>
      <c r="G62" s="113" t="str">
        <f t="shared" si="7"/>
        <v>73아1021</v>
      </c>
      <c r="H62" s="114">
        <f t="shared" si="8"/>
        <v>4</v>
      </c>
      <c r="I62" s="115">
        <f t="shared" si="9"/>
        <v>782.80899999999997</v>
      </c>
      <c r="J62" s="116">
        <f t="shared" si="10"/>
        <v>3.0350852900216097E-2</v>
      </c>
      <c r="K62" s="116">
        <f t="shared" si="11"/>
        <v>0.46497567299803882</v>
      </c>
      <c r="L62" s="116">
        <f t="shared" si="12"/>
        <v>0.17501076252316977</v>
      </c>
      <c r="M62" s="117">
        <f t="shared" si="13"/>
        <v>15.805999999999999</v>
      </c>
      <c r="N62" s="118">
        <f t="shared" si="14"/>
        <v>0</v>
      </c>
      <c r="O62" s="118">
        <f t="shared" si="15"/>
        <v>35.385387751035054</v>
      </c>
      <c r="P62" s="219">
        <f t="shared" si="16"/>
        <v>36</v>
      </c>
      <c r="Q62" s="220">
        <f t="shared" si="17"/>
        <v>0</v>
      </c>
      <c r="R62" s="220">
        <f t="shared" si="18"/>
        <v>277</v>
      </c>
      <c r="T62">
        <v>520</v>
      </c>
      <c r="U62">
        <v>5528</v>
      </c>
      <c r="V62" t="s">
        <v>219</v>
      </c>
      <c r="W62">
        <v>782.80899999999997</v>
      </c>
      <c r="X62">
        <v>337.81200000000001</v>
      </c>
      <c r="Y62">
        <v>2.3170000000000002</v>
      </c>
      <c r="Z62">
        <v>15.805999999999999</v>
      </c>
      <c r="AA62">
        <v>58.756931999999999</v>
      </c>
      <c r="AB62">
        <v>1.783323</v>
      </c>
      <c r="AC62">
        <v>27.320544000000002</v>
      </c>
      <c r="AD62" s="1">
        <v>137</v>
      </c>
      <c r="AE62">
        <v>0</v>
      </c>
      <c r="AF62">
        <v>277</v>
      </c>
      <c r="AG62">
        <v>89</v>
      </c>
      <c r="AH62">
        <v>13.322836000000001</v>
      </c>
      <c r="AI62">
        <v>450</v>
      </c>
      <c r="AJ62">
        <v>30.4</v>
      </c>
      <c r="AK62">
        <v>36</v>
      </c>
      <c r="AL62">
        <v>22201</v>
      </c>
      <c r="AM62">
        <v>1.1140712889670683</v>
      </c>
      <c r="AN62" t="s">
        <v>71</v>
      </c>
      <c r="AO62">
        <v>298.56799999999998</v>
      </c>
      <c r="AP62" t="s">
        <v>365</v>
      </c>
      <c r="AQ62" t="s">
        <v>118</v>
      </c>
      <c r="AR62" t="s">
        <v>122</v>
      </c>
      <c r="AS62" t="s">
        <v>118</v>
      </c>
      <c r="AT62" t="s">
        <v>122</v>
      </c>
      <c r="AU62" t="s">
        <v>337</v>
      </c>
      <c r="AV62" t="s">
        <v>219</v>
      </c>
      <c r="AW62" t="s">
        <v>71</v>
      </c>
      <c r="AX62">
        <v>5528</v>
      </c>
      <c r="AY62" t="s">
        <v>404</v>
      </c>
      <c r="AZ62">
        <v>2</v>
      </c>
      <c r="BA62" t="s">
        <v>281</v>
      </c>
      <c r="BB62">
        <v>4</v>
      </c>
      <c r="BC62">
        <v>1</v>
      </c>
      <c r="BE62" t="s">
        <v>66</v>
      </c>
      <c r="BF62">
        <v>1</v>
      </c>
      <c r="BG62" t="s">
        <v>407</v>
      </c>
      <c r="BI62" t="s">
        <v>118</v>
      </c>
      <c r="BJ62" t="s">
        <v>219</v>
      </c>
      <c r="BK62" t="s">
        <v>71</v>
      </c>
      <c r="BL62">
        <v>1.1140712889670683</v>
      </c>
      <c r="BM62">
        <v>5528</v>
      </c>
      <c r="BN62" t="s">
        <v>122</v>
      </c>
      <c r="BO62" t="s">
        <v>337</v>
      </c>
      <c r="BP62">
        <v>4</v>
      </c>
      <c r="BQ62">
        <v>782.80899999999997</v>
      </c>
      <c r="BR62">
        <v>3.0350852900216097E-2</v>
      </c>
      <c r="BS62">
        <v>0.46497567299803882</v>
      </c>
      <c r="BT62">
        <v>0.17501076252316977</v>
      </c>
      <c r="BU62">
        <v>15.805999999999999</v>
      </c>
      <c r="BV62">
        <v>0</v>
      </c>
      <c r="BW62">
        <v>35.385387751035054</v>
      </c>
      <c r="BX62">
        <v>36</v>
      </c>
      <c r="BY62">
        <v>0</v>
      </c>
      <c r="BZ62">
        <v>277</v>
      </c>
    </row>
    <row r="63" spans="1:78" ht="16.5">
      <c r="A63" s="124" t="str">
        <f t="shared" si="1"/>
        <v>세운교통</v>
      </c>
      <c r="B63" s="125" t="str">
        <f t="shared" si="2"/>
        <v>최회수</v>
      </c>
      <c r="C63" s="126" t="str">
        <f t="shared" si="3"/>
        <v>B</v>
      </c>
      <c r="D63" s="127">
        <f t="shared" si="4"/>
        <v>0.90652659657734835</v>
      </c>
      <c r="E63" s="128">
        <f t="shared" si="5"/>
        <v>5647</v>
      </c>
      <c r="F63" s="129" t="str">
        <f t="shared" si="6"/>
        <v>26</v>
      </c>
      <c r="G63" s="130" t="str">
        <f t="shared" si="7"/>
        <v>70바1513</v>
      </c>
      <c r="H63" s="131">
        <f t="shared" si="8"/>
        <v>3</v>
      </c>
      <c r="I63" s="132">
        <f t="shared" si="9"/>
        <v>700.61500000000001</v>
      </c>
      <c r="J63" s="133">
        <f t="shared" si="10"/>
        <v>4.8348648112196274E-2</v>
      </c>
      <c r="K63" s="133">
        <f t="shared" si="11"/>
        <v>0.39179371971510613</v>
      </c>
      <c r="L63" s="133">
        <f t="shared" si="12"/>
        <v>0.13274052082812957</v>
      </c>
      <c r="M63" s="134">
        <f t="shared" si="13"/>
        <v>12.237</v>
      </c>
      <c r="N63" s="135">
        <f t="shared" si="14"/>
        <v>0.14273174282594578</v>
      </c>
      <c r="O63" s="135">
        <f t="shared" si="15"/>
        <v>8.5639045695567457</v>
      </c>
      <c r="P63" s="217">
        <f t="shared" si="16"/>
        <v>21</v>
      </c>
      <c r="Q63" s="218">
        <f t="shared" si="17"/>
        <v>1</v>
      </c>
      <c r="R63" s="218">
        <f t="shared" si="18"/>
        <v>60</v>
      </c>
      <c r="T63">
        <v>520</v>
      </c>
      <c r="U63">
        <v>5647</v>
      </c>
      <c r="V63" t="s">
        <v>286</v>
      </c>
      <c r="W63">
        <v>700.61500000000001</v>
      </c>
      <c r="X63">
        <v>371.55399999999997</v>
      </c>
      <c r="Y63">
        <v>1.8859999999999999</v>
      </c>
      <c r="Z63">
        <v>12.237</v>
      </c>
      <c r="AA63">
        <v>54.356101000000002</v>
      </c>
      <c r="AB63">
        <v>2.628044</v>
      </c>
      <c r="AC63">
        <v>21.296379000000002</v>
      </c>
      <c r="AD63" s="1">
        <v>93</v>
      </c>
      <c r="AE63">
        <v>1</v>
      </c>
      <c r="AF63">
        <v>60</v>
      </c>
      <c r="AG63">
        <v>64</v>
      </c>
      <c r="AH63">
        <v>12.889353</v>
      </c>
      <c r="AI63">
        <v>8.5</v>
      </c>
      <c r="AJ63">
        <v>0</v>
      </c>
      <c r="AK63">
        <v>21</v>
      </c>
      <c r="AL63">
        <v>8944</v>
      </c>
      <c r="AM63">
        <v>0.90652659657734835</v>
      </c>
      <c r="AN63" t="s">
        <v>68</v>
      </c>
      <c r="AO63">
        <v>347.08499999999998</v>
      </c>
      <c r="AP63" t="s">
        <v>366</v>
      </c>
      <c r="AQ63" t="s">
        <v>118</v>
      </c>
      <c r="AR63" t="s">
        <v>121</v>
      </c>
      <c r="AS63" t="s">
        <v>118</v>
      </c>
      <c r="AT63" t="s">
        <v>121</v>
      </c>
      <c r="AU63" t="s">
        <v>226</v>
      </c>
      <c r="AV63" t="s">
        <v>286</v>
      </c>
      <c r="AW63" t="s">
        <v>68</v>
      </c>
      <c r="AX63">
        <v>5647</v>
      </c>
      <c r="AY63" t="s">
        <v>453</v>
      </c>
      <c r="AZ63">
        <v>2</v>
      </c>
      <c r="BA63" t="s">
        <v>454</v>
      </c>
      <c r="BB63">
        <v>3</v>
      </c>
      <c r="BC63">
        <v>1</v>
      </c>
      <c r="BE63" t="s">
        <v>68</v>
      </c>
      <c r="BF63">
        <v>0</v>
      </c>
      <c r="BG63" t="s">
        <v>238</v>
      </c>
      <c r="BI63" t="s">
        <v>118</v>
      </c>
      <c r="BJ63" t="s">
        <v>286</v>
      </c>
      <c r="BK63" t="s">
        <v>68</v>
      </c>
      <c r="BL63">
        <v>0.90652659657734835</v>
      </c>
      <c r="BM63">
        <v>5647</v>
      </c>
      <c r="BN63" t="s">
        <v>121</v>
      </c>
      <c r="BO63" t="s">
        <v>226</v>
      </c>
      <c r="BP63">
        <v>3</v>
      </c>
      <c r="BQ63">
        <v>700.61500000000001</v>
      </c>
      <c r="BR63">
        <v>4.8348648112196274E-2</v>
      </c>
      <c r="BS63">
        <v>0.39179371971510613</v>
      </c>
      <c r="BT63">
        <v>0.13274052082812957</v>
      </c>
      <c r="BU63">
        <v>12.237</v>
      </c>
      <c r="BV63">
        <v>0.14273174282594578</v>
      </c>
      <c r="BW63">
        <v>8.5639045695567457</v>
      </c>
      <c r="BX63">
        <v>21</v>
      </c>
      <c r="BY63">
        <v>1</v>
      </c>
      <c r="BZ63">
        <v>60</v>
      </c>
    </row>
    <row r="64" spans="1:78" ht="16.5">
      <c r="A64" s="107" t="str">
        <f t="shared" si="1"/>
        <v>세운교통</v>
      </c>
      <c r="B64" s="108" t="str">
        <f t="shared" si="2"/>
        <v>최희철</v>
      </c>
      <c r="C64" s="109" t="str">
        <f t="shared" si="3"/>
        <v>S</v>
      </c>
      <c r="D64" s="110">
        <f t="shared" si="4"/>
        <v>1.0342857142857143</v>
      </c>
      <c r="E64" s="111">
        <f t="shared" si="5"/>
        <v>9248</v>
      </c>
      <c r="F64" s="112" t="str">
        <f t="shared" si="6"/>
        <v>28</v>
      </c>
      <c r="G64" s="113" t="str">
        <f t="shared" si="7"/>
        <v>73아1018</v>
      </c>
      <c r="H64" s="114">
        <f t="shared" si="8"/>
        <v>1</v>
      </c>
      <c r="I64" s="115">
        <f t="shared" si="9"/>
        <v>1973.77</v>
      </c>
      <c r="J64" s="116">
        <f t="shared" si="10"/>
        <v>1.2014724434018404E-2</v>
      </c>
      <c r="K64" s="116">
        <f t="shared" si="11"/>
        <v>0.39285262195582921</v>
      </c>
      <c r="L64" s="116">
        <f t="shared" si="12"/>
        <v>0.23153660254234282</v>
      </c>
      <c r="M64" s="117">
        <f t="shared" si="13"/>
        <v>14.831</v>
      </c>
      <c r="N64" s="118">
        <f t="shared" si="14"/>
        <v>5.0664464451278521E-2</v>
      </c>
      <c r="O64" s="118">
        <f t="shared" si="15"/>
        <v>3.6478414404920532</v>
      </c>
      <c r="P64" s="219">
        <f t="shared" si="16"/>
        <v>35</v>
      </c>
      <c r="Q64" s="220">
        <f t="shared" si="17"/>
        <v>1</v>
      </c>
      <c r="R64" s="220">
        <f t="shared" si="18"/>
        <v>72</v>
      </c>
      <c r="T64">
        <v>520</v>
      </c>
      <c r="U64">
        <v>9248</v>
      </c>
      <c r="V64" t="s">
        <v>220</v>
      </c>
      <c r="W64">
        <v>1973.77</v>
      </c>
      <c r="X64">
        <v>908.89499999999998</v>
      </c>
      <c r="Y64">
        <v>2.1720000000000002</v>
      </c>
      <c r="Z64">
        <v>14.831</v>
      </c>
      <c r="AA64">
        <v>138.507463</v>
      </c>
      <c r="AB64">
        <v>1.664129</v>
      </c>
      <c r="AC64">
        <v>54.413020000000003</v>
      </c>
      <c r="AD64" s="1">
        <v>457</v>
      </c>
      <c r="AE64">
        <v>1</v>
      </c>
      <c r="AF64">
        <v>72</v>
      </c>
      <c r="AG64">
        <v>69</v>
      </c>
      <c r="AH64">
        <v>14.250279000000001</v>
      </c>
      <c r="AI64">
        <v>333.1</v>
      </c>
      <c r="AJ64">
        <v>0</v>
      </c>
      <c r="AK64">
        <v>35</v>
      </c>
      <c r="AL64">
        <v>26377</v>
      </c>
      <c r="AM64">
        <v>1.0342857142857143</v>
      </c>
      <c r="AN64" t="s">
        <v>71</v>
      </c>
      <c r="AO64">
        <v>1973.77</v>
      </c>
      <c r="AP64" t="s">
        <v>367</v>
      </c>
      <c r="AQ64" t="s">
        <v>118</v>
      </c>
      <c r="AR64" t="s">
        <v>122</v>
      </c>
      <c r="AS64" t="s">
        <v>118</v>
      </c>
      <c r="AT64" t="s">
        <v>122</v>
      </c>
      <c r="AU64" t="s">
        <v>191</v>
      </c>
      <c r="AV64" t="s">
        <v>220</v>
      </c>
      <c r="AW64" t="s">
        <v>71</v>
      </c>
      <c r="AX64">
        <v>9248</v>
      </c>
      <c r="AY64" t="s">
        <v>404</v>
      </c>
      <c r="AZ64">
        <v>5</v>
      </c>
      <c r="BA64" t="s">
        <v>455</v>
      </c>
      <c r="BB64">
        <v>1</v>
      </c>
      <c r="BC64">
        <v>1</v>
      </c>
      <c r="BE64" t="s">
        <v>71</v>
      </c>
      <c r="BF64">
        <v>0</v>
      </c>
      <c r="BG64" t="s">
        <v>238</v>
      </c>
      <c r="BI64" t="s">
        <v>118</v>
      </c>
      <c r="BJ64" t="s">
        <v>220</v>
      </c>
      <c r="BK64" t="s">
        <v>71</v>
      </c>
      <c r="BL64">
        <v>1.0342857142857143</v>
      </c>
      <c r="BM64">
        <v>9248</v>
      </c>
      <c r="BN64" t="s">
        <v>122</v>
      </c>
      <c r="BO64" t="s">
        <v>191</v>
      </c>
      <c r="BP64">
        <v>1</v>
      </c>
      <c r="BQ64">
        <v>1973.77</v>
      </c>
      <c r="BR64">
        <v>1.2014724434018404E-2</v>
      </c>
      <c r="BS64">
        <v>0.39285262195582921</v>
      </c>
      <c r="BT64">
        <v>0.23153660254234282</v>
      </c>
      <c r="BU64">
        <v>14.831</v>
      </c>
      <c r="BV64">
        <v>5.0664464451278521E-2</v>
      </c>
      <c r="BW64">
        <v>3.6478414404920532</v>
      </c>
      <c r="BX64">
        <v>35</v>
      </c>
      <c r="BY64">
        <v>1</v>
      </c>
      <c r="BZ64">
        <v>72</v>
      </c>
    </row>
    <row r="65" spans="1:78" ht="16.5">
      <c r="A65" s="124" t="str">
        <f t="shared" si="1"/>
        <v>세운교통</v>
      </c>
      <c r="B65" s="125" t="str">
        <f t="shared" si="2"/>
        <v>한수명</v>
      </c>
      <c r="C65" s="126" t="str">
        <f t="shared" si="3"/>
        <v>F</v>
      </c>
      <c r="D65" s="127">
        <f t="shared" si="4"/>
        <v>0.70818181818181813</v>
      </c>
      <c r="E65" s="128">
        <f t="shared" si="5"/>
        <v>8157</v>
      </c>
      <c r="F65" s="129" t="str">
        <f t="shared" si="6"/>
        <v>예비</v>
      </c>
      <c r="G65" s="130" t="str">
        <f t="shared" si="7"/>
        <v>73아1039</v>
      </c>
      <c r="H65" s="131">
        <f t="shared" si="8"/>
        <v>1</v>
      </c>
      <c r="I65" s="132">
        <f t="shared" si="9"/>
        <v>638.15899999999999</v>
      </c>
      <c r="J65" s="133">
        <f t="shared" si="10"/>
        <v>8.5033011484319208E-3</v>
      </c>
      <c r="K65" s="133">
        <f t="shared" si="11"/>
        <v>0.41244156534303505</v>
      </c>
      <c r="L65" s="133">
        <f t="shared" si="12"/>
        <v>7.8350379764290712E-2</v>
      </c>
      <c r="M65" s="134">
        <f t="shared" si="13"/>
        <v>13.676</v>
      </c>
      <c r="N65" s="135">
        <f t="shared" si="14"/>
        <v>0</v>
      </c>
      <c r="O65" s="135">
        <f t="shared" si="15"/>
        <v>1.8804091143429773</v>
      </c>
      <c r="P65" s="217">
        <f t="shared" si="16"/>
        <v>24</v>
      </c>
      <c r="Q65" s="218">
        <f t="shared" si="17"/>
        <v>0</v>
      </c>
      <c r="R65" s="218">
        <f t="shared" si="18"/>
        <v>12</v>
      </c>
      <c r="T65">
        <v>520</v>
      </c>
      <c r="U65">
        <v>8157</v>
      </c>
      <c r="V65" t="s">
        <v>302</v>
      </c>
      <c r="W65">
        <v>638.15899999999999</v>
      </c>
      <c r="X65">
        <v>409.66699999999997</v>
      </c>
      <c r="Y65">
        <v>1.5580000000000001</v>
      </c>
      <c r="Z65">
        <v>13.676</v>
      </c>
      <c r="AA65">
        <v>51.319716</v>
      </c>
      <c r="AB65">
        <v>0.43638700000000002</v>
      </c>
      <c r="AC65">
        <v>21.166384000000001</v>
      </c>
      <c r="AD65" s="1">
        <v>50</v>
      </c>
      <c r="AE65">
        <v>0</v>
      </c>
      <c r="AF65">
        <v>12</v>
      </c>
      <c r="AG65">
        <v>64</v>
      </c>
      <c r="AH65">
        <v>12.434967</v>
      </c>
      <c r="AI65">
        <v>0</v>
      </c>
      <c r="AJ65">
        <v>0</v>
      </c>
      <c r="AK65">
        <v>24</v>
      </c>
      <c r="AL65">
        <v>26625</v>
      </c>
      <c r="AM65">
        <v>0.70818181818181813</v>
      </c>
      <c r="AN65" t="s">
        <v>70</v>
      </c>
      <c r="AO65">
        <v>638.15899999999999</v>
      </c>
      <c r="AP65" t="s">
        <v>368</v>
      </c>
      <c r="AQ65" t="s">
        <v>118</v>
      </c>
      <c r="AR65" t="s">
        <v>91</v>
      </c>
      <c r="AS65" t="s">
        <v>118</v>
      </c>
      <c r="AT65" t="s">
        <v>91</v>
      </c>
      <c r="AU65" t="s">
        <v>269</v>
      </c>
      <c r="AV65" t="s">
        <v>302</v>
      </c>
      <c r="AW65" t="s">
        <v>70</v>
      </c>
      <c r="AX65">
        <v>8157</v>
      </c>
      <c r="AY65" t="s">
        <v>456</v>
      </c>
      <c r="AZ65">
        <v>5</v>
      </c>
      <c r="BA65" t="s">
        <v>457</v>
      </c>
      <c r="BB65">
        <v>1</v>
      </c>
      <c r="BC65">
        <v>1</v>
      </c>
      <c r="BE65" t="s">
        <v>234</v>
      </c>
      <c r="BF65" t="s">
        <v>235</v>
      </c>
      <c r="BG65" t="s">
        <v>234</v>
      </c>
      <c r="BI65" t="s">
        <v>118</v>
      </c>
      <c r="BJ65" t="s">
        <v>302</v>
      </c>
      <c r="BK65" t="s">
        <v>70</v>
      </c>
      <c r="BL65">
        <v>0.70818181818181813</v>
      </c>
      <c r="BM65">
        <v>8157</v>
      </c>
      <c r="BN65" t="s">
        <v>91</v>
      </c>
      <c r="BO65" t="s">
        <v>269</v>
      </c>
      <c r="BP65">
        <v>1</v>
      </c>
      <c r="BQ65">
        <v>638.15899999999999</v>
      </c>
      <c r="BR65">
        <v>8.5033011484319208E-3</v>
      </c>
      <c r="BS65">
        <v>0.41244156534303505</v>
      </c>
      <c r="BT65">
        <v>7.8350379764290712E-2</v>
      </c>
      <c r="BU65">
        <v>13.676</v>
      </c>
      <c r="BV65">
        <v>0</v>
      </c>
      <c r="BW65">
        <v>1.8804091143429773</v>
      </c>
      <c r="BX65">
        <v>24</v>
      </c>
      <c r="BY65">
        <v>0</v>
      </c>
      <c r="BZ65">
        <v>12</v>
      </c>
    </row>
    <row r="66" spans="1:78" ht="16.5">
      <c r="A66" s="107" t="str">
        <f t="shared" si="1"/>
        <v>세운교통</v>
      </c>
      <c r="B66" s="108" t="str">
        <f t="shared" si="2"/>
        <v>한의섭</v>
      </c>
      <c r="C66" s="109" t="str">
        <f t="shared" si="3"/>
        <v>D</v>
      </c>
      <c r="D66" s="110">
        <f t="shared" si="4"/>
        <v>0.81499999999999995</v>
      </c>
      <c r="E66" s="111">
        <f t="shared" si="5"/>
        <v>6225</v>
      </c>
      <c r="F66" s="112" t="str">
        <f t="shared" si="6"/>
        <v>26</v>
      </c>
      <c r="G66" s="113" t="str">
        <f t="shared" si="7"/>
        <v>73아1008</v>
      </c>
      <c r="H66" s="114">
        <f t="shared" si="8"/>
        <v>1</v>
      </c>
      <c r="I66" s="115">
        <f t="shared" si="9"/>
        <v>489.24700000000001</v>
      </c>
      <c r="J66" s="116">
        <f t="shared" si="10"/>
        <v>6.6196451701374212E-2</v>
      </c>
      <c r="K66" s="116">
        <f t="shared" si="11"/>
        <v>0.37452246411258988</v>
      </c>
      <c r="L66" s="116">
        <f t="shared" si="12"/>
        <v>4.496706162735796E-2</v>
      </c>
      <c r="M66" s="117">
        <f t="shared" si="13"/>
        <v>12.997999999999999</v>
      </c>
      <c r="N66" s="118">
        <f t="shared" si="14"/>
        <v>0</v>
      </c>
      <c r="O66" s="118">
        <f t="shared" si="15"/>
        <v>14.512097161556433</v>
      </c>
      <c r="P66" s="219">
        <f t="shared" si="16"/>
        <v>15</v>
      </c>
      <c r="Q66" s="220">
        <f t="shared" si="17"/>
        <v>0</v>
      </c>
      <c r="R66" s="220">
        <f t="shared" si="18"/>
        <v>71</v>
      </c>
      <c r="T66">
        <v>520</v>
      </c>
      <c r="U66">
        <v>6225</v>
      </c>
      <c r="V66" t="s">
        <v>287</v>
      </c>
      <c r="W66">
        <v>489.24700000000001</v>
      </c>
      <c r="X66">
        <v>300.20800000000003</v>
      </c>
      <c r="Y66">
        <v>1.63</v>
      </c>
      <c r="Z66">
        <v>12.997999999999999</v>
      </c>
      <c r="AA66">
        <v>33.016105000000003</v>
      </c>
      <c r="AB66">
        <v>2.185549</v>
      </c>
      <c r="AC66">
        <v>12.365273</v>
      </c>
      <c r="AD66" s="1">
        <v>22</v>
      </c>
      <c r="AE66">
        <v>0</v>
      </c>
      <c r="AF66">
        <v>71</v>
      </c>
      <c r="AG66">
        <v>72</v>
      </c>
      <c r="AH66">
        <v>14.818434</v>
      </c>
      <c r="AI66">
        <v>145.9</v>
      </c>
      <c r="AJ66">
        <v>0</v>
      </c>
      <c r="AK66">
        <v>15</v>
      </c>
      <c r="AL66">
        <v>8813</v>
      </c>
      <c r="AM66">
        <v>0.81499999999999995</v>
      </c>
      <c r="AN66" t="s">
        <v>67</v>
      </c>
      <c r="AO66">
        <v>489.24700000000001</v>
      </c>
      <c r="AP66" t="s">
        <v>369</v>
      </c>
      <c r="AQ66" t="s">
        <v>118</v>
      </c>
      <c r="AR66" t="s">
        <v>121</v>
      </c>
      <c r="AS66" t="s">
        <v>118</v>
      </c>
      <c r="AT66" t="s">
        <v>121</v>
      </c>
      <c r="AU66" t="s">
        <v>227</v>
      </c>
      <c r="AV66" t="s">
        <v>287</v>
      </c>
      <c r="AW66" t="s">
        <v>67</v>
      </c>
      <c r="AX66">
        <v>6225</v>
      </c>
      <c r="AY66" t="s">
        <v>411</v>
      </c>
      <c r="AZ66">
        <v>5</v>
      </c>
      <c r="BA66" t="s">
        <v>458</v>
      </c>
      <c r="BB66">
        <v>1</v>
      </c>
      <c r="BC66">
        <v>1</v>
      </c>
      <c r="BE66" t="s">
        <v>70</v>
      </c>
      <c r="BF66">
        <v>1</v>
      </c>
      <c r="BG66" t="s">
        <v>407</v>
      </c>
      <c r="BI66" t="s">
        <v>118</v>
      </c>
      <c r="BJ66" t="s">
        <v>287</v>
      </c>
      <c r="BK66" t="s">
        <v>67</v>
      </c>
      <c r="BL66">
        <v>0.81499999999999995</v>
      </c>
      <c r="BM66">
        <v>6225</v>
      </c>
      <c r="BN66" t="s">
        <v>121</v>
      </c>
      <c r="BO66" t="s">
        <v>227</v>
      </c>
      <c r="BP66">
        <v>1</v>
      </c>
      <c r="BQ66">
        <v>489.24700000000001</v>
      </c>
      <c r="BR66">
        <v>6.6196451701374212E-2</v>
      </c>
      <c r="BS66">
        <v>0.37452246411258988</v>
      </c>
      <c r="BT66">
        <v>4.496706162735796E-2</v>
      </c>
      <c r="BU66">
        <v>12.997999999999999</v>
      </c>
      <c r="BV66">
        <v>0</v>
      </c>
      <c r="BW66">
        <v>14.512097161556433</v>
      </c>
      <c r="BX66">
        <v>15</v>
      </c>
      <c r="BY66">
        <v>0</v>
      </c>
      <c r="BZ66">
        <v>71</v>
      </c>
    </row>
    <row r="67" spans="1:78" ht="16.5">
      <c r="A67" s="124" t="str">
        <f t="shared" si="1"/>
        <v>세운교통</v>
      </c>
      <c r="B67" s="125" t="str">
        <f t="shared" si="2"/>
        <v>허정훈</v>
      </c>
      <c r="C67" s="126" t="str">
        <f t="shared" si="3"/>
        <v>S</v>
      </c>
      <c r="D67" s="127">
        <f t="shared" si="4"/>
        <v>1.0378973852765569</v>
      </c>
      <c r="E67" s="128">
        <f t="shared" si="5"/>
        <v>9092</v>
      </c>
      <c r="F67" s="129" t="str">
        <f t="shared" si="6"/>
        <v>11</v>
      </c>
      <c r="G67" s="130" t="str">
        <f t="shared" si="7"/>
        <v>70바3840</v>
      </c>
      <c r="H67" s="131">
        <f t="shared" si="8"/>
        <v>4</v>
      </c>
      <c r="I67" s="132">
        <f t="shared" si="9"/>
        <v>574.66700000000003</v>
      </c>
      <c r="J67" s="133">
        <f t="shared" si="10"/>
        <v>2.1474333352589407E-2</v>
      </c>
      <c r="K67" s="133">
        <f t="shared" si="11"/>
        <v>0.37418429789420316</v>
      </c>
      <c r="L67" s="133">
        <f t="shared" si="12"/>
        <v>0.33236639653921313</v>
      </c>
      <c r="M67" s="134">
        <f t="shared" si="13"/>
        <v>12.628</v>
      </c>
      <c r="N67" s="135">
        <f t="shared" si="14"/>
        <v>0</v>
      </c>
      <c r="O67" s="135">
        <f t="shared" si="15"/>
        <v>12.180967412431894</v>
      </c>
      <c r="P67" s="217">
        <f t="shared" si="16"/>
        <v>6</v>
      </c>
      <c r="Q67" s="218">
        <f t="shared" si="17"/>
        <v>0</v>
      </c>
      <c r="R67" s="218">
        <f t="shared" si="18"/>
        <v>74</v>
      </c>
      <c r="T67">
        <v>520</v>
      </c>
      <c r="U67">
        <v>9092</v>
      </c>
      <c r="V67" t="s">
        <v>288</v>
      </c>
      <c r="W67">
        <v>603.66499999999996</v>
      </c>
      <c r="X67">
        <v>276.04300000000001</v>
      </c>
      <c r="Y67">
        <v>2.1869999999999998</v>
      </c>
      <c r="Z67">
        <v>12.628</v>
      </c>
      <c r="AA67">
        <v>41.043323000000001</v>
      </c>
      <c r="AB67">
        <v>0.88137799999999999</v>
      </c>
      <c r="AC67">
        <v>15.357767000000001</v>
      </c>
      <c r="AD67" s="1">
        <v>191</v>
      </c>
      <c r="AE67">
        <v>0</v>
      </c>
      <c r="AF67">
        <v>74</v>
      </c>
      <c r="AG67">
        <v>67</v>
      </c>
      <c r="AH67">
        <v>14.707995</v>
      </c>
      <c r="AI67">
        <v>13.4</v>
      </c>
      <c r="AJ67">
        <v>0</v>
      </c>
      <c r="AK67">
        <v>6</v>
      </c>
      <c r="AL67">
        <v>2465</v>
      </c>
      <c r="AM67">
        <v>1.0378973852765569</v>
      </c>
      <c r="AN67" t="s">
        <v>71</v>
      </c>
      <c r="AO67">
        <v>207.66200000000001</v>
      </c>
      <c r="AP67" t="s">
        <v>370</v>
      </c>
      <c r="AQ67" t="s">
        <v>118</v>
      </c>
      <c r="AR67" t="s">
        <v>119</v>
      </c>
      <c r="AS67" t="s">
        <v>118</v>
      </c>
      <c r="AT67" t="s">
        <v>119</v>
      </c>
      <c r="AU67" t="s">
        <v>178</v>
      </c>
      <c r="AV67" t="s">
        <v>288</v>
      </c>
      <c r="AW67" t="s">
        <v>71</v>
      </c>
      <c r="AX67">
        <v>9092</v>
      </c>
      <c r="AY67" t="s">
        <v>419</v>
      </c>
      <c r="AZ67">
        <v>3</v>
      </c>
      <c r="BA67" t="s">
        <v>459</v>
      </c>
      <c r="BB67">
        <v>4</v>
      </c>
      <c r="BC67">
        <v>1</v>
      </c>
      <c r="BE67" t="s">
        <v>66</v>
      </c>
      <c r="BF67">
        <v>1</v>
      </c>
      <c r="BG67" t="s">
        <v>407</v>
      </c>
      <c r="BI67" t="s">
        <v>118</v>
      </c>
      <c r="BJ67" t="s">
        <v>288</v>
      </c>
      <c r="BK67" t="s">
        <v>71</v>
      </c>
      <c r="BL67">
        <v>1.0378973852765569</v>
      </c>
      <c r="BM67">
        <v>9092</v>
      </c>
      <c r="BN67" t="s">
        <v>119</v>
      </c>
      <c r="BO67" t="s">
        <v>178</v>
      </c>
      <c r="BP67">
        <v>4</v>
      </c>
      <c r="BQ67">
        <v>574.66700000000003</v>
      </c>
      <c r="BR67">
        <v>2.1474333352589407E-2</v>
      </c>
      <c r="BS67">
        <v>0.37418429789420316</v>
      </c>
      <c r="BT67">
        <v>0.31640065267988043</v>
      </c>
      <c r="BU67">
        <v>12.628</v>
      </c>
      <c r="BV67">
        <v>0</v>
      </c>
      <c r="BW67">
        <v>12.180967412431894</v>
      </c>
      <c r="BX67">
        <v>6</v>
      </c>
      <c r="BY67">
        <v>0</v>
      </c>
      <c r="BZ67">
        <v>74</v>
      </c>
    </row>
    <row r="68" spans="1:78" ht="16.5">
      <c r="A68" s="107" t="str">
        <f t="shared" ref="A68:A69" si="19">BI68</f>
        <v>세운교통</v>
      </c>
      <c r="B68" s="108" t="str">
        <f t="shared" ref="B68:B69" si="20">IF(BJ68="NULL", E68, BJ68)</f>
        <v>황대연</v>
      </c>
      <c r="C68" s="109" t="str">
        <f t="shared" ref="C68:C69" si="21">BK68</f>
        <v>B</v>
      </c>
      <c r="D68" s="110">
        <f t="shared" ref="D68:D69" si="22">BL68</f>
        <v>0.93918045249380333</v>
      </c>
      <c r="E68" s="111">
        <f t="shared" ref="E68:E69" si="23">U68</f>
        <v>5549</v>
      </c>
      <c r="F68" s="112" t="str">
        <f t="shared" ref="F68:F69" si="24">BN68</f>
        <v>26</v>
      </c>
      <c r="G68" s="113" t="str">
        <f t="shared" ref="G68:G69" si="25">BO68</f>
        <v>70바1513</v>
      </c>
      <c r="H68" s="114">
        <f t="shared" ref="H68:H69" si="26">BP68</f>
        <v>4</v>
      </c>
      <c r="I68" s="115">
        <f t="shared" ref="I68:I69" si="27">BQ68</f>
        <v>532.25</v>
      </c>
      <c r="J68" s="116">
        <f t="shared" ref="J68:J69" si="28">AB68/AA68</f>
        <v>8.9511279629968438E-2</v>
      </c>
      <c r="K68" s="116">
        <f t="shared" ref="K68:K69" si="29">AC68/AA68</f>
        <v>0.43384019671974094</v>
      </c>
      <c r="L68" s="116">
        <f t="shared" ref="L68:L69" si="30">AD68/I68</f>
        <v>9.0183184593705959E-2</v>
      </c>
      <c r="M68" s="117">
        <f t="shared" ref="M68:M69" si="31">Z68</f>
        <v>15.834</v>
      </c>
      <c r="N68" s="118">
        <f t="shared" ref="N68:N69" si="32">BV68</f>
        <v>0.18788163457022075</v>
      </c>
      <c r="O68" s="118">
        <f t="shared" ref="O68:O69" si="33">BW68</f>
        <v>46.03100046970409</v>
      </c>
      <c r="P68" s="219">
        <f t="shared" ref="P68:P69" si="34">AK68</f>
        <v>20</v>
      </c>
      <c r="Q68" s="220">
        <f t="shared" ref="Q68:Q69" si="35">AE68</f>
        <v>1</v>
      </c>
      <c r="R68" s="220">
        <f t="shared" ref="R68:R69" si="36">AF68</f>
        <v>245</v>
      </c>
      <c r="T68">
        <v>520</v>
      </c>
      <c r="U68">
        <v>5549</v>
      </c>
      <c r="V68" t="s">
        <v>289</v>
      </c>
      <c r="W68">
        <v>532.25</v>
      </c>
      <c r="X68">
        <v>278.20999999999998</v>
      </c>
      <c r="Y68">
        <v>1.913</v>
      </c>
      <c r="Z68">
        <v>15.834</v>
      </c>
      <c r="AA68">
        <v>43.923603999999997</v>
      </c>
      <c r="AB68">
        <v>3.9316580000000001</v>
      </c>
      <c r="AC68">
        <v>19.055824999999999</v>
      </c>
      <c r="AD68" s="1">
        <v>48</v>
      </c>
      <c r="AE68">
        <v>1</v>
      </c>
      <c r="AF68">
        <v>245</v>
      </c>
      <c r="AG68">
        <v>68</v>
      </c>
      <c r="AH68">
        <v>12.11763</v>
      </c>
      <c r="AI68">
        <v>39.1</v>
      </c>
      <c r="AJ68">
        <v>0</v>
      </c>
      <c r="AK68">
        <v>20</v>
      </c>
      <c r="AL68">
        <v>13541</v>
      </c>
      <c r="AM68">
        <v>0.93918045249380333</v>
      </c>
      <c r="AN68" t="s">
        <v>68</v>
      </c>
      <c r="AO68">
        <v>228.292</v>
      </c>
      <c r="AP68" t="s">
        <v>371</v>
      </c>
      <c r="AQ68" t="s">
        <v>118</v>
      </c>
      <c r="AR68" t="s">
        <v>121</v>
      </c>
      <c r="AS68" t="s">
        <v>118</v>
      </c>
      <c r="AT68" t="s">
        <v>121</v>
      </c>
      <c r="AU68" t="s">
        <v>226</v>
      </c>
      <c r="AV68" t="s">
        <v>289</v>
      </c>
      <c r="AW68" t="s">
        <v>68</v>
      </c>
      <c r="AX68">
        <v>5549</v>
      </c>
      <c r="AY68" t="s">
        <v>453</v>
      </c>
      <c r="AZ68">
        <v>1</v>
      </c>
      <c r="BA68" t="s">
        <v>263</v>
      </c>
      <c r="BB68">
        <v>4</v>
      </c>
      <c r="BC68">
        <v>1</v>
      </c>
      <c r="BE68" t="s">
        <v>67</v>
      </c>
      <c r="BF68">
        <v>2</v>
      </c>
      <c r="BG68" t="s">
        <v>407</v>
      </c>
      <c r="BI68" t="s">
        <v>118</v>
      </c>
      <c r="BJ68" t="s">
        <v>289</v>
      </c>
      <c r="BK68" t="s">
        <v>68</v>
      </c>
      <c r="BL68">
        <v>0.93918045249380333</v>
      </c>
      <c r="BM68">
        <v>5549</v>
      </c>
      <c r="BN68" t="s">
        <v>121</v>
      </c>
      <c r="BO68" t="s">
        <v>226</v>
      </c>
      <c r="BP68">
        <v>4</v>
      </c>
      <c r="BQ68">
        <v>532.25</v>
      </c>
      <c r="BR68">
        <v>8.9511279629968438E-2</v>
      </c>
      <c r="BS68">
        <v>0.43384019671974094</v>
      </c>
      <c r="BT68">
        <v>9.0183184593705959E-2</v>
      </c>
      <c r="BU68">
        <v>15.834</v>
      </c>
      <c r="BV68">
        <v>0.18788163457022075</v>
      </c>
      <c r="BW68">
        <v>46.03100046970409</v>
      </c>
      <c r="BX68">
        <v>20</v>
      </c>
      <c r="BY68">
        <v>1</v>
      </c>
      <c r="BZ68">
        <v>245</v>
      </c>
    </row>
    <row r="69" spans="1:78" ht="16.5">
      <c r="A69" s="124" t="str">
        <f t="shared" si="19"/>
        <v>세운교통</v>
      </c>
      <c r="B69" s="125" t="str">
        <f t="shared" si="20"/>
        <v>황숙이</v>
      </c>
      <c r="C69" s="126" t="str">
        <f t="shared" si="21"/>
        <v>A</v>
      </c>
      <c r="D69" s="127">
        <f t="shared" si="22"/>
        <v>0.95521739130434791</v>
      </c>
      <c r="E69" s="128">
        <f t="shared" si="23"/>
        <v>7968</v>
      </c>
      <c r="F69" s="129" t="str">
        <f t="shared" si="24"/>
        <v>24-1</v>
      </c>
      <c r="G69" s="130" t="str">
        <f t="shared" si="25"/>
        <v>70바3833</v>
      </c>
      <c r="H69" s="131">
        <f t="shared" si="26"/>
        <v>1</v>
      </c>
      <c r="I69" s="132">
        <f t="shared" si="27"/>
        <v>3208.203</v>
      </c>
      <c r="J69" s="133">
        <f t="shared" si="28"/>
        <v>3.1452140651336405E-2</v>
      </c>
      <c r="K69" s="133">
        <f t="shared" si="29"/>
        <v>0.37014594305082005</v>
      </c>
      <c r="L69" s="133">
        <f t="shared" si="30"/>
        <v>0.10161451753520585</v>
      </c>
      <c r="M69" s="134">
        <f t="shared" si="31"/>
        <v>11.648</v>
      </c>
      <c r="N69" s="135">
        <f t="shared" si="32"/>
        <v>0.21819068182406162</v>
      </c>
      <c r="O69" s="135">
        <f t="shared" si="33"/>
        <v>21.133326039530541</v>
      </c>
      <c r="P69" s="217">
        <f t="shared" si="34"/>
        <v>45</v>
      </c>
      <c r="Q69" s="218">
        <f t="shared" si="35"/>
        <v>7</v>
      </c>
      <c r="R69" s="218">
        <f t="shared" si="36"/>
        <v>678</v>
      </c>
      <c r="T69">
        <v>520</v>
      </c>
      <c r="U69">
        <v>7968</v>
      </c>
      <c r="V69" t="s">
        <v>221</v>
      </c>
      <c r="W69">
        <v>3208.203</v>
      </c>
      <c r="X69">
        <v>1460.5630000000001</v>
      </c>
      <c r="Y69">
        <v>2.1970000000000001</v>
      </c>
      <c r="Z69">
        <v>11.648</v>
      </c>
      <c r="AA69">
        <v>192.442736</v>
      </c>
      <c r="AB69">
        <v>6.0527360000000003</v>
      </c>
      <c r="AC69">
        <v>71.231898000000001</v>
      </c>
      <c r="AD69" s="1">
        <v>326</v>
      </c>
      <c r="AE69">
        <v>7</v>
      </c>
      <c r="AF69">
        <v>678</v>
      </c>
      <c r="AG69">
        <v>85</v>
      </c>
      <c r="AH69">
        <v>16.670947999999999</v>
      </c>
      <c r="AI69">
        <v>3144.5</v>
      </c>
      <c r="AJ69">
        <v>13.5</v>
      </c>
      <c r="AK69">
        <v>45</v>
      </c>
      <c r="AL69">
        <v>33386</v>
      </c>
      <c r="AM69">
        <v>0.95521739130434791</v>
      </c>
      <c r="AN69" t="s">
        <v>66</v>
      </c>
      <c r="AO69">
        <v>3208.203</v>
      </c>
      <c r="AP69" t="s">
        <v>372</v>
      </c>
      <c r="AQ69" t="s">
        <v>118</v>
      </c>
      <c r="AR69" t="s">
        <v>120</v>
      </c>
      <c r="AS69" t="s">
        <v>118</v>
      </c>
      <c r="AT69" t="s">
        <v>120</v>
      </c>
      <c r="AU69" t="s">
        <v>184</v>
      </c>
      <c r="AV69" t="s">
        <v>221</v>
      </c>
      <c r="AW69" t="s">
        <v>66</v>
      </c>
      <c r="AX69">
        <v>7968</v>
      </c>
      <c r="AY69" t="s">
        <v>413</v>
      </c>
      <c r="AZ69">
        <v>2</v>
      </c>
      <c r="BA69" t="s">
        <v>460</v>
      </c>
      <c r="BB69">
        <v>1</v>
      </c>
      <c r="BC69">
        <v>1</v>
      </c>
      <c r="BE69" t="s">
        <v>71</v>
      </c>
      <c r="BF69">
        <v>-1</v>
      </c>
      <c r="BG69" t="s">
        <v>237</v>
      </c>
      <c r="BI69" t="s">
        <v>118</v>
      </c>
      <c r="BJ69" t="s">
        <v>221</v>
      </c>
      <c r="BK69" t="s">
        <v>66</v>
      </c>
      <c r="BL69">
        <v>0.95521739130434791</v>
      </c>
      <c r="BM69">
        <v>7968</v>
      </c>
      <c r="BN69" t="s">
        <v>120</v>
      </c>
      <c r="BO69" t="s">
        <v>184</v>
      </c>
      <c r="BP69">
        <v>1</v>
      </c>
      <c r="BQ69">
        <v>3208.203</v>
      </c>
      <c r="BR69">
        <v>3.1452140651336405E-2</v>
      </c>
      <c r="BS69">
        <v>0.37014594305082005</v>
      </c>
      <c r="BT69">
        <v>0.10161451753520585</v>
      </c>
      <c r="BU69">
        <v>11.648</v>
      </c>
      <c r="BV69">
        <v>0.21819068182406162</v>
      </c>
      <c r="BW69">
        <v>21.133326039530541</v>
      </c>
      <c r="BX69">
        <v>45</v>
      </c>
      <c r="BY69">
        <v>7</v>
      </c>
      <c r="BZ69">
        <v>678</v>
      </c>
    </row>
  </sheetData>
  <sortState xmlns:xlrd2="http://schemas.microsoft.com/office/spreadsheetml/2017/richdata2" ref="T4:AN67">
    <sortCondition ref="AB4:AB67"/>
    <sortCondition descending="1" ref="AD4:AD67"/>
  </sortState>
  <phoneticPr fontId="2" type="noConversion"/>
  <conditionalFormatting sqref="C5:D69">
    <cfRule type="containsText" dxfId="25" priority="1" operator="containsText" text="F">
      <formula>NOT(ISERROR(SEARCH("F",C5)))</formula>
    </cfRule>
    <cfRule type="containsText" dxfId="24" priority="2" operator="containsText" text="D">
      <formula>NOT(ISERROR(SEARCH("D",C5)))</formula>
    </cfRule>
    <cfRule type="containsText" dxfId="23" priority="3" operator="containsText" text="C">
      <formula>NOT(ISERROR(SEARCH("C",C5)))</formula>
    </cfRule>
    <cfRule type="containsText" dxfId="22" priority="4" operator="containsText" text="B">
      <formula>NOT(ISERROR(SEARCH("B",C5)))</formula>
    </cfRule>
    <cfRule type="containsText" dxfId="21" priority="5" operator="containsText" text="A">
      <formula>NOT(ISERROR(SEARCH("A",C5)))</formula>
    </cfRule>
    <cfRule type="containsText" dxfId="2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3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1" t="s">
        <v>293</v>
      </c>
      <c r="B2" s="272"/>
      <c r="C2" s="273"/>
      <c r="D2" s="274"/>
      <c r="E2" s="271"/>
      <c r="F2" s="275"/>
      <c r="G2" s="271"/>
      <c r="H2" s="271"/>
      <c r="I2" s="271"/>
      <c r="J2" s="271"/>
      <c r="K2" s="233"/>
      <c r="L2" s="233"/>
      <c r="M2" s="233"/>
      <c r="N2" s="233"/>
      <c r="O2" s="233"/>
      <c r="P2" s="233"/>
      <c r="Q2" s="233"/>
      <c r="R2" s="233"/>
    </row>
    <row r="3" spans="1:18">
      <c r="A3" s="233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</row>
    <row r="4" spans="1:18" ht="26.25">
      <c r="A4" s="276" t="s">
        <v>294</v>
      </c>
      <c r="B4" s="277"/>
      <c r="C4" s="278"/>
      <c r="D4" s="279"/>
      <c r="E4" s="280"/>
      <c r="F4" s="281"/>
      <c r="G4" s="233"/>
      <c r="H4" s="280"/>
      <c r="I4" s="233"/>
      <c r="J4" s="233"/>
      <c r="K4" s="233"/>
      <c r="L4" s="233"/>
      <c r="M4" s="233"/>
      <c r="N4" s="233"/>
      <c r="O4" s="233"/>
      <c r="P4" s="233"/>
      <c r="Q4" s="233"/>
      <c r="R4" s="233"/>
    </row>
    <row r="5" spans="1:18" ht="26.25">
      <c r="A5" s="236" t="s">
        <v>295</v>
      </c>
      <c r="B5" s="233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</row>
    <row r="6" spans="1:18" ht="17.25">
      <c r="A6" s="237" t="s">
        <v>296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</row>
    <row r="7" spans="1:18" ht="17.25">
      <c r="A7" s="237"/>
      <c r="B7" s="233"/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</row>
    <row r="8" spans="1:18" ht="17.25">
      <c r="A8" s="234" t="s">
        <v>171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</row>
    <row r="9" spans="1:18">
      <c r="A9" s="235"/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</row>
    <row r="10" spans="1:18">
      <c r="A10" s="235" t="s">
        <v>297</v>
      </c>
      <c r="B10" s="235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</row>
    <row r="11" spans="1:18">
      <c r="A11" s="235"/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</row>
    <row r="12" spans="1:18">
      <c r="A12" s="233"/>
      <c r="B12" s="233"/>
      <c r="C12" s="233"/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</row>
    <row r="13" spans="1:18" ht="37.5" customHeight="1">
      <c r="A13" s="282" t="s">
        <v>0</v>
      </c>
      <c r="B13" s="283" t="s">
        <v>74</v>
      </c>
      <c r="C13" s="284" t="s">
        <v>65</v>
      </c>
      <c r="D13" s="284" t="s">
        <v>158</v>
      </c>
      <c r="E13" s="285" t="s">
        <v>144</v>
      </c>
      <c r="F13" s="283" t="s">
        <v>149</v>
      </c>
      <c r="G13" s="285" t="s">
        <v>147</v>
      </c>
      <c r="H13" s="285" t="s">
        <v>151</v>
      </c>
      <c r="I13" s="240" t="s">
        <v>153</v>
      </c>
      <c r="J13" s="285" t="s">
        <v>11</v>
      </c>
      <c r="K13" s="285" t="s">
        <v>12</v>
      </c>
      <c r="L13" s="285" t="s">
        <v>13</v>
      </c>
      <c r="M13" s="285" t="s">
        <v>106</v>
      </c>
      <c r="N13" s="285" t="s">
        <v>6</v>
      </c>
      <c r="O13" s="285" t="s">
        <v>7</v>
      </c>
      <c r="P13" s="285" t="s">
        <v>162</v>
      </c>
      <c r="Q13" s="286" t="s">
        <v>164</v>
      </c>
      <c r="R13" s="286" t="s">
        <v>165</v>
      </c>
    </row>
    <row r="14" spans="1:18" ht="16.5">
      <c r="A14" s="287" t="s">
        <v>118</v>
      </c>
      <c r="B14" s="288" t="s">
        <v>267</v>
      </c>
      <c r="C14" s="289" t="s">
        <v>67</v>
      </c>
      <c r="D14" s="290">
        <v>0.81975044858161716</v>
      </c>
      <c r="E14" s="291">
        <v>968</v>
      </c>
      <c r="F14" s="243" t="s">
        <v>123</v>
      </c>
      <c r="G14" s="292" t="s">
        <v>266</v>
      </c>
      <c r="H14" s="293">
        <v>4</v>
      </c>
      <c r="I14" s="244">
        <v>701.38100000000009</v>
      </c>
      <c r="J14" s="294">
        <v>1.4002261556002978E-2</v>
      </c>
      <c r="K14" s="294">
        <v>0.46798495680962282</v>
      </c>
      <c r="L14" s="294">
        <v>0.15255617132485769</v>
      </c>
      <c r="M14" s="295">
        <v>14.212</v>
      </c>
      <c r="N14" s="296">
        <v>0</v>
      </c>
      <c r="O14" s="296">
        <v>23.952744656613163</v>
      </c>
      <c r="P14" s="297">
        <v>34</v>
      </c>
      <c r="Q14" s="298">
        <v>0</v>
      </c>
      <c r="R14" s="298">
        <v>168</v>
      </c>
    </row>
    <row r="15" spans="1:18" ht="16.5">
      <c r="A15" s="287" t="s">
        <v>118</v>
      </c>
      <c r="B15" s="288" t="s">
        <v>268</v>
      </c>
      <c r="C15" s="289" t="s">
        <v>70</v>
      </c>
      <c r="D15" s="290">
        <v>0.72499999999999998</v>
      </c>
      <c r="E15" s="291">
        <v>7573</v>
      </c>
      <c r="F15" s="243" t="s">
        <v>123</v>
      </c>
      <c r="G15" s="292" t="s">
        <v>266</v>
      </c>
      <c r="H15" s="293">
        <v>1</v>
      </c>
      <c r="I15" s="244">
        <v>1307.652</v>
      </c>
      <c r="J15" s="294">
        <v>1.7690493744628225E-2</v>
      </c>
      <c r="K15" s="294">
        <v>0.4457663543358798</v>
      </c>
      <c r="L15" s="294">
        <v>0.21412424712385253</v>
      </c>
      <c r="M15" s="295">
        <v>17.54</v>
      </c>
      <c r="N15" s="296">
        <v>0</v>
      </c>
      <c r="O15" s="296">
        <v>13.382765445240782</v>
      </c>
      <c r="P15" s="297">
        <v>53</v>
      </c>
      <c r="Q15" s="298">
        <v>0</v>
      </c>
      <c r="R15" s="298">
        <v>175</v>
      </c>
    </row>
    <row r="16" spans="1:18" ht="16.5">
      <c r="A16" s="287" t="s">
        <v>118</v>
      </c>
      <c r="B16" s="288" t="s">
        <v>298</v>
      </c>
      <c r="C16" s="289" t="s">
        <v>67</v>
      </c>
      <c r="D16" s="290">
        <v>0.83217391304347832</v>
      </c>
      <c r="E16" s="291">
        <v>7294</v>
      </c>
      <c r="F16" s="243" t="s">
        <v>120</v>
      </c>
      <c r="G16" s="292" t="s">
        <v>183</v>
      </c>
      <c r="H16" s="293">
        <v>1</v>
      </c>
      <c r="I16" s="244">
        <v>414.06</v>
      </c>
      <c r="J16" s="294">
        <v>2.7509926867862737E-2</v>
      </c>
      <c r="K16" s="294">
        <v>0.39593051140064928</v>
      </c>
      <c r="L16" s="294">
        <v>0.14249142636332898</v>
      </c>
      <c r="M16" s="295">
        <v>12.68</v>
      </c>
      <c r="N16" s="296">
        <v>0</v>
      </c>
      <c r="O16" s="296">
        <v>12.800077283485486</v>
      </c>
      <c r="P16" s="297">
        <v>8</v>
      </c>
      <c r="Q16" s="298">
        <v>0</v>
      </c>
      <c r="R16" s="298">
        <v>53</v>
      </c>
    </row>
    <row r="17" spans="1:18" ht="16.5">
      <c r="A17" s="287" t="s">
        <v>118</v>
      </c>
      <c r="B17" s="288" t="s">
        <v>270</v>
      </c>
      <c r="C17" s="289" t="s">
        <v>67</v>
      </c>
      <c r="D17" s="290">
        <v>0.84660879279307344</v>
      </c>
      <c r="E17" s="291">
        <v>7787</v>
      </c>
      <c r="F17" s="243" t="s">
        <v>121</v>
      </c>
      <c r="G17" s="292" t="s">
        <v>189</v>
      </c>
      <c r="H17" s="293">
        <v>3</v>
      </c>
      <c r="I17" s="244">
        <v>508.76499999999999</v>
      </c>
      <c r="J17" s="294">
        <v>5.2259737068078585E-2</v>
      </c>
      <c r="K17" s="294">
        <v>0.41436431320365225</v>
      </c>
      <c r="L17" s="294">
        <v>7.8621760537772839E-2</v>
      </c>
      <c r="M17" s="295">
        <v>16.189</v>
      </c>
      <c r="N17" s="296">
        <v>0</v>
      </c>
      <c r="O17" s="296">
        <v>8.2552848564661492</v>
      </c>
      <c r="P17" s="297">
        <v>17</v>
      </c>
      <c r="Q17" s="298">
        <v>0</v>
      </c>
      <c r="R17" s="298">
        <v>42</v>
      </c>
    </row>
    <row r="18" spans="1:18" ht="16.5">
      <c r="A18" s="287" t="s">
        <v>118</v>
      </c>
      <c r="B18" s="288" t="s">
        <v>272</v>
      </c>
      <c r="C18" s="289" t="s">
        <v>67</v>
      </c>
      <c r="D18" s="290">
        <v>0.83779823449393398</v>
      </c>
      <c r="E18" s="291">
        <v>5618</v>
      </c>
      <c r="F18" s="243" t="s">
        <v>122</v>
      </c>
      <c r="G18" s="292" t="s">
        <v>192</v>
      </c>
      <c r="H18" s="293">
        <v>4</v>
      </c>
      <c r="I18" s="244">
        <v>1219.616</v>
      </c>
      <c r="J18" s="294">
        <v>2.6136704239396728E-2</v>
      </c>
      <c r="K18" s="294">
        <v>0.4513608258843036</v>
      </c>
      <c r="L18" s="294">
        <v>0.17628499462125785</v>
      </c>
      <c r="M18" s="295">
        <v>16.077000000000002</v>
      </c>
      <c r="N18" s="296">
        <v>1.1479022905570277</v>
      </c>
      <c r="O18" s="296">
        <v>27.221682890352373</v>
      </c>
      <c r="P18" s="297">
        <v>46</v>
      </c>
      <c r="Q18" s="298">
        <v>14</v>
      </c>
      <c r="R18" s="298">
        <v>332</v>
      </c>
    </row>
    <row r="19" spans="1:18" ht="16.5">
      <c r="A19" s="287" t="s">
        <v>118</v>
      </c>
      <c r="B19" s="288" t="s">
        <v>273</v>
      </c>
      <c r="C19" s="289" t="s">
        <v>67</v>
      </c>
      <c r="D19" s="290">
        <v>0.8305396944564718</v>
      </c>
      <c r="E19" s="291">
        <v>4391</v>
      </c>
      <c r="F19" s="243" t="s">
        <v>121</v>
      </c>
      <c r="G19" s="292" t="s">
        <v>227</v>
      </c>
      <c r="H19" s="293">
        <v>2</v>
      </c>
      <c r="I19" s="244">
        <v>538.12300000000005</v>
      </c>
      <c r="J19" s="294">
        <v>1.4459865544226675E-2</v>
      </c>
      <c r="K19" s="294">
        <v>0.34859102687666438</v>
      </c>
      <c r="L19" s="294">
        <v>0.1728229419667994</v>
      </c>
      <c r="M19" s="295">
        <v>12.404</v>
      </c>
      <c r="N19" s="296">
        <v>0.37166224078881593</v>
      </c>
      <c r="O19" s="296">
        <v>23.228890049300993</v>
      </c>
      <c r="P19" s="297">
        <v>9</v>
      </c>
      <c r="Q19" s="298">
        <v>2</v>
      </c>
      <c r="R19" s="298">
        <v>125</v>
      </c>
    </row>
    <row r="20" spans="1:18" ht="16.5">
      <c r="A20" s="287" t="s">
        <v>118</v>
      </c>
      <c r="B20" s="288" t="s">
        <v>201</v>
      </c>
      <c r="C20" s="289" t="s">
        <v>70</v>
      </c>
      <c r="D20" s="290">
        <v>0.7934782608695653</v>
      </c>
      <c r="E20" s="291">
        <v>6764</v>
      </c>
      <c r="F20" s="243" t="s">
        <v>120</v>
      </c>
      <c r="G20" s="292" t="s">
        <v>185</v>
      </c>
      <c r="H20" s="293">
        <v>1</v>
      </c>
      <c r="I20" s="244">
        <v>1361.0619999999999</v>
      </c>
      <c r="J20" s="294">
        <v>4.5177160733590099E-2</v>
      </c>
      <c r="K20" s="294">
        <v>0.41189262550410899</v>
      </c>
      <c r="L20" s="294">
        <v>0.18147593570314946</v>
      </c>
      <c r="M20" s="295">
        <v>18.667000000000002</v>
      </c>
      <c r="N20" s="296">
        <v>0.58777630996971486</v>
      </c>
      <c r="O20" s="296">
        <v>80.231466310866082</v>
      </c>
      <c r="P20" s="297">
        <v>25</v>
      </c>
      <c r="Q20" s="298">
        <v>8</v>
      </c>
      <c r="R20" s="298">
        <v>1092</v>
      </c>
    </row>
    <row r="21" spans="1:18" ht="16.5">
      <c r="A21" s="287" t="s">
        <v>118</v>
      </c>
      <c r="B21" s="288" t="s">
        <v>229</v>
      </c>
      <c r="C21" s="289" t="s">
        <v>70</v>
      </c>
      <c r="D21" s="290">
        <v>0.73590909090909085</v>
      </c>
      <c r="E21" s="291">
        <v>9974</v>
      </c>
      <c r="F21" s="243" t="s">
        <v>123</v>
      </c>
      <c r="G21" s="292" t="s">
        <v>228</v>
      </c>
      <c r="H21" s="293">
        <v>1</v>
      </c>
      <c r="I21" s="244">
        <v>2736.3560000000002</v>
      </c>
      <c r="J21" s="294">
        <v>4.9914822156623309E-2</v>
      </c>
      <c r="K21" s="294">
        <v>0.4026157608861301</v>
      </c>
      <c r="L21" s="294">
        <v>0.17907026717283861</v>
      </c>
      <c r="M21" s="295">
        <v>16.456</v>
      </c>
      <c r="N21" s="296">
        <v>0.9501687645905722</v>
      </c>
      <c r="O21" s="296">
        <v>10.963485745275833</v>
      </c>
      <c r="P21" s="297">
        <v>100</v>
      </c>
      <c r="Q21" s="298">
        <v>26</v>
      </c>
      <c r="R21" s="298">
        <v>300</v>
      </c>
    </row>
    <row r="22" spans="1:18" ht="16.5">
      <c r="A22" s="287" t="s">
        <v>118</v>
      </c>
      <c r="B22" s="288" t="s">
        <v>274</v>
      </c>
      <c r="C22" s="289" t="s">
        <v>70</v>
      </c>
      <c r="D22" s="290">
        <v>0.76545454545454539</v>
      </c>
      <c r="E22" s="291">
        <v>5465</v>
      </c>
      <c r="F22" s="243" t="s">
        <v>123</v>
      </c>
      <c r="G22" s="292" t="s">
        <v>194</v>
      </c>
      <c r="H22" s="293">
        <v>1</v>
      </c>
      <c r="I22" s="244">
        <v>900.02</v>
      </c>
      <c r="J22" s="294">
        <v>4.5891272617846549E-2</v>
      </c>
      <c r="K22" s="294">
        <v>0.43267520851608476</v>
      </c>
      <c r="L22" s="294">
        <v>0.13777471611741962</v>
      </c>
      <c r="M22" s="295">
        <v>20.062000000000001</v>
      </c>
      <c r="N22" s="296">
        <v>0</v>
      </c>
      <c r="O22" s="296">
        <v>28.554921001755517</v>
      </c>
      <c r="P22" s="297">
        <v>42</v>
      </c>
      <c r="Q22" s="298">
        <v>0</v>
      </c>
      <c r="R22" s="298">
        <v>257</v>
      </c>
    </row>
    <row r="23" spans="1:18" ht="16.5">
      <c r="A23" s="287" t="s">
        <v>118</v>
      </c>
      <c r="B23" s="288" t="s">
        <v>284</v>
      </c>
      <c r="C23" s="289" t="s">
        <v>67</v>
      </c>
      <c r="D23" s="290">
        <v>0.83887234596958682</v>
      </c>
      <c r="E23" s="291">
        <v>3853</v>
      </c>
      <c r="F23" s="243" t="s">
        <v>120</v>
      </c>
      <c r="G23" s="292" t="s">
        <v>184</v>
      </c>
      <c r="H23" s="293">
        <v>5</v>
      </c>
      <c r="I23" s="244">
        <v>879.41099999999983</v>
      </c>
      <c r="J23" s="294">
        <v>6.0527712059623179E-2</v>
      </c>
      <c r="K23" s="294">
        <v>0.40153348027509983</v>
      </c>
      <c r="L23" s="294">
        <v>0.15010046497030399</v>
      </c>
      <c r="M23" s="295">
        <v>15.5</v>
      </c>
      <c r="N23" s="296">
        <v>1.0234122611611638</v>
      </c>
      <c r="O23" s="296">
        <v>24.675606741330281</v>
      </c>
      <c r="P23" s="297">
        <v>20</v>
      </c>
      <c r="Q23" s="298">
        <v>9</v>
      </c>
      <c r="R23" s="298">
        <v>217</v>
      </c>
    </row>
    <row r="24" spans="1:18" ht="16.5">
      <c r="A24" s="287" t="s">
        <v>118</v>
      </c>
      <c r="B24" s="288" t="s">
        <v>210</v>
      </c>
      <c r="C24" s="289" t="s">
        <v>70</v>
      </c>
      <c r="D24" s="290">
        <v>0.77739130434782611</v>
      </c>
      <c r="E24" s="291">
        <v>2107</v>
      </c>
      <c r="F24" s="243" t="s">
        <v>120</v>
      </c>
      <c r="G24" s="292" t="s">
        <v>183</v>
      </c>
      <c r="H24" s="293">
        <v>1</v>
      </c>
      <c r="I24" s="244">
        <v>2104.4140000000002</v>
      </c>
      <c r="J24" s="294">
        <v>6.0615051129019153E-2</v>
      </c>
      <c r="K24" s="294">
        <v>0.36521258918438781</v>
      </c>
      <c r="L24" s="294">
        <v>0.1663170839958297</v>
      </c>
      <c r="M24" s="295">
        <v>15.032999999999999</v>
      </c>
      <c r="N24" s="296">
        <v>0</v>
      </c>
      <c r="O24" s="296">
        <v>20.19564591377932</v>
      </c>
      <c r="P24" s="297">
        <v>19</v>
      </c>
      <c r="Q24" s="298">
        <v>0</v>
      </c>
      <c r="R24" s="298">
        <v>425</v>
      </c>
    </row>
    <row r="25" spans="1:18" ht="16.5">
      <c r="A25" s="287" t="s">
        <v>118</v>
      </c>
      <c r="B25" s="288" t="s">
        <v>299</v>
      </c>
      <c r="C25" s="289" t="s">
        <v>70</v>
      </c>
      <c r="D25" s="290">
        <v>0.77685047803214002</v>
      </c>
      <c r="E25" s="291">
        <v>9099</v>
      </c>
      <c r="F25" s="243" t="s">
        <v>120</v>
      </c>
      <c r="G25" s="292" t="s">
        <v>186</v>
      </c>
      <c r="H25" s="293">
        <v>2</v>
      </c>
      <c r="I25" s="244">
        <v>675.755</v>
      </c>
      <c r="J25" s="294">
        <v>1.3988486930166712E-2</v>
      </c>
      <c r="K25" s="294">
        <v>0.40253365031539307</v>
      </c>
      <c r="L25" s="294">
        <v>0.17669917655422801</v>
      </c>
      <c r="M25" s="295">
        <v>18.538</v>
      </c>
      <c r="N25" s="296">
        <v>0</v>
      </c>
      <c r="O25" s="296">
        <v>47.798388469193718</v>
      </c>
      <c r="P25" s="297">
        <v>12</v>
      </c>
      <c r="Q25" s="298">
        <v>0</v>
      </c>
      <c r="R25" s="298">
        <v>338</v>
      </c>
    </row>
    <row r="26" spans="1:18" ht="16.5" customHeight="1">
      <c r="A26" s="287" t="s">
        <v>118</v>
      </c>
      <c r="B26" s="288" t="s">
        <v>211</v>
      </c>
      <c r="C26" s="289" t="s">
        <v>70</v>
      </c>
      <c r="D26" s="290">
        <v>0.79904761904761901</v>
      </c>
      <c r="E26" s="291">
        <v>7377</v>
      </c>
      <c r="F26" s="243" t="s">
        <v>122</v>
      </c>
      <c r="G26" s="292" t="s">
        <v>192</v>
      </c>
      <c r="H26" s="293">
        <v>2</v>
      </c>
      <c r="I26" s="244">
        <v>1484.5519999999999</v>
      </c>
      <c r="J26" s="294">
        <v>7.977041916438618E-2</v>
      </c>
      <c r="K26" s="294">
        <v>0.3732248412858894</v>
      </c>
      <c r="L26" s="294">
        <v>0.20226831354497032</v>
      </c>
      <c r="M26" s="295">
        <v>14.061999999999999</v>
      </c>
      <c r="N26" s="296">
        <v>0.336801944290264</v>
      </c>
      <c r="O26" s="296">
        <v>17.176899158803465</v>
      </c>
      <c r="P26" s="297">
        <v>29</v>
      </c>
      <c r="Q26" s="298">
        <v>5</v>
      </c>
      <c r="R26" s="298">
        <v>261</v>
      </c>
    </row>
    <row r="27" spans="1:18" ht="16.5">
      <c r="A27" s="287" t="s">
        <v>118</v>
      </c>
      <c r="B27" s="288" t="s">
        <v>212</v>
      </c>
      <c r="C27" s="289" t="s">
        <v>67</v>
      </c>
      <c r="D27" s="290">
        <v>0.80347826086956531</v>
      </c>
      <c r="E27" s="291">
        <v>6465</v>
      </c>
      <c r="F27" s="243" t="s">
        <v>120</v>
      </c>
      <c r="G27" s="292" t="s">
        <v>186</v>
      </c>
      <c r="H27" s="293">
        <v>1</v>
      </c>
      <c r="I27" s="244">
        <v>3083.6509999999998</v>
      </c>
      <c r="J27" s="294">
        <v>2.6301615845121366E-2</v>
      </c>
      <c r="K27" s="294">
        <v>0.40875980821114455</v>
      </c>
      <c r="L27" s="294">
        <v>0.21727491210905514</v>
      </c>
      <c r="M27" s="295">
        <v>18.818999999999999</v>
      </c>
      <c r="N27" s="296">
        <v>0.12971636543824189</v>
      </c>
      <c r="O27" s="296">
        <v>20.689760287399579</v>
      </c>
      <c r="P27" s="297">
        <v>68</v>
      </c>
      <c r="Q27" s="298">
        <v>4</v>
      </c>
      <c r="R27" s="298">
        <v>638</v>
      </c>
    </row>
    <row r="28" spans="1:18" ht="16.5">
      <c r="A28" s="287" t="s">
        <v>118</v>
      </c>
      <c r="B28" s="288" t="s">
        <v>233</v>
      </c>
      <c r="C28" s="289" t="s">
        <v>67</v>
      </c>
      <c r="D28" s="290">
        <v>0.82360443798645433</v>
      </c>
      <c r="E28" s="291">
        <v>6868</v>
      </c>
      <c r="F28" s="243" t="s">
        <v>121</v>
      </c>
      <c r="G28" s="292" t="s">
        <v>226</v>
      </c>
      <c r="H28" s="293">
        <v>2</v>
      </c>
      <c r="I28" s="244">
        <v>1405.3219999999999</v>
      </c>
      <c r="J28" s="294">
        <v>2.913197433723435E-2</v>
      </c>
      <c r="K28" s="294">
        <v>0.47698035310411319</v>
      </c>
      <c r="L28" s="294">
        <v>0.20920472318799538</v>
      </c>
      <c r="M28" s="295">
        <v>16.225999999999999</v>
      </c>
      <c r="N28" s="296">
        <v>0.99621296756188271</v>
      </c>
      <c r="O28" s="296">
        <v>54.791713215903549</v>
      </c>
      <c r="P28" s="297">
        <v>67</v>
      </c>
      <c r="Q28" s="298">
        <v>14</v>
      </c>
      <c r="R28" s="298">
        <v>770</v>
      </c>
    </row>
    <row r="29" spans="1:18" ht="16.5">
      <c r="A29" s="287" t="s">
        <v>118</v>
      </c>
      <c r="B29" s="288" t="s">
        <v>214</v>
      </c>
      <c r="C29" s="289" t="s">
        <v>67</v>
      </c>
      <c r="D29" s="290">
        <v>0.84101566348728596</v>
      </c>
      <c r="E29" s="291">
        <v>467</v>
      </c>
      <c r="F29" s="243" t="s">
        <v>123</v>
      </c>
      <c r="G29" s="292" t="s">
        <v>194</v>
      </c>
      <c r="H29" s="293">
        <v>2</v>
      </c>
      <c r="I29" s="244">
        <v>1582.9459999999999</v>
      </c>
      <c r="J29" s="294">
        <v>9.0975675860102447E-3</v>
      </c>
      <c r="K29" s="294">
        <v>0.49500440765539461</v>
      </c>
      <c r="L29" s="294">
        <v>0.21289418590400433</v>
      </c>
      <c r="M29" s="295">
        <v>16.837</v>
      </c>
      <c r="N29" s="296">
        <v>0.56856014039645075</v>
      </c>
      <c r="O29" s="296">
        <v>13.898136765246573</v>
      </c>
      <c r="P29" s="297">
        <v>77</v>
      </c>
      <c r="Q29" s="298">
        <v>9</v>
      </c>
      <c r="R29" s="298">
        <v>220</v>
      </c>
    </row>
    <row r="30" spans="1:18" ht="16.5">
      <c r="A30" s="287" t="s">
        <v>118</v>
      </c>
      <c r="B30" s="288" t="s">
        <v>216</v>
      </c>
      <c r="C30" s="289" t="s">
        <v>67</v>
      </c>
      <c r="D30" s="290">
        <v>0.83761904761904749</v>
      </c>
      <c r="E30" s="291">
        <v>511</v>
      </c>
      <c r="F30" s="243" t="s">
        <v>121</v>
      </c>
      <c r="G30" s="292" t="s">
        <v>187</v>
      </c>
      <c r="H30" s="293">
        <v>1</v>
      </c>
      <c r="I30" s="244">
        <v>786.96100000000001</v>
      </c>
      <c r="J30" s="294">
        <v>5.8417818760378451E-2</v>
      </c>
      <c r="K30" s="294">
        <v>0.31506290135048787</v>
      </c>
      <c r="L30" s="294">
        <v>0.2236451361630373</v>
      </c>
      <c r="M30" s="295">
        <v>13.118</v>
      </c>
      <c r="N30" s="296">
        <v>0</v>
      </c>
      <c r="O30" s="296">
        <v>3.9392041028716798</v>
      </c>
      <c r="P30" s="297">
        <v>1</v>
      </c>
      <c r="Q30" s="298">
        <v>0</v>
      </c>
      <c r="R30" s="298">
        <v>31</v>
      </c>
    </row>
    <row r="31" spans="1:18" ht="16.5">
      <c r="A31" s="287" t="s">
        <v>118</v>
      </c>
      <c r="B31" s="288" t="s">
        <v>276</v>
      </c>
      <c r="C31" s="289" t="s">
        <v>67</v>
      </c>
      <c r="D31" s="290">
        <v>0.83238095238095233</v>
      </c>
      <c r="E31" s="291">
        <v>6926</v>
      </c>
      <c r="F31" s="243" t="s">
        <v>122</v>
      </c>
      <c r="G31" s="292" t="s">
        <v>239</v>
      </c>
      <c r="H31" s="293">
        <v>1</v>
      </c>
      <c r="I31" s="244">
        <v>2104.6109999999999</v>
      </c>
      <c r="J31" s="294">
        <v>4.2280054578294167E-2</v>
      </c>
      <c r="K31" s="294">
        <v>0.37334378521522943</v>
      </c>
      <c r="L31" s="294">
        <v>0.18910858111071358</v>
      </c>
      <c r="M31" s="295">
        <v>14.481</v>
      </c>
      <c r="N31" s="296">
        <v>0</v>
      </c>
      <c r="O31" s="296">
        <v>4.5614130117157048</v>
      </c>
      <c r="P31" s="297">
        <v>38</v>
      </c>
      <c r="Q31" s="298">
        <v>0</v>
      </c>
      <c r="R31" s="298">
        <v>96</v>
      </c>
    </row>
    <row r="32" spans="1:18" ht="16.5">
      <c r="A32" s="287" t="s">
        <v>118</v>
      </c>
      <c r="B32" s="288" t="s">
        <v>300</v>
      </c>
      <c r="C32" s="289" t="s">
        <v>70</v>
      </c>
      <c r="D32" s="290">
        <v>0.79826086956521747</v>
      </c>
      <c r="E32" s="291">
        <v>7108</v>
      </c>
      <c r="F32" s="243" t="s">
        <v>120</v>
      </c>
      <c r="G32" s="292" t="s">
        <v>301</v>
      </c>
      <c r="H32" s="293">
        <v>1</v>
      </c>
      <c r="I32" s="244">
        <v>650.27800000000002</v>
      </c>
      <c r="J32" s="294">
        <v>1.9452896791069055E-2</v>
      </c>
      <c r="K32" s="294">
        <v>0.41819819723887608</v>
      </c>
      <c r="L32" s="294">
        <v>0.18914987128581928</v>
      </c>
      <c r="M32" s="295">
        <v>12.468</v>
      </c>
      <c r="N32" s="296">
        <v>0.61512153263681069</v>
      </c>
      <c r="O32" s="296">
        <v>17.992304829626711</v>
      </c>
      <c r="P32" s="297">
        <v>19</v>
      </c>
      <c r="Q32" s="298">
        <v>4</v>
      </c>
      <c r="R32" s="298">
        <v>117</v>
      </c>
    </row>
    <row r="33" spans="1:18" ht="16.5">
      <c r="A33" s="287" t="s">
        <v>118</v>
      </c>
      <c r="B33" s="288" t="s">
        <v>302</v>
      </c>
      <c r="C33" s="289" t="s">
        <v>70</v>
      </c>
      <c r="D33" s="290">
        <v>0.70818181818181813</v>
      </c>
      <c r="E33" s="291">
        <v>8157</v>
      </c>
      <c r="F33" s="243" t="s">
        <v>91</v>
      </c>
      <c r="G33" s="292" t="s">
        <v>269</v>
      </c>
      <c r="H33" s="293">
        <v>1</v>
      </c>
      <c r="I33" s="244">
        <v>638.15899999999999</v>
      </c>
      <c r="J33" s="294">
        <v>8.5033011484319208E-3</v>
      </c>
      <c r="K33" s="294">
        <v>0.41244156534303505</v>
      </c>
      <c r="L33" s="294">
        <v>7.8350379764290712E-2</v>
      </c>
      <c r="M33" s="295">
        <v>13.676</v>
      </c>
      <c r="N33" s="296">
        <v>0</v>
      </c>
      <c r="O33" s="296">
        <v>1.8804091143429773</v>
      </c>
      <c r="P33" s="297">
        <v>24</v>
      </c>
      <c r="Q33" s="298">
        <v>0</v>
      </c>
      <c r="R33" s="298">
        <v>12</v>
      </c>
    </row>
    <row r="34" spans="1:18" ht="16.5">
      <c r="A34" s="287" t="s">
        <v>118</v>
      </c>
      <c r="B34" s="288" t="s">
        <v>287</v>
      </c>
      <c r="C34" s="289" t="s">
        <v>67</v>
      </c>
      <c r="D34" s="290">
        <v>0.81499999999999995</v>
      </c>
      <c r="E34" s="291">
        <v>6225</v>
      </c>
      <c r="F34" s="243" t="s">
        <v>121</v>
      </c>
      <c r="G34" s="292" t="s">
        <v>227</v>
      </c>
      <c r="H34" s="293">
        <v>1</v>
      </c>
      <c r="I34" s="244">
        <v>489.24700000000001</v>
      </c>
      <c r="J34" s="294">
        <v>6.6196451701374212E-2</v>
      </c>
      <c r="K34" s="294">
        <v>0.37452246411258988</v>
      </c>
      <c r="L34" s="294">
        <v>4.496706162735796E-2</v>
      </c>
      <c r="M34" s="295">
        <v>12.997999999999999</v>
      </c>
      <c r="N34" s="296">
        <v>0</v>
      </c>
      <c r="O34" s="296">
        <v>14.512097161556433</v>
      </c>
      <c r="P34" s="297">
        <v>15</v>
      </c>
      <c r="Q34" s="298">
        <v>0</v>
      </c>
      <c r="R34" s="298">
        <v>71</v>
      </c>
    </row>
  </sheetData>
  <phoneticPr fontId="2" type="noConversion"/>
  <conditionalFormatting sqref="C14:D34">
    <cfRule type="containsText" dxfId="43" priority="1" operator="containsText" text="F">
      <formula>NOT(ISERROR(SEARCH("F",C14)))</formula>
    </cfRule>
    <cfRule type="containsText" dxfId="42" priority="2" operator="containsText" text="D">
      <formula>NOT(ISERROR(SEARCH("D",C14)))</formula>
    </cfRule>
    <cfRule type="containsText" dxfId="41" priority="3" operator="containsText" text="C">
      <formula>NOT(ISERROR(SEARCH("C",C14)))</formula>
    </cfRule>
    <cfRule type="containsText" dxfId="40" priority="4" operator="containsText" text="B">
      <formula>NOT(ISERROR(SEARCH("B",C14)))</formula>
    </cfRule>
    <cfRule type="containsText" dxfId="39" priority="5" operator="containsText" text="A">
      <formula>NOT(ISERROR(SEARCH("A",C14)))</formula>
    </cfRule>
    <cfRule type="containsText" dxfId="3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M24"/>
  <sheetViews>
    <sheetView showGridLines="0" workbookViewId="0"/>
  </sheetViews>
  <sheetFormatPr defaultRowHeight="13.5"/>
  <cols>
    <col min="1" max="16384" width="9.140625" style="233"/>
  </cols>
  <sheetData>
    <row r="1" spans="1:13">
      <c r="A1" s="228"/>
      <c r="B1" s="229"/>
      <c r="C1" s="230"/>
      <c r="D1" s="231"/>
      <c r="E1" s="231"/>
      <c r="F1" s="232"/>
      <c r="G1" s="231"/>
      <c r="H1" s="231"/>
      <c r="I1" s="231"/>
      <c r="J1" s="231"/>
      <c r="K1" s="231"/>
      <c r="L1" s="231"/>
      <c r="M1" s="231"/>
    </row>
    <row r="2" spans="1:13" ht="41.25">
      <c r="A2" s="306" t="s">
        <v>290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</row>
    <row r="4" spans="1:13" ht="17.25">
      <c r="A4" s="234" t="s">
        <v>222</v>
      </c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1:13" ht="26.25">
      <c r="A5" s="236" t="s">
        <v>223</v>
      </c>
    </row>
    <row r="6" spans="1:13" ht="26.25">
      <c r="A6" s="236" t="s">
        <v>224</v>
      </c>
    </row>
    <row r="7" spans="1:13" ht="26.25">
      <c r="A7" s="236"/>
    </row>
    <row r="8" spans="1:13" ht="17.25">
      <c r="A8" s="237" t="s">
        <v>225</v>
      </c>
    </row>
    <row r="9" spans="1:13" ht="40.5">
      <c r="A9" s="246" t="s">
        <v>0</v>
      </c>
      <c r="B9" s="247" t="s">
        <v>74</v>
      </c>
      <c r="C9" s="239" t="s">
        <v>65</v>
      </c>
      <c r="D9" s="239" t="s">
        <v>158</v>
      </c>
      <c r="E9" s="248" t="s">
        <v>144</v>
      </c>
      <c r="F9" s="247" t="s">
        <v>149</v>
      </c>
      <c r="G9" s="248" t="s">
        <v>147</v>
      </c>
      <c r="H9" s="248" t="s">
        <v>151</v>
      </c>
      <c r="I9" s="240" t="s">
        <v>153</v>
      </c>
      <c r="J9" s="248" t="s">
        <v>11</v>
      </c>
      <c r="K9" s="248" t="s">
        <v>12</v>
      </c>
      <c r="L9" s="248" t="s">
        <v>13</v>
      </c>
      <c r="M9" s="248" t="s">
        <v>162</v>
      </c>
    </row>
    <row r="10" spans="1:13" ht="16.5">
      <c r="A10" s="249" t="s">
        <v>118</v>
      </c>
      <c r="B10" s="250" t="s">
        <v>267</v>
      </c>
      <c r="C10" s="241" t="s">
        <v>67</v>
      </c>
      <c r="D10" s="242">
        <v>0.81975044858161716</v>
      </c>
      <c r="E10" s="251">
        <v>968</v>
      </c>
      <c r="F10" s="243" t="s">
        <v>123</v>
      </c>
      <c r="G10" s="252" t="s">
        <v>266</v>
      </c>
      <c r="H10" s="253">
        <v>4</v>
      </c>
      <c r="I10" s="244">
        <v>701.38100000000009</v>
      </c>
      <c r="J10" s="245">
        <v>1.4002261556002978E-2</v>
      </c>
      <c r="K10" s="245">
        <v>0.46798495680962282</v>
      </c>
      <c r="L10" s="245">
        <v>0.15255617132485769</v>
      </c>
      <c r="M10" s="299">
        <v>34</v>
      </c>
    </row>
    <row r="11" spans="1:13" ht="16.5">
      <c r="A11" s="249" t="s">
        <v>118</v>
      </c>
      <c r="B11" s="250" t="s">
        <v>196</v>
      </c>
      <c r="C11" s="241" t="s">
        <v>69</v>
      </c>
      <c r="D11" s="242">
        <v>0.89500000000000002</v>
      </c>
      <c r="E11" s="251">
        <v>8363</v>
      </c>
      <c r="F11" s="243" t="s">
        <v>120</v>
      </c>
      <c r="G11" s="252" t="s">
        <v>180</v>
      </c>
      <c r="H11" s="253">
        <v>1</v>
      </c>
      <c r="I11" s="244">
        <v>5917.6549999999997</v>
      </c>
      <c r="J11" s="245">
        <v>4.2689654805989949E-2</v>
      </c>
      <c r="K11" s="245">
        <v>0.38321528137605454</v>
      </c>
      <c r="L11" s="245">
        <v>0.1498904549183756</v>
      </c>
      <c r="M11" s="299">
        <v>107</v>
      </c>
    </row>
    <row r="12" spans="1:13" ht="16.5">
      <c r="A12" s="249" t="s">
        <v>118</v>
      </c>
      <c r="B12" s="250" t="s">
        <v>244</v>
      </c>
      <c r="C12" s="241" t="s">
        <v>69</v>
      </c>
      <c r="D12" s="242">
        <v>0.8745454545454544</v>
      </c>
      <c r="E12" s="251">
        <v>8480</v>
      </c>
      <c r="F12" s="243" t="s">
        <v>122</v>
      </c>
      <c r="G12" s="252" t="s">
        <v>245</v>
      </c>
      <c r="H12" s="253">
        <v>1</v>
      </c>
      <c r="I12" s="244">
        <v>5318.5990000000002</v>
      </c>
      <c r="J12" s="245">
        <v>3.4726031585943735E-2</v>
      </c>
      <c r="K12" s="245">
        <v>0.41614427326453435</v>
      </c>
      <c r="L12" s="245">
        <v>0.12916935456122938</v>
      </c>
      <c r="M12" s="299">
        <v>151</v>
      </c>
    </row>
    <row r="13" spans="1:13" ht="16.5">
      <c r="A13" s="249" t="s">
        <v>118</v>
      </c>
      <c r="B13" s="250" t="s">
        <v>268</v>
      </c>
      <c r="C13" s="241" t="s">
        <v>70</v>
      </c>
      <c r="D13" s="242">
        <v>0.72499999999999998</v>
      </c>
      <c r="E13" s="251">
        <v>7573</v>
      </c>
      <c r="F13" s="243" t="s">
        <v>123</v>
      </c>
      <c r="G13" s="252" t="s">
        <v>266</v>
      </c>
      <c r="H13" s="253">
        <v>1</v>
      </c>
      <c r="I13" s="244">
        <v>1307.652</v>
      </c>
      <c r="J13" s="245">
        <v>1.7690493744628225E-2</v>
      </c>
      <c r="K13" s="245">
        <v>0.4457663543358798</v>
      </c>
      <c r="L13" s="245">
        <v>0.21412424712385253</v>
      </c>
      <c r="M13" s="299">
        <v>53</v>
      </c>
    </row>
    <row r="14" spans="1:13" ht="16.5">
      <c r="A14" s="249" t="s">
        <v>118</v>
      </c>
      <c r="B14" s="250" t="s">
        <v>272</v>
      </c>
      <c r="C14" s="241" t="s">
        <v>67</v>
      </c>
      <c r="D14" s="242">
        <v>0.83779823449393398</v>
      </c>
      <c r="E14" s="251">
        <v>5618</v>
      </c>
      <c r="F14" s="243" t="s">
        <v>122</v>
      </c>
      <c r="G14" s="252" t="s">
        <v>192</v>
      </c>
      <c r="H14" s="253">
        <v>4</v>
      </c>
      <c r="I14" s="244">
        <v>1219.616</v>
      </c>
      <c r="J14" s="245">
        <v>2.6136704239396728E-2</v>
      </c>
      <c r="K14" s="245">
        <v>0.4513608258843036</v>
      </c>
      <c r="L14" s="245">
        <v>0.17628499462125785</v>
      </c>
      <c r="M14" s="299">
        <v>46</v>
      </c>
    </row>
    <row r="15" spans="1:13" ht="16.5">
      <c r="A15" s="249" t="s">
        <v>118</v>
      </c>
      <c r="B15" s="250" t="s">
        <v>229</v>
      </c>
      <c r="C15" s="241" t="s">
        <v>70</v>
      </c>
      <c r="D15" s="242">
        <v>0.73590909090909085</v>
      </c>
      <c r="E15" s="251">
        <v>9974</v>
      </c>
      <c r="F15" s="243" t="s">
        <v>123</v>
      </c>
      <c r="G15" s="252" t="s">
        <v>228</v>
      </c>
      <c r="H15" s="253">
        <v>1</v>
      </c>
      <c r="I15" s="244">
        <v>2736.3560000000002</v>
      </c>
      <c r="J15" s="245">
        <v>4.9914822156623309E-2</v>
      </c>
      <c r="K15" s="245">
        <v>0.4026157608861301</v>
      </c>
      <c r="L15" s="245">
        <v>0.17907026717283861</v>
      </c>
      <c r="M15" s="299">
        <v>100</v>
      </c>
    </row>
    <row r="16" spans="1:13" ht="16.5">
      <c r="A16" s="249" t="s">
        <v>118</v>
      </c>
      <c r="B16" s="250" t="s">
        <v>291</v>
      </c>
      <c r="C16" s="241" t="s">
        <v>69</v>
      </c>
      <c r="D16" s="242">
        <v>0.875</v>
      </c>
      <c r="E16" s="251">
        <v>6755</v>
      </c>
      <c r="F16" s="243" t="s">
        <v>122</v>
      </c>
      <c r="G16" s="252" t="s">
        <v>292</v>
      </c>
      <c r="H16" s="253">
        <v>1</v>
      </c>
      <c r="I16" s="244">
        <v>4162.88</v>
      </c>
      <c r="J16" s="245">
        <v>4.5991182724205354E-2</v>
      </c>
      <c r="K16" s="245">
        <v>0.42750589698980174</v>
      </c>
      <c r="L16" s="245">
        <v>0.15926473979552616</v>
      </c>
      <c r="M16" s="299">
        <v>143</v>
      </c>
    </row>
    <row r="17" spans="1:13" ht="16.5">
      <c r="A17" s="249" t="s">
        <v>118</v>
      </c>
      <c r="B17" s="250" t="s">
        <v>274</v>
      </c>
      <c r="C17" s="241" t="s">
        <v>70</v>
      </c>
      <c r="D17" s="242">
        <v>0.76545454545454539</v>
      </c>
      <c r="E17" s="251">
        <v>5465</v>
      </c>
      <c r="F17" s="243" t="s">
        <v>123</v>
      </c>
      <c r="G17" s="252" t="s">
        <v>194</v>
      </c>
      <c r="H17" s="253">
        <v>1</v>
      </c>
      <c r="I17" s="244">
        <v>900.02</v>
      </c>
      <c r="J17" s="245">
        <v>4.5891272617846549E-2</v>
      </c>
      <c r="K17" s="245">
        <v>0.43267520851608476</v>
      </c>
      <c r="L17" s="245">
        <v>0.13777471611741962</v>
      </c>
      <c r="M17" s="299">
        <v>42</v>
      </c>
    </row>
    <row r="18" spans="1:13" ht="16.5">
      <c r="A18" s="249" t="s">
        <v>118</v>
      </c>
      <c r="B18" s="250" t="s">
        <v>259</v>
      </c>
      <c r="C18" s="241" t="s">
        <v>69</v>
      </c>
      <c r="D18" s="242">
        <v>0.86333333333333329</v>
      </c>
      <c r="E18" s="251">
        <v>8288</v>
      </c>
      <c r="F18" s="243" t="s">
        <v>122</v>
      </c>
      <c r="G18" s="252" t="s">
        <v>239</v>
      </c>
      <c r="H18" s="253">
        <v>1</v>
      </c>
      <c r="I18" s="244">
        <v>1930.0840000000001</v>
      </c>
      <c r="J18" s="245">
        <v>5.2035231369902554E-2</v>
      </c>
      <c r="K18" s="245">
        <v>0.3721986576465362</v>
      </c>
      <c r="L18" s="245">
        <v>0.21398032417241944</v>
      </c>
      <c r="M18" s="299">
        <v>45</v>
      </c>
    </row>
    <row r="19" spans="1:13" ht="16.5">
      <c r="A19" s="249" t="s">
        <v>118</v>
      </c>
      <c r="B19" s="250" t="s">
        <v>283</v>
      </c>
      <c r="C19" s="241" t="s">
        <v>69</v>
      </c>
      <c r="D19" s="242">
        <v>0.85718082816298191</v>
      </c>
      <c r="E19" s="251">
        <v>8672</v>
      </c>
      <c r="F19" s="243" t="s">
        <v>122</v>
      </c>
      <c r="G19" s="252" t="s">
        <v>191</v>
      </c>
      <c r="H19" s="253">
        <v>3</v>
      </c>
      <c r="I19" s="244">
        <v>698.46500000000003</v>
      </c>
      <c r="J19" s="245">
        <v>7.0771160722806675E-2</v>
      </c>
      <c r="K19" s="245">
        <v>0.44131754126764788</v>
      </c>
      <c r="L19" s="245">
        <v>0.23050546555661341</v>
      </c>
      <c r="M19" s="299">
        <v>30</v>
      </c>
    </row>
    <row r="20" spans="1:13" ht="16.5">
      <c r="A20" s="249" t="s">
        <v>118</v>
      </c>
      <c r="B20" s="250" t="s">
        <v>208</v>
      </c>
      <c r="C20" s="241" t="s">
        <v>69</v>
      </c>
      <c r="D20" s="242">
        <v>0.85999999999999988</v>
      </c>
      <c r="E20" s="251">
        <v>8177</v>
      </c>
      <c r="F20" s="243" t="s">
        <v>123</v>
      </c>
      <c r="G20" s="252" t="s">
        <v>193</v>
      </c>
      <c r="H20" s="253">
        <v>1</v>
      </c>
      <c r="I20" s="244">
        <v>2447.5360000000001</v>
      </c>
      <c r="J20" s="245">
        <v>5.4625405529734702E-2</v>
      </c>
      <c r="K20" s="245">
        <v>0.35771669784641502</v>
      </c>
      <c r="L20" s="245">
        <v>0.24228448529459831</v>
      </c>
      <c r="M20" s="299">
        <v>46</v>
      </c>
    </row>
    <row r="21" spans="1:13" ht="16.5">
      <c r="A21" s="249" t="s">
        <v>118</v>
      </c>
      <c r="B21" s="250" t="s">
        <v>212</v>
      </c>
      <c r="C21" s="241" t="s">
        <v>67</v>
      </c>
      <c r="D21" s="242">
        <v>0.80347826086956531</v>
      </c>
      <c r="E21" s="251">
        <v>6465</v>
      </c>
      <c r="F21" s="243" t="s">
        <v>120</v>
      </c>
      <c r="G21" s="252" t="s">
        <v>186</v>
      </c>
      <c r="H21" s="253">
        <v>1</v>
      </c>
      <c r="I21" s="244">
        <v>3083.6509999999998</v>
      </c>
      <c r="J21" s="245">
        <v>2.6301615845121366E-2</v>
      </c>
      <c r="K21" s="245">
        <v>0.40875980821114455</v>
      </c>
      <c r="L21" s="245">
        <v>0.21727491210905514</v>
      </c>
      <c r="M21" s="299">
        <v>68</v>
      </c>
    </row>
    <row r="22" spans="1:13" ht="16.5">
      <c r="A22" s="249" t="s">
        <v>118</v>
      </c>
      <c r="B22" s="250" t="s">
        <v>233</v>
      </c>
      <c r="C22" s="241" t="s">
        <v>67</v>
      </c>
      <c r="D22" s="242">
        <v>0.82360443798645433</v>
      </c>
      <c r="E22" s="251">
        <v>6868</v>
      </c>
      <c r="F22" s="243" t="s">
        <v>121</v>
      </c>
      <c r="G22" s="252" t="s">
        <v>226</v>
      </c>
      <c r="H22" s="253">
        <v>2</v>
      </c>
      <c r="I22" s="244">
        <v>1405.3219999999999</v>
      </c>
      <c r="J22" s="245">
        <v>2.913197433723435E-2</v>
      </c>
      <c r="K22" s="245">
        <v>0.47698035310411319</v>
      </c>
      <c r="L22" s="245">
        <v>0.20920472318799538</v>
      </c>
      <c r="M22" s="299">
        <v>67</v>
      </c>
    </row>
    <row r="23" spans="1:13" ht="16.5">
      <c r="A23" s="249" t="s">
        <v>118</v>
      </c>
      <c r="B23" s="250" t="s">
        <v>214</v>
      </c>
      <c r="C23" s="241" t="s">
        <v>67</v>
      </c>
      <c r="D23" s="242">
        <v>0.84101566348728596</v>
      </c>
      <c r="E23" s="251">
        <v>467</v>
      </c>
      <c r="F23" s="243" t="s">
        <v>123</v>
      </c>
      <c r="G23" s="252" t="s">
        <v>194</v>
      </c>
      <c r="H23" s="253">
        <v>2</v>
      </c>
      <c r="I23" s="244">
        <v>1582.9459999999999</v>
      </c>
      <c r="J23" s="245">
        <v>9.0975675860102447E-3</v>
      </c>
      <c r="K23" s="245">
        <v>0.49500440765539461</v>
      </c>
      <c r="L23" s="245">
        <v>0.21289418590400433</v>
      </c>
      <c r="M23" s="299">
        <v>77</v>
      </c>
    </row>
    <row r="24" spans="1:13" ht="16.5">
      <c r="A24" s="249" t="s">
        <v>118</v>
      </c>
      <c r="B24" s="250" t="s">
        <v>276</v>
      </c>
      <c r="C24" s="241" t="s">
        <v>67</v>
      </c>
      <c r="D24" s="242">
        <v>0.83238095238095233</v>
      </c>
      <c r="E24" s="251">
        <v>6926</v>
      </c>
      <c r="F24" s="243" t="s">
        <v>122</v>
      </c>
      <c r="G24" s="252" t="s">
        <v>239</v>
      </c>
      <c r="H24" s="253">
        <v>1</v>
      </c>
      <c r="I24" s="244">
        <v>2104.6109999999999</v>
      </c>
      <c r="J24" s="245">
        <v>4.2280054578294167E-2</v>
      </c>
      <c r="K24" s="245">
        <v>0.37334378521522943</v>
      </c>
      <c r="L24" s="245">
        <v>0.18910858111071358</v>
      </c>
      <c r="M24" s="299">
        <v>38</v>
      </c>
    </row>
  </sheetData>
  <mergeCells count="1">
    <mergeCell ref="A2:M2"/>
  </mergeCells>
  <phoneticPr fontId="2" type="noConversion"/>
  <conditionalFormatting sqref="C10:D24">
    <cfRule type="containsText" dxfId="37" priority="1" operator="containsText" text="F">
      <formula>NOT(ISERROR(SEARCH("F",C10)))</formula>
    </cfRule>
    <cfRule type="containsText" dxfId="36" priority="2" operator="containsText" text="D">
      <formula>NOT(ISERROR(SEARCH("D",C10)))</formula>
    </cfRule>
    <cfRule type="containsText" dxfId="35" priority="3" operator="containsText" text="C">
      <formula>NOT(ISERROR(SEARCH("C",C10)))</formula>
    </cfRule>
    <cfRule type="containsText" dxfId="34" priority="4" operator="containsText" text="B">
      <formula>NOT(ISERROR(SEARCH("B",C10)))</formula>
    </cfRule>
    <cfRule type="containsText" dxfId="33" priority="5" operator="containsText" text="A">
      <formula>NOT(ISERROR(SEARCH("A",C10)))</formula>
    </cfRule>
    <cfRule type="containsText" dxfId="32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2024-12-03T07:39:56Z</dcterms:modified>
</cp:coreProperties>
</file>