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5E8F9B46-8748-496E-87E9-AE1ACB5558E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7" hidden="1">'급감속과다 명단'!$A$13:$K$41</definedName>
    <definedName name="_xlnm._FilterDatabase" localSheetId="4" hidden="1">운전자별!$A$4:$BR$72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운전자별!$A$1:$R$87</definedName>
    <definedName name="_xlnm.Print_Area" localSheetId="1">종합!$A$1:$L$135</definedName>
    <definedName name="_xlnm.Print_Area" localSheetId="3">차량별!$A$1:$T$44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B19" i="7" s="1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33" i="60" l="1"/>
  <c r="F25" i="60"/>
  <c r="F38" i="60"/>
  <c r="F30" i="60"/>
  <c r="F22" i="60"/>
  <c r="F14" i="60"/>
  <c r="F39" i="60"/>
  <c r="F31" i="60"/>
  <c r="F23" i="60"/>
  <c r="F15" i="60"/>
  <c r="F41" i="60"/>
  <c r="F17" i="60"/>
  <c r="F16" i="60"/>
  <c r="F29" i="60"/>
  <c r="F21" i="60"/>
  <c r="F13" i="60"/>
  <c r="F42" i="60"/>
  <c r="F34" i="60"/>
  <c r="F26" i="60"/>
  <c r="F18" i="60"/>
  <c r="F37" i="60"/>
  <c r="F43" i="60"/>
  <c r="F35" i="60"/>
  <c r="F19" i="60"/>
  <c r="F40" i="60"/>
  <c r="F44" i="60"/>
  <c r="F36" i="60"/>
  <c r="F28" i="60"/>
  <c r="F20" i="60"/>
  <c r="F12" i="60"/>
  <c r="F27" i="60"/>
  <c r="F11" i="60"/>
  <c r="F32" i="60"/>
  <c r="F24" i="60"/>
  <c r="J55" i="12" a="1"/>
  <c r="J55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4" i="12" l="1"/>
  <c r="B125" i="12" l="1"/>
  <c r="B126" i="12"/>
  <c r="G126" i="12" s="1"/>
  <c r="B127" i="12"/>
  <c r="J127" i="12" s="1"/>
  <c r="U69" i="12"/>
  <c r="G125" i="12" l="1"/>
  <c r="H125" i="12"/>
  <c r="J10" i="12"/>
  <c r="J33" i="12" s="1"/>
  <c r="N27" i="12"/>
  <c r="K29" i="12"/>
  <c r="D29" i="12" l="1"/>
  <c r="I55" i="12" a="1"/>
  <c r="G55" i="12" a="1"/>
  <c r="N55" i="12" a="1"/>
  <c r="H55" i="12" a="1"/>
  <c r="F55" i="12" a="1"/>
  <c r="D55" i="12" a="1"/>
  <c r="E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25" i="12" l="1"/>
  <c r="D124" i="12"/>
  <c r="J125" i="12"/>
  <c r="G124" i="12"/>
  <c r="D126" i="12"/>
  <c r="G127" i="12"/>
  <c r="D125" i="12"/>
  <c r="I126" i="12"/>
  <c r="H126" i="12"/>
  <c r="H127" i="12"/>
  <c r="F127" i="12"/>
  <c r="E126" i="12"/>
  <c r="E124" i="12"/>
  <c r="F125" i="12"/>
  <c r="F126" i="12"/>
  <c r="E125" i="12"/>
  <c r="I124" i="12"/>
  <c r="H124" i="12"/>
  <c r="F124" i="12"/>
  <c r="E127" i="12"/>
  <c r="I127" i="12"/>
  <c r="J124" i="12"/>
  <c r="J126" i="12"/>
  <c r="D12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<sst xmlns="http://schemas.openxmlformats.org/spreadsheetml/2006/main" count="2875" uniqueCount="517">
  <si>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</si>
  <si>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</si>
  <si>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</si>
  <si>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</si>
  <si>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</si>
  <si>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</si>
  <si>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</si>
  <si>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</si>
  <si>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</si>
  <si>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</si>
  <si>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</si>
  <si>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</si>
  <si>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</si>
  <si>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</si>
  <si>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</si>
  <si>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</si>
  <si>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</si>
  <si>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</si>
  <si>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</si>
  <si>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</si>
  <si>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</si>
  <si>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</si>
  <si>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</si>
  <si>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</si>
  <si>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</si>
  <si>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</si>
  <si>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</si>
  <si>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</si>
  <si>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</si>
  <si>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</si>
  <si>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</si>
  <si>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</si>
  <si>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</si>
  <si>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</si>
  <si>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</si>
  <si>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</si>
  <si>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</si>
  <si>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</si>
  <si>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</si>
  <si>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</si>
  <si>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</si>
  <si>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</si>
  <si>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</si>
  <si>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</si>
  <si>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</si>
  <si>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</si>
  <si>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</si>
  <si>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</si>
  <si>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</si>
  <si>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</si>
  <si>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</si>
  <si>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</si>
  <si>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</si>
  <si>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</si>
  <si>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</si>
  <si>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</si>
  <si>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</si>
  <si>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</si>
  <si>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</si>
  <si>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</si>
  <si>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</si>
  <si>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</si>
  <si>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</si>
  <si>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</si>
  <si>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</si>
  <si>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</si>
  <si>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</si>
  <si>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</si>
  <si>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</si>
  <si>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</si>
  <si>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</si>
  <si>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</si>
  <si>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</si>
  <si>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</si>
  <si>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</si>
  <si>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</si>
  <si>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</si>
  <si>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</si>
  <si>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</si>
  <si>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</si>
  <si>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</si>
  <si>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</si>
  <si>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</si>
  <si>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</si>
  <si>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</si>
  <si>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</si>
  <si>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</si>
  <si>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</si>
  <si>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</si>
  <si>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</si>
  <si>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</si>
  <si>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</si>
  <si>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</si>
  <si>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</si>
  <si>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</si>
  <si>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</si>
  <si>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</si>
  <si>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</si>
  <si>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</si>
  <si>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</si>
  <si>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</si>
  <si>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</si>
  <si>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</si>
  <si>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</si>
  <si>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</si>
  <si>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</si>
  <si>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</si>
  <si>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</si>
  <si>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</si>
  <si>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</si>
  <si>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</si>
  <si>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</si>
  <si>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</si>
  <si>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</si>
  <si>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</si>
  <si>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</si>
  <si>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</si>
  <si>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</si>
  <si>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신동아교통</t>
  </si>
  <si>
    <t>11</t>
  </si>
  <si>
    <t>1</t>
  </si>
  <si>
    <t>516</t>
  </si>
  <si>
    <t>518</t>
  </si>
  <si>
    <t>520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</si>
  <si>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</si>
  <si>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</si>
  <si>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</si>
  <si>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</si>
  <si>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</si>
  <si>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</si>
  <si>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</si>
  <si>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</si>
  <si>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</si>
  <si>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</si>
  <si>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</si>
  <si>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</si>
  <si>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</si>
  <si>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</si>
  <si>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</si>
  <si>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</si>
  <si>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</si>
  <si>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</si>
  <si>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</si>
  <si>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</si>
  <si>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</si>
  <si>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</si>
  <si>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</si>
  <si>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</si>
  <si>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</si>
  <si>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</si>
  <si>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</si>
  <si>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</si>
  <si>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</si>
  <si>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</si>
  <si>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</si>
  <si>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</si>
  <si>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</si>
  <si>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</si>
  <si>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</si>
  <si>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</si>
  <si>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</si>
  <si>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</si>
  <si>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</si>
  <si>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</si>
  <si>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</si>
  <si>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</si>
  <si>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최대주행거리</t>
  </si>
  <si>
    <t>[TIP!!] 특별관리 운행사원 관리하려면?</t>
  </si>
  <si>
    <t>대형</t>
  </si>
  <si>
    <t>예비예비</t>
  </si>
  <si>
    <t>신동아교통</t>
    <phoneticPr fontId="2" type="noConversion"/>
  </si>
  <si>
    <t>70바2411</t>
  </si>
  <si>
    <t>저상</t>
  </si>
  <si>
    <t>70바2415</t>
  </si>
  <si>
    <t>신동아교통1D6</t>
  </si>
  <si>
    <t>70바2451</t>
  </si>
  <si>
    <t>신동아교통1D4</t>
  </si>
  <si>
    <t>70바2468</t>
  </si>
  <si>
    <t>신동아교통1D2</t>
  </si>
  <si>
    <t>70바2503</t>
  </si>
  <si>
    <t>신동아교통1C4</t>
  </si>
  <si>
    <t>70바2535</t>
  </si>
  <si>
    <t>70바2536</t>
  </si>
  <si>
    <t>신동아교통1D5</t>
  </si>
  <si>
    <t>70바2537</t>
  </si>
  <si>
    <t>신동아교통1C3</t>
  </si>
  <si>
    <t>70바2538</t>
  </si>
  <si>
    <t>신동아교통1C1</t>
  </si>
  <si>
    <t>70바2539</t>
  </si>
  <si>
    <t>70바2540</t>
  </si>
  <si>
    <t>70바2542</t>
  </si>
  <si>
    <t>신동아교통1D1</t>
  </si>
  <si>
    <t>70바3701</t>
  </si>
  <si>
    <t>70바3703</t>
  </si>
  <si>
    <t>70바3705</t>
  </si>
  <si>
    <t>신동아교통1D3</t>
  </si>
  <si>
    <t>70바3706</t>
  </si>
  <si>
    <t>70바3707</t>
  </si>
  <si>
    <t>70바3718</t>
  </si>
  <si>
    <t>70바3727</t>
  </si>
  <si>
    <t>신동아교통1C2</t>
  </si>
  <si>
    <t>70바3728</t>
  </si>
  <si>
    <t>70바3734</t>
  </si>
  <si>
    <t>신동아교통1F1</t>
  </si>
  <si>
    <t>중형</t>
  </si>
  <si>
    <t>WC</t>
  </si>
  <si>
    <t>516516</t>
  </si>
  <si>
    <t>71바6411</t>
  </si>
  <si>
    <t>71바6783</t>
  </si>
  <si>
    <t>71바6789</t>
  </si>
  <si>
    <t>70바3722</t>
  </si>
  <si>
    <t>71바6402</t>
  </si>
  <si>
    <t>71바6403</t>
  </si>
  <si>
    <t>71바6404</t>
  </si>
  <si>
    <t>71바6406</t>
  </si>
  <si>
    <t>71바6407</t>
  </si>
  <si>
    <t>71바6409</t>
  </si>
  <si>
    <t>70바3723</t>
  </si>
  <si>
    <t>71바6401</t>
  </si>
  <si>
    <t>71바6408</t>
  </si>
  <si>
    <t>71바6413</t>
  </si>
  <si>
    <t>71바6414</t>
  </si>
  <si>
    <t>71바6780</t>
  </si>
  <si>
    <t>70바3709</t>
  </si>
  <si>
    <t>70바3717</t>
  </si>
  <si>
    <t>71바6405</t>
  </si>
  <si>
    <t>강문호</t>
  </si>
  <si>
    <t>권대원</t>
  </si>
  <si>
    <t>권병석</t>
  </si>
  <si>
    <t>권영구</t>
  </si>
  <si>
    <t>김공태</t>
  </si>
  <si>
    <t>김기화</t>
  </si>
  <si>
    <t>김동수</t>
  </si>
  <si>
    <t>김봉재</t>
  </si>
  <si>
    <t>김상훈</t>
  </si>
  <si>
    <t>김성준</t>
  </si>
  <si>
    <t>김영섭</t>
  </si>
  <si>
    <t>김영환</t>
  </si>
  <si>
    <t>김용배</t>
  </si>
  <si>
    <t>김윤성</t>
  </si>
  <si>
    <t>김은철</t>
  </si>
  <si>
    <t>김정섭</t>
  </si>
  <si>
    <t>김준</t>
  </si>
  <si>
    <t>김진선</t>
  </si>
  <si>
    <t>김진수</t>
  </si>
  <si>
    <t>김태형</t>
  </si>
  <si>
    <t>김현수</t>
  </si>
  <si>
    <t>김형구</t>
  </si>
  <si>
    <t>류제인</t>
  </si>
  <si>
    <t>문종철</t>
  </si>
  <si>
    <t>박동우</t>
  </si>
  <si>
    <t>박용우</t>
  </si>
  <si>
    <t>박정훈</t>
  </si>
  <si>
    <t>박종운</t>
  </si>
  <si>
    <t>박주철</t>
  </si>
  <si>
    <t>박준순</t>
  </si>
  <si>
    <t>박효열</t>
  </si>
  <si>
    <t>배시운</t>
  </si>
  <si>
    <t>백경우</t>
  </si>
  <si>
    <t>백병문</t>
  </si>
  <si>
    <t>변우현</t>
  </si>
  <si>
    <t>서영준</t>
  </si>
  <si>
    <t>서영환</t>
  </si>
  <si>
    <t>신영준</t>
  </si>
  <si>
    <t>신정희</t>
  </si>
  <si>
    <t>안경철</t>
  </si>
  <si>
    <t>안학순</t>
  </si>
  <si>
    <t>양문우</t>
  </si>
  <si>
    <t>오규대</t>
  </si>
  <si>
    <t>윤성영</t>
  </si>
  <si>
    <t>이성림</t>
  </si>
  <si>
    <t>이장만</t>
  </si>
  <si>
    <t>이재오</t>
  </si>
  <si>
    <t>이찬호</t>
  </si>
  <si>
    <t>이춘학</t>
  </si>
  <si>
    <t>이현규</t>
  </si>
  <si>
    <t>장귀덕</t>
  </si>
  <si>
    <t>전희재</t>
  </si>
  <si>
    <t>조완석</t>
  </si>
  <si>
    <t>조운제</t>
  </si>
  <si>
    <t>조학철</t>
  </si>
  <si>
    <t>최상락</t>
  </si>
  <si>
    <t>허상근</t>
  </si>
  <si>
    <t>황병성</t>
  </si>
  <si>
    <t>=</t>
  </si>
  <si>
    <t>▽</t>
  </si>
  <si>
    <t>신동혁</t>
  </si>
  <si>
    <t>양미경</t>
  </si>
  <si>
    <t>이안수</t>
  </si>
  <si>
    <t>이철우</t>
  </si>
  <si>
    <t>개선율(유카전)</t>
  </si>
  <si>
    <t>인천전체</t>
  </si>
  <si>
    <t>0%(0명)</t>
  </si>
  <si>
    <t>순위</t>
  </si>
  <si>
    <t>박기호</t>
  </si>
  <si>
    <t>신동아교통1F2</t>
  </si>
  <si>
    <t>518518</t>
  </si>
  <si>
    <t>신동아교통518D1</t>
  </si>
  <si>
    <t>신동아교통518F1</t>
  </si>
  <si>
    <t>신동아교통518C1</t>
  </si>
  <si>
    <t>520520</t>
  </si>
  <si>
    <t>신동아교통520F1</t>
  </si>
  <si>
    <t>신동아교통520D2</t>
  </si>
  <si>
    <t>신동아교통520D1</t>
  </si>
  <si>
    <t>최재욱</t>
  </si>
  <si>
    <t>▲</t>
  </si>
  <si>
    <t>신동아교통1B1</t>
  </si>
  <si>
    <t>신동아교통516F1</t>
  </si>
  <si>
    <t>신동아교통518B1</t>
  </si>
  <si>
    <t>D</t>
    <phoneticPr fontId="2" type="noConversion"/>
  </si>
  <si>
    <t>17%(1명)</t>
  </si>
  <si>
    <t>신동아교통1F3</t>
  </si>
  <si>
    <t>신동아교통1F4</t>
  </si>
  <si>
    <t>신동아교통1F5</t>
  </si>
  <si>
    <t>신동아교통1F7</t>
  </si>
  <si>
    <t>신동아교통1F6</t>
  </si>
  <si>
    <t>신동아교통518B2</t>
  </si>
  <si>
    <t>신동아교통520B1</t>
  </si>
  <si>
    <t>조병호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</si>
  <si>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</si>
  <si>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</si>
  <si>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</si>
  <si>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신동아교통1C6</t>
  </si>
  <si>
    <t>신동아교통1C5</t>
  </si>
  <si>
    <t>신동아교통1C7</t>
  </si>
  <si>
    <t>신동아교통516D1</t>
  </si>
  <si>
    <t>NEW</t>
  </si>
  <si>
    <t>new</t>
  </si>
  <si>
    <t>신동아교통516D2</t>
  </si>
  <si>
    <t>신동아교통518F2</t>
  </si>
  <si>
    <t>신동아교통518F3</t>
  </si>
  <si>
    <t>신동아교통520F2</t>
  </si>
  <si>
    <t>신동아교통520C1</t>
  </si>
  <si>
    <t>신동아교통예비D5</t>
  </si>
  <si>
    <t>신동아교통예비D7</t>
  </si>
  <si>
    <t>신동아교통예비S3</t>
  </si>
  <si>
    <t>52328342766.593</t>
  </si>
  <si>
    <t>52319544675.488</t>
  </si>
  <si>
    <t>52314521553.782</t>
  </si>
  <si>
    <t>5232621594.546</t>
  </si>
  <si>
    <t>52366802478.469</t>
  </si>
  <si>
    <t>52366202630.021</t>
  </si>
  <si>
    <t>52399972259.198</t>
  </si>
  <si>
    <t>52340001910.729</t>
  </si>
  <si>
    <t>52346921459.82</t>
  </si>
  <si>
    <t>52338552336.148</t>
  </si>
  <si>
    <t>김승섭</t>
  </si>
  <si>
    <t>5236570816.002</t>
  </si>
  <si>
    <t>52354192628.248</t>
  </si>
  <si>
    <t>52348542720.754</t>
  </si>
  <si>
    <t>52360951532.91</t>
  </si>
  <si>
    <t>5233898702.158</t>
  </si>
  <si>
    <t>52315582642.406</t>
  </si>
  <si>
    <t>5232503290.613</t>
  </si>
  <si>
    <t>52384142634.347</t>
  </si>
  <si>
    <t>5235062618.962</t>
  </si>
  <si>
    <t>52320032080.63</t>
  </si>
  <si>
    <t>52390052666.509</t>
  </si>
  <si>
    <t>52397042477.539</t>
  </si>
  <si>
    <t>52377242812.05</t>
  </si>
  <si>
    <t>류달하</t>
  </si>
  <si>
    <t>523528910.416</t>
  </si>
  <si>
    <t>52349051503.319</t>
  </si>
  <si>
    <t>52391241231.14</t>
  </si>
  <si>
    <t>5235569554.337</t>
  </si>
  <si>
    <t>52387291804.324</t>
  </si>
  <si>
    <t>52313461816.975</t>
  </si>
  <si>
    <t>52355824226.065</t>
  </si>
  <si>
    <t>5237600286.126</t>
  </si>
  <si>
    <t>52323221375.095</t>
  </si>
  <si>
    <t>52333231503.635</t>
  </si>
  <si>
    <t>52315802839.552</t>
  </si>
  <si>
    <t>5239312508.735</t>
  </si>
  <si>
    <t>5232451729.928</t>
  </si>
  <si>
    <t>52397152420.532</t>
  </si>
  <si>
    <t>5239974568.016</t>
  </si>
  <si>
    <t>52315151641.298</t>
  </si>
  <si>
    <t>5231495903.544</t>
  </si>
  <si>
    <t>52399991863.934</t>
  </si>
  <si>
    <t>52324262192.268</t>
  </si>
  <si>
    <t>52316212196.413</t>
  </si>
  <si>
    <t>52356972684.976</t>
  </si>
  <si>
    <t>52387392729.698</t>
  </si>
  <si>
    <t>52329812694.201</t>
  </si>
  <si>
    <t>5232782691.835</t>
  </si>
  <si>
    <t>5236828622.51</t>
  </si>
  <si>
    <t>5232721547.099</t>
  </si>
  <si>
    <t>52388291674.954</t>
  </si>
  <si>
    <t>52352863965.359</t>
  </si>
  <si>
    <t>5232282525.143</t>
  </si>
  <si>
    <t>52324332294.863</t>
  </si>
  <si>
    <t>5238612299.772</t>
  </si>
  <si>
    <t>52380352557.494</t>
  </si>
  <si>
    <t>5237400304.914</t>
  </si>
  <si>
    <t>52380144310.908</t>
  </si>
  <si>
    <t>52336701428.934</t>
  </si>
  <si>
    <t>52362172329.891</t>
  </si>
  <si>
    <t>52341521677.244</t>
  </si>
  <si>
    <t>5233435675.835</t>
  </si>
  <si>
    <t>5231413.615</t>
  </si>
  <si>
    <t>523291931.872</t>
  </si>
  <si>
    <t>52350022468.842</t>
  </si>
  <si>
    <t>52310652254.063</t>
  </si>
  <si>
    <t>52360482588.992</t>
  </si>
  <si>
    <t>52336081590.714</t>
  </si>
  <si>
    <t>52346412533.921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</si>
  <si>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</si>
  <si>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</si>
  <si>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</si>
  <si>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</si>
  <si>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</si>
  <si>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급감속관리 명단</t>
    <phoneticPr fontId="2" type="noConversion"/>
  </si>
  <si>
    <t>분석기간: 24.11.01-24.11.30</t>
  </si>
  <si>
    <t>24'11</t>
    <phoneticPr fontId="2" type="noConversion"/>
  </si>
  <si>
    <t>29%(2명)</t>
  </si>
  <si>
    <t>5%(1명)</t>
  </si>
  <si>
    <t>14%(1명)</t>
  </si>
  <si>
    <t>33%(7명)</t>
  </si>
  <si>
    <t>33%(2명)</t>
  </si>
  <si>
    <t>29%(6명)</t>
  </si>
  <si>
    <t>67%(2명)</t>
  </si>
  <si>
    <t>43%(3명)</t>
  </si>
  <si>
    <t>33%(1명)</t>
  </si>
  <si>
    <t>1%(1명)</t>
  </si>
  <si>
    <t>5%(4명)</t>
  </si>
  <si>
    <t>11%(9명)</t>
  </si>
  <si>
    <t>21%(18명)</t>
  </si>
  <si>
    <t>26%(22명)</t>
  </si>
  <si>
    <t>36%(29명)</t>
  </si>
  <si>
    <t>23위/(32개사)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</si>
  <si>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</si>
  <si>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</si>
  <si>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</si>
  <si>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</si>
  <si>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</si>
  <si>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</si>
  <si>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</si>
  <si>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</si>
  <si>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523204358.002</t>
  </si>
  <si>
    <t>518518C</t>
  </si>
  <si>
    <t>신동아교통518C2</t>
  </si>
  <si>
    <t>5231066765.229</t>
  </si>
  <si>
    <t>11D</t>
  </si>
  <si>
    <t>신동아교통1D14</t>
  </si>
  <si>
    <t>5231466393.448</t>
  </si>
  <si>
    <t>신동아교통518C4</t>
  </si>
  <si>
    <t>52320631665.528</t>
  </si>
  <si>
    <t>518518A</t>
  </si>
  <si>
    <t>신동아교통518A1</t>
  </si>
  <si>
    <t>5233562573.118</t>
  </si>
  <si>
    <t>신동아교통1D9</t>
  </si>
  <si>
    <t>5233733341.128</t>
  </si>
  <si>
    <t>예비예비F</t>
  </si>
  <si>
    <t>신동아교통예비F3</t>
  </si>
  <si>
    <t>5234414356.098</t>
  </si>
  <si>
    <t>520520D</t>
  </si>
  <si>
    <t>52347932703.584</t>
  </si>
  <si>
    <t>신동아교통1D10</t>
  </si>
  <si>
    <t>5235894424.067</t>
  </si>
  <si>
    <t>11F</t>
  </si>
  <si>
    <t>52364773450.611</t>
  </si>
  <si>
    <t>518518F</t>
  </si>
  <si>
    <t>52366404338.456</t>
  </si>
  <si>
    <t>신동아교통518C3</t>
  </si>
  <si>
    <t>5237000238.045</t>
  </si>
  <si>
    <t>520520F</t>
  </si>
  <si>
    <t>5237066377.131</t>
  </si>
  <si>
    <t>518518D</t>
  </si>
  <si>
    <t>신동아교통518D2</t>
  </si>
  <si>
    <t>5237280366.359</t>
  </si>
  <si>
    <t>520520C</t>
  </si>
  <si>
    <t>5238515584.857</t>
  </si>
  <si>
    <t>518518B</t>
  </si>
  <si>
    <t>11C</t>
  </si>
  <si>
    <t>신동아교통1C11</t>
  </si>
  <si>
    <t>516516D</t>
  </si>
  <si>
    <t>신동아교통518A2</t>
  </si>
  <si>
    <t>신동아교통1F12</t>
  </si>
  <si>
    <t>신동아교통1F15</t>
  </si>
  <si>
    <t>11B</t>
  </si>
  <si>
    <t>신동아교통1B3</t>
  </si>
  <si>
    <t>신동아교통1B5</t>
  </si>
  <si>
    <t>신동아교통518F4</t>
  </si>
  <si>
    <t>신동아교통예비F2</t>
  </si>
  <si>
    <t>신동아교통1D12</t>
  </si>
  <si>
    <t>신동아교통1B7</t>
  </si>
  <si>
    <t>신동아교통1B6</t>
  </si>
  <si>
    <t>신동아교통520F3</t>
  </si>
  <si>
    <t>신동아교통1F18</t>
  </si>
  <si>
    <t>신동아교통520C2</t>
  </si>
  <si>
    <t>신동아교통1F19</t>
  </si>
  <si>
    <t>신동아교통1C9</t>
  </si>
  <si>
    <t>신동아교통1D13</t>
  </si>
  <si>
    <t>신동아교통1D7</t>
  </si>
  <si>
    <t>신동아교통1F8</t>
  </si>
  <si>
    <t>신동아교통1F16</t>
  </si>
  <si>
    <t>신동아교통1F14</t>
  </si>
  <si>
    <t>신동아교통1C10</t>
  </si>
  <si>
    <t>신동아교통1C12</t>
  </si>
  <si>
    <t>신동아교통520D3</t>
  </si>
  <si>
    <t>520520A</t>
  </si>
  <si>
    <t>신동아교통520A1</t>
  </si>
  <si>
    <t>신동아교통1D8</t>
  </si>
  <si>
    <t>신동아교통520D4</t>
  </si>
  <si>
    <t>신동아교통1B2</t>
  </si>
  <si>
    <t>신동아교통1F13</t>
  </si>
  <si>
    <t>신동아교통1F17</t>
  </si>
  <si>
    <t>신동아교통1D11</t>
  </si>
  <si>
    <t>신동아교통1F9</t>
  </si>
  <si>
    <t>신동아교통1C8</t>
  </si>
  <si>
    <t>520520S</t>
  </si>
  <si>
    <t>신동아교통520S1</t>
  </si>
  <si>
    <t>516516F</t>
  </si>
  <si>
    <t>신동아교통1D15</t>
  </si>
  <si>
    <t>신동아교통1F10</t>
  </si>
  <si>
    <t>신동아교통1F11</t>
  </si>
  <si>
    <t>신동아교통1B4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</si>
</sst>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0"/>
      <color rgb="FF0070C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0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188" fontId="29" fillId="0" borderId="0" xfId="2" applyNumberFormat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49" fontId="83" fillId="15" borderId="0" xfId="568" applyNumberFormat="1" applyFont="1" applyFill="1" applyAlignment="1">
      <alignment horizontal="center" vertical="center" wrapText="1"/>
    </xf>
    <xf numFmtId="191" fontId="83" fillId="16" borderId="0" xfId="568" applyNumberFormat="1" applyFont="1" applyFill="1" applyAlignment="1">
      <alignment horizontal="right" vertical="center"/>
    </xf>
    <xf numFmtId="180" fontId="63" fillId="16" borderId="0" xfId="568" applyNumberFormat="1" applyFont="1" applyFill="1" applyAlignment="1">
      <alignment horizontal="center"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0" fontId="10" fillId="0" borderId="0" xfId="2" applyNumberFormat="1" applyFont="1" applyBorder="1" applyAlignment="1">
      <alignment horizontal="center" vertical="center"/>
    </xf>
    <xf numFmtId="179" fontId="10" fillId="0" borderId="0" xfId="1" applyNumberFormat="1" applyFont="1" applyBorder="1" applyAlignment="1">
      <alignment horizontal="center" vertical="center"/>
    </xf>
    <xf numFmtId="181" fontId="10" fillId="0" borderId="0" xfId="1" applyNumberFormat="1" applyFont="1" applyBorder="1" applyAlignment="1">
      <alignment horizontal="center" vertical="center"/>
    </xf>
    <xf numFmtId="2" fontId="84" fillId="0" borderId="0" xfId="1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A43-445A-A7D8-262F2455B96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56-44B7-BE9E-933DA1B85E6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F40-4479-BD10-6584ED22B0F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039-476E-82BE-2A1F29A98C05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039-476E-82BE-2A1F29A98C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1.8025798211869086</c:v>
                </c:pt>
                <c:pt idx="1">
                  <c:v>2.1458088314185924</c:v>
                </c:pt>
                <c:pt idx="2">
                  <c:v>2.1464053110778827</c:v>
                </c:pt>
                <c:pt idx="3">
                  <c:v>2.1105265819972874</c:v>
                </c:pt>
                <c:pt idx="4">
                  <c:v>2.0374384423668168</c:v>
                </c:pt>
                <c:pt idx="5">
                  <c:v>1.955714514331393</c:v>
                </c:pt>
                <c:pt idx="6">
                  <c:v>1.9259680893375393</c:v>
                </c:pt>
                <c:pt idx="7">
                  <c:v>1.8596281625906155</c:v>
                </c:pt>
                <c:pt idx="8">
                  <c:v>1.8874781889783026</c:v>
                </c:pt>
                <c:pt idx="9">
                  <c:v>1.9626889687425886</c:v>
                </c:pt>
                <c:pt idx="10">
                  <c:v>1.9459108761152979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1.1904761904761904E-2</c:v>
                </c:pt>
                <c:pt idx="1">
                  <c:v>4.7619047619047616E-2</c:v>
                </c:pt>
                <c:pt idx="2">
                  <c:v>0.10714285714285714</c:v>
                </c:pt>
                <c:pt idx="3">
                  <c:v>0.21428571428571427</c:v>
                </c:pt>
                <c:pt idx="4">
                  <c:v>0.26190476190476192</c:v>
                </c:pt>
                <c:pt idx="5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0.42857142857142855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0.14285714285714285</c:v>
                </c:pt>
                <c:pt idx="1">
                  <c:v>0.33333333333333331</c:v>
                </c:pt>
                <c:pt idx="2">
                  <c:v>0.2857142857142857</c:v>
                </c:pt>
                <c:pt idx="3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0.14285714285714285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0.2857142857142857</c:v>
                </c:pt>
                <c:pt idx="1">
                  <c:v>0.16666666666666666</c:v>
                </c:pt>
                <c:pt idx="2">
                  <c:v>4.7619047619047616E-2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4"/>
                <c:pt idx="0">
                  <c:v> 518 </c:v>
                </c:pt>
                <c:pt idx="1">
                  <c:v> 520 </c:v>
                </c:pt>
                <c:pt idx="2">
                  <c:v> 1 </c:v>
                </c:pt>
                <c:pt idx="3">
                  <c:v> 516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64995</xdr:colOff>
      <xdr:row>13</xdr:row>
      <xdr:rowOff>156881</xdr:rowOff>
    </xdr:from>
    <xdr:to>
      <xdr:col>5</xdr:col>
      <xdr:colOff>795619</xdr:colOff>
      <xdr:row>14</xdr:row>
      <xdr:rowOff>177055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718113" y="4381499"/>
          <a:ext cx="730624" cy="31152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B2E54A5-5039-4A39-9850-65D7535AF7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4.0%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481853</xdr:colOff>
      <xdr:row>13</xdr:row>
      <xdr:rowOff>89647</xdr:rowOff>
    </xdr:from>
    <xdr:to>
      <xdr:col>5</xdr:col>
      <xdr:colOff>694764</xdr:colOff>
      <xdr:row>15</xdr:row>
      <xdr:rowOff>100852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134971" y="4314265"/>
          <a:ext cx="212911" cy="5939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822511</xdr:colOff>
      <xdr:row>11</xdr:row>
      <xdr:rowOff>179294</xdr:rowOff>
    </xdr:from>
    <xdr:to>
      <xdr:col>6</xdr:col>
      <xdr:colOff>571501</xdr:colOff>
      <xdr:row>13</xdr:row>
      <xdr:rowOff>4482</xdr:rowOff>
    </xdr:to>
    <xdr:sp macro="" textlink="$K$21">
      <xdr:nvSpPr>
        <xdr:cNvPr id="14" name="TextBox 13">
          <a:extLst>
            <a:ext uri="{FF2B5EF4-FFF2-40B4-BE49-F238E27FC236}">
              <a16:creationId xmlns:a16="http://schemas.microsoft.com/office/drawing/2014/main" id="{48524A84-DDBA-49B9-AE6F-CF0783B2D11E}"/>
            </a:ext>
          </a:extLst>
        </xdr:cNvPr>
        <xdr:cNvSpPr txBox="1"/>
      </xdr:nvSpPr>
      <xdr:spPr>
        <a:xfrm>
          <a:off x="4475629" y="3821206"/>
          <a:ext cx="623048" cy="40789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07FB6-83FE-4956-BF57-C7D58F597A8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145677</xdr:colOff>
      <xdr:row>13</xdr:row>
      <xdr:rowOff>67235</xdr:rowOff>
    </xdr:from>
    <xdr:to>
      <xdr:col>6</xdr:col>
      <xdr:colOff>358589</xdr:colOff>
      <xdr:row>13</xdr:row>
      <xdr:rowOff>168088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543D2F9-F517-4ADF-80F3-42B151CCFA2B}"/>
            </a:ext>
          </a:extLst>
        </xdr:cNvPr>
        <xdr:cNvCxnSpPr/>
      </xdr:nvCxnSpPr>
      <xdr:spPr>
        <a:xfrm>
          <a:off x="4672853" y="4291853"/>
          <a:ext cx="212912" cy="100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7E7FE7C-6E8D-4F8A-9B3A-8DC63BED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25ED2B6-7014-47B5-ACEB-7634D6E4A051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79AD4F6-9C0E-4F07-8E03-AA0C9DE2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86" t="s">
        <v>412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87" t="s">
        <v>38</v>
      </c>
      <c r="D4" s="287"/>
      <c r="E4" s="61" t="s">
        <v>112</v>
      </c>
      <c r="F4" s="61" t="s">
        <v>64</v>
      </c>
      <c r="G4" s="88" t="s">
        <v>115</v>
      </c>
      <c r="H4" s="38"/>
      <c r="I4" s="38"/>
      <c r="J4" s="92" t="s">
        <v>35</v>
      </c>
      <c r="K4" s="92" t="s">
        <v>36</v>
      </c>
    </row>
    <row r="5" spans="1:28" ht="48.75" customHeight="1">
      <c r="B5" s="63" t="s">
        <v>413</v>
      </c>
      <c r="C5" s="288" t="s">
        <v>170</v>
      </c>
      <c r="D5" s="288"/>
      <c r="E5" s="62">
        <v>4</v>
      </c>
      <c r="F5" s="63">
        <v>47</v>
      </c>
      <c r="G5" s="89" t="s">
        <v>67</v>
      </c>
      <c r="H5" s="38"/>
      <c r="I5" s="38"/>
      <c r="J5" s="91" t="s">
        <v>50</v>
      </c>
      <c r="K5" s="90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4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5"/>
      <c r="P9" s="295"/>
    </row>
    <row r="10" spans="1:28" ht="23.25" customHeight="1" thickBot="1">
      <c r="G10" s="6"/>
      <c r="H10" s="184" t="s">
        <v>92</v>
      </c>
      <c r="I10" s="185" t="s">
        <v>93</v>
      </c>
      <c r="J10" s="186" t="str">
        <f>C5</f>
        <v>신동아교통</v>
      </c>
      <c r="K10" s="187" t="s">
        <v>94</v>
      </c>
      <c r="X10" s="294"/>
      <c r="Z10" s="39"/>
      <c r="AA10" s="39"/>
      <c r="AB10" s="39"/>
    </row>
    <row r="11" spans="1:28" ht="23.25" customHeight="1" thickTop="1">
      <c r="G11" s="6"/>
      <c r="H11" s="226">
        <v>1</v>
      </c>
      <c r="I11" s="227">
        <v>2.0099999999999998</v>
      </c>
      <c r="J11" s="228">
        <v>1.8025798211869086</v>
      </c>
      <c r="K11" s="229"/>
      <c r="M11" s="2"/>
      <c r="Y11" s="220"/>
      <c r="Z11" s="274"/>
      <c r="AA11" s="275"/>
      <c r="AB11" s="39"/>
    </row>
    <row r="12" spans="1:28" ht="23.25" customHeight="1">
      <c r="G12" s="6"/>
      <c r="H12" s="230">
        <v>2</v>
      </c>
      <c r="I12" s="227">
        <v>2.3662575846193561</v>
      </c>
      <c r="J12" s="228">
        <v>2.1458088314185924</v>
      </c>
      <c r="K12" s="231">
        <v>0.19040988154726191</v>
      </c>
      <c r="M12" s="275"/>
      <c r="Y12" s="220"/>
      <c r="Z12" s="274"/>
      <c r="AA12" s="275"/>
      <c r="AB12" s="39"/>
    </row>
    <row r="13" spans="1:28" ht="23.25" customHeight="1">
      <c r="G13" s="6"/>
      <c r="H13" s="230">
        <v>3</v>
      </c>
      <c r="I13" s="227">
        <v>2.37</v>
      </c>
      <c r="J13" s="228">
        <v>2.1464053110778827</v>
      </c>
      <c r="K13" s="232">
        <v>2.7797427737130675E-4</v>
      </c>
      <c r="M13" s="275"/>
      <c r="Y13" s="220"/>
      <c r="Z13" s="274"/>
      <c r="AA13" s="275"/>
      <c r="AB13" s="39"/>
    </row>
    <row r="14" spans="1:28" ht="23.25" customHeight="1">
      <c r="G14" s="6"/>
      <c r="H14" s="230">
        <v>4</v>
      </c>
      <c r="I14" s="227">
        <v>2.33</v>
      </c>
      <c r="J14" s="228">
        <v>2.1105265819972874</v>
      </c>
      <c r="K14" s="232">
        <v>-1.6715728802673246E-2</v>
      </c>
      <c r="M14" s="275"/>
      <c r="Y14" s="220"/>
      <c r="Z14" s="274"/>
      <c r="AA14" s="275"/>
      <c r="AB14" s="39"/>
    </row>
    <row r="15" spans="1:28" ht="23.25" customHeight="1">
      <c r="G15" s="6"/>
      <c r="H15" s="230">
        <v>5</v>
      </c>
      <c r="I15" s="227">
        <v>2.2850259626150282</v>
      </c>
      <c r="J15" s="228">
        <v>2.0374384423668168</v>
      </c>
      <c r="K15" s="232">
        <v>-3.4630286229943574E-2</v>
      </c>
      <c r="M15" s="275"/>
      <c r="Y15" s="220"/>
      <c r="Z15" s="274"/>
      <c r="AA15" s="275"/>
      <c r="AB15" s="39"/>
    </row>
    <row r="16" spans="1:28" ht="23.25" customHeight="1">
      <c r="G16" s="6"/>
      <c r="H16" s="230">
        <v>6</v>
      </c>
      <c r="I16" s="227">
        <v>2.0664933427553414</v>
      </c>
      <c r="J16" s="228">
        <v>1.955714514331393</v>
      </c>
      <c r="K16" s="232">
        <v>-4.0111115180730628E-2</v>
      </c>
      <c r="M16" s="275"/>
      <c r="Y16" s="220"/>
      <c r="Z16" s="274"/>
      <c r="AA16" s="275"/>
      <c r="AB16" s="39"/>
    </row>
    <row r="17" spans="2:28" ht="23.25" customHeight="1">
      <c r="G17" s="6"/>
      <c r="H17" s="230">
        <v>7</v>
      </c>
      <c r="I17" s="227">
        <v>2.13</v>
      </c>
      <c r="J17" s="228">
        <v>1.9259680893375393</v>
      </c>
      <c r="K17" s="232">
        <v>-1.5210003697305075E-2</v>
      </c>
      <c r="M17" s="275"/>
      <c r="Y17" s="220"/>
      <c r="Z17" s="274"/>
      <c r="AA17" s="275"/>
      <c r="AB17" s="39"/>
    </row>
    <row r="18" spans="2:28" ht="23.25" customHeight="1">
      <c r="G18" s="6"/>
      <c r="H18" s="230">
        <v>8</v>
      </c>
      <c r="I18" s="227">
        <v>2.08</v>
      </c>
      <c r="J18" s="228">
        <v>1.8596281625906155</v>
      </c>
      <c r="K18" s="232">
        <v>-3.4444977107456753E-2</v>
      </c>
      <c r="M18" s="275"/>
      <c r="Y18" s="220"/>
      <c r="Z18" s="274"/>
      <c r="AA18" s="275"/>
      <c r="AB18" s="39"/>
    </row>
    <row r="19" spans="2:28" ht="23.25" customHeight="1">
      <c r="G19" s="6"/>
      <c r="H19" s="230">
        <v>9</v>
      </c>
      <c r="I19" s="227">
        <v>2.13</v>
      </c>
      <c r="J19" s="228">
        <v>1.8874781889783026</v>
      </c>
      <c r="K19" s="232">
        <v>1.4976126382647115E-2</v>
      </c>
      <c r="M19" s="275"/>
      <c r="Y19" s="220"/>
      <c r="Z19" s="274"/>
      <c r="AA19" s="275"/>
      <c r="AB19" s="39"/>
    </row>
    <row r="20" spans="2:28" ht="23.25" customHeight="1">
      <c r="G20" s="6"/>
      <c r="H20" s="230">
        <v>10</v>
      </c>
      <c r="I20" s="227">
        <v>2.25</v>
      </c>
      <c r="J20" s="228">
        <v>1.9626889687425886</v>
      </c>
      <c r="K20" s="232">
        <v>3.9847231191051824E-2</v>
      </c>
      <c r="M20" s="275"/>
      <c r="Y20" s="220"/>
      <c r="Z20" s="274"/>
      <c r="AA20" s="275"/>
      <c r="AB20" s="39"/>
    </row>
    <row r="21" spans="2:28" ht="23.25" customHeight="1">
      <c r="G21" s="6"/>
      <c r="H21" s="230">
        <v>11</v>
      </c>
      <c r="I21" s="227">
        <v>2.25</v>
      </c>
      <c r="J21" s="228">
        <v>1.9459108761152979</v>
      </c>
      <c r="K21" s="232">
        <v>-8.548523426021859E-3</v>
      </c>
      <c r="M21" s="2"/>
      <c r="Y21" s="220"/>
      <c r="Z21" s="274"/>
      <c r="AA21" s="275"/>
      <c r="AB21" s="39"/>
    </row>
    <row r="22" spans="2:28" ht="23.25" customHeight="1">
      <c r="G22" s="6"/>
      <c r="H22" s="233" t="s">
        <v>290</v>
      </c>
      <c r="I22" s="234">
        <v>0.11940298507462699</v>
      </c>
      <c r="J22" s="235">
        <v>7.9514401106527854E-2</v>
      </c>
      <c r="K22" s="236">
        <v>-3.9888583968099134E-2</v>
      </c>
      <c r="M22" s="275"/>
      <c r="Y22" s="220"/>
      <c r="Z22" s="274"/>
      <c r="AA22" s="275"/>
      <c r="AB22" s="39"/>
    </row>
    <row r="23" spans="2:28" ht="23.25" customHeight="1">
      <c r="H23" s="237" t="s">
        <v>293</v>
      </c>
      <c r="I23" s="238"/>
      <c r="J23" s="239" t="s">
        <v>429</v>
      </c>
      <c r="K23" s="240"/>
      <c r="M23" s="275"/>
      <c r="X23" s="2"/>
      <c r="Y23" s="2"/>
      <c r="AB23" s="39"/>
    </row>
    <row r="24" spans="2:28" ht="9" customHeight="1">
      <c r="M24" s="275"/>
      <c r="X24" s="2"/>
      <c r="Y24" s="2"/>
      <c r="AB24" s="275"/>
    </row>
    <row r="25" spans="2:28" ht="16.5" customHeight="1">
      <c r="B25" s="51" t="s">
        <v>129</v>
      </c>
      <c r="C25" s="51"/>
      <c r="D25" s="50"/>
      <c r="E25" s="50"/>
      <c r="F25" s="50"/>
      <c r="G25" s="50"/>
      <c r="H25" s="50"/>
      <c r="I25" s="50"/>
      <c r="J25" s="50"/>
      <c r="K25" s="50"/>
      <c r="M25" s="275"/>
      <c r="X25" s="2"/>
      <c r="Y25" s="2"/>
      <c r="AB25" s="275"/>
    </row>
    <row r="26" spans="2:28" ht="27.75" customHeight="1">
      <c r="B26" s="55" t="s">
        <v>62</v>
      </c>
      <c r="C26" s="55" t="s">
        <v>101</v>
      </c>
      <c r="D26" s="55" t="s">
        <v>103</v>
      </c>
      <c r="E26" s="55" t="s">
        <v>104</v>
      </c>
      <c r="F26" s="55" t="s">
        <v>105</v>
      </c>
      <c r="G26" s="55" t="s">
        <v>106</v>
      </c>
      <c r="H26" s="55" t="s">
        <v>6</v>
      </c>
      <c r="I26" s="55" t="s">
        <v>7</v>
      </c>
      <c r="J26" s="55" t="s">
        <v>107</v>
      </c>
      <c r="K26" s="55" t="s">
        <v>72</v>
      </c>
      <c r="M26" s="275"/>
      <c r="X26" s="2"/>
      <c r="Y26" s="2"/>
      <c r="AB26" s="275"/>
    </row>
    <row r="27" spans="2:28" ht="23.25" customHeight="1">
      <c r="B27" s="74" t="s">
        <v>291</v>
      </c>
      <c r="C27" s="75">
        <v>11</v>
      </c>
      <c r="D27" s="76">
        <v>2.129985566672973E-2</v>
      </c>
      <c r="E27" s="76">
        <v>0.36079073148477359</v>
      </c>
      <c r="F27" s="76">
        <v>0.19984554721691175</v>
      </c>
      <c r="G27" s="77">
        <v>12.713409531510235</v>
      </c>
      <c r="H27" s="78">
        <v>0.55245803618933897</v>
      </c>
      <c r="I27" s="78">
        <v>19.627044114695678</v>
      </c>
      <c r="J27" s="79">
        <v>2.2536266468896193</v>
      </c>
      <c r="K27" s="80" t="s">
        <v>69</v>
      </c>
      <c r="M27" s="275"/>
      <c r="N27" s="296" t="str">
        <f>C5</f>
        <v>신동아교통</v>
      </c>
      <c r="Y27" s="2"/>
    </row>
    <row r="28" spans="2:28" ht="22.5" customHeight="1">
      <c r="B28" s="216" t="s">
        <v>118</v>
      </c>
      <c r="C28" s="67">
        <v>11</v>
      </c>
      <c r="D28" s="68">
        <v>2.0495111318647206E-2</v>
      </c>
      <c r="E28" s="68">
        <v>0.35977049033307196</v>
      </c>
      <c r="F28" s="68">
        <v>0.19598510013606329</v>
      </c>
      <c r="G28" s="69">
        <v>11.281325000000001</v>
      </c>
      <c r="H28" s="70">
        <v>0.69066864413426698</v>
      </c>
      <c r="I28" s="70">
        <v>26.556629226320702</v>
      </c>
      <c r="J28" s="71">
        <v>1.9459108761152979</v>
      </c>
      <c r="K28" s="72" t="s">
        <v>67</v>
      </c>
      <c r="M28" s="275"/>
      <c r="N28" s="39" t="s">
        <v>67</v>
      </c>
      <c r="O28" s="39">
        <v>83</v>
      </c>
      <c r="Y28" s="2"/>
    </row>
    <row r="29" spans="2:28" ht="22.5" customHeight="1">
      <c r="B29" s="52" t="s">
        <v>108</v>
      </c>
      <c r="C29" s="52"/>
      <c r="D29" s="65">
        <f>D28/D27-1</f>
        <v>-3.7781680809205298E-2</v>
      </c>
      <c r="E29" s="65">
        <f t="shared" ref="E29:J29" si="0">E28/E27-1</f>
        <v>-2.8277920208842344E-3</v>
      </c>
      <c r="F29" s="65">
        <f t="shared" si="0"/>
        <v>-1.9317153344719507E-2</v>
      </c>
      <c r="G29" s="65">
        <f t="shared" si="0"/>
        <v>-0.1126436246673882</v>
      </c>
      <c r="H29" s="65">
        <f t="shared" si="0"/>
        <v>0.25017394786807001</v>
      </c>
      <c r="I29" s="65">
        <f t="shared" si="0"/>
        <v>0.35306310370171956</v>
      </c>
      <c r="J29" s="65">
        <f t="shared" si="0"/>
        <v>-0.13654247973994293</v>
      </c>
      <c r="K29" s="66" t="str">
        <f>J23</f>
        <v>23위/(32개사)</v>
      </c>
      <c r="M29" s="2" t="s">
        <v>71</v>
      </c>
      <c r="N29" s="297">
        <v>1.1904761904761904E-2</v>
      </c>
      <c r="O29" s="39">
        <v>1</v>
      </c>
      <c r="X29" s="2"/>
      <c r="Y29" s="2"/>
    </row>
    <row r="30" spans="2:28" ht="22.5" customHeight="1">
      <c r="M30" s="2" t="s">
        <v>66</v>
      </c>
      <c r="N30" s="297">
        <v>4.7619047619047616E-2</v>
      </c>
      <c r="O30" s="39">
        <v>4</v>
      </c>
      <c r="X30" s="2"/>
      <c r="Y30" s="2"/>
    </row>
    <row r="31" spans="2:28" ht="17.25" customHeight="1">
      <c r="B31" s="51" t="s">
        <v>130</v>
      </c>
      <c r="C31" s="51"/>
      <c r="D31" s="50"/>
      <c r="E31" s="50"/>
      <c r="F31" s="50"/>
      <c r="G31" s="50"/>
      <c r="H31" s="50"/>
      <c r="I31" s="50"/>
      <c r="J31" s="50"/>
      <c r="K31" s="50"/>
      <c r="M31" s="2" t="s">
        <v>68</v>
      </c>
      <c r="N31" s="297">
        <v>0.10714285714285714</v>
      </c>
      <c r="O31" s="39">
        <v>9</v>
      </c>
      <c r="X31" s="2"/>
      <c r="Y31" s="2"/>
    </row>
    <row r="32" spans="2:28" ht="22.5" customHeight="1">
      <c r="B32" s="59"/>
      <c r="C32" s="59"/>
      <c r="M32" s="2" t="s">
        <v>69</v>
      </c>
      <c r="N32" s="297">
        <v>0.21428571428571427</v>
      </c>
      <c r="O32" s="39">
        <v>18</v>
      </c>
      <c r="X32" s="2"/>
      <c r="Y32" s="2"/>
    </row>
    <row r="33" spans="2:28" ht="22.5" customHeight="1" thickBot="1">
      <c r="H33" s="188" t="s">
        <v>92</v>
      </c>
      <c r="I33" s="189" t="s">
        <v>93</v>
      </c>
      <c r="J33" s="190" t="str">
        <f>J10</f>
        <v>신동아교통</v>
      </c>
      <c r="K33" s="191" t="s">
        <v>116</v>
      </c>
      <c r="M33" s="2" t="s">
        <v>67</v>
      </c>
      <c r="N33" s="297">
        <v>0.26190476190476192</v>
      </c>
      <c r="O33" s="39">
        <v>22</v>
      </c>
      <c r="X33" s="2"/>
      <c r="Y33" s="2"/>
    </row>
    <row r="34" spans="2:28" ht="22.5" customHeight="1" thickTop="1">
      <c r="H34" s="196" t="s">
        <v>110</v>
      </c>
      <c r="I34" s="197" t="s">
        <v>69</v>
      </c>
      <c r="J34" s="198" t="s">
        <v>67</v>
      </c>
      <c r="K34" s="199"/>
      <c r="M34" s="2" t="s">
        <v>70</v>
      </c>
      <c r="N34" s="297">
        <v>0.35714285714285715</v>
      </c>
      <c r="O34" s="39">
        <v>29</v>
      </c>
      <c r="X34" s="2"/>
      <c r="Z34" s="39"/>
      <c r="AA34" s="39"/>
      <c r="AB34" s="39"/>
    </row>
    <row r="35" spans="2:28" ht="21" customHeight="1">
      <c r="H35" s="192" t="s">
        <v>95</v>
      </c>
      <c r="I35" s="193">
        <v>8.5347657415696804E-2</v>
      </c>
      <c r="J35" s="194" t="s">
        <v>423</v>
      </c>
      <c r="K35" s="195">
        <v>-7.34428955109349E-2</v>
      </c>
      <c r="M35" s="2"/>
      <c r="X35" s="2"/>
      <c r="Z35" s="39"/>
      <c r="AA35" s="39"/>
      <c r="AB35" s="39"/>
    </row>
    <row r="36" spans="2:28" ht="21" customHeight="1">
      <c r="H36" s="176" t="s">
        <v>96</v>
      </c>
      <c r="I36" s="168">
        <v>9.7881229483736204E-2</v>
      </c>
      <c r="J36" s="177" t="s">
        <v>424</v>
      </c>
      <c r="K36" s="178">
        <v>-5.0262181864688588E-2</v>
      </c>
      <c r="L36" s="4"/>
      <c r="M36" s="2"/>
      <c r="X36" s="2"/>
      <c r="Z36" s="39"/>
      <c r="AA36" s="39"/>
      <c r="AB36" s="39"/>
    </row>
    <row r="37" spans="2:28" ht="21" customHeight="1">
      <c r="H37" s="175" t="s">
        <v>97</v>
      </c>
      <c r="I37" s="168">
        <v>0.17547000895255147</v>
      </c>
      <c r="J37" s="177" t="s">
        <v>425</v>
      </c>
      <c r="K37" s="178">
        <v>-6.8327151809694328E-2</v>
      </c>
      <c r="L37" s="4"/>
      <c r="M37" s="2"/>
      <c r="X37" s="2"/>
      <c r="Z37" s="39"/>
      <c r="AA37" s="39"/>
      <c r="AB37" s="39"/>
    </row>
    <row r="38" spans="2:28" ht="21" customHeight="1">
      <c r="H38" s="175" t="s">
        <v>100</v>
      </c>
      <c r="I38" s="168">
        <v>0.2348552670844524</v>
      </c>
      <c r="J38" s="177" t="s">
        <v>426</v>
      </c>
      <c r="K38" s="178">
        <v>-2.0569552798738122E-2</v>
      </c>
      <c r="L38" s="4"/>
      <c r="M38" s="2"/>
      <c r="X38" s="2"/>
      <c r="Z38" s="39"/>
      <c r="AA38" s="39"/>
      <c r="AB38" s="39"/>
    </row>
    <row r="39" spans="2:28" ht="21" customHeight="1">
      <c r="H39" s="179" t="s">
        <v>98</v>
      </c>
      <c r="I39" s="168">
        <v>0.22023276633840644</v>
      </c>
      <c r="J39" s="177" t="s">
        <v>427</v>
      </c>
      <c r="K39" s="178">
        <v>4.167199556635548E-2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99</v>
      </c>
      <c r="I40" s="181">
        <v>0.18621307072515667</v>
      </c>
      <c r="J40" s="182" t="s">
        <v>428</v>
      </c>
      <c r="K40" s="183">
        <v>0.17092978641770049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1" t="s">
        <v>131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  <c r="X42" s="2"/>
      <c r="Z42" s="39"/>
      <c r="AA42" s="39"/>
      <c r="AB42" s="39"/>
    </row>
    <row r="43" spans="2:28" ht="30.75" customHeight="1">
      <c r="B43" s="55" t="s">
        <v>62</v>
      </c>
      <c r="C43" s="55" t="s">
        <v>102</v>
      </c>
      <c r="D43" s="55" t="s">
        <v>103</v>
      </c>
      <c r="E43" s="55" t="s">
        <v>104</v>
      </c>
      <c r="F43" s="55" t="s">
        <v>105</v>
      </c>
      <c r="G43" s="55" t="s">
        <v>106</v>
      </c>
      <c r="H43" s="55" t="s">
        <v>6</v>
      </c>
      <c r="I43" s="55" t="s">
        <v>7</v>
      </c>
      <c r="J43" s="55" t="s">
        <v>107</v>
      </c>
      <c r="K43" s="55" t="s">
        <v>72</v>
      </c>
      <c r="L43" s="4"/>
      <c r="M43" s="2"/>
      <c r="N43" s="39" t="s">
        <v>124</v>
      </c>
      <c r="X43" s="2"/>
      <c r="Z43" s="39"/>
      <c r="AA43" s="39"/>
      <c r="AB43" s="39"/>
    </row>
    <row r="44" spans="2:28" ht="22.5" customHeight="1">
      <c r="B44" s="218" t="s">
        <v>118</v>
      </c>
      <c r="C44" s="75">
        <v>1</v>
      </c>
      <c r="D44" s="76">
        <v>4.5400501429335778E-2</v>
      </c>
      <c r="E44" s="76">
        <v>0.42203860139799132</v>
      </c>
      <c r="F44" s="76">
        <v>0.19555727079582466</v>
      </c>
      <c r="G44" s="77">
        <v>12.791386363636366</v>
      </c>
      <c r="H44" s="78">
        <v>2.7704864805327722</v>
      </c>
      <c r="I44" s="78">
        <v>37.220149098886061</v>
      </c>
      <c r="J44" s="79">
        <v>1.8012558813292503</v>
      </c>
      <c r="K44" s="81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16" t="s">
        <v>118</v>
      </c>
      <c r="C45" s="67">
        <v>2</v>
      </c>
      <c r="D45" s="68">
        <v>3.6769378991377104E-2</v>
      </c>
      <c r="E45" s="68">
        <v>0.35038463600900377</v>
      </c>
      <c r="F45" s="68">
        <v>0.17344343965005266</v>
      </c>
      <c r="G45" s="69">
        <v>8.8261521739130444</v>
      </c>
      <c r="H45" s="70">
        <v>0.15185645982291787</v>
      </c>
      <c r="I45" s="70">
        <v>12.76061513158119</v>
      </c>
      <c r="J45" s="71">
        <v>2.1257930788309598</v>
      </c>
      <c r="K45" s="72" t="s">
        <v>165</v>
      </c>
      <c r="M45" s="2"/>
      <c r="N45" s="39">
        <v>5</v>
      </c>
      <c r="X45" s="2"/>
      <c r="Z45" s="39"/>
      <c r="AA45" s="39"/>
      <c r="AB45" s="39"/>
    </row>
    <row r="46" spans="2:28" ht="22.5" customHeight="1">
      <c r="B46" s="216" t="s">
        <v>118</v>
      </c>
      <c r="C46" s="67">
        <v>3</v>
      </c>
      <c r="D46" s="68">
        <v>1.4764748193290626E-2</v>
      </c>
      <c r="E46" s="68">
        <v>0.34611809803620375</v>
      </c>
      <c r="F46" s="68">
        <v>0.1867004801819527</v>
      </c>
      <c r="G46" s="69">
        <v>8.6954468085106367</v>
      </c>
      <c r="H46" s="70">
        <v>0.19410174290195237</v>
      </c>
      <c r="I46" s="70">
        <v>14.850053156485631</v>
      </c>
      <c r="J46" s="71">
        <v>2.1462944234732237</v>
      </c>
      <c r="K46" s="72" t="s">
        <v>117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16" t="s">
        <v>118</v>
      </c>
      <c r="C47" s="67">
        <v>4</v>
      </c>
      <c r="D47" s="68">
        <v>1.2844745255908572E-2</v>
      </c>
      <c r="E47" s="68">
        <v>0.34547236747939647</v>
      </c>
      <c r="F47" s="68">
        <v>0.19391720507870028</v>
      </c>
      <c r="G47" s="69">
        <v>9.0521276595744684</v>
      </c>
      <c r="H47" s="70">
        <v>0.30285645258042304</v>
      </c>
      <c r="I47" s="70">
        <v>15.60277574417003</v>
      </c>
      <c r="J47" s="71">
        <v>2.1105265819972874</v>
      </c>
      <c r="K47" s="72" t="s">
        <v>117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16" t="s">
        <v>118</v>
      </c>
      <c r="C48" s="67">
        <v>5</v>
      </c>
      <c r="D48" s="68">
        <v>1.2629534200365077E-2</v>
      </c>
      <c r="E48" s="68">
        <v>0.34872865299141814</v>
      </c>
      <c r="F48" s="68">
        <v>0.19529184574870956</v>
      </c>
      <c r="G48" s="69">
        <v>9.7305744680851074</v>
      </c>
      <c r="H48" s="70">
        <v>0.21576404612517466</v>
      </c>
      <c r="I48" s="70">
        <v>17.601692429486061</v>
      </c>
      <c r="J48" s="71">
        <v>2.0410802591658737</v>
      </c>
      <c r="K48" s="72" t="s">
        <v>117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16" t="s">
        <v>118</v>
      </c>
      <c r="C49" s="67">
        <v>6</v>
      </c>
      <c r="D49" s="68">
        <v>1.3427480305085039E-2</v>
      </c>
      <c r="E49" s="68">
        <v>0.343930214503812</v>
      </c>
      <c r="F49" s="68">
        <v>0.18278408213951261</v>
      </c>
      <c r="G49" s="69">
        <v>10.521702127659577</v>
      </c>
      <c r="H49" s="70">
        <v>0.2495737624523596</v>
      </c>
      <c r="I49" s="70">
        <v>15.865578398078791</v>
      </c>
      <c r="J49" s="71">
        <v>1.955714514331393</v>
      </c>
      <c r="K49" s="72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16" t="s">
        <v>118</v>
      </c>
      <c r="C50" s="67">
        <v>7</v>
      </c>
      <c r="D50" s="68">
        <v>1.497666239981245E-2</v>
      </c>
      <c r="E50" s="68">
        <v>0.3447922475794023</v>
      </c>
      <c r="F50" s="68">
        <v>0.17433371024134373</v>
      </c>
      <c r="G50" s="69">
        <v>11.130543478260867</v>
      </c>
      <c r="H50" s="70">
        <v>0.21714477326263573</v>
      </c>
      <c r="I50" s="70">
        <v>13.482983861771029</v>
      </c>
      <c r="J50" s="71">
        <v>1.9259739965357277</v>
      </c>
      <c r="K50" s="72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16" t="s">
        <v>118</v>
      </c>
      <c r="C51" s="67">
        <v>8</v>
      </c>
      <c r="D51" s="68">
        <v>1.8920213015445591E-2</v>
      </c>
      <c r="E51" s="68">
        <v>0.34250703847930797</v>
      </c>
      <c r="F51" s="68">
        <v>0.16433557516432135</v>
      </c>
      <c r="G51" s="69">
        <v>11.958863636363635</v>
      </c>
      <c r="H51" s="70">
        <v>0.19198358099531304</v>
      </c>
      <c r="I51" s="70">
        <v>16.650427857926839</v>
      </c>
      <c r="J51" s="71">
        <v>1.8596281625906155</v>
      </c>
      <c r="K51" s="72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16" t="s">
        <v>118</v>
      </c>
      <c r="C52" s="67">
        <v>9</v>
      </c>
      <c r="D52" s="68">
        <v>1.7761558937509907E-2</v>
      </c>
      <c r="E52" s="68">
        <v>0.34465791204439855</v>
      </c>
      <c r="F52" s="68">
        <v>0.16796582037877425</v>
      </c>
      <c r="G52" s="69">
        <v>11.641249999999998</v>
      </c>
      <c r="H52" s="70">
        <v>0.22617332456037847</v>
      </c>
      <c r="I52" s="70">
        <v>18.951011461885802</v>
      </c>
      <c r="J52" s="71">
        <v>1.8874781889783026</v>
      </c>
      <c r="K52" s="72" t="s">
        <v>309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16" t="s">
        <v>118</v>
      </c>
      <c r="C53" s="67">
        <v>10</v>
      </c>
      <c r="D53" s="68">
        <v>1.7108047421988896E-2</v>
      </c>
      <c r="E53" s="68">
        <v>0.3525832212109567</v>
      </c>
      <c r="F53" s="68">
        <v>0.18894490701490929</v>
      </c>
      <c r="G53" s="69">
        <v>11.121024999999999</v>
      </c>
      <c r="H53" s="70">
        <v>0.379241986013376</v>
      </c>
      <c r="I53" s="70">
        <v>24.348074971112247</v>
      </c>
      <c r="J53" s="71">
        <v>1.9626889687425886</v>
      </c>
      <c r="K53" s="72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16" t="s">
        <v>118</v>
      </c>
      <c r="C54" s="67">
        <v>11</v>
      </c>
      <c r="D54" s="68">
        <v>2.0495111318647206E-2</v>
      </c>
      <c r="E54" s="68">
        <v>0.35977049033307196</v>
      </c>
      <c r="F54" s="68">
        <v>0.19598510013606329</v>
      </c>
      <c r="G54" s="69">
        <v>11.281325000000001</v>
      </c>
      <c r="H54" s="70">
        <v>0.69066864413426698</v>
      </c>
      <c r="I54" s="70">
        <v>26.556629226320702</v>
      </c>
      <c r="J54" s="71">
        <v>1.9459108761152979</v>
      </c>
      <c r="K54" s="72" t="s">
        <v>67</v>
      </c>
      <c r="M54" s="2"/>
      <c r="N54" s="39">
        <v>2</v>
      </c>
      <c r="X54" s="2"/>
      <c r="Z54" s="39"/>
      <c r="AA54" s="39"/>
      <c r="AB54" s="39"/>
    </row>
    <row r="55" spans="2:28" ht="25.5" customHeight="1">
      <c r="B55" s="52" t="s">
        <v>108</v>
      </c>
      <c r="C55" s="52"/>
      <c r="D55" s="65" cm="1">
        <f t="array" aca="1" ref="D55" ca="1">(INDIRECT(ADDRESS(ROW()-1,COLUMN()))/INDIRECT(ADDRESS(ROW()-2,COLUMN())))-1</f>
        <v>0.19798074047333603</v>
      </c>
      <c r="E55" s="65" cm="1">
        <f t="array" aca="1" ref="E55" ca="1">(INDIRECT(ADDRESS(ROW()-1,COLUMN()))/INDIRECT(ADDRESS(ROW()-2,COLUMN())))-1</f>
        <v>2.0384603377977983E-2</v>
      </c>
      <c r="F55" s="65" cm="1">
        <f t="array" aca="1" ref="F55" ca="1">(INDIRECT(ADDRESS(ROW()-1,COLUMN()))/INDIRECT(ADDRESS(ROW()-2,COLUMN())))-1</f>
        <v>3.7260560405570908E-2</v>
      </c>
      <c r="G55" s="65" cm="1">
        <f t="array" aca="1" ref="G55" ca="1">(INDIRECT(ADDRESS(ROW()-1,COLUMN()))/INDIRECT(ADDRESS(ROW()-2,COLUMN())))-1</f>
        <v>1.4414138984491176E-2</v>
      </c>
      <c r="H55" s="65" cm="1">
        <f t="array" aca="1" ref="H55" ca="1">(INDIRECT(ADDRESS(ROW()-1,COLUMN()))/INDIRECT(ADDRESS(ROW()-2,COLUMN())))-1</f>
        <v>0.82118190919374334</v>
      </c>
      <c r="I55" s="65" cm="1">
        <f t="array" aca="1" ref="I55" ca="1">(INDIRECT(ADDRESS(ROW()-1,COLUMN()))/INDIRECT(ADDRESS(ROW()-2,COLUMN())))-1</f>
        <v>9.0707551123807129E-2</v>
      </c>
      <c r="J55" s="65" cm="1">
        <f t="array" aca="1" ref="J55" ca="1">(INDIRECT(ADDRESS(ROW()-1,COLUMN()))/INDIRECT(ADDRESS(ROW()-2,COLUMN())))-1</f>
        <v>-8.548523426021859E-3</v>
      </c>
      <c r="K55" s="73" t="str" cm="1">
        <f t="array" aca="1" ref="K55" ca="1">_xlfn.IFS(N55=0,"등급유지",N55&gt;0,N55&amp;"등급 상승",N55&lt;0,N55&amp;"등급 하락")</f>
        <v>등급유지</v>
      </c>
      <c r="M55" s="298"/>
      <c r="N55" s="39" cm="1">
        <f t="array" aca="1" ref="N55" ca="1">(INDIRECT(ADDRESS(ROW()-1,COLUMN()))-INDIRECT(ADDRESS(ROW()-2,COLUMN())))</f>
        <v>0</v>
      </c>
      <c r="O55" s="39" t="s">
        <v>125</v>
      </c>
      <c r="X55" s="299"/>
      <c r="Z55" s="276"/>
      <c r="AA55" s="39"/>
      <c r="AB55" s="39"/>
    </row>
    <row r="56" spans="2:28" ht="25.5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98"/>
      <c r="N56" s="2"/>
      <c r="O56" s="2"/>
      <c r="X56" s="299"/>
      <c r="Z56" s="276"/>
      <c r="AA56" s="39"/>
      <c r="AB56" s="39"/>
    </row>
    <row r="57" spans="2:28" ht="18" customHeight="1">
      <c r="B57" s="51" t="s">
        <v>132</v>
      </c>
      <c r="C57" s="51"/>
      <c r="D57" s="50"/>
      <c r="E57" s="50"/>
      <c r="F57" s="50"/>
      <c r="G57" s="50"/>
      <c r="H57" s="50"/>
      <c r="I57" s="50"/>
      <c r="J57" s="50"/>
      <c r="K57" s="50"/>
      <c r="M57" s="298"/>
      <c r="X57" s="299"/>
      <c r="Z57" s="276"/>
      <c r="AA57" s="39"/>
      <c r="AB57" s="39"/>
    </row>
    <row r="58" spans="2:28" ht="21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98"/>
      <c r="X58" s="299"/>
      <c r="Z58" s="276"/>
      <c r="AA58" s="39"/>
      <c r="AB58" s="39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298"/>
      <c r="N59" s="299"/>
      <c r="P59" s="276"/>
      <c r="AA59" s="277"/>
    </row>
    <row r="60" spans="2:28" ht="25.5" customHeight="1">
      <c r="B60" s="47"/>
      <c r="C60" s="47"/>
      <c r="D60" s="48"/>
      <c r="M60" s="298"/>
      <c r="N60" s="299"/>
      <c r="P60" s="276"/>
      <c r="AA60" s="277"/>
    </row>
    <row r="61" spans="2:28" ht="25.5" customHeight="1">
      <c r="B61" s="47"/>
      <c r="C61" s="47"/>
      <c r="D61" s="48"/>
      <c r="M61" s="298"/>
      <c r="N61" s="299"/>
      <c r="P61" s="276"/>
      <c r="AA61" s="277"/>
    </row>
    <row r="62" spans="2:28" ht="25.5" customHeight="1">
      <c r="B62" s="47"/>
      <c r="C62" s="47"/>
      <c r="D62" s="48"/>
      <c r="M62" s="298"/>
      <c r="N62" s="299"/>
      <c r="P62" s="276"/>
      <c r="AA62" s="277"/>
    </row>
    <row r="63" spans="2:28" ht="25.5" customHeight="1">
      <c r="B63" s="47"/>
      <c r="C63" s="47"/>
      <c r="D63" s="48"/>
      <c r="M63" s="298"/>
      <c r="N63" s="299"/>
      <c r="P63" s="276"/>
      <c r="AA63" s="277"/>
    </row>
    <row r="64" spans="2:28" ht="25.5" customHeight="1">
      <c r="B64" s="47"/>
      <c r="C64" s="47"/>
      <c r="D64" s="48"/>
      <c r="M64" s="298"/>
      <c r="N64" s="299"/>
      <c r="P64" s="276"/>
      <c r="AA64" s="277"/>
    </row>
    <row r="65" spans="2:27" ht="25.5" customHeight="1">
      <c r="B65" s="47"/>
      <c r="C65" s="47"/>
      <c r="D65" s="48"/>
      <c r="M65" s="298"/>
      <c r="N65" s="299"/>
      <c r="P65" s="276"/>
      <c r="AA65" s="277"/>
    </row>
    <row r="66" spans="2:27" ht="25.5" customHeight="1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298"/>
      <c r="N66" s="299"/>
      <c r="P66" s="276"/>
      <c r="AA66" s="277"/>
    </row>
    <row r="67" spans="2:27" ht="25.5" customHeight="1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298"/>
      <c r="N67" s="299"/>
      <c r="P67" s="276"/>
      <c r="AA67" s="277"/>
    </row>
    <row r="68" spans="2:27" ht="25.5" customHeight="1" thickBot="1">
      <c r="B68" s="200" t="s">
        <v>92</v>
      </c>
      <c r="C68" s="201" t="s">
        <v>122</v>
      </c>
      <c r="D68" s="201" t="s">
        <v>123</v>
      </c>
      <c r="E68" s="201" t="s">
        <v>120</v>
      </c>
      <c r="F68" s="201" t="s">
        <v>121</v>
      </c>
      <c r="G68" s="201" t="s">
        <v>160</v>
      </c>
      <c r="H68" s="201" t="s">
        <v>160</v>
      </c>
      <c r="I68" s="201" t="s">
        <v>160</v>
      </c>
      <c r="J68" s="201" t="s">
        <v>160</v>
      </c>
      <c r="K68" s="202" t="s">
        <v>160</v>
      </c>
      <c r="M68" s="300">
        <v>1</v>
      </c>
      <c r="N68" s="301">
        <v>2</v>
      </c>
      <c r="O68" s="301">
        <v>3</v>
      </c>
      <c r="P68" s="300">
        <v>4</v>
      </c>
      <c r="Q68" s="301"/>
      <c r="R68" s="301"/>
      <c r="S68" s="300"/>
      <c r="T68" s="301"/>
      <c r="U68" s="302"/>
      <c r="AA68" s="277"/>
    </row>
    <row r="69" spans="2:27" ht="25.5" customHeight="1" thickTop="1">
      <c r="B69" s="205" t="s">
        <v>110</v>
      </c>
      <c r="C69" s="206" t="s">
        <v>69</v>
      </c>
      <c r="D69" s="207" t="s">
        <v>67</v>
      </c>
      <c r="E69" s="207" t="s">
        <v>67</v>
      </c>
      <c r="F69" s="207" t="s">
        <v>70</v>
      </c>
      <c r="G69" s="207" t="s">
        <v>160</v>
      </c>
      <c r="H69" s="207" t="s">
        <v>160</v>
      </c>
      <c r="I69" s="207" t="s">
        <v>160</v>
      </c>
      <c r="J69" s="207" t="s">
        <v>160</v>
      </c>
      <c r="K69" s="207" t="s">
        <v>160</v>
      </c>
      <c r="M69" s="300" t="s">
        <v>122</v>
      </c>
      <c r="N69" s="300" t="s">
        <v>123</v>
      </c>
      <c r="O69" s="300" t="s">
        <v>120</v>
      </c>
      <c r="P69" s="300" t="s">
        <v>121</v>
      </c>
      <c r="Q69" s="300"/>
      <c r="R69" s="300"/>
      <c r="S69" s="300"/>
      <c r="T69" s="300"/>
      <c r="U69" s="298" t="str">
        <f t="shared" ref="U69" si="1">K68</f>
        <v/>
      </c>
      <c r="AA69" s="277"/>
    </row>
    <row r="70" spans="2:27" ht="25.5" customHeight="1">
      <c r="B70" s="203" t="s">
        <v>95</v>
      </c>
      <c r="C70" s="193" t="s">
        <v>292</v>
      </c>
      <c r="D70" s="193" t="s">
        <v>292</v>
      </c>
      <c r="E70" s="193" t="s">
        <v>292</v>
      </c>
      <c r="F70" s="193" t="s">
        <v>292</v>
      </c>
      <c r="G70" s="193" t="s">
        <v>160</v>
      </c>
      <c r="H70" s="193" t="s">
        <v>160</v>
      </c>
      <c r="I70" s="193" t="s">
        <v>160</v>
      </c>
      <c r="J70" s="193" t="s">
        <v>160</v>
      </c>
      <c r="K70" s="204" t="s">
        <v>160</v>
      </c>
      <c r="M70" s="298"/>
      <c r="N70" s="299"/>
      <c r="P70" s="276"/>
      <c r="AA70" s="277"/>
    </row>
    <row r="71" spans="2:27" ht="25.5" customHeight="1">
      <c r="B71" s="167" t="s">
        <v>96</v>
      </c>
      <c r="C71" s="169" t="s">
        <v>292</v>
      </c>
      <c r="D71" s="169" t="s">
        <v>292</v>
      </c>
      <c r="E71" s="169" t="s">
        <v>292</v>
      </c>
      <c r="F71" s="169" t="s">
        <v>292</v>
      </c>
      <c r="G71" s="169" t="s">
        <v>160</v>
      </c>
      <c r="H71" s="169" t="s">
        <v>160</v>
      </c>
      <c r="I71" s="169" t="s">
        <v>160</v>
      </c>
      <c r="J71" s="169" t="s">
        <v>160</v>
      </c>
      <c r="K71" s="170" t="s">
        <v>160</v>
      </c>
      <c r="M71" s="303">
        <v>0</v>
      </c>
      <c r="N71" s="303">
        <v>0</v>
      </c>
      <c r="O71" s="303">
        <v>0</v>
      </c>
      <c r="P71" s="303">
        <v>0</v>
      </c>
      <c r="Q71" s="303"/>
      <c r="R71" s="303"/>
      <c r="S71" s="303"/>
      <c r="T71" s="303"/>
      <c r="AA71" s="277"/>
    </row>
    <row r="72" spans="2:27" ht="25.5" customHeight="1">
      <c r="B72" s="166" t="s">
        <v>97</v>
      </c>
      <c r="C72" s="169" t="s">
        <v>414</v>
      </c>
      <c r="D72" s="169" t="s">
        <v>310</v>
      </c>
      <c r="E72" s="169" t="s">
        <v>415</v>
      </c>
      <c r="F72" s="169" t="s">
        <v>292</v>
      </c>
      <c r="G72" s="169" t="s">
        <v>160</v>
      </c>
      <c r="H72" s="169" t="s">
        <v>160</v>
      </c>
      <c r="I72" s="169" t="s">
        <v>160</v>
      </c>
      <c r="J72" s="169" t="s">
        <v>160</v>
      </c>
      <c r="K72" s="170" t="s">
        <v>160</v>
      </c>
      <c r="M72" s="303">
        <v>0</v>
      </c>
      <c r="N72" s="303">
        <v>0</v>
      </c>
      <c r="O72" s="303">
        <v>0</v>
      </c>
      <c r="P72" s="303">
        <v>0</v>
      </c>
      <c r="Q72" s="303"/>
      <c r="R72" s="303"/>
      <c r="S72" s="303"/>
      <c r="T72" s="303"/>
      <c r="AA72" s="277"/>
    </row>
    <row r="73" spans="2:27" ht="25.5" customHeight="1">
      <c r="B73" s="166" t="s">
        <v>100</v>
      </c>
      <c r="C73" s="169" t="s">
        <v>416</v>
      </c>
      <c r="D73" s="169" t="s">
        <v>310</v>
      </c>
      <c r="E73" s="169" t="s">
        <v>417</v>
      </c>
      <c r="F73" s="169" t="s">
        <v>292</v>
      </c>
      <c r="G73" s="169" t="s">
        <v>160</v>
      </c>
      <c r="H73" s="169" t="s">
        <v>160</v>
      </c>
      <c r="I73" s="169" t="s">
        <v>160</v>
      </c>
      <c r="J73" s="169" t="s">
        <v>160</v>
      </c>
      <c r="K73" s="170" t="s">
        <v>160</v>
      </c>
      <c r="M73" s="303">
        <v>0.2857142857142857</v>
      </c>
      <c r="N73" s="303">
        <v>0.16666666666666666</v>
      </c>
      <c r="O73" s="303">
        <v>4.7619047619047616E-2</v>
      </c>
      <c r="P73" s="303">
        <v>0</v>
      </c>
      <c r="Q73" s="303"/>
      <c r="R73" s="303"/>
      <c r="S73" s="303"/>
      <c r="T73" s="303"/>
      <c r="AA73" s="277"/>
    </row>
    <row r="74" spans="2:27" ht="25.5" customHeight="1">
      <c r="B74" s="171" t="s">
        <v>98</v>
      </c>
      <c r="C74" s="169" t="s">
        <v>416</v>
      </c>
      <c r="D74" s="169" t="s">
        <v>418</v>
      </c>
      <c r="E74" s="169" t="s">
        <v>419</v>
      </c>
      <c r="F74" s="169" t="s">
        <v>420</v>
      </c>
      <c r="G74" s="169" t="s">
        <v>160</v>
      </c>
      <c r="H74" s="169" t="s">
        <v>160</v>
      </c>
      <c r="I74" s="169" t="s">
        <v>160</v>
      </c>
      <c r="J74" s="169" t="s">
        <v>160</v>
      </c>
      <c r="K74" s="170" t="s">
        <v>160</v>
      </c>
      <c r="M74" s="303">
        <v>0.14285714285714285</v>
      </c>
      <c r="N74" s="303">
        <v>0.16666666666666666</v>
      </c>
      <c r="O74" s="303">
        <v>0.33333333333333331</v>
      </c>
      <c r="P74" s="303">
        <v>0</v>
      </c>
      <c r="Q74" s="303"/>
      <c r="R74" s="303"/>
      <c r="S74" s="303"/>
      <c r="T74" s="303"/>
      <c r="AA74" s="277"/>
    </row>
    <row r="75" spans="2:27" ht="25.5" customHeight="1">
      <c r="B75" s="172" t="s">
        <v>99</v>
      </c>
      <c r="C75" s="173" t="s">
        <v>421</v>
      </c>
      <c r="D75" s="173" t="s">
        <v>418</v>
      </c>
      <c r="E75" s="173" t="s">
        <v>417</v>
      </c>
      <c r="F75" s="173" t="s">
        <v>422</v>
      </c>
      <c r="G75" s="173" t="s">
        <v>160</v>
      </c>
      <c r="H75" s="173" t="s">
        <v>160</v>
      </c>
      <c r="I75" s="173" t="s">
        <v>160</v>
      </c>
      <c r="J75" s="173" t="s">
        <v>160</v>
      </c>
      <c r="K75" s="174" t="s">
        <v>160</v>
      </c>
      <c r="M75" s="303">
        <v>0.14285714285714285</v>
      </c>
      <c r="N75" s="303">
        <v>0.33333333333333331</v>
      </c>
      <c r="O75" s="303">
        <v>0.2857142857142857</v>
      </c>
      <c r="P75" s="303">
        <v>0.66666666666666663</v>
      </c>
      <c r="Q75" s="303"/>
      <c r="R75" s="303"/>
      <c r="S75" s="303"/>
      <c r="T75" s="303"/>
      <c r="AA75" s="277"/>
    </row>
    <row r="76" spans="2:27" ht="15.75" customHeight="1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303">
        <v>0.42857142857142855</v>
      </c>
      <c r="N76" s="303">
        <v>0.33333333333333331</v>
      </c>
      <c r="O76" s="303">
        <v>0.33333333333333331</v>
      </c>
      <c r="P76" s="303">
        <v>0.33333333333333331</v>
      </c>
      <c r="Q76" s="303"/>
      <c r="R76" s="303"/>
      <c r="S76" s="303"/>
      <c r="T76" s="303"/>
      <c r="AA76" s="277"/>
    </row>
    <row r="77" spans="2:27" ht="17.25" customHeight="1">
      <c r="B77" s="51" t="s">
        <v>133</v>
      </c>
      <c r="C77" s="51"/>
      <c r="D77" s="50"/>
      <c r="E77" s="50"/>
      <c r="F77" s="50"/>
      <c r="G77" s="50"/>
      <c r="H77" s="50"/>
      <c r="I77" s="50"/>
      <c r="J77" s="50"/>
      <c r="K77" s="50"/>
      <c r="M77" s="298"/>
      <c r="N77" s="299"/>
      <c r="P77" s="276"/>
      <c r="AA77" s="277"/>
    </row>
    <row r="78" spans="2:27" ht="30.75" customHeight="1">
      <c r="B78" s="55" t="s">
        <v>75</v>
      </c>
      <c r="C78" s="55" t="s">
        <v>102</v>
      </c>
      <c r="D78" s="55" t="s">
        <v>103</v>
      </c>
      <c r="E78" s="55" t="s">
        <v>104</v>
      </c>
      <c r="F78" s="55" t="s">
        <v>105</v>
      </c>
      <c r="G78" s="55" t="s">
        <v>106</v>
      </c>
      <c r="H78" s="55" t="s">
        <v>6</v>
      </c>
      <c r="I78" s="55" t="s">
        <v>7</v>
      </c>
      <c r="J78" s="55" t="s">
        <v>107</v>
      </c>
      <c r="K78" s="55" t="s">
        <v>109</v>
      </c>
      <c r="M78" s="298"/>
      <c r="N78" s="299"/>
      <c r="P78" s="276"/>
      <c r="AA78" s="277"/>
    </row>
    <row r="79" spans="2:27" ht="17.25">
      <c r="B79" s="85" t="s">
        <v>122</v>
      </c>
      <c r="C79" s="64">
        <v>1</v>
      </c>
      <c r="D79" s="290">
        <v>4.1163958918510837E-2</v>
      </c>
      <c r="E79" s="290">
        <v>0.45387585747384868</v>
      </c>
      <c r="F79" s="290">
        <v>0.15582916592149049</v>
      </c>
      <c r="G79" s="291">
        <v>12.607749999999999</v>
      </c>
      <c r="H79" s="292">
        <v>2.4306495542991504</v>
      </c>
      <c r="I79" s="292">
        <v>22.094381453207323</v>
      </c>
      <c r="J79" s="293">
        <v>1.7407182612621928</v>
      </c>
      <c r="K79" s="72"/>
      <c r="M79" s="298"/>
      <c r="N79" s="299"/>
      <c r="P79" s="276"/>
      <c r="AA79" s="277"/>
    </row>
    <row r="80" spans="2:27" ht="17.25">
      <c r="B80" s="85" t="s">
        <v>122</v>
      </c>
      <c r="C80" s="64">
        <v>2</v>
      </c>
      <c r="D80" s="290">
        <v>2.9942925431167389E-2</v>
      </c>
      <c r="E80" s="290">
        <v>0.37341234014015368</v>
      </c>
      <c r="F80" s="290">
        <v>0.12957470982405378</v>
      </c>
      <c r="G80" s="291">
        <v>8.0604444444444443</v>
      </c>
      <c r="H80" s="292">
        <v>9.2605585354787356E-2</v>
      </c>
      <c r="I80" s="292">
        <v>5.8536477900578747</v>
      </c>
      <c r="J80" s="293">
        <v>2.137392024158836</v>
      </c>
      <c r="K80" s="72"/>
      <c r="M80" s="298"/>
      <c r="N80" s="299"/>
      <c r="P80" s="276"/>
      <c r="AA80" s="277"/>
    </row>
    <row r="81" spans="2:27" ht="17.25">
      <c r="B81" s="85" t="s">
        <v>122</v>
      </c>
      <c r="C81" s="64">
        <v>3</v>
      </c>
      <c r="D81" s="290">
        <v>1.2974435697968056E-2</v>
      </c>
      <c r="E81" s="290">
        <v>0.36964328687809334</v>
      </c>
      <c r="F81" s="290">
        <v>0.15373557063373083</v>
      </c>
      <c r="G81" s="291">
        <v>8.0888888888888886</v>
      </c>
      <c r="H81" s="292">
        <v>9.4708159559461685E-2</v>
      </c>
      <c r="I81" s="292">
        <v>7.0370365068018623</v>
      </c>
      <c r="J81" s="293">
        <v>2.1690259665590954</v>
      </c>
      <c r="K81" s="72"/>
      <c r="M81" s="298"/>
      <c r="N81" s="299"/>
      <c r="P81" s="276"/>
      <c r="AA81" s="277"/>
    </row>
    <row r="82" spans="2:27" ht="17.25">
      <c r="B82" s="85" t="s">
        <v>122</v>
      </c>
      <c r="C82" s="64">
        <v>4</v>
      </c>
      <c r="D82" s="290">
        <v>1.2880297103908972E-2</v>
      </c>
      <c r="E82" s="290">
        <v>0.36915614115070838</v>
      </c>
      <c r="F82" s="290">
        <v>0.15887971434764431</v>
      </c>
      <c r="G82" s="291">
        <v>8.6171111111111109</v>
      </c>
      <c r="H82" s="292">
        <v>0.1013663679568747</v>
      </c>
      <c r="I82" s="292">
        <v>6.1205978366341487</v>
      </c>
      <c r="J82" s="293">
        <v>2.0997821507985548</v>
      </c>
      <c r="K82" s="72"/>
      <c r="M82" s="298"/>
      <c r="N82" s="299"/>
      <c r="P82" s="276"/>
      <c r="AA82" s="277"/>
    </row>
    <row r="83" spans="2:27" ht="17.25">
      <c r="B83" s="85" t="s">
        <v>122</v>
      </c>
      <c r="C83" s="64">
        <v>5</v>
      </c>
      <c r="D83" s="290">
        <v>1.2022412035435878E-2</v>
      </c>
      <c r="E83" s="290">
        <v>0.37282468003130376</v>
      </c>
      <c r="F83" s="290">
        <v>0.16433283714150818</v>
      </c>
      <c r="G83" s="291">
        <v>9.2153333333333354</v>
      </c>
      <c r="H83" s="292">
        <v>8.8938445955663914E-2</v>
      </c>
      <c r="I83" s="292">
        <v>7.0439249196885827</v>
      </c>
      <c r="J83" s="293">
        <v>2.0357496397494761</v>
      </c>
      <c r="K83" s="72"/>
      <c r="M83" s="298"/>
      <c r="N83" s="299"/>
      <c r="P83" s="276"/>
      <c r="AA83" s="277"/>
    </row>
    <row r="84" spans="2:27" ht="17.25">
      <c r="B84" s="85" t="s">
        <v>122</v>
      </c>
      <c r="C84" s="64">
        <v>6</v>
      </c>
      <c r="D84" s="290">
        <v>1.1465235738373694E-2</v>
      </c>
      <c r="E84" s="290">
        <v>0.36975620657412739</v>
      </c>
      <c r="F84" s="290">
        <v>0.1445025655206317</v>
      </c>
      <c r="G84" s="291">
        <v>10.11188888888889</v>
      </c>
      <c r="H84" s="292">
        <v>0.27204248215401317</v>
      </c>
      <c r="I84" s="292">
        <v>7.3291445192081195</v>
      </c>
      <c r="J84" s="293">
        <v>1.9385730029385602</v>
      </c>
      <c r="K84" s="72"/>
      <c r="M84" s="298"/>
      <c r="N84" s="299"/>
      <c r="P84" s="276"/>
      <c r="AA84" s="277"/>
    </row>
    <row r="85" spans="2:27" ht="17.25">
      <c r="B85" s="85" t="s">
        <v>122</v>
      </c>
      <c r="C85" s="64">
        <v>7</v>
      </c>
      <c r="D85" s="290">
        <v>1.3195310110001216E-2</v>
      </c>
      <c r="E85" s="290">
        <v>0.36596543541179105</v>
      </c>
      <c r="F85" s="290">
        <v>0.12893405048367806</v>
      </c>
      <c r="G85" s="291">
        <v>10.916444444444444</v>
      </c>
      <c r="H85" s="292">
        <v>0.45679492171360231</v>
      </c>
      <c r="I85" s="292">
        <v>8.1869438227121751</v>
      </c>
      <c r="J85" s="293">
        <v>1.8726537588947678</v>
      </c>
      <c r="K85" s="72"/>
      <c r="M85" s="298"/>
      <c r="N85" s="299"/>
      <c r="P85" s="276"/>
      <c r="AA85" s="277"/>
    </row>
    <row r="86" spans="2:27" ht="17.25">
      <c r="B86" s="85" t="s">
        <v>122</v>
      </c>
      <c r="C86" s="64">
        <v>8</v>
      </c>
      <c r="D86" s="290">
        <v>1.6968580551500745E-2</v>
      </c>
      <c r="E86" s="290">
        <v>0.36493674647934993</v>
      </c>
      <c r="F86" s="290">
        <v>0.11364359493322096</v>
      </c>
      <c r="G86" s="291">
        <v>11.84011111111111</v>
      </c>
      <c r="H86" s="292">
        <v>0.57926144832114834</v>
      </c>
      <c r="I86" s="292">
        <v>10.901783804374992</v>
      </c>
      <c r="J86" s="293">
        <v>1.8159154256385042</v>
      </c>
      <c r="K86" s="72"/>
      <c r="M86" s="298"/>
      <c r="N86" s="299"/>
      <c r="P86" s="276"/>
      <c r="AA86" s="277"/>
    </row>
    <row r="87" spans="2:27" ht="17.25">
      <c r="B87" s="85" t="s">
        <v>122</v>
      </c>
      <c r="C87" s="64">
        <v>9</v>
      </c>
      <c r="D87" s="290">
        <v>1.664639142610649E-2</v>
      </c>
      <c r="E87" s="290">
        <v>0.36682329095334648</v>
      </c>
      <c r="F87" s="290">
        <v>0.1242178715928218</v>
      </c>
      <c r="G87" s="291">
        <v>11.303500000000003</v>
      </c>
      <c r="H87" s="292">
        <v>0.61443300045913507</v>
      </c>
      <c r="I87" s="292">
        <v>10.614330082931557</v>
      </c>
      <c r="J87" s="293">
        <v>1.8542631568253749</v>
      </c>
      <c r="K87" s="72"/>
      <c r="M87" s="298"/>
      <c r="N87" s="299"/>
      <c r="P87" s="276"/>
      <c r="AA87" s="277"/>
    </row>
    <row r="88" spans="2:27" ht="17.25">
      <c r="B88" s="85" t="s">
        <v>122</v>
      </c>
      <c r="C88" s="64">
        <v>10</v>
      </c>
      <c r="D88" s="290">
        <v>1.5032336368208325E-2</v>
      </c>
      <c r="E88" s="290">
        <v>0.38272800245011324</v>
      </c>
      <c r="F88" s="290">
        <v>0.15756528472150066</v>
      </c>
      <c r="G88" s="291">
        <v>10.277000000000001</v>
      </c>
      <c r="H88" s="292">
        <v>1.196176245267937</v>
      </c>
      <c r="I88" s="292">
        <v>14.593350192268831</v>
      </c>
      <c r="J88" s="293">
        <v>1.9750909115941826</v>
      </c>
      <c r="K88" s="72"/>
      <c r="M88" s="298"/>
      <c r="N88" s="299"/>
      <c r="P88" s="276"/>
      <c r="AA88" s="277"/>
    </row>
    <row r="89" spans="2:27" ht="17.25">
      <c r="B89" s="85" t="s">
        <v>122</v>
      </c>
      <c r="C89" s="64">
        <v>11</v>
      </c>
      <c r="D89" s="290">
        <v>1.5936328794641283E-2</v>
      </c>
      <c r="E89" s="290">
        <v>0.392985071449589</v>
      </c>
      <c r="F89" s="290">
        <v>0.15465368529288104</v>
      </c>
      <c r="G89" s="291">
        <v>10.568428571428571</v>
      </c>
      <c r="H89" s="292">
        <v>1.982836581685091</v>
      </c>
      <c r="I89" s="292">
        <v>15.987565949655552</v>
      </c>
      <c r="J89" s="293">
        <v>1.9187903050318134</v>
      </c>
      <c r="K89" s="72" t="s">
        <v>69</v>
      </c>
      <c r="M89" s="298"/>
      <c r="N89" s="299"/>
      <c r="P89" s="276"/>
      <c r="AA89" s="277"/>
    </row>
    <row r="90" spans="2:27" ht="17.25">
      <c r="B90" s="85" t="s">
        <v>123</v>
      </c>
      <c r="C90" s="64">
        <v>1</v>
      </c>
      <c r="D90" s="290">
        <v>3.8429368113613166E-2</v>
      </c>
      <c r="E90" s="290">
        <v>0.44419916088186123</v>
      </c>
      <c r="F90" s="290">
        <v>0.19555741541721872</v>
      </c>
      <c r="G90" s="291">
        <v>7.6119999999999992</v>
      </c>
      <c r="H90" s="292">
        <v>0.33592684856945548</v>
      </c>
      <c r="I90" s="292">
        <v>6.9044964768472008</v>
      </c>
      <c r="J90" s="293">
        <v>2.2234597379538505</v>
      </c>
      <c r="K90" s="72"/>
      <c r="M90" s="298"/>
      <c r="N90" s="299"/>
      <c r="P90" s="276"/>
      <c r="AA90" s="277"/>
    </row>
    <row r="91" spans="2:27" ht="17.25">
      <c r="B91" s="85" t="s">
        <v>123</v>
      </c>
      <c r="C91" s="64">
        <v>2</v>
      </c>
      <c r="D91" s="290">
        <v>5.2242168821673214E-2</v>
      </c>
      <c r="E91" s="290">
        <v>0.31966649860757673</v>
      </c>
      <c r="F91" s="290">
        <v>0.20175020196694346</v>
      </c>
      <c r="G91" s="291">
        <v>5.0453333333333337</v>
      </c>
      <c r="H91" s="292">
        <v>0.11198310225559976</v>
      </c>
      <c r="I91" s="292">
        <v>1.6580723850103321</v>
      </c>
      <c r="J91" s="293">
        <v>2.6024596066539636</v>
      </c>
      <c r="K91" s="72"/>
      <c r="M91" s="298"/>
      <c r="N91" s="299"/>
      <c r="P91" s="276"/>
      <c r="AA91" s="277"/>
    </row>
    <row r="92" spans="2:27" ht="17.25">
      <c r="B92" s="85" t="s">
        <v>123</v>
      </c>
      <c r="C92" s="64">
        <v>3</v>
      </c>
      <c r="D92" s="290">
        <v>1.5012798543140422E-2</v>
      </c>
      <c r="E92" s="290">
        <v>0.31389939830602337</v>
      </c>
      <c r="F92" s="290">
        <v>0.24917187546333697</v>
      </c>
      <c r="G92" s="291">
        <v>4.6295000000000002</v>
      </c>
      <c r="H92" s="292">
        <v>6.4835190821739289E-2</v>
      </c>
      <c r="I92" s="292">
        <v>2.0883756201528656</v>
      </c>
      <c r="J92" s="293">
        <v>2.6943900832716632</v>
      </c>
      <c r="K92" s="72"/>
      <c r="M92" s="298"/>
      <c r="N92" s="299"/>
      <c r="P92" s="276"/>
      <c r="AA92" s="277"/>
    </row>
    <row r="93" spans="2:27" ht="17.25">
      <c r="B93" s="85" t="s">
        <v>123</v>
      </c>
      <c r="C93" s="64">
        <v>4</v>
      </c>
      <c r="D93" s="290">
        <v>1.1301838389518367E-2</v>
      </c>
      <c r="E93" s="290">
        <v>0.31491712189242582</v>
      </c>
      <c r="F93" s="290">
        <v>0.2537769918931802</v>
      </c>
      <c r="G93" s="291">
        <v>5.0375000000000005</v>
      </c>
      <c r="H93" s="292">
        <v>0.13284766252260405</v>
      </c>
      <c r="I93" s="292">
        <v>2.565857710436581</v>
      </c>
      <c r="J93" s="293">
        <v>2.6281948430014164</v>
      </c>
      <c r="K93" s="72"/>
      <c r="M93" s="298"/>
      <c r="N93" s="299"/>
      <c r="P93" s="276"/>
      <c r="AA93" s="277"/>
    </row>
    <row r="94" spans="2:27" ht="17.25">
      <c r="B94" s="85" t="s">
        <v>123</v>
      </c>
      <c r="C94" s="64">
        <v>5</v>
      </c>
      <c r="D94" s="290">
        <v>1.18603713674905E-2</v>
      </c>
      <c r="E94" s="290">
        <v>0.31985722521523269</v>
      </c>
      <c r="F94" s="290">
        <v>0.24862542387486405</v>
      </c>
      <c r="G94" s="291">
        <v>5.5108333333333333</v>
      </c>
      <c r="H94" s="292">
        <v>0.11830219708550707</v>
      </c>
      <c r="I94" s="292">
        <v>3.8848915042918128</v>
      </c>
      <c r="J94" s="293">
        <v>2.5372175122096698</v>
      </c>
      <c r="K94" s="72"/>
      <c r="M94" s="298"/>
      <c r="N94" s="299"/>
      <c r="P94" s="276"/>
      <c r="AA94" s="277"/>
    </row>
    <row r="95" spans="2:27" ht="17.25">
      <c r="B95" s="85" t="s">
        <v>123</v>
      </c>
      <c r="C95" s="64">
        <v>6</v>
      </c>
      <c r="D95" s="290">
        <v>1.3286362659680584E-2</v>
      </c>
      <c r="E95" s="290">
        <v>0.31529968006530962</v>
      </c>
      <c r="F95" s="290">
        <v>0.23223789914000875</v>
      </c>
      <c r="G95" s="291">
        <v>6.468</v>
      </c>
      <c r="H95" s="292">
        <v>0.40523745091054825</v>
      </c>
      <c r="I95" s="292">
        <v>2.7666665966711066</v>
      </c>
      <c r="J95" s="293">
        <v>2.3454132268323233</v>
      </c>
      <c r="K95" s="72"/>
      <c r="M95" s="298"/>
      <c r="N95" s="299"/>
      <c r="P95" s="276"/>
      <c r="AA95" s="277"/>
    </row>
    <row r="96" spans="2:27" ht="17.25">
      <c r="B96" s="85" t="s">
        <v>123</v>
      </c>
      <c r="C96" s="64">
        <v>7</v>
      </c>
      <c r="D96" s="290">
        <v>1.5039192406591505E-2</v>
      </c>
      <c r="E96" s="290">
        <v>0.32031629581516968</v>
      </c>
      <c r="F96" s="290">
        <v>0.21239974513418589</v>
      </c>
      <c r="G96" s="291">
        <v>7.0888333333333335</v>
      </c>
      <c r="H96" s="292">
        <v>0.14921073420633871</v>
      </c>
      <c r="I96" s="292">
        <v>3.0605550597672266</v>
      </c>
      <c r="J96" s="293">
        <v>2.2519734842239263</v>
      </c>
      <c r="K96" s="72"/>
      <c r="M96" s="298"/>
      <c r="N96" s="299"/>
      <c r="P96" s="276"/>
      <c r="AA96" s="277"/>
    </row>
    <row r="97" spans="2:27" ht="17.25">
      <c r="B97" s="85" t="s">
        <v>123</v>
      </c>
      <c r="C97" s="64">
        <v>8</v>
      </c>
      <c r="D97" s="290">
        <v>1.8802921095990785E-2</v>
      </c>
      <c r="E97" s="290">
        <v>0.32273878449567633</v>
      </c>
      <c r="F97" s="290">
        <v>0.19407383407973511</v>
      </c>
      <c r="G97" s="291">
        <v>8.0311666666666657</v>
      </c>
      <c r="H97" s="292">
        <v>0.19696805861447847</v>
      </c>
      <c r="I97" s="292">
        <v>3.0590345429717982</v>
      </c>
      <c r="J97" s="293">
        <v>2.1217311400221797</v>
      </c>
      <c r="K97" s="72"/>
      <c r="M97" s="298"/>
      <c r="N97" s="299"/>
      <c r="P97" s="276"/>
      <c r="AA97" s="277"/>
    </row>
    <row r="98" spans="2:27" ht="17.25">
      <c r="B98" s="85" t="s">
        <v>123</v>
      </c>
      <c r="C98" s="64">
        <v>9</v>
      </c>
      <c r="D98" s="290">
        <v>1.3697528285990924E-2</v>
      </c>
      <c r="E98" s="290">
        <v>0.32862186496016765</v>
      </c>
      <c r="F98" s="290">
        <v>0.2080835333132281</v>
      </c>
      <c r="G98" s="291">
        <v>7.9041666666666659</v>
      </c>
      <c r="H98" s="292">
        <v>0.24059133994269449</v>
      </c>
      <c r="I98" s="292">
        <v>4.2075508752768895</v>
      </c>
      <c r="J98" s="293">
        <v>2.1495146924830251</v>
      </c>
      <c r="K98" s="72"/>
      <c r="M98" s="298"/>
      <c r="N98" s="299"/>
      <c r="P98" s="276"/>
      <c r="AA98" s="277"/>
    </row>
    <row r="99" spans="2:27" ht="17.25">
      <c r="B99" s="85" t="s">
        <v>123</v>
      </c>
      <c r="C99" s="64">
        <v>10</v>
      </c>
      <c r="D99" s="290">
        <v>1.4546667293962919E-2</v>
      </c>
      <c r="E99" s="290">
        <v>0.33395837325125527</v>
      </c>
      <c r="F99" s="290">
        <v>0.25253452276542615</v>
      </c>
      <c r="G99" s="291">
        <v>7.3436666666666666</v>
      </c>
      <c r="H99" s="292">
        <v>0.13483586299910802</v>
      </c>
      <c r="I99" s="292">
        <v>6.0893615547984261</v>
      </c>
      <c r="J99" s="293">
        <v>2.3644978671001509</v>
      </c>
      <c r="K99" s="72"/>
      <c r="M99" s="298"/>
      <c r="N99" s="299"/>
      <c r="P99" s="276"/>
      <c r="AA99" s="277"/>
    </row>
    <row r="100" spans="2:27" ht="17.25">
      <c r="B100" s="85" t="s">
        <v>123</v>
      </c>
      <c r="C100" s="64">
        <v>11</v>
      </c>
      <c r="D100" s="290">
        <v>2.0984313184798608E-2</v>
      </c>
      <c r="E100" s="290">
        <v>0.3456734572313464</v>
      </c>
      <c r="F100" s="290">
        <v>0.2491528802072952</v>
      </c>
      <c r="G100" s="291">
        <v>7.6063333333333345</v>
      </c>
      <c r="H100" s="292">
        <v>0.29206379104552188</v>
      </c>
      <c r="I100" s="292">
        <v>6.9735846723484602</v>
      </c>
      <c r="J100" s="293">
        <v>2.3027317622209371</v>
      </c>
      <c r="K100" s="72" t="s">
        <v>67</v>
      </c>
      <c r="M100" s="298"/>
      <c r="N100" s="299"/>
      <c r="P100" s="276"/>
      <c r="AA100" s="277"/>
    </row>
    <row r="101" spans="2:27" ht="17.25">
      <c r="B101" s="85" t="s">
        <v>120</v>
      </c>
      <c r="C101" s="64">
        <v>1</v>
      </c>
      <c r="D101" s="290">
        <v>5.3398743988600644E-2</v>
      </c>
      <c r="E101" s="290">
        <v>0.37974206531252608</v>
      </c>
      <c r="F101" s="290">
        <v>0.1977670806607579</v>
      </c>
      <c r="G101" s="291">
        <v>13.944571428571434</v>
      </c>
      <c r="H101" s="292">
        <v>2.4732414577936077</v>
      </c>
      <c r="I101" s="292">
        <v>50.358200337749658</v>
      </c>
      <c r="J101" s="293">
        <v>1.7532257425871574</v>
      </c>
      <c r="K101" s="72"/>
    </row>
    <row r="102" spans="2:27" ht="20.25" customHeight="1">
      <c r="B102" s="85" t="s">
        <v>120</v>
      </c>
      <c r="C102" s="64">
        <v>2</v>
      </c>
      <c r="D102" s="290">
        <v>3.0705177193842779E-2</v>
      </c>
      <c r="E102" s="290">
        <v>0.34010486277951024</v>
      </c>
      <c r="F102" s="290">
        <v>0.18157089312478267</v>
      </c>
      <c r="G102" s="291">
        <v>10.129428571428573</v>
      </c>
      <c r="H102" s="292">
        <v>0.13822099484086747</v>
      </c>
      <c r="I102" s="292">
        <v>18.290567430045183</v>
      </c>
      <c r="J102" s="293">
        <v>2.044383112071416</v>
      </c>
      <c r="K102" s="72"/>
    </row>
    <row r="103" spans="2:27" ht="20.25" customHeight="1">
      <c r="B103" s="85" t="s">
        <v>120</v>
      </c>
      <c r="C103" s="64">
        <v>3</v>
      </c>
      <c r="D103" s="290">
        <v>1.4317546987998779E-2</v>
      </c>
      <c r="E103" s="290">
        <v>0.34106961151876974</v>
      </c>
      <c r="F103" s="290">
        <v>0.18393910464358224</v>
      </c>
      <c r="G103" s="291">
        <v>10.242666666666665</v>
      </c>
      <c r="H103" s="292">
        <v>0.15417774487473057</v>
      </c>
      <c r="I103" s="292">
        <v>21.370046441243392</v>
      </c>
      <c r="J103" s="293">
        <v>2.0429017254933344</v>
      </c>
      <c r="K103" s="72"/>
    </row>
    <row r="104" spans="2:27" ht="20.25" customHeight="1">
      <c r="B104" s="85" t="s">
        <v>120</v>
      </c>
      <c r="C104" s="64">
        <v>4</v>
      </c>
      <c r="D104" s="290">
        <v>1.1612602897495909E-2</v>
      </c>
      <c r="E104" s="290">
        <v>0.34009082350931397</v>
      </c>
      <c r="F104" s="290">
        <v>0.18995039682807097</v>
      </c>
      <c r="G104" s="291">
        <v>10.472476190476192</v>
      </c>
      <c r="H104" s="292">
        <v>0.17379134820702585</v>
      </c>
      <c r="I104" s="292">
        <v>21.970063823134716</v>
      </c>
      <c r="J104" s="293">
        <v>2.0211560257544563</v>
      </c>
      <c r="K104" s="72"/>
    </row>
    <row r="105" spans="2:27" ht="20.25" customHeight="1">
      <c r="B105" s="85" t="s">
        <v>120</v>
      </c>
      <c r="C105" s="64">
        <v>5</v>
      </c>
      <c r="D105" s="290">
        <v>1.1977718287262249E-2</v>
      </c>
      <c r="E105" s="290">
        <v>0.34236293859396472</v>
      </c>
      <c r="F105" s="290">
        <v>0.19069679075313045</v>
      </c>
      <c r="G105" s="291">
        <v>11.360761904761905</v>
      </c>
      <c r="H105" s="292">
        <v>0.11309262884185177</v>
      </c>
      <c r="I105" s="292">
        <v>25.908767316809293</v>
      </c>
      <c r="J105" s="293">
        <v>1.9488927332162471</v>
      </c>
      <c r="K105" s="72"/>
    </row>
    <row r="106" spans="2:27" ht="20.25" customHeight="1">
      <c r="B106" s="85" t="s">
        <v>120</v>
      </c>
      <c r="C106" s="64">
        <v>6</v>
      </c>
      <c r="D106" s="290">
        <v>1.2867303660987733E-2</v>
      </c>
      <c r="E106" s="290">
        <v>0.33639156724966573</v>
      </c>
      <c r="F106" s="290">
        <v>0.18007567701385549</v>
      </c>
      <c r="G106" s="291">
        <v>11.917238095238096</v>
      </c>
      <c r="H106" s="292">
        <v>5.3880791723139358E-2</v>
      </c>
      <c r="I106" s="292">
        <v>22.657252361775335</v>
      </c>
      <c r="J106" s="293">
        <v>1.879502285621542</v>
      </c>
      <c r="K106" s="72"/>
    </row>
    <row r="107" spans="2:27" ht="20.25" customHeight="1">
      <c r="B107" s="85" t="s">
        <v>120</v>
      </c>
      <c r="C107" s="64">
        <v>7</v>
      </c>
      <c r="D107" s="290">
        <v>1.4378663960673086E-2</v>
      </c>
      <c r="E107" s="290">
        <v>0.33662628887959328</v>
      </c>
      <c r="F107" s="290">
        <v>0.17585695779421293</v>
      </c>
      <c r="G107" s="291">
        <v>12.303761904761902</v>
      </c>
      <c r="H107" s="292">
        <v>5.4711053535977348E-2</v>
      </c>
      <c r="I107" s="292">
        <v>21.179690939082281</v>
      </c>
      <c r="J107" s="293">
        <v>1.8357969434303758</v>
      </c>
      <c r="K107" s="72"/>
    </row>
    <row r="108" spans="2:27" ht="20.25" customHeight="1">
      <c r="B108" s="85" t="s">
        <v>120</v>
      </c>
      <c r="C108" s="64">
        <v>8</v>
      </c>
      <c r="D108" s="290">
        <v>1.9434518304606029E-2</v>
      </c>
      <c r="E108" s="290">
        <v>0.33649383298573227</v>
      </c>
      <c r="F108" s="290">
        <v>0.1662183799778077</v>
      </c>
      <c r="G108" s="291">
        <v>12.949619047619045</v>
      </c>
      <c r="H108" s="292">
        <v>5.3814932063083014E-2</v>
      </c>
      <c r="I108" s="292">
        <v>22.276392155668418</v>
      </c>
      <c r="J108" s="293">
        <v>1.8034860819291159</v>
      </c>
      <c r="K108" s="72"/>
    </row>
    <row r="109" spans="2:27" ht="20.25" customHeight="1">
      <c r="B109" s="85" t="s">
        <v>120</v>
      </c>
      <c r="C109" s="64">
        <v>9</v>
      </c>
      <c r="D109" s="290">
        <v>1.7426808524889547E-2</v>
      </c>
      <c r="E109" s="290">
        <v>0.33658170608907095</v>
      </c>
      <c r="F109" s="290">
        <v>0.16982595858038799</v>
      </c>
      <c r="G109" s="291">
        <v>12.548095238095234</v>
      </c>
      <c r="H109" s="292">
        <v>6.6302947449308522E-2</v>
      </c>
      <c r="I109" s="292">
        <v>23.424027661750408</v>
      </c>
      <c r="J109" s="293">
        <v>1.84659490497705</v>
      </c>
      <c r="K109" s="72"/>
    </row>
    <row r="110" spans="2:27" ht="20.25" customHeight="1">
      <c r="B110" s="85" t="s">
        <v>120</v>
      </c>
      <c r="C110" s="64">
        <v>10</v>
      </c>
      <c r="D110" s="290">
        <v>1.7586666815007684E-2</v>
      </c>
      <c r="E110" s="290">
        <v>0.34373080322018396</v>
      </c>
      <c r="F110" s="290">
        <v>0.18245508514111619</v>
      </c>
      <c r="G110" s="291">
        <v>12.205476190476187</v>
      </c>
      <c r="H110" s="292">
        <v>0.13811766910155238</v>
      </c>
      <c r="I110" s="292">
        <v>30.292986627291075</v>
      </c>
      <c r="J110" s="293">
        <v>1.8919512777117578</v>
      </c>
      <c r="K110" s="72"/>
    </row>
    <row r="111" spans="2:27" ht="20.25" customHeight="1">
      <c r="B111" s="85" t="s">
        <v>120</v>
      </c>
      <c r="C111" s="64">
        <v>11</v>
      </c>
      <c r="D111" s="290">
        <v>2.1322082803181795E-2</v>
      </c>
      <c r="E111" s="290">
        <v>0.34702830380998734</v>
      </c>
      <c r="F111" s="290">
        <v>0.18959368909161495</v>
      </c>
      <c r="G111" s="291">
        <v>12.319428571428572</v>
      </c>
      <c r="H111" s="292">
        <v>0.25037454975868201</v>
      </c>
      <c r="I111" s="292">
        <v>31.391115628185922</v>
      </c>
      <c r="J111" s="293">
        <v>1.8885474551063588</v>
      </c>
      <c r="K111" s="72" t="s">
        <v>67</v>
      </c>
    </row>
    <row r="112" spans="2:27" ht="20.25" customHeight="1">
      <c r="B112" s="85" t="s">
        <v>121</v>
      </c>
      <c r="C112" s="64">
        <v>1</v>
      </c>
      <c r="D112" s="290">
        <v>3.1746312955770052E-2</v>
      </c>
      <c r="E112" s="290">
        <v>0.4799538912005073</v>
      </c>
      <c r="F112" s="290">
        <v>0.23356254260326248</v>
      </c>
      <c r="G112" s="291">
        <v>12.744166666666667</v>
      </c>
      <c r="H112" s="292">
        <v>6.6137297893908311</v>
      </c>
      <c r="I112" s="292">
        <v>27.136300967426976</v>
      </c>
      <c r="J112" s="293">
        <v>1.743769988537901</v>
      </c>
      <c r="K112" s="72"/>
    </row>
    <row r="113" spans="2:11" ht="20.25" customHeight="1">
      <c r="B113" s="85" t="s">
        <v>121</v>
      </c>
      <c r="C113" s="64">
        <v>2</v>
      </c>
      <c r="D113" s="290">
        <v>4.573753653794875E-2</v>
      </c>
      <c r="E113" s="290">
        <v>0.37789181024332125</v>
      </c>
      <c r="F113" s="290">
        <v>0.16661876648673143</v>
      </c>
      <c r="G113" s="291">
        <v>7.980666666666667</v>
      </c>
      <c r="H113" s="292">
        <v>0.23275111727518827</v>
      </c>
      <c r="I113" s="292">
        <v>5.4122393137057108</v>
      </c>
      <c r="J113" s="293">
        <v>2.0995892336766615</v>
      </c>
      <c r="K113" s="72"/>
    </row>
    <row r="114" spans="2:11" ht="20.25" customHeight="1">
      <c r="B114" s="85" t="s">
        <v>121</v>
      </c>
      <c r="C114" s="64">
        <v>3</v>
      </c>
      <c r="D114" s="290">
        <v>1.7102536200663293E-2</v>
      </c>
      <c r="E114" s="290">
        <v>0.35621501768667413</v>
      </c>
      <c r="F114" s="290">
        <v>0.19298356754179896</v>
      </c>
      <c r="G114" s="291">
        <v>7.269857142857143</v>
      </c>
      <c r="H114" s="292">
        <v>0.53836006295793359</v>
      </c>
      <c r="I114" s="292">
        <v>4.640151018827904</v>
      </c>
      <c r="J114" s="293">
        <v>2.1897888493262587</v>
      </c>
      <c r="K114" s="72"/>
    </row>
    <row r="115" spans="2:11" ht="20.25" customHeight="1">
      <c r="B115" s="85" t="s">
        <v>121</v>
      </c>
      <c r="C115" s="64">
        <v>4</v>
      </c>
      <c r="D115" s="290">
        <v>1.6150549612398594E-2</v>
      </c>
      <c r="E115" s="290">
        <v>0.35522048496241893</v>
      </c>
      <c r="F115" s="290">
        <v>0.20567852492479283</v>
      </c>
      <c r="G115" s="291">
        <v>7.7985714285714289</v>
      </c>
      <c r="H115" s="292">
        <v>1.259657951692511</v>
      </c>
      <c r="I115" s="292">
        <v>7.5546673509058673</v>
      </c>
      <c r="J115" s="293">
        <v>2.1379940292218444</v>
      </c>
      <c r="K115" s="72"/>
    </row>
    <row r="116" spans="2:11" ht="20.25" customHeight="1">
      <c r="B116" s="85" t="s">
        <v>121</v>
      </c>
      <c r="C116" s="64">
        <v>5</v>
      </c>
      <c r="D116" s="290">
        <v>1.5289440598216256E-2</v>
      </c>
      <c r="E116" s="290">
        <v>0.35945327409630756</v>
      </c>
      <c r="F116" s="290">
        <v>0.2097106665513632</v>
      </c>
      <c r="G116" s="291">
        <v>8.4271428571428579</v>
      </c>
      <c r="H116" s="292">
        <v>0.84170250483190867</v>
      </c>
      <c r="I116" s="292">
        <v>6.3826398435902263</v>
      </c>
      <c r="J116" s="293">
        <v>2.0660169358379896</v>
      </c>
      <c r="K116" s="72"/>
    </row>
    <row r="117" spans="2:11" ht="20.25" customHeight="1">
      <c r="B117" s="85" t="s">
        <v>121</v>
      </c>
      <c r="C117" s="64">
        <v>6</v>
      </c>
      <c r="D117" s="290">
        <v>1.6563432316814751E-2</v>
      </c>
      <c r="E117" s="290">
        <v>0.35702858022223355</v>
      </c>
      <c r="F117" s="290">
        <v>0.19905761189480053</v>
      </c>
      <c r="G117" s="291">
        <v>9.3048571428571432</v>
      </c>
      <c r="H117" s="292">
        <v>0.99791414934068867</v>
      </c>
      <c r="I117" s="292">
        <v>6.1695604601343623</v>
      </c>
      <c r="J117" s="293">
        <v>1.9679753370949147</v>
      </c>
      <c r="K117" s="72"/>
    </row>
    <row r="118" spans="2:11" ht="20.25" customHeight="1">
      <c r="B118" s="85" t="s">
        <v>121</v>
      </c>
      <c r="C118" s="64">
        <v>7</v>
      </c>
      <c r="D118" s="290">
        <v>1.7698871700719716E-2</v>
      </c>
      <c r="E118" s="290">
        <v>0.3597910165552855</v>
      </c>
      <c r="F118" s="290">
        <v>0.18666116215551526</v>
      </c>
      <c r="G118" s="291">
        <v>10.087166666666667</v>
      </c>
      <c r="H118" s="292">
        <v>0.50261594266573284</v>
      </c>
      <c r="I118" s="292">
        <v>7.0799521578948914</v>
      </c>
      <c r="J118" s="293">
        <v>1.9145527648929326</v>
      </c>
      <c r="K118" s="72"/>
    </row>
    <row r="119" spans="2:11" ht="20.25" customHeight="1">
      <c r="B119" s="85" t="s">
        <v>121</v>
      </c>
      <c r="C119" s="64">
        <v>8</v>
      </c>
      <c r="D119" s="290">
        <v>1.9842843013702299E-2</v>
      </c>
      <c r="E119" s="290">
        <v>0.361036879047964</v>
      </c>
      <c r="F119" s="290">
        <v>0.18326500326753492</v>
      </c>
      <c r="G119" s="291">
        <v>11.4322</v>
      </c>
      <c r="H119" s="292">
        <v>0.50033347225926073</v>
      </c>
      <c r="I119" s="292">
        <v>8.0768117664709234</v>
      </c>
      <c r="J119" s="293">
        <v>1.8843436043331641</v>
      </c>
      <c r="K119" s="72"/>
    </row>
    <row r="120" spans="2:11" ht="20.25" customHeight="1">
      <c r="B120" s="85" t="s">
        <v>121</v>
      </c>
      <c r="C120" s="64">
        <v>9</v>
      </c>
      <c r="D120" s="290">
        <v>2.7496011595236826E-2</v>
      </c>
      <c r="E120" s="290">
        <v>0.37186610886456833</v>
      </c>
      <c r="F120" s="290">
        <v>0.15785829713394142</v>
      </c>
      <c r="G120" s="291">
        <v>11.447999999999999</v>
      </c>
      <c r="H120" s="292">
        <v>1.009182075519039</v>
      </c>
      <c r="I120" s="292">
        <v>13.998929341144835</v>
      </c>
      <c r="J120" s="293">
        <v>1.8142875980249293</v>
      </c>
      <c r="K120" s="72"/>
    </row>
    <row r="121" spans="2:11" ht="20.25" customHeight="1">
      <c r="B121" s="85" t="s">
        <v>121</v>
      </c>
      <c r="C121" s="64">
        <v>10</v>
      </c>
      <c r="D121" s="290">
        <v>2.1513694423946038E-2</v>
      </c>
      <c r="E121" s="290">
        <v>0.37991683763435063</v>
      </c>
      <c r="F121" s="290">
        <v>0.19096371613174304</v>
      </c>
      <c r="G121" s="291">
        <v>11.96</v>
      </c>
      <c r="H121" s="292">
        <v>1.4550936279994935</v>
      </c>
      <c r="I121" s="292">
        <v>20.128795187326325</v>
      </c>
      <c r="J121" s="293">
        <v>1.9122006551432511</v>
      </c>
      <c r="K121" s="72"/>
    </row>
    <row r="122" spans="2:11" ht="20.25" customHeight="1">
      <c r="B122" s="85" t="s">
        <v>121</v>
      </c>
      <c r="C122" s="64">
        <v>11</v>
      </c>
      <c r="D122" s="290">
        <v>2.1586101048964582E-2</v>
      </c>
      <c r="E122" s="290">
        <v>0.42048868958120234</v>
      </c>
      <c r="F122" s="290">
        <v>0.24731412748691087</v>
      </c>
      <c r="G122" s="291">
        <v>13.144666666666666</v>
      </c>
      <c r="H122" s="292">
        <v>3.7958022731377139</v>
      </c>
      <c r="I122" s="292">
        <v>31.403415713330059</v>
      </c>
      <c r="J122" s="293">
        <v>1.8066854561528969</v>
      </c>
      <c r="K122" s="72" t="s">
        <v>70</v>
      </c>
    </row>
    <row r="123" spans="2:11" ht="20.25" customHeight="1">
      <c r="B123" s="83" t="s">
        <v>127</v>
      </c>
      <c r="C123" s="82"/>
      <c r="D123" s="83"/>
      <c r="E123" s="83"/>
      <c r="F123" s="83"/>
      <c r="G123" s="83"/>
      <c r="H123" s="83"/>
      <c r="I123" s="83"/>
      <c r="J123" s="83"/>
      <c r="K123" s="82"/>
    </row>
    <row r="124" spans="2:11" ht="20.25" customHeight="1">
      <c r="B124" s="217" t="str">
        <f>C68</f>
        <v>518</v>
      </c>
      <c r="C124" s="53"/>
      <c r="D124" s="65">
        <f t="shared" ref="D124:J127" si="2">(SUMIFS(D$79:D$122,$B$79:$B$122,$B124,$C$79:$C$122,MAX($C$79:$C$122))/SUMIFS(D$79:D$122,$B$79:$B$122,$B124,$C$79:$C$122,MAX($C$79:$C$122)-1))-1</f>
        <v>6.013652198102748E-2</v>
      </c>
      <c r="E124" s="65">
        <f t="shared" si="2"/>
        <v>2.6799891656249297E-2</v>
      </c>
      <c r="F124" s="65">
        <f t="shared" si="2"/>
        <v>-1.8478686049188564E-2</v>
      </c>
      <c r="G124" s="65">
        <f t="shared" si="2"/>
        <v>2.8357358317463222E-2</v>
      </c>
      <c r="H124" s="65">
        <f t="shared" si="2"/>
        <v>0.65764584402104265</v>
      </c>
      <c r="I124" s="65">
        <f t="shared" si="2"/>
        <v>9.5537744179218009E-2</v>
      </c>
      <c r="J124" s="84">
        <f t="shared" si="2"/>
        <v>-2.8505324100208895E-2</v>
      </c>
      <c r="K124" s="54"/>
    </row>
    <row r="125" spans="2:11" ht="20.25" customHeight="1">
      <c r="B125" s="41" t="str">
        <f>D68</f>
        <v>520</v>
      </c>
      <c r="C125" s="53"/>
      <c r="D125" s="65">
        <f t="shared" si="2"/>
        <v>0.44255125663782846</v>
      </c>
      <c r="E125" s="65">
        <f t="shared" si="2"/>
        <v>3.5079473726137733E-2</v>
      </c>
      <c r="F125" s="65">
        <f t="shared" si="2"/>
        <v>-1.3390812951431963E-2</v>
      </c>
      <c r="G125" s="65">
        <f>(SUMIFS(G$79:G$122,$B$79:$B$122,$B125,$C$79:$C$122,MAX($C$79:$C$122))/SUMIFS(G$79:G$122,$B$79:$B$122,$B125,$C$79:$C$122,MAX($C$79:$C$122)-1))-1</f>
        <v>3.5767781762062745E-2</v>
      </c>
      <c r="H125" s="65">
        <f>(SUMIFS(H$79:H$122,$B$79:$B$122,$B125,$C$79:$C$122,MAX($C$79:$C$122))/SUMIFS(H$79:H$122,$B$79:$B$122,$B125,$C$79:$C$122,MAX($C$79:$C$122)-1))-1</f>
        <v>1.1660690601835952</v>
      </c>
      <c r="I125" s="65">
        <f t="shared" si="2"/>
        <v>0.1452078530060783</v>
      </c>
      <c r="J125" s="84">
        <f t="shared" si="2"/>
        <v>-2.6122292491202126E-2</v>
      </c>
      <c r="K125" s="54"/>
    </row>
    <row r="126" spans="2:11" ht="20.25" customHeight="1">
      <c r="B126" s="41" t="str">
        <f>E68</f>
        <v>1</v>
      </c>
      <c r="C126" s="53"/>
      <c r="D126" s="65">
        <f t="shared" si="2"/>
        <v>0.21240045242606587</v>
      </c>
      <c r="E126" s="65">
        <f t="shared" si="2"/>
        <v>9.593264726091677E-3</v>
      </c>
      <c r="F126" s="65">
        <f t="shared" si="2"/>
        <v>3.9125267158092836E-2</v>
      </c>
      <c r="G126" s="65">
        <f>(SUMIFS(G$79:G$122,$B$79:$B$122,$B126,$C$79:$C$122,MAX($C$79:$C$122))/SUMIFS(G$79:G$122,$B$79:$B$122,$B126,$C$79:$C$122,MAX($C$79:$C$122)-1))-1</f>
        <v>9.336168386556043E-3</v>
      </c>
      <c r="H126" s="65">
        <f t="shared" si="2"/>
        <v>0.81276263484139499</v>
      </c>
      <c r="I126" s="65">
        <f t="shared" si="2"/>
        <v>3.6250271866740791E-2</v>
      </c>
      <c r="J126" s="84">
        <f t="shared" si="2"/>
        <v>-1.7991069038076901E-3</v>
      </c>
      <c r="K126" s="54"/>
    </row>
    <row r="127" spans="2:11" ht="20.25" customHeight="1">
      <c r="B127" s="41" t="str">
        <f>F68</f>
        <v>516</v>
      </c>
      <c r="C127" s="53"/>
      <c r="D127" s="65">
        <f t="shared" si="2"/>
        <v>3.3656062781086682E-3</v>
      </c>
      <c r="E127" s="65">
        <f t="shared" si="2"/>
        <v>0.10679140255926201</v>
      </c>
      <c r="F127" s="65">
        <f t="shared" si="2"/>
        <v>0.29508438826301697</v>
      </c>
      <c r="G127" s="65">
        <f t="shared" si="2"/>
        <v>9.9052396878483773E-2</v>
      </c>
      <c r="H127" s="65">
        <f t="shared" si="2"/>
        <v>1.6086309499934357</v>
      </c>
      <c r="I127" s="65">
        <f t="shared" si="2"/>
        <v>0.56012396276467458</v>
      </c>
      <c r="J127" s="84">
        <f t="shared" si="2"/>
        <v>-5.5179982658488114E-2</v>
      </c>
      <c r="K127" s="54"/>
    </row>
    <row r="128" spans="2:11" ht="20.25" customHeight="1" thickBot="1"/>
    <row r="129" spans="2:9" ht="17.25" thickTop="1">
      <c r="B129" s="25" t="s">
        <v>51</v>
      </c>
      <c r="C129" s="25"/>
      <c r="D129" s="25"/>
      <c r="E129" s="25"/>
      <c r="F129" s="165" t="s">
        <v>77</v>
      </c>
      <c r="G129" s="42"/>
      <c r="H129" s="25"/>
      <c r="I129" s="25"/>
    </row>
    <row r="130" spans="2:9">
      <c r="B130" s="26" t="s">
        <v>33</v>
      </c>
      <c r="C130" s="26" t="s">
        <v>52</v>
      </c>
      <c r="D130" s="26"/>
      <c r="E130" s="26"/>
      <c r="F130" s="86" t="s">
        <v>78</v>
      </c>
      <c r="G130" s="43"/>
      <c r="H130" s="45" t="s">
        <v>81</v>
      </c>
      <c r="I130" s="45"/>
    </row>
    <row r="131" spans="2:9">
      <c r="B131" s="26" t="s">
        <v>34</v>
      </c>
      <c r="C131" s="26" t="s">
        <v>53</v>
      </c>
      <c r="D131" s="26"/>
      <c r="E131" s="26"/>
      <c r="F131" s="86" t="s">
        <v>79</v>
      </c>
      <c r="G131" s="43"/>
      <c r="H131" s="45" t="s">
        <v>82</v>
      </c>
      <c r="I131" s="45"/>
    </row>
    <row r="132" spans="2:9">
      <c r="B132" s="26" t="s">
        <v>4</v>
      </c>
      <c r="C132" s="26" t="s">
        <v>54</v>
      </c>
      <c r="D132" s="26"/>
      <c r="E132" s="26"/>
      <c r="F132" s="86" t="s">
        <v>80</v>
      </c>
      <c r="G132" s="43"/>
      <c r="H132" s="45" t="s">
        <v>83</v>
      </c>
      <c r="I132" s="45"/>
    </row>
    <row r="133" spans="2:9">
      <c r="B133" s="26" t="s">
        <v>5</v>
      </c>
      <c r="C133" s="26" t="s">
        <v>55</v>
      </c>
      <c r="D133" s="26"/>
      <c r="E133" s="26"/>
      <c r="F133" s="86" t="s">
        <v>87</v>
      </c>
      <c r="G133" s="43"/>
      <c r="H133" s="45" t="s">
        <v>84</v>
      </c>
      <c r="I133" s="45"/>
    </row>
    <row r="134" spans="2:9">
      <c r="B134" s="26" t="s">
        <v>56</v>
      </c>
      <c r="C134" s="26" t="s">
        <v>57</v>
      </c>
      <c r="D134" s="26"/>
      <c r="E134" s="26"/>
      <c r="F134" s="86" t="s">
        <v>88</v>
      </c>
      <c r="G134" s="43"/>
      <c r="H134" s="45" t="s">
        <v>85</v>
      </c>
      <c r="I134" s="45"/>
    </row>
    <row r="135" spans="2:9" ht="17.25" thickBot="1">
      <c r="B135" s="27" t="s">
        <v>58</v>
      </c>
      <c r="C135" s="27" t="s">
        <v>59</v>
      </c>
      <c r="D135" s="27"/>
      <c r="E135" s="27"/>
      <c r="F135" s="87" t="s">
        <v>89</v>
      </c>
      <c r="G135" s="44"/>
      <c r="H135" s="46" t="s">
        <v>86</v>
      </c>
      <c r="I135" s="46"/>
    </row>
    <row r="136" spans="2:9" ht="17.25" thickTop="1"/>
    <row r="137" spans="2:9" ht="6.75" customHeight="1"/>
  </sheetData>
  <mergeCells count="3">
    <mergeCell ref="O9:P9"/>
    <mergeCell ref="C4:D4"/>
    <mergeCell ref="C5:D5"/>
  </mergeCells>
  <phoneticPr fontId="2" type="noConversion"/>
  <conditionalFormatting sqref="B79:K122">
    <cfRule type="expression" dxfId="52" priority="10">
      <formula>$B79&lt;&gt;$B80</formula>
    </cfRule>
  </conditionalFormatting>
  <conditionalFormatting sqref="C69:K69">
    <cfRule type="containsText" dxfId="51" priority="11" operator="containsText" text="F">
      <formula>NOT(ISERROR(SEARCH("F",C69)))</formula>
    </cfRule>
    <cfRule type="containsText" dxfId="50" priority="12" operator="containsText" text="D">
      <formula>NOT(ISERROR(SEARCH("D",C69)))</formula>
    </cfRule>
    <cfRule type="containsText" dxfId="49" priority="13" operator="containsText" text="S">
      <formula>NOT(ISERROR(SEARCH("S",C69)))</formula>
    </cfRule>
    <cfRule type="containsText" dxfId="48" priority="14" operator="containsText" text="A">
      <formula>NOT(ISERROR(SEARCH("A",C69)))</formula>
    </cfRule>
  </conditionalFormatting>
  <conditionalFormatting sqref="D56:K56 D58:K59 D60:D65 D66:K67 D76:K76 D123:K123 K124:K127">
    <cfRule type="containsText" dxfId="47" priority="69" operator="containsText" text="악화">
      <formula>NOT(ISERROR(SEARCH("악화",D56)))</formula>
    </cfRule>
  </conditionalFormatting>
  <conditionalFormatting sqref="D56:K56 D58:K59 D66:K67 D76:K76 D123:K123 K124:K127 D60:D65">
    <cfRule type="containsText" dxfId="46" priority="68" operator="containsText" text="개선">
      <formula>NOT(ISERROR(SEARCH("개선",D56)))</formula>
    </cfRule>
  </conditionalFormatting>
  <conditionalFormatting sqref="G4:G5">
    <cfRule type="containsText" dxfId="45" priority="19" operator="containsText" text="S">
      <formula>NOT(ISERROR(SEARCH("S",G4)))</formula>
    </cfRule>
    <cfRule type="containsText" dxfId="44" priority="20" operator="containsText" text="A">
      <formula>NOT(ISERROR(SEARCH("A",G4)))</formula>
    </cfRule>
  </conditionalFormatting>
  <conditionalFormatting sqref="G5">
    <cfRule type="containsText" dxfId="43" priority="15" operator="containsText" text="F">
      <formula>NOT(ISERROR(SEARCH("F",G5)))</formula>
    </cfRule>
    <cfRule type="containsText" dxfId="42" priority="16" operator="containsText" text="D">
      <formula>NOT(ISERROR(SEARCH("D",G5)))</formula>
    </cfRule>
  </conditionalFormatting>
  <conditionalFormatting sqref="J23">
    <cfRule type="containsText" dxfId="41" priority="5" operator="containsText" text="D">
      <formula>NOT(ISERROR(SEARCH("D",J23)))</formula>
    </cfRule>
    <cfRule type="containsText" dxfId="40" priority="6" operator="containsText" text="F">
      <formula>NOT(ISERROR(SEARCH("F",J23)))</formula>
    </cfRule>
    <cfRule type="containsText" dxfId="39" priority="7" operator="containsText" text="S">
      <formula>NOT(ISERROR(SEARCH("S",J23)))</formula>
    </cfRule>
    <cfRule type="containsText" dxfId="38" priority="8" operator="containsText" text="A">
      <formula>NOT(ISERROR(SEARCH("A",J23)))</formula>
    </cfRule>
  </conditionalFormatting>
  <conditionalFormatting sqref="K1:K22">
    <cfRule type="containsText" dxfId="37" priority="1" operator="containsText" text="D">
      <formula>NOT(ISERROR(SEARCH("D",K1)))</formula>
    </cfRule>
    <cfRule type="containsText" dxfId="36" priority="2" operator="containsText" text="F">
      <formula>NOT(ISERROR(SEARCH("F",K1)))</formula>
    </cfRule>
    <cfRule type="containsText" dxfId="35" priority="3" operator="containsText" text="S">
      <formula>NOT(ISERROR(SEARCH("S",K1)))</formula>
    </cfRule>
    <cfRule type="containsText" dxfId="34" priority="4" operator="containsText" text="A">
      <formula>NOT(ISERROR(SEARCH("A",K1)))</formula>
    </cfRule>
  </conditionalFormatting>
  <conditionalFormatting sqref="K25:K29 K31:K68 K70:K1048576">
    <cfRule type="containsText" dxfId="33" priority="21" operator="containsText" text="D">
      <formula>NOT(ISERROR(SEARCH("D",K25)))</formula>
    </cfRule>
    <cfRule type="containsText" dxfId="32" priority="22" operator="containsText" text="F">
      <formula>NOT(ISERROR(SEARCH("F",K25)))</formula>
    </cfRule>
    <cfRule type="containsText" dxfId="31" priority="23" operator="containsText" text="S">
      <formula>NOT(ISERROR(SEARCH("S",K25)))</formula>
    </cfRule>
    <cfRule type="containsText" dxfId="30" priority="24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D124:J127</xm:sqref>
        </x14:conditionalFormatting>
        <x14:conditionalFormatting xmlns:xm="http://schemas.microsoft.com/office/excel/2006/main">
          <x14:cfRule type="iconSet" priority="9" id="{2C625129-B8E8-4ABD-B188-9611B89C6FC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8"/>
      <c r="F1" s="103"/>
      <c r="G1" s="21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7" customFormat="1" ht="21.75" customHeight="1">
      <c r="A3" s="40" t="s">
        <v>154</v>
      </c>
      <c r="B3" s="40"/>
      <c r="C3" s="19"/>
      <c r="D3" s="19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1" t="s">
        <v>38</v>
      </c>
      <c r="B4" s="131" t="s">
        <v>142</v>
      </c>
      <c r="C4" s="131" t="s">
        <v>1</v>
      </c>
      <c r="D4" s="131" t="s">
        <v>10</v>
      </c>
      <c r="E4" s="132" t="s">
        <v>141</v>
      </c>
      <c r="F4" s="119" t="s">
        <v>45</v>
      </c>
      <c r="G4" s="142" t="s">
        <v>144</v>
      </c>
      <c r="H4" s="119" t="s">
        <v>63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219" t="s">
        <v>6</v>
      </c>
      <c r="O4" s="219" t="s">
        <v>7</v>
      </c>
      <c r="P4" s="219" t="s">
        <v>26</v>
      </c>
      <c r="Q4" s="219" t="s">
        <v>14</v>
      </c>
      <c r="R4" s="219" t="s">
        <v>46</v>
      </c>
      <c r="S4" s="143" t="s">
        <v>43</v>
      </c>
      <c r="T4" s="14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60</v>
      </c>
      <c r="AY4" s="93" t="s">
        <v>90</v>
      </c>
      <c r="AZ4" s="93" t="s">
        <v>65</v>
      </c>
      <c r="BA4" s="93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36" t="str">
        <f>W5</f>
        <v>신동아교통</v>
      </c>
      <c r="B5" s="136" t="str">
        <f>V5</f>
        <v>1</v>
      </c>
      <c r="C5" s="137" t="str">
        <f>Y5</f>
        <v>70바2411</v>
      </c>
      <c r="D5" s="125" t="str">
        <f>Z5</f>
        <v>저상</v>
      </c>
      <c r="E5" s="121" t="str">
        <f>AZ5</f>
        <v>D</v>
      </c>
      <c r="F5" s="144">
        <f>G5/H5</f>
        <v>0.80208333333333337</v>
      </c>
      <c r="G5" s="145">
        <f>AE5</f>
        <v>1.925</v>
      </c>
      <c r="H5" s="146">
        <f>AF5</f>
        <v>2.4</v>
      </c>
      <c r="I5" s="147">
        <f>AC5</f>
        <v>6911.616</v>
      </c>
      <c r="J5" s="148">
        <f>AI5/AH5</f>
        <v>1.9631819265037754E-2</v>
      </c>
      <c r="K5" s="148">
        <f>AJ5/AH5</f>
        <v>0.34499996364839153</v>
      </c>
      <c r="L5" s="148">
        <f>AK5/AC5</f>
        <v>0.22541761579347</v>
      </c>
      <c r="M5" s="149">
        <f>AG5</f>
        <v>11.99</v>
      </c>
      <c r="N5" s="150">
        <f>IF(AW5=0,AT5,"속도계이상")</f>
        <v>0.14499999999999999</v>
      </c>
      <c r="O5" s="150">
        <f>IF(AW5=0,AU5,"속도계이상")</f>
        <v>30.427</v>
      </c>
      <c r="P5" s="151">
        <f>AQ5/60</f>
        <v>4.6666666666666662E-2</v>
      </c>
      <c r="Q5" s="152">
        <f>AN5</f>
        <v>84</v>
      </c>
      <c r="R5" s="153">
        <f>AC5/(AH5-AI5-AJ5)</f>
        <v>27.066215229954405</v>
      </c>
      <c r="S5" s="138">
        <f>IF(AW5=0,AL5,"속도계이상")</f>
        <v>10</v>
      </c>
      <c r="T5" s="138">
        <f>IF(AW5=0,AM5,"속도계이상")</f>
        <v>2103</v>
      </c>
      <c r="U5" t="s">
        <v>118</v>
      </c>
      <c r="V5" s="5" t="s">
        <v>120</v>
      </c>
      <c r="W5" t="s">
        <v>118</v>
      </c>
      <c r="X5" s="5" t="s">
        <v>120</v>
      </c>
      <c r="Y5" t="s">
        <v>171</v>
      </c>
      <c r="Z5" t="s">
        <v>172</v>
      </c>
      <c r="AA5" t="s">
        <v>48</v>
      </c>
      <c r="AB5">
        <v>523</v>
      </c>
      <c r="AC5" s="1">
        <v>6911.616</v>
      </c>
      <c r="AD5" s="1">
        <v>3591.1469999999999</v>
      </c>
      <c r="AE5" s="28">
        <v>1.925</v>
      </c>
      <c r="AF5">
        <v>2.4</v>
      </c>
      <c r="AG5">
        <v>11.99</v>
      </c>
      <c r="AH5">
        <v>401.907938</v>
      </c>
      <c r="AI5">
        <v>7.8901839999999996</v>
      </c>
      <c r="AJ5">
        <v>138.65822399999999</v>
      </c>
      <c r="AK5">
        <v>1558</v>
      </c>
      <c r="AL5">
        <v>10</v>
      </c>
      <c r="AM5">
        <v>2103</v>
      </c>
      <c r="AN5">
        <v>84</v>
      </c>
      <c r="AO5">
        <v>17.197012000000001</v>
      </c>
      <c r="AP5">
        <v>4387.5</v>
      </c>
      <c r="AQ5">
        <v>2.8</v>
      </c>
      <c r="AR5">
        <v>28</v>
      </c>
      <c r="AS5">
        <v>5680</v>
      </c>
      <c r="AT5">
        <v>0.14499999999999999</v>
      </c>
      <c r="AU5">
        <v>30.427</v>
      </c>
      <c r="AV5">
        <v>61090</v>
      </c>
      <c r="AW5">
        <v>0</v>
      </c>
      <c r="AX5" s="29">
        <v>0.45</v>
      </c>
      <c r="AY5">
        <v>0.80208333333333337</v>
      </c>
      <c r="AZ5" t="s">
        <v>67</v>
      </c>
      <c r="BA5" t="s">
        <v>119</v>
      </c>
      <c r="BB5">
        <v>6</v>
      </c>
      <c r="BC5" t="s">
        <v>174</v>
      </c>
      <c r="BD5">
        <v>11</v>
      </c>
      <c r="BE5">
        <v>123015.698</v>
      </c>
      <c r="BF5">
        <v>5.6184829354055284E-2</v>
      </c>
      <c r="BG5">
        <v>4.5064915211065176E-2</v>
      </c>
      <c r="BH5">
        <v>190539.995</v>
      </c>
      <c r="BI5">
        <v>3.6273833218060075E-2</v>
      </c>
      <c r="BJ5">
        <v>2.909463706031902E-2</v>
      </c>
      <c r="BK5">
        <v>1</v>
      </c>
      <c r="BL5" t="s">
        <v>67</v>
      </c>
      <c r="BM5">
        <v>0</v>
      </c>
      <c r="BN5" t="s">
        <v>284</v>
      </c>
    </row>
    <row r="6" spans="1:66">
      <c r="A6" s="133" t="str">
        <f t="shared" ref="A6:A7" si="0">W6</f>
        <v>신동아교통</v>
      </c>
      <c r="B6" s="133" t="str">
        <f t="shared" ref="B6:B7" si="1">V6</f>
        <v>1</v>
      </c>
      <c r="C6" s="134" t="str">
        <f t="shared" ref="C6:C7" si="2">Y6</f>
        <v>70바2415</v>
      </c>
      <c r="D6" s="109" t="str">
        <f t="shared" ref="D6:D7" si="3">Z6</f>
        <v>저상</v>
      </c>
      <c r="E6" s="105" t="str">
        <f>AZ6</f>
        <v>D</v>
      </c>
      <c r="F6" s="154">
        <f>G6/H6</f>
        <v>0.80833333333333335</v>
      </c>
      <c r="G6" s="155">
        <f>AE6</f>
        <v>1.94</v>
      </c>
      <c r="H6" s="156">
        <f>AF6</f>
        <v>2.4</v>
      </c>
      <c r="I6" s="157">
        <f t="shared" ref="I6:I7" si="4">AC6</f>
        <v>6082.7879999999996</v>
      </c>
      <c r="J6" s="158">
        <f t="shared" ref="J6:J7" si="5">AI6/AH6</f>
        <v>1.8659812148590228E-2</v>
      </c>
      <c r="K6" s="158">
        <f t="shared" ref="K6:K7" si="6">AJ6/AH6</f>
        <v>0.34089239718302927</v>
      </c>
      <c r="L6" s="158">
        <f t="shared" ref="L6:L7" si="7">AK6/AC6</f>
        <v>0.19251040805630579</v>
      </c>
      <c r="M6" s="159">
        <f t="shared" ref="M6:M7" si="8">AG6</f>
        <v>10.241</v>
      </c>
      <c r="N6" s="160">
        <f t="shared" ref="N6:N7" si="9">IF(AW6=0,AT6,"속도계이상")</f>
        <v>1.069</v>
      </c>
      <c r="O6" s="160">
        <f t="shared" ref="O6:O7" si="10">IF(AW6=0,AU6,"속도계이상")</f>
        <v>27.57</v>
      </c>
      <c r="P6" s="161">
        <f t="shared" ref="P6:P7" si="11">AQ6/60</f>
        <v>0</v>
      </c>
      <c r="Q6" s="162">
        <f t="shared" ref="Q6:Q7" si="12">AN6</f>
        <v>85</v>
      </c>
      <c r="R6" s="163">
        <f t="shared" ref="R6:R7" si="13">AC6/(AH6-AI6-AJ6)</f>
        <v>25.340337002818114</v>
      </c>
      <c r="S6" s="135">
        <f t="shared" ref="S6:S7" si="14">IF(AW6=0,AL6,"속도계이상")</f>
        <v>65</v>
      </c>
      <c r="T6" s="135">
        <f t="shared" ref="T6:T7" si="15">IF(AW6=0,AM6,"속도계이상")</f>
        <v>1677</v>
      </c>
      <c r="U6" t="s">
        <v>118</v>
      </c>
      <c r="V6" s="5" t="s">
        <v>120</v>
      </c>
      <c r="W6" t="s">
        <v>118</v>
      </c>
      <c r="X6" s="5" t="s">
        <v>120</v>
      </c>
      <c r="Y6" t="s">
        <v>173</v>
      </c>
      <c r="Z6" t="s">
        <v>172</v>
      </c>
      <c r="AA6" t="s">
        <v>48</v>
      </c>
      <c r="AB6">
        <v>523</v>
      </c>
      <c r="AC6" s="1">
        <v>6082.7879999999996</v>
      </c>
      <c r="AD6" s="1">
        <v>3135.3359999999998</v>
      </c>
      <c r="AE6" s="28">
        <v>1.94</v>
      </c>
      <c r="AF6">
        <v>2.4</v>
      </c>
      <c r="AG6">
        <v>10.241</v>
      </c>
      <c r="AH6">
        <v>374.80602399999998</v>
      </c>
      <c r="AI6">
        <v>6.9938099999999999</v>
      </c>
      <c r="AJ6">
        <v>127.768524</v>
      </c>
      <c r="AK6">
        <v>1171</v>
      </c>
      <c r="AL6">
        <v>65</v>
      </c>
      <c r="AM6">
        <v>1677</v>
      </c>
      <c r="AN6">
        <v>85</v>
      </c>
      <c r="AO6">
        <v>16.229161999999999</v>
      </c>
      <c r="AP6">
        <v>3322.1</v>
      </c>
      <c r="AQ6">
        <v>0</v>
      </c>
      <c r="AR6">
        <v>39</v>
      </c>
      <c r="AS6">
        <v>11780</v>
      </c>
      <c r="AT6">
        <v>1.069</v>
      </c>
      <c r="AU6">
        <v>27.57</v>
      </c>
      <c r="AV6">
        <v>53677</v>
      </c>
      <c r="AW6">
        <v>0</v>
      </c>
      <c r="AX6" s="29">
        <v>0.44</v>
      </c>
      <c r="AY6">
        <v>0.80833333333333335</v>
      </c>
      <c r="AZ6" t="s">
        <v>67</v>
      </c>
      <c r="BA6" t="s">
        <v>119</v>
      </c>
      <c r="BB6">
        <v>4</v>
      </c>
      <c r="BC6" t="s">
        <v>176</v>
      </c>
      <c r="BD6">
        <v>7</v>
      </c>
      <c r="BE6">
        <v>123015.698</v>
      </c>
      <c r="BF6">
        <v>4.9447250220049144E-2</v>
      </c>
      <c r="BG6">
        <v>3.9969860594539726E-2</v>
      </c>
      <c r="BH6">
        <v>190539.995</v>
      </c>
      <c r="BI6">
        <v>3.1923943316992318E-2</v>
      </c>
      <c r="BJ6">
        <v>2.5805187514568791E-2</v>
      </c>
      <c r="BK6">
        <v>1</v>
      </c>
      <c r="BL6" t="s">
        <v>70</v>
      </c>
      <c r="BM6">
        <v>1</v>
      </c>
      <c r="BN6" t="s">
        <v>305</v>
      </c>
    </row>
    <row r="7" spans="1:66">
      <c r="A7" s="136" t="str">
        <f t="shared" si="0"/>
        <v>신동아교통</v>
      </c>
      <c r="B7" s="136" t="str">
        <f t="shared" si="1"/>
        <v>1</v>
      </c>
      <c r="C7" s="137" t="str">
        <f t="shared" si="2"/>
        <v>70바2451</v>
      </c>
      <c r="D7" s="125" t="str">
        <f t="shared" si="3"/>
        <v>저상</v>
      </c>
      <c r="E7" s="121" t="str">
        <f t="shared" ref="E7:E44" si="16">AZ7</f>
        <v>C</v>
      </c>
      <c r="F7" s="144">
        <f t="shared" ref="F7:F44" si="17">G7/H7</f>
        <v>0.85478260869565226</v>
      </c>
      <c r="G7" s="145">
        <f t="shared" ref="G7:G44" si="18">AE7</f>
        <v>1.966</v>
      </c>
      <c r="H7" s="146">
        <f t="shared" ref="H7:H44" si="19">AF7</f>
        <v>2.2999999999999998</v>
      </c>
      <c r="I7" s="147">
        <f t="shared" si="4"/>
        <v>6492.3540000000003</v>
      </c>
      <c r="J7" s="148">
        <f t="shared" si="5"/>
        <v>1.8955971338093219E-2</v>
      </c>
      <c r="K7" s="148">
        <f t="shared" si="6"/>
        <v>0.36005565581803889</v>
      </c>
      <c r="L7" s="148">
        <f t="shared" si="7"/>
        <v>0.15864815750958741</v>
      </c>
      <c r="M7" s="149">
        <f t="shared" si="8"/>
        <v>11.488</v>
      </c>
      <c r="N7" s="150">
        <f t="shared" si="9"/>
        <v>0.123</v>
      </c>
      <c r="O7" s="150">
        <f t="shared" si="10"/>
        <v>16.157</v>
      </c>
      <c r="P7" s="151">
        <f t="shared" si="11"/>
        <v>9.0000000000000011E-2</v>
      </c>
      <c r="Q7" s="152">
        <f t="shared" si="12"/>
        <v>85</v>
      </c>
      <c r="R7" s="153">
        <f t="shared" si="13"/>
        <v>26.92317641690191</v>
      </c>
      <c r="S7" s="138">
        <f t="shared" si="14"/>
        <v>8</v>
      </c>
      <c r="T7" s="138">
        <f t="shared" si="15"/>
        <v>1049</v>
      </c>
      <c r="U7" t="s">
        <v>118</v>
      </c>
      <c r="V7" t="s">
        <v>120</v>
      </c>
      <c r="W7" s="4" t="s">
        <v>118</v>
      </c>
      <c r="X7" s="4" t="s">
        <v>120</v>
      </c>
      <c r="Y7" s="4" t="s">
        <v>175</v>
      </c>
      <c r="Z7" s="4" t="s">
        <v>172</v>
      </c>
      <c r="AA7" s="4" t="s">
        <v>48</v>
      </c>
      <c r="AB7" s="4">
        <v>523</v>
      </c>
      <c r="AC7" s="4">
        <v>6492.3540000000003</v>
      </c>
      <c r="AD7" s="4">
        <v>3302.078</v>
      </c>
      <c r="AE7" s="4">
        <v>1.966</v>
      </c>
      <c r="AF7" s="4">
        <v>2.2999999999999998</v>
      </c>
      <c r="AG7" s="4">
        <v>11.488</v>
      </c>
      <c r="AH7" s="4">
        <v>388.322385</v>
      </c>
      <c r="AI7" s="4">
        <v>7.3610280000000001</v>
      </c>
      <c r="AJ7" s="4">
        <v>139.81767099999999</v>
      </c>
      <c r="AK7" s="4">
        <v>1030</v>
      </c>
      <c r="AL7" s="4">
        <v>8</v>
      </c>
      <c r="AM7" s="4">
        <v>1049</v>
      </c>
      <c r="AN7" s="4">
        <v>85</v>
      </c>
      <c r="AO7" s="4">
        <v>16.718979000000001</v>
      </c>
      <c r="AP7" s="4">
        <v>2256</v>
      </c>
      <c r="AQ7" s="4">
        <v>5.4</v>
      </c>
      <c r="AR7" s="4">
        <v>20</v>
      </c>
      <c r="AS7" s="4">
        <v>6488</v>
      </c>
      <c r="AT7" s="4">
        <v>0.123</v>
      </c>
      <c r="AU7" s="4">
        <v>16.157</v>
      </c>
      <c r="AV7" s="4">
        <v>51509</v>
      </c>
      <c r="AW7" s="4">
        <v>0</v>
      </c>
      <c r="AX7" s="30">
        <v>0.45</v>
      </c>
      <c r="AY7">
        <v>0.85478260869565226</v>
      </c>
      <c r="AZ7" t="s">
        <v>69</v>
      </c>
      <c r="BA7" t="s">
        <v>119</v>
      </c>
      <c r="BB7">
        <v>6</v>
      </c>
      <c r="BC7" t="s">
        <v>322</v>
      </c>
      <c r="BD7">
        <v>7</v>
      </c>
      <c r="BE7">
        <v>123015.698</v>
      </c>
      <c r="BF7">
        <v>5.27766301825967E-2</v>
      </c>
      <c r="BG7">
        <v>4.5112545625645706E-2</v>
      </c>
      <c r="BH7">
        <v>190539.995</v>
      </c>
      <c r="BI7">
        <v>3.4073444790423138E-2</v>
      </c>
      <c r="BJ7">
        <v>2.9125388025205173E-2</v>
      </c>
      <c r="BK7">
        <v>1</v>
      </c>
      <c r="BL7" t="s">
        <v>69</v>
      </c>
      <c r="BM7">
        <v>0</v>
      </c>
      <c r="BN7" t="s">
        <v>284</v>
      </c>
    </row>
    <row r="8" spans="1:66">
      <c r="A8" s="133" t="str">
        <f t="shared" ref="A8:A44" si="20">W8</f>
        <v>신동아교통</v>
      </c>
      <c r="B8" s="133" t="str">
        <f t="shared" ref="B8:B44" si="21">V8</f>
        <v>1</v>
      </c>
      <c r="C8" s="134" t="str">
        <f t="shared" ref="C8:C44" si="22">Y8</f>
        <v>70바2468</v>
      </c>
      <c r="D8" s="109" t="str">
        <f t="shared" ref="D8:D44" si="23">Z8</f>
        <v>저상</v>
      </c>
      <c r="E8" s="105" t="str">
        <f t="shared" si="16"/>
        <v>F</v>
      </c>
      <c r="F8" s="154">
        <f t="shared" si="17"/>
        <v>0.79681818181818176</v>
      </c>
      <c r="G8" s="155">
        <f t="shared" si="18"/>
        <v>1.7529999999999999</v>
      </c>
      <c r="H8" s="156">
        <f t="shared" si="19"/>
        <v>2.2000000000000002</v>
      </c>
      <c r="I8" s="157">
        <f t="shared" ref="I8:I44" si="24">AC8</f>
        <v>5532.7709999999997</v>
      </c>
      <c r="J8" s="158">
        <f t="shared" ref="J8:J44" si="25">AI8/AH8</f>
        <v>1.582271245984632E-2</v>
      </c>
      <c r="K8" s="158">
        <f t="shared" ref="K8:K44" si="26">AJ8/AH8</f>
        <v>0.32921321942420712</v>
      </c>
      <c r="L8" s="158">
        <f t="shared" ref="L8:L44" si="27">AK8/AC8</f>
        <v>0.14784635040922534</v>
      </c>
      <c r="M8" s="159">
        <f t="shared" ref="M8:M44" si="28">AG8</f>
        <v>13.531000000000001</v>
      </c>
      <c r="N8" s="160">
        <f t="shared" ref="N8:N44" si="29">IF(AW8=0,AT8,"속도계이상")</f>
        <v>1.7999999999999999E-2</v>
      </c>
      <c r="O8" s="160">
        <f t="shared" ref="O8:O44" si="30">IF(AW8=0,AU8,"속도계이상")</f>
        <v>22.195</v>
      </c>
      <c r="P8" s="161">
        <f t="shared" ref="P8:P44" si="31">AQ8/60</f>
        <v>0</v>
      </c>
      <c r="Q8" s="162">
        <f t="shared" ref="Q8:Q44" si="32">AN8</f>
        <v>78</v>
      </c>
      <c r="R8" s="163">
        <f t="shared" ref="R8:R44" si="33">AC8/(AH8-AI8-AJ8)</f>
        <v>26.649818737124903</v>
      </c>
      <c r="S8" s="135">
        <f t="shared" ref="S8:S44" si="34">IF(AW8=0,AL8,"속도계이상")</f>
        <v>1</v>
      </c>
      <c r="T8" s="135">
        <f t="shared" ref="T8:T44" si="35">IF(AW8=0,AM8,"속도계이상")</f>
        <v>1228</v>
      </c>
      <c r="U8" t="s">
        <v>118</v>
      </c>
      <c r="V8" s="5" t="s">
        <v>120</v>
      </c>
      <c r="W8" t="s">
        <v>118</v>
      </c>
      <c r="X8" s="5" t="s">
        <v>120</v>
      </c>
      <c r="Y8" t="s">
        <v>177</v>
      </c>
      <c r="Z8" t="s">
        <v>172</v>
      </c>
      <c r="AA8" t="s">
        <v>48</v>
      </c>
      <c r="AB8">
        <v>523</v>
      </c>
      <c r="AC8" s="1">
        <v>5532.7709999999997</v>
      </c>
      <c r="AD8" s="1">
        <v>3156.6579999999999</v>
      </c>
      <c r="AE8" s="28">
        <v>1.7529999999999999</v>
      </c>
      <c r="AF8">
        <v>2.2000000000000002</v>
      </c>
      <c r="AG8">
        <v>13.531000000000001</v>
      </c>
      <c r="AH8">
        <v>316.97934299999997</v>
      </c>
      <c r="AI8">
        <v>5.0154730000000001</v>
      </c>
      <c r="AJ8">
        <v>104.35379</v>
      </c>
      <c r="AK8">
        <v>818</v>
      </c>
      <c r="AL8">
        <v>1</v>
      </c>
      <c r="AM8">
        <v>1228</v>
      </c>
      <c r="AN8">
        <v>78</v>
      </c>
      <c r="AO8">
        <v>17.454673</v>
      </c>
      <c r="AP8">
        <v>2326.9</v>
      </c>
      <c r="AQ8">
        <v>0</v>
      </c>
      <c r="AR8">
        <v>17</v>
      </c>
      <c r="AS8">
        <v>3375</v>
      </c>
      <c r="AT8">
        <v>1.7999999999999999E-2</v>
      </c>
      <c r="AU8">
        <v>22.195</v>
      </c>
      <c r="AV8">
        <v>48359</v>
      </c>
      <c r="AW8">
        <v>0</v>
      </c>
      <c r="AX8" s="29">
        <v>0.45</v>
      </c>
      <c r="AY8">
        <v>0.79681818181818176</v>
      </c>
      <c r="AZ8" t="s">
        <v>70</v>
      </c>
      <c r="BA8" t="s">
        <v>119</v>
      </c>
      <c r="BB8">
        <v>1</v>
      </c>
      <c r="BC8" t="s">
        <v>203</v>
      </c>
      <c r="BD8">
        <v>8</v>
      </c>
      <c r="BE8">
        <v>123015.698</v>
      </c>
      <c r="BF8">
        <v>4.4976137923470542E-2</v>
      </c>
      <c r="BG8">
        <v>3.5837804445383571E-2</v>
      </c>
      <c r="BH8">
        <v>190539.995</v>
      </c>
      <c r="BI8">
        <v>2.903732100969143E-2</v>
      </c>
      <c r="BJ8">
        <v>2.3137465331813215E-2</v>
      </c>
      <c r="BK8">
        <v>1</v>
      </c>
      <c r="BL8" t="s">
        <v>70</v>
      </c>
      <c r="BM8">
        <v>0</v>
      </c>
      <c r="BN8" t="s">
        <v>284</v>
      </c>
    </row>
    <row r="9" spans="1:66">
      <c r="A9" s="136" t="str">
        <f t="shared" si="20"/>
        <v>신동아교통</v>
      </c>
      <c r="B9" s="136" t="str">
        <f t="shared" si="21"/>
        <v>1</v>
      </c>
      <c r="C9" s="137" t="str">
        <f t="shared" si="22"/>
        <v>70바2503</v>
      </c>
      <c r="D9" s="125" t="str">
        <f t="shared" si="23"/>
        <v>저상</v>
      </c>
      <c r="E9" s="121" t="str">
        <f t="shared" si="16"/>
        <v>C</v>
      </c>
      <c r="F9" s="144">
        <f t="shared" si="17"/>
        <v>0.8633333333333334</v>
      </c>
      <c r="G9" s="145">
        <f t="shared" si="18"/>
        <v>2.0720000000000001</v>
      </c>
      <c r="H9" s="146">
        <f t="shared" si="19"/>
        <v>2.4</v>
      </c>
      <c r="I9" s="147">
        <f t="shared" si="24"/>
        <v>6194.973</v>
      </c>
      <c r="J9" s="148">
        <f t="shared" si="25"/>
        <v>2.7757623449685985E-2</v>
      </c>
      <c r="K9" s="148">
        <f t="shared" si="26"/>
        <v>0.33179576807636796</v>
      </c>
      <c r="L9" s="148">
        <f t="shared" si="27"/>
        <v>0.22276126142922656</v>
      </c>
      <c r="M9" s="149">
        <f t="shared" si="28"/>
        <v>8.8000000000000007</v>
      </c>
      <c r="N9" s="150">
        <f t="shared" si="29"/>
        <v>3.2000000000000001E-2</v>
      </c>
      <c r="O9" s="150">
        <f t="shared" si="30"/>
        <v>9.8629999999999995</v>
      </c>
      <c r="P9" s="151">
        <f t="shared" si="31"/>
        <v>0</v>
      </c>
      <c r="Q9" s="152">
        <f t="shared" si="32"/>
        <v>86</v>
      </c>
      <c r="R9" s="153">
        <f t="shared" si="33"/>
        <v>25.372643433284292</v>
      </c>
      <c r="S9" s="138">
        <f t="shared" si="34"/>
        <v>2</v>
      </c>
      <c r="T9" s="138">
        <f t="shared" si="35"/>
        <v>611</v>
      </c>
      <c r="U9" t="s">
        <v>118</v>
      </c>
      <c r="V9" s="5" t="s">
        <v>120</v>
      </c>
      <c r="W9" t="s">
        <v>118</v>
      </c>
      <c r="X9" s="5" t="s">
        <v>120</v>
      </c>
      <c r="Y9" t="s">
        <v>179</v>
      </c>
      <c r="Z9" t="s">
        <v>172</v>
      </c>
      <c r="AA9" t="s">
        <v>48</v>
      </c>
      <c r="AB9">
        <v>523</v>
      </c>
      <c r="AC9" s="1">
        <v>6194.973</v>
      </c>
      <c r="AD9" s="1">
        <v>2990.4749999999999</v>
      </c>
      <c r="AE9" s="28">
        <v>2.0720000000000001</v>
      </c>
      <c r="AF9">
        <v>2.4</v>
      </c>
      <c r="AG9">
        <v>8.8000000000000007</v>
      </c>
      <c r="AH9">
        <v>381.23325</v>
      </c>
      <c r="AI9">
        <v>10.582129</v>
      </c>
      <c r="AJ9">
        <v>126.491579</v>
      </c>
      <c r="AK9">
        <v>1380</v>
      </c>
      <c r="AL9">
        <v>2</v>
      </c>
      <c r="AM9">
        <v>611</v>
      </c>
      <c r="AN9">
        <v>86</v>
      </c>
      <c r="AO9">
        <v>16.249822999999999</v>
      </c>
      <c r="AP9">
        <v>2217.3000000000002</v>
      </c>
      <c r="AQ9">
        <v>0</v>
      </c>
      <c r="AR9">
        <v>29</v>
      </c>
      <c r="AS9">
        <v>13381</v>
      </c>
      <c r="AT9">
        <v>3.2000000000000001E-2</v>
      </c>
      <c r="AU9">
        <v>9.8629999999999995</v>
      </c>
      <c r="AV9">
        <v>50315</v>
      </c>
      <c r="AW9">
        <v>0</v>
      </c>
      <c r="AX9" s="29">
        <v>0.43</v>
      </c>
      <c r="AY9">
        <v>0.8633333333333334</v>
      </c>
      <c r="AZ9" t="s">
        <v>69</v>
      </c>
      <c r="BA9" t="s">
        <v>119</v>
      </c>
      <c r="BB9">
        <v>5</v>
      </c>
      <c r="BC9" t="s">
        <v>323</v>
      </c>
      <c r="BD9">
        <v>8</v>
      </c>
      <c r="BE9">
        <v>123015.698</v>
      </c>
      <c r="BF9">
        <v>5.0359207001369859E-2</v>
      </c>
      <c r="BG9">
        <v>4.347678204451598E-2</v>
      </c>
      <c r="BH9">
        <v>190539.995</v>
      </c>
      <c r="BI9">
        <v>3.2512717343148874E-2</v>
      </c>
      <c r="BJ9">
        <v>2.8069312639585196E-2</v>
      </c>
      <c r="BK9">
        <v>1</v>
      </c>
      <c r="BL9" t="s">
        <v>69</v>
      </c>
      <c r="BM9">
        <v>0</v>
      </c>
      <c r="BN9" t="s">
        <v>284</v>
      </c>
    </row>
    <row r="10" spans="1:66">
      <c r="A10" s="133" t="str">
        <f t="shared" si="20"/>
        <v>신동아교통</v>
      </c>
      <c r="B10" s="133" t="str">
        <f t="shared" si="21"/>
        <v>1</v>
      </c>
      <c r="C10" s="134" t="str">
        <f t="shared" si="22"/>
        <v>70바2535</v>
      </c>
      <c r="D10" s="109" t="str">
        <f t="shared" si="23"/>
        <v>저상</v>
      </c>
      <c r="E10" s="105" t="str">
        <f t="shared" si="16"/>
        <v>D</v>
      </c>
      <c r="F10" s="154">
        <f t="shared" si="17"/>
        <v>0.81521739130434789</v>
      </c>
      <c r="G10" s="155">
        <f t="shared" si="18"/>
        <v>1.875</v>
      </c>
      <c r="H10" s="156">
        <f t="shared" si="19"/>
        <v>2.2999999999999998</v>
      </c>
      <c r="I10" s="157">
        <f t="shared" si="24"/>
        <v>6753.9719999999998</v>
      </c>
      <c r="J10" s="158">
        <f t="shared" si="25"/>
        <v>2.4444255809023804E-2</v>
      </c>
      <c r="K10" s="158">
        <f t="shared" si="26"/>
        <v>0.36077231898133055</v>
      </c>
      <c r="L10" s="158">
        <f t="shared" si="27"/>
        <v>0.1883336205717169</v>
      </c>
      <c r="M10" s="159">
        <f t="shared" si="28"/>
        <v>11.862</v>
      </c>
      <c r="N10" s="160">
        <f t="shared" si="29"/>
        <v>0.35499999999999998</v>
      </c>
      <c r="O10" s="160">
        <f t="shared" si="30"/>
        <v>18.937000000000001</v>
      </c>
      <c r="P10" s="161">
        <f t="shared" si="31"/>
        <v>0.12833333333333333</v>
      </c>
      <c r="Q10" s="162">
        <f t="shared" si="32"/>
        <v>84</v>
      </c>
      <c r="R10" s="163">
        <f t="shared" si="33"/>
        <v>26.195269220261178</v>
      </c>
      <c r="S10" s="135">
        <f t="shared" si="34"/>
        <v>24</v>
      </c>
      <c r="T10" s="135">
        <f t="shared" si="35"/>
        <v>1279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181</v>
      </c>
      <c r="Z10" s="4" t="s">
        <v>172</v>
      </c>
      <c r="AA10" s="4" t="s">
        <v>48</v>
      </c>
      <c r="AB10" s="4">
        <v>523</v>
      </c>
      <c r="AC10" s="4">
        <v>6753.9719999999998</v>
      </c>
      <c r="AD10" s="4">
        <v>3602.1419999999998</v>
      </c>
      <c r="AE10" s="4">
        <v>1.875</v>
      </c>
      <c r="AF10" s="4">
        <v>2.2999999999999998</v>
      </c>
      <c r="AG10" s="4">
        <v>11.862</v>
      </c>
      <c r="AH10" s="4">
        <v>419.38630000000001</v>
      </c>
      <c r="AI10" s="4">
        <v>10.251586</v>
      </c>
      <c r="AJ10" s="4">
        <v>151.30296799999999</v>
      </c>
      <c r="AK10" s="4">
        <v>1272</v>
      </c>
      <c r="AL10" s="4">
        <v>24</v>
      </c>
      <c r="AM10" s="4">
        <v>1279</v>
      </c>
      <c r="AN10" s="4">
        <v>84</v>
      </c>
      <c r="AO10" s="4">
        <v>16.104417000000002</v>
      </c>
      <c r="AP10" s="4">
        <v>3251.7</v>
      </c>
      <c r="AQ10" s="4">
        <v>7.7</v>
      </c>
      <c r="AR10" s="4">
        <v>73</v>
      </c>
      <c r="AS10" s="4">
        <v>20769</v>
      </c>
      <c r="AT10" s="4">
        <v>0.35499999999999998</v>
      </c>
      <c r="AU10" s="4">
        <v>18.937000000000001</v>
      </c>
      <c r="AV10" s="4">
        <v>57043</v>
      </c>
      <c r="AW10" s="4">
        <v>0</v>
      </c>
      <c r="AX10" s="30">
        <v>0.45</v>
      </c>
      <c r="AY10">
        <v>0.81521739130434789</v>
      </c>
      <c r="AZ10" t="s">
        <v>67</v>
      </c>
      <c r="BA10" t="s">
        <v>119</v>
      </c>
      <c r="BB10">
        <v>2</v>
      </c>
      <c r="BC10" t="s">
        <v>178</v>
      </c>
      <c r="BD10">
        <v>12</v>
      </c>
      <c r="BE10">
        <v>123015.698</v>
      </c>
      <c r="BF10">
        <v>5.4903334369569644E-2</v>
      </c>
      <c r="BG10">
        <v>4.4758153018670907E-2</v>
      </c>
      <c r="BH10">
        <v>190539.995</v>
      </c>
      <c r="BI10">
        <v>3.5446479359884521E-2</v>
      </c>
      <c r="BJ10">
        <v>2.8896586434688471E-2</v>
      </c>
      <c r="BK10">
        <v>1</v>
      </c>
      <c r="BL10" t="s">
        <v>67</v>
      </c>
      <c r="BM10">
        <v>0</v>
      </c>
      <c r="BN10" t="s">
        <v>284</v>
      </c>
    </row>
    <row r="11" spans="1:66">
      <c r="A11" s="136" t="str">
        <f t="shared" si="20"/>
        <v>신동아교통</v>
      </c>
      <c r="B11" s="136" t="str">
        <f t="shared" si="21"/>
        <v>1</v>
      </c>
      <c r="C11" s="137" t="str">
        <f t="shared" si="22"/>
        <v>70바2536</v>
      </c>
      <c r="D11" s="125" t="str">
        <f t="shared" si="23"/>
        <v>저상</v>
      </c>
      <c r="E11" s="121" t="str">
        <f t="shared" si="16"/>
        <v>C</v>
      </c>
      <c r="F11" s="144">
        <f t="shared" si="17"/>
        <v>0.85409090909090901</v>
      </c>
      <c r="G11" s="145">
        <f t="shared" si="18"/>
        <v>1.879</v>
      </c>
      <c r="H11" s="146">
        <f t="shared" si="19"/>
        <v>2.2000000000000002</v>
      </c>
      <c r="I11" s="147">
        <f t="shared" si="24"/>
        <v>6524.4889999999996</v>
      </c>
      <c r="J11" s="148">
        <f t="shared" si="25"/>
        <v>1.5672077656799125E-2</v>
      </c>
      <c r="K11" s="148">
        <f t="shared" si="26"/>
        <v>0.36234956890897935</v>
      </c>
      <c r="L11" s="148">
        <f t="shared" si="27"/>
        <v>0.22714422539450985</v>
      </c>
      <c r="M11" s="149">
        <f t="shared" si="28"/>
        <v>12.353999999999999</v>
      </c>
      <c r="N11" s="150">
        <f t="shared" si="29"/>
        <v>0.13800000000000001</v>
      </c>
      <c r="O11" s="150">
        <f t="shared" si="30"/>
        <v>38.317</v>
      </c>
      <c r="P11" s="151">
        <f t="shared" si="31"/>
        <v>5.6666666666666664E-2</v>
      </c>
      <c r="Q11" s="152">
        <f t="shared" si="32"/>
        <v>83</v>
      </c>
      <c r="R11" s="153">
        <f t="shared" si="33"/>
        <v>26.933761802891137</v>
      </c>
      <c r="S11" s="138">
        <f t="shared" si="34"/>
        <v>9</v>
      </c>
      <c r="T11" s="138">
        <f t="shared" si="35"/>
        <v>2500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182</v>
      </c>
      <c r="Z11" t="s">
        <v>172</v>
      </c>
      <c r="AA11" t="s">
        <v>48</v>
      </c>
      <c r="AB11">
        <v>523</v>
      </c>
      <c r="AC11" s="1">
        <v>6524.4889999999996</v>
      </c>
      <c r="AD11" s="1">
        <v>3472.7249999999999</v>
      </c>
      <c r="AE11" s="28">
        <v>1.879</v>
      </c>
      <c r="AF11">
        <v>2.2000000000000002</v>
      </c>
      <c r="AG11">
        <v>12.353999999999999</v>
      </c>
      <c r="AH11">
        <v>389.47018600000001</v>
      </c>
      <c r="AI11">
        <v>6.1038069999999998</v>
      </c>
      <c r="AJ11">
        <v>141.12435400000001</v>
      </c>
      <c r="AK11">
        <v>1482</v>
      </c>
      <c r="AL11">
        <v>9</v>
      </c>
      <c r="AM11">
        <v>2500</v>
      </c>
      <c r="AN11">
        <v>83</v>
      </c>
      <c r="AO11">
        <v>16.752216000000001</v>
      </c>
      <c r="AP11">
        <v>3726.7</v>
      </c>
      <c r="AQ11">
        <v>3.4</v>
      </c>
      <c r="AR11">
        <v>31</v>
      </c>
      <c r="AS11">
        <v>6052</v>
      </c>
      <c r="AT11">
        <v>0.13800000000000001</v>
      </c>
      <c r="AU11">
        <v>38.317</v>
      </c>
      <c r="AV11">
        <v>55357</v>
      </c>
      <c r="AW11">
        <v>0</v>
      </c>
      <c r="AX11" s="29">
        <v>0.45</v>
      </c>
      <c r="AY11">
        <v>0.85409090909090901</v>
      </c>
      <c r="AZ11" t="s">
        <v>69</v>
      </c>
      <c r="BA11" t="s">
        <v>119</v>
      </c>
      <c r="BB11">
        <v>7</v>
      </c>
      <c r="BC11" t="s">
        <v>324</v>
      </c>
      <c r="BD11">
        <v>9</v>
      </c>
      <c r="BE11">
        <v>123015.698</v>
      </c>
      <c r="BF11">
        <v>5.3037857005859522E-2</v>
      </c>
      <c r="BG11">
        <v>4.5299151506368193E-2</v>
      </c>
      <c r="BH11">
        <v>190539.995</v>
      </c>
      <c r="BI11">
        <v>3.4242097046344518E-2</v>
      </c>
      <c r="BJ11">
        <v>2.924586379549152E-2</v>
      </c>
      <c r="BK11">
        <v>1</v>
      </c>
      <c r="BL11" t="s">
        <v>67</v>
      </c>
      <c r="BM11">
        <v>1</v>
      </c>
      <c r="BN11" t="s">
        <v>305</v>
      </c>
    </row>
    <row r="12" spans="1:66" s="2" customFormat="1">
      <c r="A12" s="133" t="str">
        <f t="shared" si="20"/>
        <v>신동아교통</v>
      </c>
      <c r="B12" s="133" t="str">
        <f t="shared" si="21"/>
        <v>1</v>
      </c>
      <c r="C12" s="134" t="str">
        <f t="shared" si="22"/>
        <v>70바2537</v>
      </c>
      <c r="D12" s="109" t="str">
        <f t="shared" si="23"/>
        <v>저상</v>
      </c>
      <c r="E12" s="105" t="str">
        <f t="shared" si="16"/>
        <v>B</v>
      </c>
      <c r="F12" s="154">
        <f t="shared" si="17"/>
        <v>0.91173913043478272</v>
      </c>
      <c r="G12" s="155">
        <f t="shared" si="18"/>
        <v>2.097</v>
      </c>
      <c r="H12" s="156">
        <f t="shared" si="19"/>
        <v>2.2999999999999998</v>
      </c>
      <c r="I12" s="157">
        <f t="shared" si="24"/>
        <v>7071.3869999999997</v>
      </c>
      <c r="J12" s="158">
        <f t="shared" si="25"/>
        <v>1.2986313780147817E-2</v>
      </c>
      <c r="K12" s="158">
        <f t="shared" si="26"/>
        <v>0.34793811111886203</v>
      </c>
      <c r="L12" s="158">
        <f t="shared" si="27"/>
        <v>0.18072833519081902</v>
      </c>
      <c r="M12" s="159">
        <f t="shared" si="28"/>
        <v>10.068</v>
      </c>
      <c r="N12" s="160">
        <f t="shared" si="29"/>
        <v>0.21199999999999999</v>
      </c>
      <c r="O12" s="160">
        <f t="shared" si="30"/>
        <v>30.164000000000001</v>
      </c>
      <c r="P12" s="161">
        <f t="shared" si="31"/>
        <v>0.08</v>
      </c>
      <c r="Q12" s="162">
        <f t="shared" si="32"/>
        <v>85</v>
      </c>
      <c r="R12" s="163">
        <f t="shared" si="33"/>
        <v>26.512197284703447</v>
      </c>
      <c r="S12" s="135">
        <f t="shared" si="34"/>
        <v>15</v>
      </c>
      <c r="T12" s="135">
        <f t="shared" si="35"/>
        <v>2133</v>
      </c>
      <c r="U12" t="s">
        <v>118</v>
      </c>
      <c r="V12" s="5" t="s">
        <v>120</v>
      </c>
      <c r="W12" t="s">
        <v>118</v>
      </c>
      <c r="X12" s="5" t="s">
        <v>120</v>
      </c>
      <c r="Y12" t="s">
        <v>184</v>
      </c>
      <c r="Z12" t="s">
        <v>172</v>
      </c>
      <c r="AA12" t="s">
        <v>48</v>
      </c>
      <c r="AB12">
        <v>523</v>
      </c>
      <c r="AC12" s="1">
        <v>7071.3869999999997</v>
      </c>
      <c r="AD12" s="1">
        <v>3371.9110000000001</v>
      </c>
      <c r="AE12" s="28">
        <v>2.097</v>
      </c>
      <c r="AF12">
        <v>2.2999999999999998</v>
      </c>
      <c r="AG12">
        <v>10.068</v>
      </c>
      <c r="AH12">
        <v>417.35600199999999</v>
      </c>
      <c r="AI12">
        <v>5.4199159999999997</v>
      </c>
      <c r="AJ12">
        <v>145.21405899999999</v>
      </c>
      <c r="AK12">
        <v>1278</v>
      </c>
      <c r="AL12">
        <v>15</v>
      </c>
      <c r="AM12">
        <v>2133</v>
      </c>
      <c r="AN12">
        <v>85</v>
      </c>
      <c r="AO12">
        <v>16.943297000000001</v>
      </c>
      <c r="AP12">
        <v>3318.6</v>
      </c>
      <c r="AQ12">
        <v>4.8</v>
      </c>
      <c r="AR12">
        <v>43</v>
      </c>
      <c r="AS12">
        <v>11311</v>
      </c>
      <c r="AT12">
        <v>0.21199999999999999</v>
      </c>
      <c r="AU12">
        <v>30.164000000000001</v>
      </c>
      <c r="AV12">
        <v>59299</v>
      </c>
      <c r="AW12">
        <v>0</v>
      </c>
      <c r="AX12" s="29">
        <v>0.45</v>
      </c>
      <c r="AY12" s="2">
        <v>0.91173913043478272</v>
      </c>
      <c r="AZ12" s="2" t="s">
        <v>68</v>
      </c>
      <c r="BA12" s="2" t="s">
        <v>119</v>
      </c>
      <c r="BB12" s="2">
        <v>1</v>
      </c>
      <c r="BC12" s="2" t="s">
        <v>306</v>
      </c>
      <c r="BD12" s="2">
        <v>15</v>
      </c>
      <c r="BE12" s="2">
        <v>123015.698</v>
      </c>
      <c r="BF12" s="2">
        <v>5.7483614814753149E-2</v>
      </c>
      <c r="BG12" s="2">
        <v>5.2410060985451028E-2</v>
      </c>
      <c r="BH12" s="2">
        <v>190539.995</v>
      </c>
      <c r="BI12" s="2">
        <v>3.7112350086920071E-2</v>
      </c>
      <c r="BJ12" s="2">
        <v>3.3836781796639737E-2</v>
      </c>
      <c r="BK12" s="2">
        <v>1</v>
      </c>
      <c r="BL12" s="2" t="s">
        <v>68</v>
      </c>
      <c r="BM12" s="2">
        <v>0</v>
      </c>
      <c r="BN12" s="2" t="s">
        <v>284</v>
      </c>
    </row>
    <row r="13" spans="1:66">
      <c r="A13" s="136" t="str">
        <f t="shared" si="20"/>
        <v>신동아교통</v>
      </c>
      <c r="B13" s="136" t="str">
        <f t="shared" si="21"/>
        <v>1</v>
      </c>
      <c r="C13" s="137" t="str">
        <f t="shared" si="22"/>
        <v>70바2538</v>
      </c>
      <c r="D13" s="125" t="str">
        <f t="shared" si="23"/>
        <v>저상</v>
      </c>
      <c r="E13" s="121" t="str">
        <f t="shared" si="16"/>
        <v>C</v>
      </c>
      <c r="F13" s="144">
        <f t="shared" si="17"/>
        <v>0.88636363636363624</v>
      </c>
      <c r="G13" s="145">
        <f t="shared" si="18"/>
        <v>1.95</v>
      </c>
      <c r="H13" s="146">
        <f t="shared" si="19"/>
        <v>2.2000000000000002</v>
      </c>
      <c r="I13" s="147">
        <f t="shared" si="24"/>
        <v>6391.0940000000001</v>
      </c>
      <c r="J13" s="148">
        <f t="shared" si="25"/>
        <v>2.1961677625076434E-2</v>
      </c>
      <c r="K13" s="148">
        <f t="shared" si="26"/>
        <v>0.35941252777759175</v>
      </c>
      <c r="L13" s="148">
        <f t="shared" si="27"/>
        <v>0.21138790948779662</v>
      </c>
      <c r="M13" s="149">
        <f t="shared" si="28"/>
        <v>11.518000000000001</v>
      </c>
      <c r="N13" s="150">
        <f t="shared" si="29"/>
        <v>7.8E-2</v>
      </c>
      <c r="O13" s="150">
        <f t="shared" si="30"/>
        <v>23.204000000000001</v>
      </c>
      <c r="P13" s="151">
        <f t="shared" si="31"/>
        <v>0</v>
      </c>
      <c r="Q13" s="152">
        <f t="shared" si="32"/>
        <v>78</v>
      </c>
      <c r="R13" s="153">
        <f t="shared" si="33"/>
        <v>26.737614950547378</v>
      </c>
      <c r="S13" s="138">
        <f t="shared" si="34"/>
        <v>5</v>
      </c>
      <c r="T13" s="138">
        <f t="shared" si="35"/>
        <v>1483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186</v>
      </c>
      <c r="Z13" s="4" t="s">
        <v>172</v>
      </c>
      <c r="AA13" s="4" t="s">
        <v>48</v>
      </c>
      <c r="AB13" s="4">
        <v>523</v>
      </c>
      <c r="AC13" s="4">
        <v>6391.0940000000001</v>
      </c>
      <c r="AD13" s="4">
        <v>3278.181</v>
      </c>
      <c r="AE13" s="4">
        <v>1.95</v>
      </c>
      <c r="AF13" s="4">
        <v>2.2000000000000002</v>
      </c>
      <c r="AG13" s="4">
        <v>11.518000000000001</v>
      </c>
      <c r="AH13" s="4">
        <v>386.38878799999998</v>
      </c>
      <c r="AI13" s="4">
        <v>8.4857460000000007</v>
      </c>
      <c r="AJ13" s="4">
        <v>138.87297100000001</v>
      </c>
      <c r="AK13" s="4">
        <v>1351</v>
      </c>
      <c r="AL13" s="4">
        <v>5</v>
      </c>
      <c r="AM13" s="4">
        <v>1483</v>
      </c>
      <c r="AN13" s="4">
        <v>78</v>
      </c>
      <c r="AO13" s="4">
        <v>16.540578</v>
      </c>
      <c r="AP13" s="4">
        <v>5511</v>
      </c>
      <c r="AQ13" s="4">
        <v>0</v>
      </c>
      <c r="AR13" s="4">
        <v>40</v>
      </c>
      <c r="AS13" s="4">
        <v>10073</v>
      </c>
      <c r="AT13" s="4">
        <v>7.8E-2</v>
      </c>
      <c r="AU13" s="4">
        <v>23.204000000000001</v>
      </c>
      <c r="AV13" s="4">
        <v>50502</v>
      </c>
      <c r="AW13" s="4">
        <v>0</v>
      </c>
      <c r="AX13" s="30">
        <v>0.45</v>
      </c>
      <c r="AY13">
        <v>0.88636363636363624</v>
      </c>
      <c r="AZ13" t="s">
        <v>69</v>
      </c>
      <c r="BA13" t="s">
        <v>119</v>
      </c>
      <c r="BB13">
        <v>2</v>
      </c>
      <c r="BC13" t="s">
        <v>200</v>
      </c>
      <c r="BD13">
        <v>6</v>
      </c>
      <c r="BE13">
        <v>123015.698</v>
      </c>
      <c r="BF13">
        <v>5.1953483205045912E-2</v>
      </c>
      <c r="BG13">
        <v>4.6049678295381598E-2</v>
      </c>
      <c r="BH13">
        <v>190539.995</v>
      </c>
      <c r="BI13">
        <v>3.3542007807862075E-2</v>
      </c>
      <c r="BJ13">
        <v>2.9730416011514108E-2</v>
      </c>
      <c r="BK13">
        <v>1</v>
      </c>
      <c r="BL13" t="s">
        <v>69</v>
      </c>
      <c r="BM13">
        <v>0</v>
      </c>
      <c r="BN13" t="s">
        <v>284</v>
      </c>
    </row>
    <row r="14" spans="1:66">
      <c r="A14" s="133" t="str">
        <f t="shared" si="20"/>
        <v>신동아교통</v>
      </c>
      <c r="B14" s="133" t="str">
        <f t="shared" si="21"/>
        <v>1</v>
      </c>
      <c r="C14" s="134" t="str">
        <f t="shared" si="22"/>
        <v>70바2539</v>
      </c>
      <c r="D14" s="109" t="str">
        <f t="shared" si="23"/>
        <v>저상</v>
      </c>
      <c r="E14" s="105" t="str">
        <f t="shared" si="16"/>
        <v>F</v>
      </c>
      <c r="F14" s="154">
        <f t="shared" si="17"/>
        <v>0.77166666666666672</v>
      </c>
      <c r="G14" s="155">
        <f t="shared" si="18"/>
        <v>1.8520000000000001</v>
      </c>
      <c r="H14" s="156">
        <f t="shared" si="19"/>
        <v>2.4</v>
      </c>
      <c r="I14" s="157">
        <f t="shared" si="24"/>
        <v>4277.7179999999998</v>
      </c>
      <c r="J14" s="158">
        <f t="shared" si="25"/>
        <v>2.1371622443218465E-2</v>
      </c>
      <c r="K14" s="158">
        <f t="shared" si="26"/>
        <v>0.34684406606872298</v>
      </c>
      <c r="L14" s="158">
        <f t="shared" si="27"/>
        <v>0.21647055743272464</v>
      </c>
      <c r="M14" s="159">
        <f t="shared" si="28"/>
        <v>11.589</v>
      </c>
      <c r="N14" s="160">
        <f t="shared" si="29"/>
        <v>0.11700000000000001</v>
      </c>
      <c r="O14" s="160">
        <f t="shared" si="30"/>
        <v>32.19</v>
      </c>
      <c r="P14" s="161">
        <f t="shared" si="31"/>
        <v>0.28999999999999998</v>
      </c>
      <c r="Q14" s="162">
        <f t="shared" si="32"/>
        <v>86</v>
      </c>
      <c r="R14" s="163">
        <f t="shared" si="33"/>
        <v>27.314403727294167</v>
      </c>
      <c r="S14" s="135">
        <f t="shared" si="34"/>
        <v>5</v>
      </c>
      <c r="T14" s="135">
        <f t="shared" si="35"/>
        <v>1377</v>
      </c>
      <c r="U14" t="s">
        <v>118</v>
      </c>
      <c r="V14" s="5" t="s">
        <v>120</v>
      </c>
      <c r="W14" t="s">
        <v>118</v>
      </c>
      <c r="X14" s="5" t="s">
        <v>120</v>
      </c>
      <c r="Y14" t="s">
        <v>188</v>
      </c>
      <c r="Z14" t="s">
        <v>172</v>
      </c>
      <c r="AA14" t="s">
        <v>48</v>
      </c>
      <c r="AB14">
        <v>523</v>
      </c>
      <c r="AC14" s="1">
        <v>4277.7179999999998</v>
      </c>
      <c r="AD14" s="1">
        <v>2310.3519999999999</v>
      </c>
      <c r="AE14" s="28">
        <v>1.8520000000000001</v>
      </c>
      <c r="AF14">
        <v>2.4</v>
      </c>
      <c r="AG14">
        <v>11.589</v>
      </c>
      <c r="AH14">
        <v>247.88576599999999</v>
      </c>
      <c r="AI14">
        <v>5.2977210000000001</v>
      </c>
      <c r="AJ14">
        <v>85.977706999999995</v>
      </c>
      <c r="AK14">
        <v>926</v>
      </c>
      <c r="AL14">
        <v>5</v>
      </c>
      <c r="AM14">
        <v>1377</v>
      </c>
      <c r="AN14">
        <v>86</v>
      </c>
      <c r="AO14">
        <v>17.256810999999999</v>
      </c>
      <c r="AP14">
        <v>3048.3</v>
      </c>
      <c r="AQ14">
        <v>17.399999999999999</v>
      </c>
      <c r="AR14">
        <v>18</v>
      </c>
      <c r="AS14">
        <v>7232</v>
      </c>
      <c r="AT14">
        <v>0.11700000000000001</v>
      </c>
      <c r="AU14">
        <v>32.19</v>
      </c>
      <c r="AV14">
        <v>34518</v>
      </c>
      <c r="AW14">
        <v>0</v>
      </c>
      <c r="AX14" s="29">
        <v>0.42</v>
      </c>
      <c r="AY14">
        <v>0.77166666666666672</v>
      </c>
      <c r="AZ14" t="s">
        <v>70</v>
      </c>
      <c r="BA14" t="s">
        <v>119</v>
      </c>
      <c r="BB14">
        <v>4</v>
      </c>
      <c r="BC14" t="s">
        <v>312</v>
      </c>
      <c r="BD14">
        <v>9</v>
      </c>
      <c r="BE14">
        <v>123015.698</v>
      </c>
      <c r="BF14">
        <v>3.477375708586395E-2</v>
      </c>
      <c r="BG14">
        <v>2.6833749217925015E-2</v>
      </c>
      <c r="BH14">
        <v>190539.995</v>
      </c>
      <c r="BI14">
        <v>2.2450499172102949E-2</v>
      </c>
      <c r="BJ14">
        <v>1.7324301861139445E-2</v>
      </c>
      <c r="BK14">
        <v>1</v>
      </c>
      <c r="BL14" t="s">
        <v>67</v>
      </c>
      <c r="BM14">
        <v>-1</v>
      </c>
      <c r="BN14" t="s">
        <v>285</v>
      </c>
    </row>
    <row r="15" spans="1:66">
      <c r="A15" s="136" t="str">
        <f t="shared" si="20"/>
        <v>신동아교통</v>
      </c>
      <c r="B15" s="136" t="str">
        <f t="shared" si="21"/>
        <v>1</v>
      </c>
      <c r="C15" s="137" t="str">
        <f t="shared" si="22"/>
        <v>70바2540</v>
      </c>
      <c r="D15" s="125" t="str">
        <f t="shared" si="23"/>
        <v>저상</v>
      </c>
      <c r="E15" s="121" t="str">
        <f t="shared" si="16"/>
        <v>D</v>
      </c>
      <c r="F15" s="144">
        <f t="shared" si="17"/>
        <v>0.81</v>
      </c>
      <c r="G15" s="145">
        <f t="shared" si="18"/>
        <v>1.863</v>
      </c>
      <c r="H15" s="146">
        <f t="shared" si="19"/>
        <v>2.2999999999999998</v>
      </c>
      <c r="I15" s="147">
        <f t="shared" si="24"/>
        <v>6773.6589999999997</v>
      </c>
      <c r="J15" s="148">
        <f t="shared" si="25"/>
        <v>3.3457841341519717E-2</v>
      </c>
      <c r="K15" s="148">
        <f t="shared" si="26"/>
        <v>0.34870741776995295</v>
      </c>
      <c r="L15" s="148">
        <f t="shared" si="27"/>
        <v>0.22720364281697678</v>
      </c>
      <c r="M15" s="149">
        <f t="shared" si="28"/>
        <v>13.481999999999999</v>
      </c>
      <c r="N15" s="150">
        <f t="shared" si="29"/>
        <v>0.17699999999999999</v>
      </c>
      <c r="O15" s="150">
        <f t="shared" si="30"/>
        <v>42.901000000000003</v>
      </c>
      <c r="P15" s="151">
        <f t="shared" si="31"/>
        <v>0.71833333333333338</v>
      </c>
      <c r="Q15" s="152">
        <f t="shared" si="32"/>
        <v>85</v>
      </c>
      <c r="R15" s="153">
        <f t="shared" si="33"/>
        <v>28.264559598321274</v>
      </c>
      <c r="S15" s="138">
        <f t="shared" si="34"/>
        <v>12</v>
      </c>
      <c r="T15" s="138">
        <f t="shared" si="35"/>
        <v>2906</v>
      </c>
      <c r="U15" t="s">
        <v>118</v>
      </c>
      <c r="V15" s="5" t="s">
        <v>120</v>
      </c>
      <c r="W15" t="s">
        <v>118</v>
      </c>
      <c r="X15" s="5" t="s">
        <v>120</v>
      </c>
      <c r="Y15" t="s">
        <v>189</v>
      </c>
      <c r="Z15" t="s">
        <v>172</v>
      </c>
      <c r="AA15" t="s">
        <v>48</v>
      </c>
      <c r="AB15">
        <v>523</v>
      </c>
      <c r="AC15" s="1">
        <v>6773.6589999999997</v>
      </c>
      <c r="AD15" s="1">
        <v>3635.6709999999998</v>
      </c>
      <c r="AE15" s="28">
        <v>1.863</v>
      </c>
      <c r="AF15">
        <v>2.2999999999999998</v>
      </c>
      <c r="AG15">
        <v>13.481999999999999</v>
      </c>
      <c r="AH15">
        <v>387.89017699999999</v>
      </c>
      <c r="AI15">
        <v>12.977968000000001</v>
      </c>
      <c r="AJ15">
        <v>135.26018199999999</v>
      </c>
      <c r="AK15">
        <v>1539</v>
      </c>
      <c r="AL15">
        <v>12</v>
      </c>
      <c r="AM15">
        <v>2906</v>
      </c>
      <c r="AN15">
        <v>85</v>
      </c>
      <c r="AO15">
        <v>17.462826</v>
      </c>
      <c r="AP15">
        <v>7892.3</v>
      </c>
      <c r="AQ15">
        <v>43.1</v>
      </c>
      <c r="AR15">
        <v>63</v>
      </c>
      <c r="AS15">
        <v>13396</v>
      </c>
      <c r="AT15">
        <v>0.17699999999999999</v>
      </c>
      <c r="AU15">
        <v>42.901000000000003</v>
      </c>
      <c r="AV15">
        <v>56021</v>
      </c>
      <c r="AW15">
        <v>0</v>
      </c>
      <c r="AX15" s="29">
        <v>0.45</v>
      </c>
      <c r="AY15">
        <v>0.81</v>
      </c>
      <c r="AZ15" t="s">
        <v>67</v>
      </c>
      <c r="BA15" t="s">
        <v>119</v>
      </c>
      <c r="BB15">
        <v>3</v>
      </c>
      <c r="BC15" t="s">
        <v>195</v>
      </c>
      <c r="BD15">
        <v>11</v>
      </c>
      <c r="BE15">
        <v>123015.698</v>
      </c>
      <c r="BF15">
        <v>5.5063370855319614E-2</v>
      </c>
      <c r="BG15">
        <v>4.4601330392808891E-2</v>
      </c>
      <c r="BH15">
        <v>190539.995</v>
      </c>
      <c r="BI15">
        <v>3.5549801499679894E-2</v>
      </c>
      <c r="BJ15">
        <v>2.8795339214740714E-2</v>
      </c>
      <c r="BK15">
        <v>1</v>
      </c>
      <c r="BL15" t="s">
        <v>67</v>
      </c>
      <c r="BM15">
        <v>0</v>
      </c>
      <c r="BN15" t="s">
        <v>284</v>
      </c>
    </row>
    <row r="16" spans="1:66">
      <c r="A16" s="133" t="str">
        <f t="shared" si="20"/>
        <v>신동아교통</v>
      </c>
      <c r="B16" s="133" t="str">
        <f t="shared" si="21"/>
        <v>1</v>
      </c>
      <c r="C16" s="134" t="str">
        <f t="shared" si="22"/>
        <v>70바2542</v>
      </c>
      <c r="D16" s="109" t="str">
        <f t="shared" si="23"/>
        <v>저상</v>
      </c>
      <c r="E16" s="105" t="str">
        <f t="shared" si="16"/>
        <v>C</v>
      </c>
      <c r="F16" s="154">
        <f t="shared" si="17"/>
        <v>0.8745454545454544</v>
      </c>
      <c r="G16" s="155">
        <f t="shared" si="18"/>
        <v>1.9239999999999999</v>
      </c>
      <c r="H16" s="156">
        <f t="shared" si="19"/>
        <v>2.2000000000000002</v>
      </c>
      <c r="I16" s="157">
        <f t="shared" si="24"/>
        <v>6713.8739999999998</v>
      </c>
      <c r="J16" s="158">
        <f t="shared" si="25"/>
        <v>2.3177997349793672E-2</v>
      </c>
      <c r="K16" s="158">
        <f t="shared" si="26"/>
        <v>0.35587776775997598</v>
      </c>
      <c r="L16" s="158">
        <f t="shared" si="27"/>
        <v>0.23592936060462261</v>
      </c>
      <c r="M16" s="159">
        <f t="shared" si="28"/>
        <v>12.773999999999999</v>
      </c>
      <c r="N16" s="160">
        <f t="shared" si="29"/>
        <v>0.55100000000000005</v>
      </c>
      <c r="O16" s="160">
        <f t="shared" si="30"/>
        <v>43.923999999999999</v>
      </c>
      <c r="P16" s="161">
        <f t="shared" si="31"/>
        <v>0</v>
      </c>
      <c r="Q16" s="162">
        <f t="shared" si="32"/>
        <v>83</v>
      </c>
      <c r="R16" s="163">
        <f t="shared" si="33"/>
        <v>28.175278566787579</v>
      </c>
      <c r="S16" s="135">
        <f t="shared" si="34"/>
        <v>37</v>
      </c>
      <c r="T16" s="135">
        <f t="shared" si="35"/>
        <v>2949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190</v>
      </c>
      <c r="Z16" s="4" t="s">
        <v>172</v>
      </c>
      <c r="AA16" s="4" t="s">
        <v>48</v>
      </c>
      <c r="AB16" s="4">
        <v>523</v>
      </c>
      <c r="AC16" s="4">
        <v>6713.8739999999998</v>
      </c>
      <c r="AD16" s="4">
        <v>3490.1509999999998</v>
      </c>
      <c r="AE16" s="4">
        <v>1.9239999999999999</v>
      </c>
      <c r="AF16" s="4">
        <v>2.2000000000000002</v>
      </c>
      <c r="AG16" s="4">
        <v>12.773999999999999</v>
      </c>
      <c r="AH16" s="4">
        <v>383.75351699999999</v>
      </c>
      <c r="AI16" s="4">
        <v>8.8946380000000005</v>
      </c>
      <c r="AJ16" s="4">
        <v>136.569345</v>
      </c>
      <c r="AK16" s="4">
        <v>1584</v>
      </c>
      <c r="AL16" s="4">
        <v>37</v>
      </c>
      <c r="AM16" s="4">
        <v>2949</v>
      </c>
      <c r="AN16" s="4">
        <v>83</v>
      </c>
      <c r="AO16" s="4">
        <v>17.495276</v>
      </c>
      <c r="AP16" s="4">
        <v>7939.9</v>
      </c>
      <c r="AQ16" s="4">
        <v>0</v>
      </c>
      <c r="AR16" s="4">
        <v>35</v>
      </c>
      <c r="AS16" s="4">
        <v>10858</v>
      </c>
      <c r="AT16" s="4">
        <v>0.55100000000000005</v>
      </c>
      <c r="AU16" s="4">
        <v>43.923999999999999</v>
      </c>
      <c r="AV16" s="4">
        <v>53472</v>
      </c>
      <c r="AW16" s="4">
        <v>0</v>
      </c>
      <c r="AX16" s="30">
        <v>0.45</v>
      </c>
      <c r="AY16">
        <v>0.8745454545454544</v>
      </c>
      <c r="AZ16" t="s">
        <v>69</v>
      </c>
      <c r="BA16" t="s">
        <v>119</v>
      </c>
      <c r="BB16">
        <v>3</v>
      </c>
      <c r="BC16" t="s">
        <v>185</v>
      </c>
      <c r="BD16">
        <v>11</v>
      </c>
      <c r="BE16">
        <v>123015.698</v>
      </c>
      <c r="BF16">
        <v>5.4577375970341603E-2</v>
      </c>
      <c r="BG16">
        <v>4.773039607588056E-2</v>
      </c>
      <c r="BH16">
        <v>190539.995</v>
      </c>
      <c r="BI16">
        <v>3.5236035353102636E-2</v>
      </c>
      <c r="BJ16">
        <v>3.0815514554258846E-2</v>
      </c>
      <c r="BK16">
        <v>1</v>
      </c>
      <c r="BL16" t="s">
        <v>67</v>
      </c>
      <c r="BM16">
        <v>1</v>
      </c>
      <c r="BN16" t="s">
        <v>305</v>
      </c>
    </row>
    <row r="17" spans="1:66">
      <c r="A17" s="136" t="str">
        <f t="shared" si="20"/>
        <v>신동아교통</v>
      </c>
      <c r="B17" s="136" t="str">
        <f t="shared" si="21"/>
        <v>1</v>
      </c>
      <c r="C17" s="137" t="str">
        <f t="shared" si="22"/>
        <v>70바3701</v>
      </c>
      <c r="D17" s="125" t="str">
        <f t="shared" si="23"/>
        <v>저상</v>
      </c>
      <c r="E17" s="121" t="str">
        <f t="shared" si="16"/>
        <v>D</v>
      </c>
      <c r="F17" s="144">
        <f t="shared" si="17"/>
        <v>0.80521739130434788</v>
      </c>
      <c r="G17" s="145">
        <f t="shared" si="18"/>
        <v>1.8520000000000001</v>
      </c>
      <c r="H17" s="146">
        <f t="shared" si="19"/>
        <v>2.2999999999999998</v>
      </c>
      <c r="I17" s="147">
        <f t="shared" si="24"/>
        <v>5463.1080000000002</v>
      </c>
      <c r="J17" s="148">
        <f t="shared" si="25"/>
        <v>1.7747706664349223E-2</v>
      </c>
      <c r="K17" s="148">
        <f t="shared" si="26"/>
        <v>0.35725022737347917</v>
      </c>
      <c r="L17" s="148">
        <f t="shared" si="27"/>
        <v>0.18011725193790787</v>
      </c>
      <c r="M17" s="149">
        <f t="shared" si="28"/>
        <v>12.468999999999999</v>
      </c>
      <c r="N17" s="150">
        <f t="shared" si="29"/>
        <v>0.23799999999999999</v>
      </c>
      <c r="O17" s="150">
        <f t="shared" si="30"/>
        <v>24.838999999999999</v>
      </c>
      <c r="P17" s="151">
        <f t="shared" si="31"/>
        <v>0.15833333333333333</v>
      </c>
      <c r="Q17" s="152">
        <f t="shared" si="32"/>
        <v>85</v>
      </c>
      <c r="R17" s="153">
        <f t="shared" si="33"/>
        <v>26.70875866871042</v>
      </c>
      <c r="S17" s="138">
        <f t="shared" si="34"/>
        <v>13</v>
      </c>
      <c r="T17" s="138">
        <f t="shared" si="35"/>
        <v>1357</v>
      </c>
      <c r="U17" t="s">
        <v>118</v>
      </c>
      <c r="V17" s="5" t="s">
        <v>120</v>
      </c>
      <c r="W17" t="s">
        <v>118</v>
      </c>
      <c r="X17" s="5" t="s">
        <v>120</v>
      </c>
      <c r="Y17" t="s">
        <v>192</v>
      </c>
      <c r="Z17" t="s">
        <v>172</v>
      </c>
      <c r="AA17" t="s">
        <v>48</v>
      </c>
      <c r="AB17">
        <v>523</v>
      </c>
      <c r="AC17" s="1">
        <v>5463.1080000000002</v>
      </c>
      <c r="AD17" s="1">
        <v>2949.0610000000001</v>
      </c>
      <c r="AE17" s="28">
        <v>1.8520000000000001</v>
      </c>
      <c r="AF17">
        <v>2.2999999999999998</v>
      </c>
      <c r="AG17">
        <v>12.468999999999999</v>
      </c>
      <c r="AH17">
        <v>327.26881900000001</v>
      </c>
      <c r="AI17">
        <v>5.8082710000000004</v>
      </c>
      <c r="AJ17">
        <v>116.91686</v>
      </c>
      <c r="AK17">
        <v>984</v>
      </c>
      <c r="AL17">
        <v>13</v>
      </c>
      <c r="AM17">
        <v>1357</v>
      </c>
      <c r="AN17">
        <v>85</v>
      </c>
      <c r="AO17">
        <v>16.693028999999999</v>
      </c>
      <c r="AP17">
        <v>5370.6</v>
      </c>
      <c r="AQ17">
        <v>9.5</v>
      </c>
      <c r="AR17">
        <v>23</v>
      </c>
      <c r="AS17">
        <v>9711</v>
      </c>
      <c r="AT17">
        <v>0.23799999999999999</v>
      </c>
      <c r="AU17">
        <v>24.838999999999999</v>
      </c>
      <c r="AV17">
        <v>45344</v>
      </c>
      <c r="AW17">
        <v>0</v>
      </c>
      <c r="AX17" s="29">
        <v>0.45</v>
      </c>
      <c r="AY17">
        <v>0.80521739130434788</v>
      </c>
      <c r="AZ17" t="s">
        <v>67</v>
      </c>
      <c r="BA17" t="s">
        <v>119</v>
      </c>
      <c r="BB17">
        <v>5</v>
      </c>
      <c r="BC17" t="s">
        <v>183</v>
      </c>
      <c r="BD17">
        <v>9</v>
      </c>
      <c r="BE17">
        <v>123015.698</v>
      </c>
      <c r="BF17">
        <v>4.4409844343605641E-2</v>
      </c>
      <c r="BG17">
        <v>3.5759579010590285E-2</v>
      </c>
      <c r="BH17">
        <v>190539.995</v>
      </c>
      <c r="BI17">
        <v>2.8671712728868291E-2</v>
      </c>
      <c r="BJ17">
        <v>2.3086961727766992E-2</v>
      </c>
      <c r="BK17">
        <v>1</v>
      </c>
      <c r="BL17" t="s">
        <v>70</v>
      </c>
      <c r="BM17">
        <v>1</v>
      </c>
      <c r="BN17" t="s">
        <v>305</v>
      </c>
    </row>
    <row r="18" spans="1:66">
      <c r="A18" s="133" t="str">
        <f t="shared" si="20"/>
        <v>신동아교통</v>
      </c>
      <c r="B18" s="133" t="str">
        <f t="shared" si="21"/>
        <v>1</v>
      </c>
      <c r="C18" s="134" t="str">
        <f t="shared" si="22"/>
        <v>70바3703</v>
      </c>
      <c r="D18" s="109" t="str">
        <f t="shared" si="23"/>
        <v>저상</v>
      </c>
      <c r="E18" s="105" t="str">
        <f t="shared" si="16"/>
        <v>F</v>
      </c>
      <c r="F18" s="154">
        <f t="shared" si="17"/>
        <v>0.74750000000000005</v>
      </c>
      <c r="G18" s="155">
        <f t="shared" si="18"/>
        <v>1.794</v>
      </c>
      <c r="H18" s="156">
        <f t="shared" si="19"/>
        <v>2.4</v>
      </c>
      <c r="I18" s="157">
        <f t="shared" si="24"/>
        <v>5784.9309999999996</v>
      </c>
      <c r="J18" s="158">
        <f t="shared" si="25"/>
        <v>2.052007640722827E-2</v>
      </c>
      <c r="K18" s="158">
        <f t="shared" si="26"/>
        <v>0.3518956662989377</v>
      </c>
      <c r="L18" s="158">
        <f t="shared" si="27"/>
        <v>0.12497988307898573</v>
      </c>
      <c r="M18" s="159">
        <f t="shared" si="28"/>
        <v>12.763</v>
      </c>
      <c r="N18" s="160">
        <f t="shared" si="29"/>
        <v>0.104</v>
      </c>
      <c r="O18" s="160">
        <f t="shared" si="30"/>
        <v>37.183</v>
      </c>
      <c r="P18" s="161">
        <f t="shared" si="31"/>
        <v>0.37333333333333329</v>
      </c>
      <c r="Q18" s="162">
        <f t="shared" si="32"/>
        <v>84</v>
      </c>
      <c r="R18" s="163">
        <f t="shared" si="33"/>
        <v>27.489610074594196</v>
      </c>
      <c r="S18" s="135">
        <f t="shared" si="34"/>
        <v>6</v>
      </c>
      <c r="T18" s="135">
        <f t="shared" si="35"/>
        <v>2151</v>
      </c>
      <c r="U18" t="s">
        <v>118</v>
      </c>
      <c r="V18" s="5" t="s">
        <v>120</v>
      </c>
      <c r="W18" t="s">
        <v>118</v>
      </c>
      <c r="X18" s="5" t="s">
        <v>120</v>
      </c>
      <c r="Y18" t="s">
        <v>193</v>
      </c>
      <c r="Z18" t="s">
        <v>172</v>
      </c>
      <c r="AA18" t="s">
        <v>48</v>
      </c>
      <c r="AB18">
        <v>523</v>
      </c>
      <c r="AC18" s="1">
        <v>5784.9309999999996</v>
      </c>
      <c r="AD18" s="1">
        <v>3224.4839999999999</v>
      </c>
      <c r="AE18" s="28">
        <v>1.794</v>
      </c>
      <c r="AF18">
        <v>2.4</v>
      </c>
      <c r="AG18">
        <v>12.763</v>
      </c>
      <c r="AH18">
        <v>335.31853699999999</v>
      </c>
      <c r="AI18">
        <v>6.8807619999999998</v>
      </c>
      <c r="AJ18">
        <v>117.99714</v>
      </c>
      <c r="AK18">
        <v>723</v>
      </c>
      <c r="AL18">
        <v>6</v>
      </c>
      <c r="AM18">
        <v>2151</v>
      </c>
      <c r="AN18">
        <v>84</v>
      </c>
      <c r="AO18">
        <v>17.252046</v>
      </c>
      <c r="AP18">
        <v>4063.1</v>
      </c>
      <c r="AQ18">
        <v>22.4</v>
      </c>
      <c r="AR18">
        <v>33</v>
      </c>
      <c r="AS18">
        <v>7234</v>
      </c>
      <c r="AT18">
        <v>0.104</v>
      </c>
      <c r="AU18">
        <v>37.183</v>
      </c>
      <c r="AV18">
        <v>46553</v>
      </c>
      <c r="AW18">
        <v>0</v>
      </c>
      <c r="AX18" s="29">
        <v>0.43</v>
      </c>
      <c r="AY18">
        <v>0.74750000000000005</v>
      </c>
      <c r="AZ18" t="s">
        <v>70</v>
      </c>
      <c r="BA18" t="s">
        <v>119</v>
      </c>
      <c r="BB18">
        <v>5</v>
      </c>
      <c r="BC18" t="s">
        <v>313</v>
      </c>
      <c r="BD18">
        <v>9</v>
      </c>
      <c r="BE18">
        <v>123015.698</v>
      </c>
      <c r="BF18">
        <v>4.7025957613962402E-2</v>
      </c>
      <c r="BG18">
        <v>3.5151903316436896E-2</v>
      </c>
      <c r="BH18">
        <v>190539.995</v>
      </c>
      <c r="BI18">
        <v>3.0360717706537147E-2</v>
      </c>
      <c r="BJ18">
        <v>2.2694636485636518E-2</v>
      </c>
      <c r="BK18">
        <v>1</v>
      </c>
      <c r="BL18" t="s">
        <v>70</v>
      </c>
      <c r="BM18">
        <v>0</v>
      </c>
      <c r="BN18" t="s">
        <v>284</v>
      </c>
    </row>
    <row r="19" spans="1:66">
      <c r="A19" s="136" t="str">
        <f t="shared" si="20"/>
        <v>신동아교통</v>
      </c>
      <c r="B19" s="136" t="str">
        <f t="shared" si="21"/>
        <v>1</v>
      </c>
      <c r="C19" s="137" t="str">
        <f t="shared" si="22"/>
        <v>70바3705</v>
      </c>
      <c r="D19" s="125" t="str">
        <f t="shared" si="23"/>
        <v>저상</v>
      </c>
      <c r="E19" s="121" t="str">
        <f t="shared" si="16"/>
        <v>F</v>
      </c>
      <c r="F19" s="144">
        <f t="shared" si="17"/>
        <v>0.77500000000000002</v>
      </c>
      <c r="G19" s="145">
        <f t="shared" si="18"/>
        <v>1.7050000000000001</v>
      </c>
      <c r="H19" s="146">
        <f t="shared" si="19"/>
        <v>2.2000000000000002</v>
      </c>
      <c r="I19" s="147">
        <f t="shared" si="24"/>
        <v>4482.7879999999996</v>
      </c>
      <c r="J19" s="148">
        <f t="shared" si="25"/>
        <v>2.0709779246772874E-2</v>
      </c>
      <c r="K19" s="148">
        <f t="shared" si="26"/>
        <v>0.34325042735227357</v>
      </c>
      <c r="L19" s="148">
        <f t="shared" si="27"/>
        <v>0.16239893566236013</v>
      </c>
      <c r="M19" s="149">
        <f t="shared" si="28"/>
        <v>14.954000000000001</v>
      </c>
      <c r="N19" s="150">
        <f t="shared" si="29"/>
        <v>8.8999999999999996E-2</v>
      </c>
      <c r="O19" s="150">
        <f t="shared" si="30"/>
        <v>21.414999999999999</v>
      </c>
      <c r="P19" s="151">
        <f t="shared" si="31"/>
        <v>0</v>
      </c>
      <c r="Q19" s="152">
        <f t="shared" si="32"/>
        <v>76</v>
      </c>
      <c r="R19" s="153">
        <f t="shared" si="33"/>
        <v>27.730718659630995</v>
      </c>
      <c r="S19" s="138">
        <f t="shared" si="34"/>
        <v>4</v>
      </c>
      <c r="T19" s="138">
        <f t="shared" si="35"/>
        <v>960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194</v>
      </c>
      <c r="Z19" s="4" t="s">
        <v>172</v>
      </c>
      <c r="AA19" s="4" t="s">
        <v>48</v>
      </c>
      <c r="AB19" s="4">
        <v>523</v>
      </c>
      <c r="AC19" s="4">
        <v>4482.7879999999996</v>
      </c>
      <c r="AD19" s="4">
        <v>2628.6080000000002</v>
      </c>
      <c r="AE19" s="4">
        <v>1.7050000000000001</v>
      </c>
      <c r="AF19" s="4">
        <v>2.2000000000000002</v>
      </c>
      <c r="AG19" s="4">
        <v>14.954000000000001</v>
      </c>
      <c r="AH19" s="4">
        <v>254.15741700000001</v>
      </c>
      <c r="AI19" s="4">
        <v>5.2635439999999996</v>
      </c>
      <c r="AJ19" s="4">
        <v>87.239642000000003</v>
      </c>
      <c r="AK19" s="4">
        <v>728</v>
      </c>
      <c r="AL19" s="4">
        <v>4</v>
      </c>
      <c r="AM19" s="4">
        <v>960</v>
      </c>
      <c r="AN19" s="4">
        <v>76</v>
      </c>
      <c r="AO19" s="4">
        <v>17.637840000000001</v>
      </c>
      <c r="AP19" s="4">
        <v>3251.5</v>
      </c>
      <c r="AQ19" s="4">
        <v>0</v>
      </c>
      <c r="AR19" s="4">
        <v>22</v>
      </c>
      <c r="AS19" s="4">
        <v>7150</v>
      </c>
      <c r="AT19" s="4">
        <v>8.8999999999999996E-2</v>
      </c>
      <c r="AU19" s="4">
        <v>21.414999999999999</v>
      </c>
      <c r="AV19" s="4">
        <v>38283</v>
      </c>
      <c r="AW19" s="4">
        <v>0</v>
      </c>
      <c r="AX19" s="30">
        <v>0.45</v>
      </c>
      <c r="AY19">
        <v>0.77500000000000002</v>
      </c>
      <c r="AZ19" t="s">
        <v>70</v>
      </c>
      <c r="BA19" t="s">
        <v>119</v>
      </c>
      <c r="BB19">
        <v>3</v>
      </c>
      <c r="BC19" t="s">
        <v>311</v>
      </c>
      <c r="BD19">
        <v>8</v>
      </c>
      <c r="BE19">
        <v>123015.698</v>
      </c>
      <c r="BF19">
        <v>3.6440780102715016E-2</v>
      </c>
      <c r="BG19">
        <v>2.8241604579604139E-2</v>
      </c>
      <c r="BH19">
        <v>190539.995</v>
      </c>
      <c r="BI19">
        <v>2.3526756154265669E-2</v>
      </c>
      <c r="BJ19">
        <v>1.8233236019555895E-2</v>
      </c>
      <c r="BK19">
        <v>1</v>
      </c>
      <c r="BL19" t="s">
        <v>70</v>
      </c>
      <c r="BM19">
        <v>0</v>
      </c>
      <c r="BN19" t="s">
        <v>284</v>
      </c>
    </row>
    <row r="20" spans="1:66">
      <c r="A20" s="133" t="str">
        <f t="shared" si="20"/>
        <v>신동아교통</v>
      </c>
      <c r="B20" s="133" t="str">
        <f t="shared" si="21"/>
        <v>1</v>
      </c>
      <c r="C20" s="134" t="str">
        <f t="shared" si="22"/>
        <v>70바3706</v>
      </c>
      <c r="D20" s="109" t="str">
        <f t="shared" si="23"/>
        <v>저상</v>
      </c>
      <c r="E20" s="105" t="str">
        <f t="shared" si="16"/>
        <v>C</v>
      </c>
      <c r="F20" s="154">
        <f t="shared" si="17"/>
        <v>0.86363636363636354</v>
      </c>
      <c r="G20" s="155">
        <f t="shared" si="18"/>
        <v>1.9</v>
      </c>
      <c r="H20" s="156">
        <f t="shared" si="19"/>
        <v>2.2000000000000002</v>
      </c>
      <c r="I20" s="157">
        <f t="shared" si="24"/>
        <v>6577.8149999999996</v>
      </c>
      <c r="J20" s="158">
        <f t="shared" si="25"/>
        <v>1.496729561959919E-2</v>
      </c>
      <c r="K20" s="158">
        <f t="shared" si="26"/>
        <v>0.34976268330691013</v>
      </c>
      <c r="L20" s="158">
        <f t="shared" si="27"/>
        <v>0.18334355709304687</v>
      </c>
      <c r="M20" s="159">
        <f t="shared" si="28"/>
        <v>11.833</v>
      </c>
      <c r="N20" s="160">
        <f t="shared" si="29"/>
        <v>0.106</v>
      </c>
      <c r="O20" s="160">
        <f t="shared" si="30"/>
        <v>48.816000000000003</v>
      </c>
      <c r="P20" s="161">
        <f t="shared" si="31"/>
        <v>0.45666666666666667</v>
      </c>
      <c r="Q20" s="162">
        <f t="shared" si="32"/>
        <v>88</v>
      </c>
      <c r="R20" s="163">
        <f t="shared" si="33"/>
        <v>26.502213003067737</v>
      </c>
      <c r="S20" s="135">
        <f t="shared" si="34"/>
        <v>7</v>
      </c>
      <c r="T20" s="135">
        <f t="shared" si="35"/>
        <v>3211</v>
      </c>
      <c r="U20" t="s">
        <v>118</v>
      </c>
      <c r="V20" s="5" t="s">
        <v>120</v>
      </c>
      <c r="W20" t="s">
        <v>118</v>
      </c>
      <c r="X20" s="5" t="s">
        <v>120</v>
      </c>
      <c r="Y20" t="s">
        <v>196</v>
      </c>
      <c r="Z20" t="s">
        <v>172</v>
      </c>
      <c r="AA20" t="s">
        <v>48</v>
      </c>
      <c r="AB20">
        <v>523</v>
      </c>
      <c r="AC20" s="1">
        <v>6577.8149999999996</v>
      </c>
      <c r="AD20" s="1">
        <v>3462.511</v>
      </c>
      <c r="AE20" s="28">
        <v>1.9</v>
      </c>
      <c r="AF20">
        <v>2.2000000000000002</v>
      </c>
      <c r="AG20">
        <v>11.833</v>
      </c>
      <c r="AH20">
        <v>390.697969</v>
      </c>
      <c r="AI20">
        <v>5.8476920000000003</v>
      </c>
      <c r="AJ20">
        <v>136.65156999999999</v>
      </c>
      <c r="AK20">
        <v>1206</v>
      </c>
      <c r="AL20">
        <v>7</v>
      </c>
      <c r="AM20">
        <v>3211</v>
      </c>
      <c r="AN20">
        <v>88</v>
      </c>
      <c r="AO20">
        <v>16.836061000000001</v>
      </c>
      <c r="AP20">
        <v>7527</v>
      </c>
      <c r="AQ20">
        <v>27.4</v>
      </c>
      <c r="AR20">
        <v>25</v>
      </c>
      <c r="AS20">
        <v>7073</v>
      </c>
      <c r="AT20">
        <v>0.106</v>
      </c>
      <c r="AU20">
        <v>48.816000000000003</v>
      </c>
      <c r="AV20">
        <v>54781</v>
      </c>
      <c r="AW20">
        <v>0</v>
      </c>
      <c r="AX20" s="29">
        <v>0.45</v>
      </c>
      <c r="AY20">
        <v>0.86363636363636354</v>
      </c>
      <c r="AZ20" t="s">
        <v>69</v>
      </c>
      <c r="BA20" t="s">
        <v>119</v>
      </c>
      <c r="BB20">
        <v>4</v>
      </c>
      <c r="BC20" t="s">
        <v>180</v>
      </c>
      <c r="BD20">
        <v>10</v>
      </c>
      <c r="BE20">
        <v>123015.698</v>
      </c>
      <c r="BF20">
        <v>5.3471346396782624E-2</v>
      </c>
      <c r="BG20">
        <v>4.6179799160857717E-2</v>
      </c>
      <c r="BH20">
        <v>190539.995</v>
      </c>
      <c r="BI20">
        <v>3.4521964797994249E-2</v>
      </c>
      <c r="BJ20">
        <v>2.9814424143722304E-2</v>
      </c>
      <c r="BK20">
        <v>1</v>
      </c>
      <c r="BL20" t="s">
        <v>69</v>
      </c>
      <c r="BM20">
        <v>0</v>
      </c>
      <c r="BN20" t="s">
        <v>284</v>
      </c>
    </row>
    <row r="21" spans="1:66">
      <c r="A21" s="136" t="str">
        <f t="shared" si="20"/>
        <v>신동아교통</v>
      </c>
      <c r="B21" s="136" t="str">
        <f t="shared" si="21"/>
        <v>1</v>
      </c>
      <c r="C21" s="137" t="str">
        <f t="shared" si="22"/>
        <v>70바3707</v>
      </c>
      <c r="D21" s="125" t="str">
        <f t="shared" si="23"/>
        <v>저상</v>
      </c>
      <c r="E21" s="121" t="str">
        <f t="shared" si="16"/>
        <v>F</v>
      </c>
      <c r="F21" s="144">
        <f t="shared" si="17"/>
        <v>0.78500000000000003</v>
      </c>
      <c r="G21" s="145">
        <f t="shared" si="18"/>
        <v>1.7270000000000001</v>
      </c>
      <c r="H21" s="146">
        <f t="shared" si="19"/>
        <v>2.2000000000000002</v>
      </c>
      <c r="I21" s="147">
        <f t="shared" si="24"/>
        <v>2976.9450000000002</v>
      </c>
      <c r="J21" s="148">
        <f t="shared" si="25"/>
        <v>2.2652253630591288E-2</v>
      </c>
      <c r="K21" s="148">
        <f t="shared" si="26"/>
        <v>0.35034933018508424</v>
      </c>
      <c r="L21" s="148">
        <f t="shared" si="27"/>
        <v>0.20457213687186024</v>
      </c>
      <c r="M21" s="149">
        <f t="shared" si="28"/>
        <v>16.437000000000001</v>
      </c>
      <c r="N21" s="150">
        <f t="shared" si="29"/>
        <v>0.70499999999999996</v>
      </c>
      <c r="O21" s="150">
        <f t="shared" si="30"/>
        <v>52</v>
      </c>
      <c r="P21" s="151">
        <f t="shared" si="31"/>
        <v>0</v>
      </c>
      <c r="Q21" s="152">
        <f t="shared" si="32"/>
        <v>78</v>
      </c>
      <c r="R21" s="153">
        <f t="shared" si="33"/>
        <v>29.332466066872833</v>
      </c>
      <c r="S21" s="138">
        <f t="shared" si="34"/>
        <v>21</v>
      </c>
      <c r="T21" s="138">
        <f t="shared" si="35"/>
        <v>1548</v>
      </c>
      <c r="U21" t="s">
        <v>118</v>
      </c>
      <c r="V21" s="5" t="s">
        <v>120</v>
      </c>
      <c r="W21" t="s">
        <v>118</v>
      </c>
      <c r="X21" s="5" t="s">
        <v>120</v>
      </c>
      <c r="Y21" t="s">
        <v>197</v>
      </c>
      <c r="Z21" t="s">
        <v>172</v>
      </c>
      <c r="AA21" t="s">
        <v>48</v>
      </c>
      <c r="AB21">
        <v>523</v>
      </c>
      <c r="AC21" s="1">
        <v>2976.9450000000002</v>
      </c>
      <c r="AD21" s="1">
        <v>1723.537</v>
      </c>
      <c r="AE21" s="28">
        <v>1.7270000000000001</v>
      </c>
      <c r="AF21">
        <v>2.2000000000000002</v>
      </c>
      <c r="AG21">
        <v>16.437000000000001</v>
      </c>
      <c r="AH21">
        <v>161.86605800000001</v>
      </c>
      <c r="AI21">
        <v>3.6666310000000002</v>
      </c>
      <c r="AJ21">
        <v>56.709665000000001</v>
      </c>
      <c r="AK21">
        <v>609</v>
      </c>
      <c r="AL21">
        <v>21</v>
      </c>
      <c r="AM21">
        <v>1548</v>
      </c>
      <c r="AN21">
        <v>78</v>
      </c>
      <c r="AO21">
        <v>18.391408999999999</v>
      </c>
      <c r="AP21">
        <v>3726.3</v>
      </c>
      <c r="AQ21">
        <v>0</v>
      </c>
      <c r="AR21">
        <v>17</v>
      </c>
      <c r="AS21">
        <v>5765</v>
      </c>
      <c r="AT21">
        <v>0.70499999999999996</v>
      </c>
      <c r="AU21">
        <v>52</v>
      </c>
      <c r="AV21">
        <v>23396</v>
      </c>
      <c r="AW21">
        <v>0</v>
      </c>
      <c r="AX21" s="29">
        <v>0.46</v>
      </c>
      <c r="AY21">
        <v>0.78500000000000003</v>
      </c>
      <c r="AZ21" t="s">
        <v>70</v>
      </c>
      <c r="BA21" t="s">
        <v>119</v>
      </c>
      <c r="BB21">
        <v>2</v>
      </c>
      <c r="BC21" t="s">
        <v>295</v>
      </c>
      <c r="BD21">
        <v>8</v>
      </c>
      <c r="BE21">
        <v>123015.698</v>
      </c>
      <c r="BF21">
        <v>2.4199716364654535E-2</v>
      </c>
      <c r="BG21">
        <v>1.899677734625381E-2</v>
      </c>
      <c r="BH21">
        <v>190539.995</v>
      </c>
      <c r="BI21">
        <v>1.5623727711339555E-2</v>
      </c>
      <c r="BJ21">
        <v>1.2264626253401552E-2</v>
      </c>
      <c r="BK21">
        <v>1</v>
      </c>
      <c r="BL21" t="s">
        <v>70</v>
      </c>
      <c r="BM21">
        <v>0</v>
      </c>
      <c r="BN21" t="s">
        <v>284</v>
      </c>
    </row>
    <row r="22" spans="1:66">
      <c r="A22" s="133" t="str">
        <f t="shared" si="20"/>
        <v>신동아교통</v>
      </c>
      <c r="B22" s="133" t="str">
        <f t="shared" si="21"/>
        <v>1</v>
      </c>
      <c r="C22" s="134" t="str">
        <f t="shared" si="22"/>
        <v>70바3718</v>
      </c>
      <c r="D22" s="109" t="str">
        <f t="shared" si="23"/>
        <v>저상</v>
      </c>
      <c r="E22" s="105" t="str">
        <f t="shared" si="16"/>
        <v>F</v>
      </c>
      <c r="F22" s="154">
        <f t="shared" si="17"/>
        <v>0.74375000000000002</v>
      </c>
      <c r="G22" s="155">
        <f t="shared" si="18"/>
        <v>1.7849999999999999</v>
      </c>
      <c r="H22" s="156">
        <f t="shared" si="19"/>
        <v>2.4</v>
      </c>
      <c r="I22" s="157">
        <f t="shared" si="24"/>
        <v>4962.6419999999998</v>
      </c>
      <c r="J22" s="158">
        <f t="shared" si="25"/>
        <v>2.4199230009608878E-2</v>
      </c>
      <c r="K22" s="158">
        <f t="shared" si="26"/>
        <v>0.34215570254680111</v>
      </c>
      <c r="L22" s="158">
        <f t="shared" si="27"/>
        <v>0.20049804116436368</v>
      </c>
      <c r="M22" s="159">
        <f t="shared" si="28"/>
        <v>13.739000000000001</v>
      </c>
      <c r="N22" s="160">
        <f t="shared" si="29"/>
        <v>0.14099999999999999</v>
      </c>
      <c r="O22" s="160">
        <f t="shared" si="30"/>
        <v>36.573</v>
      </c>
      <c r="P22" s="161">
        <f t="shared" si="31"/>
        <v>0.20666666666666667</v>
      </c>
      <c r="Q22" s="162">
        <f t="shared" si="32"/>
        <v>86</v>
      </c>
      <c r="R22" s="163">
        <f t="shared" si="33"/>
        <v>27.411466878602106</v>
      </c>
      <c r="S22" s="135">
        <f t="shared" si="34"/>
        <v>7</v>
      </c>
      <c r="T22" s="135">
        <f t="shared" si="35"/>
        <v>1815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198</v>
      </c>
      <c r="Z22" s="4" t="s">
        <v>172</v>
      </c>
      <c r="AA22" s="4" t="s">
        <v>48</v>
      </c>
      <c r="AB22" s="4">
        <v>523</v>
      </c>
      <c r="AC22" s="4">
        <v>4962.6419999999998</v>
      </c>
      <c r="AD22" s="4">
        <v>2780.8969999999999</v>
      </c>
      <c r="AE22" s="4">
        <v>1.7849999999999999</v>
      </c>
      <c r="AF22" s="4">
        <v>2.4</v>
      </c>
      <c r="AG22" s="4">
        <v>13.739000000000001</v>
      </c>
      <c r="AH22" s="4">
        <v>285.71603299999998</v>
      </c>
      <c r="AI22" s="4">
        <v>6.9141079999999997</v>
      </c>
      <c r="AJ22" s="4">
        <v>97.759370000000004</v>
      </c>
      <c r="AK22" s="4">
        <v>995</v>
      </c>
      <c r="AL22" s="4">
        <v>7</v>
      </c>
      <c r="AM22" s="4">
        <v>1815</v>
      </c>
      <c r="AN22" s="4">
        <v>86</v>
      </c>
      <c r="AO22" s="4">
        <v>17.369140000000002</v>
      </c>
      <c r="AP22" s="4">
        <v>4166.5</v>
      </c>
      <c r="AQ22" s="4">
        <v>12.4</v>
      </c>
      <c r="AR22" s="4">
        <v>33</v>
      </c>
      <c r="AS22" s="4">
        <v>8360</v>
      </c>
      <c r="AT22" s="4">
        <v>0.14099999999999999</v>
      </c>
      <c r="AU22" s="4">
        <v>36.573</v>
      </c>
      <c r="AV22" s="4">
        <v>40431</v>
      </c>
      <c r="AW22" s="4">
        <v>0</v>
      </c>
      <c r="AX22" s="30">
        <v>0.45</v>
      </c>
      <c r="AY22">
        <v>0.74375000000000002</v>
      </c>
      <c r="AZ22" t="s">
        <v>70</v>
      </c>
      <c r="BA22" t="s">
        <v>119</v>
      </c>
      <c r="BB22">
        <v>6</v>
      </c>
      <c r="BC22" t="s">
        <v>315</v>
      </c>
      <c r="BD22">
        <v>11</v>
      </c>
      <c r="BE22">
        <v>123015.698</v>
      </c>
      <c r="BF22">
        <v>4.0341534297517051E-2</v>
      </c>
      <c r="BG22">
        <v>3.0004016133778309E-2</v>
      </c>
      <c r="BH22">
        <v>190539.995</v>
      </c>
      <c r="BI22">
        <v>2.6045146059755067E-2</v>
      </c>
      <c r="BJ22">
        <v>1.9371077381942832E-2</v>
      </c>
      <c r="BK22">
        <v>1</v>
      </c>
      <c r="BL22" t="s">
        <v>70</v>
      </c>
      <c r="BM22">
        <v>0</v>
      </c>
      <c r="BN22" t="s">
        <v>284</v>
      </c>
    </row>
    <row r="23" spans="1:66">
      <c r="A23" s="136" t="str">
        <f t="shared" si="20"/>
        <v>신동아교통</v>
      </c>
      <c r="B23" s="136" t="str">
        <f t="shared" si="21"/>
        <v>1</v>
      </c>
      <c r="C23" s="137" t="str">
        <f t="shared" si="22"/>
        <v>70바3727</v>
      </c>
      <c r="D23" s="125" t="str">
        <f t="shared" si="23"/>
        <v>저상</v>
      </c>
      <c r="E23" s="121" t="str">
        <f t="shared" si="16"/>
        <v>C</v>
      </c>
      <c r="F23" s="144">
        <f t="shared" si="17"/>
        <v>0.88818181818181807</v>
      </c>
      <c r="G23" s="145">
        <f t="shared" si="18"/>
        <v>1.954</v>
      </c>
      <c r="H23" s="146">
        <f t="shared" si="19"/>
        <v>2.2000000000000002</v>
      </c>
      <c r="I23" s="147">
        <f t="shared" si="24"/>
        <v>5389.0649999999996</v>
      </c>
      <c r="J23" s="148">
        <f t="shared" si="25"/>
        <v>1.7321064620862733E-2</v>
      </c>
      <c r="K23" s="148">
        <f t="shared" si="26"/>
        <v>0.32264665773971102</v>
      </c>
      <c r="L23" s="148">
        <f t="shared" si="27"/>
        <v>0.19224114016067723</v>
      </c>
      <c r="M23" s="149">
        <f t="shared" si="28"/>
        <v>12.038</v>
      </c>
      <c r="N23" s="150">
        <f t="shared" si="29"/>
        <v>0.70499999999999996</v>
      </c>
      <c r="O23" s="150">
        <f t="shared" si="30"/>
        <v>45.591999999999999</v>
      </c>
      <c r="P23" s="151">
        <f t="shared" si="31"/>
        <v>0.215</v>
      </c>
      <c r="Q23" s="152">
        <f t="shared" si="32"/>
        <v>83</v>
      </c>
      <c r="R23" s="153">
        <f t="shared" si="33"/>
        <v>27.56099645716332</v>
      </c>
      <c r="S23" s="138">
        <f t="shared" si="34"/>
        <v>38</v>
      </c>
      <c r="T23" s="138">
        <f t="shared" si="35"/>
        <v>2457</v>
      </c>
      <c r="U23" t="s">
        <v>118</v>
      </c>
      <c r="V23" s="5" t="s">
        <v>120</v>
      </c>
      <c r="W23" t="s">
        <v>118</v>
      </c>
      <c r="X23" s="5" t="s">
        <v>120</v>
      </c>
      <c r="Y23" t="s">
        <v>199</v>
      </c>
      <c r="Z23" t="s">
        <v>172</v>
      </c>
      <c r="AA23" t="s">
        <v>48</v>
      </c>
      <c r="AB23">
        <v>523</v>
      </c>
      <c r="AC23" s="1">
        <v>5389.0649999999996</v>
      </c>
      <c r="AD23" s="1">
        <v>2757.3380000000002</v>
      </c>
      <c r="AE23" s="28">
        <v>1.954</v>
      </c>
      <c r="AF23">
        <v>2.2000000000000002</v>
      </c>
      <c r="AG23">
        <v>12.038</v>
      </c>
      <c r="AH23">
        <v>296.24657100000002</v>
      </c>
      <c r="AI23">
        <v>5.1313060000000004</v>
      </c>
      <c r="AJ23">
        <v>95.582965999999999</v>
      </c>
      <c r="AK23">
        <v>1036</v>
      </c>
      <c r="AL23">
        <v>38</v>
      </c>
      <c r="AM23">
        <v>2457</v>
      </c>
      <c r="AN23">
        <v>83</v>
      </c>
      <c r="AO23">
        <v>18.191147000000001</v>
      </c>
      <c r="AP23">
        <v>2355.1999999999998</v>
      </c>
      <c r="AQ23">
        <v>12.9</v>
      </c>
      <c r="AR23">
        <v>14</v>
      </c>
      <c r="AS23">
        <v>2391</v>
      </c>
      <c r="AT23">
        <v>0.70499999999999996</v>
      </c>
      <c r="AU23">
        <v>45.591999999999999</v>
      </c>
      <c r="AV23">
        <v>45946</v>
      </c>
      <c r="AW23">
        <v>0</v>
      </c>
      <c r="AX23" s="29">
        <v>0.45</v>
      </c>
      <c r="AY23">
        <v>0.88818181818181807</v>
      </c>
      <c r="AZ23" t="s">
        <v>69</v>
      </c>
      <c r="BA23" t="s">
        <v>119</v>
      </c>
      <c r="BB23">
        <v>1</v>
      </c>
      <c r="BC23" t="s">
        <v>187</v>
      </c>
      <c r="BD23">
        <v>11</v>
      </c>
      <c r="BE23">
        <v>123015.698</v>
      </c>
      <c r="BF23">
        <v>4.3807945551794535E-2</v>
      </c>
      <c r="BG23">
        <v>3.890942073100296E-2</v>
      </c>
      <c r="BH23">
        <v>190539.995</v>
      </c>
      <c r="BI23">
        <v>2.8283117148187181E-2</v>
      </c>
      <c r="BJ23">
        <v>2.5120550412526248E-2</v>
      </c>
      <c r="BK23">
        <v>1</v>
      </c>
      <c r="BL23" t="s">
        <v>68</v>
      </c>
      <c r="BM23">
        <v>-1</v>
      </c>
      <c r="BN23" t="s">
        <v>285</v>
      </c>
    </row>
    <row r="24" spans="1:66">
      <c r="A24" s="133" t="str">
        <f t="shared" si="20"/>
        <v>신동아교통</v>
      </c>
      <c r="B24" s="133" t="str">
        <f t="shared" si="21"/>
        <v>1</v>
      </c>
      <c r="C24" s="134" t="str">
        <f t="shared" si="22"/>
        <v>70바3728</v>
      </c>
      <c r="D24" s="109" t="str">
        <f t="shared" si="23"/>
        <v>저상</v>
      </c>
      <c r="E24" s="105" t="str">
        <f t="shared" si="16"/>
        <v>F</v>
      </c>
      <c r="F24" s="154">
        <f t="shared" si="17"/>
        <v>0.74041666666666661</v>
      </c>
      <c r="G24" s="155">
        <f t="shared" si="18"/>
        <v>1.7769999999999999</v>
      </c>
      <c r="H24" s="156">
        <f t="shared" si="19"/>
        <v>2.4</v>
      </c>
      <c r="I24" s="157">
        <f t="shared" si="24"/>
        <v>5359.41</v>
      </c>
      <c r="J24" s="158">
        <f t="shared" si="25"/>
        <v>3.1341064805757747E-2</v>
      </c>
      <c r="K24" s="158">
        <f t="shared" si="26"/>
        <v>0.3331173889939979</v>
      </c>
      <c r="L24" s="158">
        <f t="shared" si="27"/>
        <v>0.1378883123328874</v>
      </c>
      <c r="M24" s="159">
        <f t="shared" si="28"/>
        <v>13.108000000000001</v>
      </c>
      <c r="N24" s="160">
        <f t="shared" si="29"/>
        <v>5.6000000000000001E-2</v>
      </c>
      <c r="O24" s="160">
        <f t="shared" si="30"/>
        <v>31.364999999999998</v>
      </c>
      <c r="P24" s="161">
        <f t="shared" si="31"/>
        <v>0.22833333333333333</v>
      </c>
      <c r="Q24" s="162">
        <f t="shared" si="32"/>
        <v>85</v>
      </c>
      <c r="R24" s="163">
        <f t="shared" si="33"/>
        <v>27.067908408983037</v>
      </c>
      <c r="S24" s="135">
        <f t="shared" si="34"/>
        <v>3</v>
      </c>
      <c r="T24" s="135">
        <f t="shared" si="35"/>
        <v>1681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201</v>
      </c>
      <c r="Z24" t="s">
        <v>172</v>
      </c>
      <c r="AA24" t="s">
        <v>48</v>
      </c>
      <c r="AB24">
        <v>523</v>
      </c>
      <c r="AC24" s="1">
        <v>5359.41</v>
      </c>
      <c r="AD24" s="1">
        <v>3016.384</v>
      </c>
      <c r="AE24" s="28">
        <v>1.7769999999999999</v>
      </c>
      <c r="AF24">
        <v>2.4</v>
      </c>
      <c r="AG24">
        <v>13.108000000000001</v>
      </c>
      <c r="AH24">
        <v>311.54324400000002</v>
      </c>
      <c r="AI24">
        <v>9.7640969999999996</v>
      </c>
      <c r="AJ24">
        <v>103.780472</v>
      </c>
      <c r="AK24">
        <v>739</v>
      </c>
      <c r="AL24">
        <v>3</v>
      </c>
      <c r="AM24">
        <v>1681</v>
      </c>
      <c r="AN24">
        <v>85</v>
      </c>
      <c r="AO24">
        <v>17.202780000000001</v>
      </c>
      <c r="AP24">
        <v>2934.1</v>
      </c>
      <c r="AQ24">
        <v>13.7</v>
      </c>
      <c r="AR24">
        <v>24</v>
      </c>
      <c r="AS24">
        <v>3416</v>
      </c>
      <c r="AT24">
        <v>5.6000000000000001E-2</v>
      </c>
      <c r="AU24">
        <v>31.364999999999998</v>
      </c>
      <c r="AV24">
        <v>45089</v>
      </c>
      <c r="AW24">
        <v>0</v>
      </c>
      <c r="AX24" s="29">
        <v>0.44</v>
      </c>
      <c r="AY24">
        <v>0.74041666666666661</v>
      </c>
      <c r="AZ24" t="s">
        <v>70</v>
      </c>
      <c r="BA24" t="s">
        <v>119</v>
      </c>
      <c r="BB24">
        <v>7</v>
      </c>
      <c r="BC24" t="s">
        <v>314</v>
      </c>
      <c r="BD24">
        <v>8</v>
      </c>
      <c r="BE24">
        <v>123015.698</v>
      </c>
      <c r="BF24">
        <v>4.3566878757213566E-2</v>
      </c>
      <c r="BG24">
        <v>3.2257643146486874E-2</v>
      </c>
      <c r="BH24">
        <v>190539.995</v>
      </c>
      <c r="BI24">
        <v>2.8127480532368021E-2</v>
      </c>
      <c r="BJ24">
        <v>2.0826055377507487E-2</v>
      </c>
      <c r="BK24">
        <v>1</v>
      </c>
      <c r="BL24" t="s">
        <v>70</v>
      </c>
      <c r="BM24">
        <v>0</v>
      </c>
      <c r="BN24" t="s">
        <v>284</v>
      </c>
    </row>
    <row r="25" spans="1:66">
      <c r="A25" s="136" t="str">
        <f t="shared" si="20"/>
        <v>신동아교통</v>
      </c>
      <c r="B25" s="136" t="str">
        <f t="shared" si="21"/>
        <v>1</v>
      </c>
      <c r="C25" s="137" t="str">
        <f t="shared" si="22"/>
        <v>70바3734</v>
      </c>
      <c r="D25" s="125" t="str">
        <f t="shared" si="23"/>
        <v>저상</v>
      </c>
      <c r="E25" s="121" t="str">
        <f t="shared" si="16"/>
        <v>D</v>
      </c>
      <c r="F25" s="144">
        <f t="shared" si="17"/>
        <v>0.84043478260869575</v>
      </c>
      <c r="G25" s="145">
        <f t="shared" si="18"/>
        <v>1.9330000000000001</v>
      </c>
      <c r="H25" s="146">
        <f t="shared" si="19"/>
        <v>2.2999999999999998</v>
      </c>
      <c r="I25" s="147">
        <f t="shared" si="24"/>
        <v>6298.299</v>
      </c>
      <c r="J25" s="148">
        <f t="shared" si="25"/>
        <v>2.5873514682802391E-2</v>
      </c>
      <c r="K25" s="148">
        <f t="shared" si="26"/>
        <v>0.33602863792339716</v>
      </c>
      <c r="L25" s="148">
        <f t="shared" si="27"/>
        <v>0.14511854708707858</v>
      </c>
      <c r="M25" s="149">
        <f t="shared" si="28"/>
        <v>11.67</v>
      </c>
      <c r="N25" s="150">
        <f t="shared" si="29"/>
        <v>0.254</v>
      </c>
      <c r="O25" s="150">
        <f t="shared" si="30"/>
        <v>33.993000000000002</v>
      </c>
      <c r="P25" s="151">
        <f t="shared" si="31"/>
        <v>0.22666666666666666</v>
      </c>
      <c r="Q25" s="152">
        <f t="shared" si="32"/>
        <v>85</v>
      </c>
      <c r="R25" s="153">
        <f t="shared" si="33"/>
        <v>26.731748636077068</v>
      </c>
      <c r="S25" s="138">
        <f t="shared" si="34"/>
        <v>16</v>
      </c>
      <c r="T25" s="138">
        <f t="shared" si="35"/>
        <v>2141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202</v>
      </c>
      <c r="Z25" s="4" t="s">
        <v>172</v>
      </c>
      <c r="AA25" s="4" t="s">
        <v>48</v>
      </c>
      <c r="AB25" s="4">
        <v>523</v>
      </c>
      <c r="AC25" s="4">
        <v>6298.299</v>
      </c>
      <c r="AD25" s="4">
        <v>3258.085</v>
      </c>
      <c r="AE25" s="4">
        <v>1.9330000000000001</v>
      </c>
      <c r="AF25" s="4">
        <v>2.2999999999999998</v>
      </c>
      <c r="AG25" s="4">
        <v>11.67</v>
      </c>
      <c r="AH25" s="4">
        <v>369.23990099999997</v>
      </c>
      <c r="AI25" s="4">
        <v>9.5535340000000009</v>
      </c>
      <c r="AJ25" s="4">
        <v>124.075181</v>
      </c>
      <c r="AK25" s="4">
        <v>914</v>
      </c>
      <c r="AL25" s="4">
        <v>16</v>
      </c>
      <c r="AM25" s="4">
        <v>2141</v>
      </c>
      <c r="AN25" s="4">
        <v>85</v>
      </c>
      <c r="AO25" s="4">
        <v>17.057471</v>
      </c>
      <c r="AP25" s="4">
        <v>6354.2</v>
      </c>
      <c r="AQ25" s="4">
        <v>13.6</v>
      </c>
      <c r="AR25" s="4">
        <v>27</v>
      </c>
      <c r="AS25" s="4">
        <v>4579</v>
      </c>
      <c r="AT25" s="4">
        <v>0.254</v>
      </c>
      <c r="AU25" s="4">
        <v>33.993000000000002</v>
      </c>
      <c r="AV25" s="4">
        <v>0</v>
      </c>
      <c r="AW25" s="4">
        <v>0</v>
      </c>
      <c r="AX25" s="30">
        <v>0.45</v>
      </c>
      <c r="AY25">
        <v>0.84043478260869575</v>
      </c>
      <c r="AZ25" t="s">
        <v>67</v>
      </c>
      <c r="BA25" t="s">
        <v>119</v>
      </c>
      <c r="BB25">
        <v>1</v>
      </c>
      <c r="BC25" t="s">
        <v>191</v>
      </c>
      <c r="BD25">
        <v>8</v>
      </c>
      <c r="BE25">
        <v>123015.698</v>
      </c>
      <c r="BF25">
        <v>5.1199148583459649E-2</v>
      </c>
      <c r="BG25">
        <v>4.3029545309490221E-2</v>
      </c>
      <c r="BH25">
        <v>190539.995</v>
      </c>
      <c r="BI25">
        <v>3.3054997193633813E-2</v>
      </c>
      <c r="BJ25">
        <v>2.778056938056268E-2</v>
      </c>
      <c r="BK25">
        <v>1</v>
      </c>
      <c r="BL25" t="s">
        <v>67</v>
      </c>
      <c r="BM25">
        <v>0</v>
      </c>
      <c r="BN25" t="s">
        <v>284</v>
      </c>
    </row>
    <row r="26" spans="1:66">
      <c r="A26" s="133" t="str">
        <f t="shared" si="20"/>
        <v>신동아교통</v>
      </c>
      <c r="B26" s="133" t="str">
        <f t="shared" si="21"/>
        <v>516</v>
      </c>
      <c r="C26" s="134" t="str">
        <f t="shared" si="22"/>
        <v>71바6411</v>
      </c>
      <c r="D26" s="109" t="str">
        <f t="shared" si="23"/>
        <v>중형</v>
      </c>
      <c r="E26" s="105" t="str">
        <f t="shared" si="16"/>
        <v>D</v>
      </c>
      <c r="F26" s="154">
        <f t="shared" si="17"/>
        <v>0.80499999999999994</v>
      </c>
      <c r="G26" s="155">
        <f t="shared" si="18"/>
        <v>1.7709999999999999</v>
      </c>
      <c r="H26" s="156">
        <f t="shared" si="19"/>
        <v>2.2000000000000002</v>
      </c>
      <c r="I26" s="157">
        <f t="shared" si="24"/>
        <v>675.83500000000004</v>
      </c>
      <c r="J26" s="158">
        <f t="shared" si="25"/>
        <v>2.4572877212711924E-2</v>
      </c>
      <c r="K26" s="158">
        <f t="shared" si="26"/>
        <v>0.45532892118640872</v>
      </c>
      <c r="L26" s="158">
        <f t="shared" si="27"/>
        <v>0.19531394497177565</v>
      </c>
      <c r="M26" s="159">
        <f t="shared" si="28"/>
        <v>12.568</v>
      </c>
      <c r="N26" s="160">
        <f t="shared" si="29"/>
        <v>15.24</v>
      </c>
      <c r="O26" s="160">
        <f t="shared" si="30"/>
        <v>32.256</v>
      </c>
      <c r="P26" s="161">
        <f t="shared" si="31"/>
        <v>0</v>
      </c>
      <c r="Q26" s="162">
        <f t="shared" si="32"/>
        <v>85</v>
      </c>
      <c r="R26" s="163">
        <f t="shared" si="33"/>
        <v>20.626725144076683</v>
      </c>
      <c r="S26" s="135">
        <f t="shared" si="34"/>
        <v>103</v>
      </c>
      <c r="T26" s="135">
        <f t="shared" si="35"/>
        <v>218</v>
      </c>
      <c r="U26" t="s">
        <v>118</v>
      </c>
      <c r="V26" s="5" t="s">
        <v>121</v>
      </c>
      <c r="W26" t="s">
        <v>118</v>
      </c>
      <c r="X26" s="5" t="s">
        <v>121</v>
      </c>
      <c r="Y26" t="s">
        <v>207</v>
      </c>
      <c r="Z26" t="s">
        <v>204</v>
      </c>
      <c r="AA26" t="s">
        <v>48</v>
      </c>
      <c r="AB26">
        <v>523</v>
      </c>
      <c r="AC26" s="1">
        <v>675.83500000000004</v>
      </c>
      <c r="AD26" s="1">
        <v>381.55599999999998</v>
      </c>
      <c r="AE26" s="28">
        <v>1.7709999999999999</v>
      </c>
      <c r="AF26">
        <v>2.2000000000000002</v>
      </c>
      <c r="AG26">
        <v>12.568</v>
      </c>
      <c r="AH26">
        <v>62.997751000000001</v>
      </c>
      <c r="AI26">
        <v>1.548036</v>
      </c>
      <c r="AJ26">
        <v>28.684698000000001</v>
      </c>
      <c r="AK26">
        <v>132</v>
      </c>
      <c r="AL26">
        <v>103</v>
      </c>
      <c r="AM26">
        <v>218</v>
      </c>
      <c r="AN26">
        <v>85</v>
      </c>
      <c r="AO26">
        <v>10.727922</v>
      </c>
      <c r="AP26">
        <v>114.5</v>
      </c>
      <c r="AQ26">
        <v>0</v>
      </c>
      <c r="AR26">
        <v>44</v>
      </c>
      <c r="AS26">
        <v>24073</v>
      </c>
      <c r="AT26">
        <v>15.24</v>
      </c>
      <c r="AU26">
        <v>32.256</v>
      </c>
      <c r="AV26">
        <v>0</v>
      </c>
      <c r="AW26">
        <v>0</v>
      </c>
      <c r="AX26" s="29">
        <v>0.56000000000000005</v>
      </c>
      <c r="AY26">
        <v>0.80499999999999994</v>
      </c>
      <c r="AZ26" t="s">
        <v>67</v>
      </c>
      <c r="BA26" t="s">
        <v>206</v>
      </c>
      <c r="BB26">
        <v>1</v>
      </c>
      <c r="BC26" t="s">
        <v>325</v>
      </c>
      <c r="BD26">
        <v>1</v>
      </c>
      <c r="BE26">
        <v>10221.817999999999</v>
      </c>
      <c r="BF26">
        <v>6.6116907970773894E-2</v>
      </c>
      <c r="BG26">
        <v>5.3224110916472979E-2</v>
      </c>
      <c r="BH26">
        <v>190539.995</v>
      </c>
      <c r="BI26">
        <v>3.5469456163258533E-3</v>
      </c>
      <c r="BJ26">
        <v>2.8552912211423117E-3</v>
      </c>
      <c r="BK26">
        <v>1</v>
      </c>
      <c r="BL26" t="s">
        <v>326</v>
      </c>
      <c r="BM26" t="s">
        <v>327</v>
      </c>
      <c r="BN26" t="s">
        <v>326</v>
      </c>
    </row>
    <row r="27" spans="1:66">
      <c r="A27" s="136" t="str">
        <f t="shared" si="20"/>
        <v>신동아교통</v>
      </c>
      <c r="B27" s="136" t="str">
        <f t="shared" si="21"/>
        <v>516</v>
      </c>
      <c r="C27" s="137" t="str">
        <f t="shared" si="22"/>
        <v>71바6783</v>
      </c>
      <c r="D27" s="125" t="str">
        <f t="shared" si="23"/>
        <v>중형</v>
      </c>
      <c r="E27" s="121" t="str">
        <f t="shared" si="16"/>
        <v>F</v>
      </c>
      <c r="F27" s="144">
        <f t="shared" si="17"/>
        <v>0.77391304347826095</v>
      </c>
      <c r="G27" s="145">
        <f t="shared" si="18"/>
        <v>1.78</v>
      </c>
      <c r="H27" s="146">
        <f t="shared" si="19"/>
        <v>2.2999999999999998</v>
      </c>
      <c r="I27" s="147">
        <f t="shared" si="24"/>
        <v>4870.4949999999999</v>
      </c>
      <c r="J27" s="148">
        <f t="shared" si="25"/>
        <v>2.3442948190276036E-2</v>
      </c>
      <c r="K27" s="148">
        <f t="shared" si="26"/>
        <v>0.41563803570447933</v>
      </c>
      <c r="L27" s="148">
        <f t="shared" si="27"/>
        <v>0.28210684950913612</v>
      </c>
      <c r="M27" s="149">
        <f t="shared" si="28"/>
        <v>13.961</v>
      </c>
      <c r="N27" s="150">
        <f t="shared" si="29"/>
        <v>2.5459999999999998</v>
      </c>
      <c r="O27" s="150">
        <f t="shared" si="30"/>
        <v>38.6</v>
      </c>
      <c r="P27" s="151">
        <f t="shared" si="31"/>
        <v>0.44500000000000001</v>
      </c>
      <c r="Q27" s="152">
        <f t="shared" si="32"/>
        <v>92</v>
      </c>
      <c r="R27" s="153">
        <f t="shared" si="33"/>
        <v>22.206509332075711</v>
      </c>
      <c r="S27" s="138">
        <f t="shared" si="34"/>
        <v>124</v>
      </c>
      <c r="T27" s="138">
        <f t="shared" si="35"/>
        <v>1880</v>
      </c>
      <c r="U27" t="s">
        <v>118</v>
      </c>
      <c r="V27" t="s">
        <v>121</v>
      </c>
      <c r="W27" t="s">
        <v>118</v>
      </c>
      <c r="X27" s="4" t="s">
        <v>121</v>
      </c>
      <c r="Y27" s="4" t="s">
        <v>208</v>
      </c>
      <c r="Z27" s="4" t="s">
        <v>204</v>
      </c>
      <c r="AA27" s="4" t="s">
        <v>48</v>
      </c>
      <c r="AB27" s="4">
        <v>523</v>
      </c>
      <c r="AC27" s="4">
        <v>4870.4949999999999</v>
      </c>
      <c r="AD27" s="4">
        <v>2736.7069999999999</v>
      </c>
      <c r="AE27" s="4">
        <v>1.78</v>
      </c>
      <c r="AF27" s="4">
        <v>2.2999999999999998</v>
      </c>
      <c r="AG27" s="4">
        <v>13.961</v>
      </c>
      <c r="AH27" s="4">
        <v>391.01430099999999</v>
      </c>
      <c r="AI27" s="4">
        <v>9.1665279999999996</v>
      </c>
      <c r="AJ27" s="4">
        <v>162.52041600000001</v>
      </c>
      <c r="AK27" s="4">
        <v>1374</v>
      </c>
      <c r="AL27" s="4">
        <v>124</v>
      </c>
      <c r="AM27" s="4">
        <v>1880</v>
      </c>
      <c r="AN27" s="4">
        <v>92</v>
      </c>
      <c r="AO27" s="4">
        <v>12.456053000000001</v>
      </c>
      <c r="AP27" s="4">
        <v>734</v>
      </c>
      <c r="AQ27" s="4">
        <v>26.7</v>
      </c>
      <c r="AR27" s="4">
        <v>123</v>
      </c>
      <c r="AS27" s="4">
        <v>54537</v>
      </c>
      <c r="AT27" s="4">
        <v>2.5459999999999998</v>
      </c>
      <c r="AU27" s="4">
        <v>38.6</v>
      </c>
      <c r="AV27" s="4">
        <v>0</v>
      </c>
      <c r="AW27" s="4">
        <v>0</v>
      </c>
      <c r="AX27" s="30">
        <v>0.56000000000000005</v>
      </c>
      <c r="AY27">
        <v>0.77391304347826095</v>
      </c>
      <c r="AZ27" t="s">
        <v>70</v>
      </c>
      <c r="BA27" t="s">
        <v>206</v>
      </c>
      <c r="BB27">
        <v>1</v>
      </c>
      <c r="BC27" t="s">
        <v>307</v>
      </c>
      <c r="BD27">
        <v>1</v>
      </c>
      <c r="BE27">
        <v>10221.817999999999</v>
      </c>
      <c r="BF27">
        <v>0.47648030908004824</v>
      </c>
      <c r="BG27">
        <v>0.36875432615760256</v>
      </c>
      <c r="BH27">
        <v>190539.995</v>
      </c>
      <c r="BI27">
        <v>2.5561536306327709E-2</v>
      </c>
      <c r="BJ27">
        <v>1.9782406358810144E-2</v>
      </c>
      <c r="BK27">
        <v>1</v>
      </c>
      <c r="BL27" t="s">
        <v>70</v>
      </c>
      <c r="BM27">
        <v>0</v>
      </c>
      <c r="BN27" t="s">
        <v>284</v>
      </c>
    </row>
    <row r="28" spans="1:66">
      <c r="A28" s="133" t="str">
        <f t="shared" si="20"/>
        <v>신동아교통</v>
      </c>
      <c r="B28" s="133" t="str">
        <f t="shared" si="21"/>
        <v>516</v>
      </c>
      <c r="C28" s="134" t="str">
        <f t="shared" si="22"/>
        <v>71바6789</v>
      </c>
      <c r="D28" s="109" t="str">
        <f t="shared" si="23"/>
        <v>중형</v>
      </c>
      <c r="E28" s="105" t="str">
        <f t="shared" si="16"/>
        <v>D</v>
      </c>
      <c r="F28" s="154">
        <f t="shared" si="17"/>
        <v>0.80043478260869572</v>
      </c>
      <c r="G28" s="155">
        <f t="shared" si="18"/>
        <v>1.841</v>
      </c>
      <c r="H28" s="156">
        <f t="shared" si="19"/>
        <v>2.2999999999999998</v>
      </c>
      <c r="I28" s="157">
        <f t="shared" si="24"/>
        <v>4675.4880000000003</v>
      </c>
      <c r="J28" s="158">
        <f t="shared" si="25"/>
        <v>1.9192911794818471E-2</v>
      </c>
      <c r="K28" s="158">
        <f t="shared" si="26"/>
        <v>0.41970812390444123</v>
      </c>
      <c r="L28" s="158">
        <f t="shared" si="27"/>
        <v>0.21858680847860157</v>
      </c>
      <c r="M28" s="159">
        <f t="shared" si="28"/>
        <v>12.904999999999999</v>
      </c>
      <c r="N28" s="160">
        <f t="shared" si="29"/>
        <v>3.4430000000000001</v>
      </c>
      <c r="O28" s="160">
        <f t="shared" si="30"/>
        <v>23.783999999999999</v>
      </c>
      <c r="P28" s="161">
        <f t="shared" si="31"/>
        <v>0.35500000000000004</v>
      </c>
      <c r="Q28" s="162">
        <f t="shared" si="32"/>
        <v>93</v>
      </c>
      <c r="R28" s="163">
        <f t="shared" si="33"/>
        <v>21.813063881453562</v>
      </c>
      <c r="S28" s="135">
        <f t="shared" si="34"/>
        <v>161</v>
      </c>
      <c r="T28" s="135">
        <f t="shared" si="35"/>
        <v>1112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209</v>
      </c>
      <c r="Z28" s="4" t="s">
        <v>204</v>
      </c>
      <c r="AA28" s="4" t="s">
        <v>48</v>
      </c>
      <c r="AB28" s="4">
        <v>523</v>
      </c>
      <c r="AC28" s="4">
        <v>4675.4880000000003</v>
      </c>
      <c r="AD28" s="4">
        <v>2539.511</v>
      </c>
      <c r="AE28" s="4">
        <v>1.841</v>
      </c>
      <c r="AF28" s="4">
        <v>2.2999999999999998</v>
      </c>
      <c r="AG28" s="4">
        <v>12.904999999999999</v>
      </c>
      <c r="AH28" s="4">
        <v>382.00654900000001</v>
      </c>
      <c r="AI28" s="4">
        <v>7.3318180000000002</v>
      </c>
      <c r="AJ28" s="4">
        <v>160.33125200000001</v>
      </c>
      <c r="AK28" s="4">
        <v>1022</v>
      </c>
      <c r="AL28" s="4">
        <v>161</v>
      </c>
      <c r="AM28" s="4">
        <v>1112</v>
      </c>
      <c r="AN28" s="4">
        <v>93</v>
      </c>
      <c r="AO28" s="4">
        <v>12.239286999999999</v>
      </c>
      <c r="AP28" s="4">
        <v>671.3</v>
      </c>
      <c r="AQ28" s="4">
        <v>21.3</v>
      </c>
      <c r="AR28" s="4">
        <v>97</v>
      </c>
      <c r="AS28" s="4">
        <v>41159</v>
      </c>
      <c r="AT28" s="4">
        <v>3.4430000000000001</v>
      </c>
      <c r="AU28" s="4">
        <v>23.783999999999999</v>
      </c>
      <c r="AV28" s="4">
        <v>0</v>
      </c>
      <c r="AW28" s="4">
        <v>0</v>
      </c>
      <c r="AX28" s="30">
        <v>0.56000000000000005</v>
      </c>
      <c r="AY28">
        <v>0.80043478260869572</v>
      </c>
      <c r="AZ28" t="s">
        <v>67</v>
      </c>
      <c r="BA28" t="s">
        <v>206</v>
      </c>
      <c r="BB28">
        <v>2</v>
      </c>
      <c r="BC28" t="s">
        <v>328</v>
      </c>
      <c r="BD28">
        <v>1</v>
      </c>
      <c r="BE28">
        <v>10221.817999999999</v>
      </c>
      <c r="BF28">
        <v>0.45740278294917797</v>
      </c>
      <c r="BG28">
        <v>0.36612109713453772</v>
      </c>
      <c r="BH28">
        <v>190539.995</v>
      </c>
      <c r="BI28">
        <v>2.4538092383176564E-2</v>
      </c>
      <c r="BJ28">
        <v>1.9641142642360027E-2</v>
      </c>
      <c r="BK28">
        <v>1</v>
      </c>
      <c r="BL28" t="s">
        <v>70</v>
      </c>
      <c r="BM28">
        <v>1</v>
      </c>
      <c r="BN28" t="s">
        <v>305</v>
      </c>
    </row>
    <row r="29" spans="1:66">
      <c r="A29" s="136" t="str">
        <f t="shared" si="20"/>
        <v>신동아교통</v>
      </c>
      <c r="B29" s="136" t="str">
        <f t="shared" si="21"/>
        <v>518</v>
      </c>
      <c r="C29" s="137" t="str">
        <f t="shared" si="22"/>
        <v>70바3722</v>
      </c>
      <c r="D29" s="125" t="str">
        <f t="shared" si="23"/>
        <v>대형</v>
      </c>
      <c r="E29" s="121" t="str">
        <f t="shared" si="16"/>
        <v>B</v>
      </c>
      <c r="F29" s="144">
        <f t="shared" si="17"/>
        <v>0.92695652173913057</v>
      </c>
      <c r="G29" s="145">
        <f t="shared" si="18"/>
        <v>2.1320000000000001</v>
      </c>
      <c r="H29" s="146">
        <f t="shared" si="19"/>
        <v>2.2999999999999998</v>
      </c>
      <c r="I29" s="147">
        <f t="shared" si="24"/>
        <v>4110.9110000000001</v>
      </c>
      <c r="J29" s="148">
        <f t="shared" si="25"/>
        <v>1.5755533786821908E-2</v>
      </c>
      <c r="K29" s="148">
        <f t="shared" si="26"/>
        <v>0.3735023381731018</v>
      </c>
      <c r="L29" s="148">
        <f t="shared" si="27"/>
        <v>9.0734146275606553E-2</v>
      </c>
      <c r="M29" s="149">
        <f t="shared" si="28"/>
        <v>8.5559999999999992</v>
      </c>
      <c r="N29" s="150">
        <f t="shared" si="29"/>
        <v>0.316</v>
      </c>
      <c r="O29" s="150">
        <f t="shared" si="30"/>
        <v>12.308999999999999</v>
      </c>
      <c r="P29" s="151">
        <f t="shared" si="31"/>
        <v>0</v>
      </c>
      <c r="Q29" s="152">
        <f t="shared" si="32"/>
        <v>67</v>
      </c>
      <c r="R29" s="153">
        <f t="shared" si="33"/>
        <v>20.098607831062356</v>
      </c>
      <c r="S29" s="138">
        <f t="shared" si="34"/>
        <v>13</v>
      </c>
      <c r="T29" s="138">
        <f t="shared" si="35"/>
        <v>506</v>
      </c>
      <c r="U29" t="s">
        <v>118</v>
      </c>
      <c r="V29" s="5" t="s">
        <v>122</v>
      </c>
      <c r="W29" t="s">
        <v>118</v>
      </c>
      <c r="X29" s="5" t="s">
        <v>122</v>
      </c>
      <c r="Y29" t="s">
        <v>210</v>
      </c>
      <c r="Z29" t="s">
        <v>168</v>
      </c>
      <c r="AA29" t="s">
        <v>205</v>
      </c>
      <c r="AB29">
        <v>523</v>
      </c>
      <c r="AC29" s="1">
        <v>4110.9110000000001</v>
      </c>
      <c r="AD29" s="1">
        <v>1928.018</v>
      </c>
      <c r="AE29" s="28">
        <v>2.1320000000000001</v>
      </c>
      <c r="AF29">
        <v>2.2999999999999998</v>
      </c>
      <c r="AG29">
        <v>8.5559999999999992</v>
      </c>
      <c r="AH29">
        <v>334.89928500000002</v>
      </c>
      <c r="AI29">
        <v>5.2765170000000001</v>
      </c>
      <c r="AJ29">
        <v>125.085666</v>
      </c>
      <c r="AK29">
        <v>373</v>
      </c>
      <c r="AL29">
        <v>13</v>
      </c>
      <c r="AM29">
        <v>506</v>
      </c>
      <c r="AN29">
        <v>67</v>
      </c>
      <c r="AO29">
        <v>12.275066000000001</v>
      </c>
      <c r="AP29">
        <v>42.2</v>
      </c>
      <c r="AQ29">
        <v>0</v>
      </c>
      <c r="AR29">
        <v>29</v>
      </c>
      <c r="AS29">
        <v>4807</v>
      </c>
      <c r="AT29">
        <v>0.316</v>
      </c>
      <c r="AU29">
        <v>12.308999999999999</v>
      </c>
      <c r="AV29">
        <v>30050</v>
      </c>
      <c r="AW29">
        <v>0</v>
      </c>
      <c r="AX29" s="29">
        <v>0.55000000000000004</v>
      </c>
      <c r="AY29">
        <v>0.92695652173913057</v>
      </c>
      <c r="AZ29" t="s">
        <v>68</v>
      </c>
      <c r="BA29" t="s">
        <v>296</v>
      </c>
      <c r="BB29">
        <v>1</v>
      </c>
      <c r="BC29" t="s">
        <v>308</v>
      </c>
      <c r="BD29">
        <v>5</v>
      </c>
      <c r="BE29">
        <v>26426.787</v>
      </c>
      <c r="BF29">
        <v>0.1555584869246496</v>
      </c>
      <c r="BG29">
        <v>0.14419595396667523</v>
      </c>
      <c r="BH29">
        <v>190539.995</v>
      </c>
      <c r="BI29">
        <v>2.1575055672694861E-2</v>
      </c>
      <c r="BJ29">
        <v>1.9999138562689325E-2</v>
      </c>
      <c r="BK29">
        <v>1</v>
      </c>
      <c r="BL29" t="s">
        <v>69</v>
      </c>
      <c r="BM29">
        <v>1</v>
      </c>
      <c r="BN29" t="s">
        <v>305</v>
      </c>
    </row>
    <row r="30" spans="1:66">
      <c r="A30" s="133" t="str">
        <f t="shared" si="20"/>
        <v>신동아교통</v>
      </c>
      <c r="B30" s="133" t="str">
        <f t="shared" si="21"/>
        <v>518</v>
      </c>
      <c r="C30" s="134" t="str">
        <f t="shared" si="22"/>
        <v>71바6402</v>
      </c>
      <c r="D30" s="109" t="str">
        <f t="shared" si="23"/>
        <v>대형</v>
      </c>
      <c r="E30" s="105" t="str">
        <f t="shared" si="16"/>
        <v>C</v>
      </c>
      <c r="F30" s="154">
        <f t="shared" si="17"/>
        <v>0.87090909090909085</v>
      </c>
      <c r="G30" s="155">
        <f t="shared" si="18"/>
        <v>1.9159999999999999</v>
      </c>
      <c r="H30" s="156">
        <f t="shared" si="19"/>
        <v>2.2000000000000002</v>
      </c>
      <c r="I30" s="157">
        <f t="shared" si="24"/>
        <v>4310.9080000000004</v>
      </c>
      <c r="J30" s="158">
        <f t="shared" si="25"/>
        <v>2.4263595987527992E-2</v>
      </c>
      <c r="K30" s="158">
        <f t="shared" si="26"/>
        <v>0.39803103012184926</v>
      </c>
      <c r="L30" s="158">
        <f t="shared" si="27"/>
        <v>0.19091105632502478</v>
      </c>
      <c r="M30" s="159">
        <f t="shared" si="28"/>
        <v>11.113</v>
      </c>
      <c r="N30" s="160">
        <f t="shared" si="29"/>
        <v>1.925</v>
      </c>
      <c r="O30" s="160">
        <f t="shared" si="30"/>
        <v>15.983000000000001</v>
      </c>
      <c r="P30" s="161">
        <f t="shared" si="31"/>
        <v>0</v>
      </c>
      <c r="Q30" s="162">
        <f t="shared" si="32"/>
        <v>80</v>
      </c>
      <c r="R30" s="163">
        <f t="shared" si="33"/>
        <v>20.66189985042497</v>
      </c>
      <c r="S30" s="135">
        <f t="shared" si="34"/>
        <v>83</v>
      </c>
      <c r="T30" s="135">
        <f t="shared" si="35"/>
        <v>689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211</v>
      </c>
      <c r="Z30" s="4" t="s">
        <v>168</v>
      </c>
      <c r="AA30" s="4" t="s">
        <v>48</v>
      </c>
      <c r="AB30" s="4">
        <v>523</v>
      </c>
      <c r="AC30" s="4">
        <v>4310.9080000000004</v>
      </c>
      <c r="AD30" s="4">
        <v>2249.4119999999998</v>
      </c>
      <c r="AE30" s="4">
        <v>1.9159999999999999</v>
      </c>
      <c r="AF30" s="4">
        <v>2.2000000000000002</v>
      </c>
      <c r="AG30" s="4">
        <v>11.113</v>
      </c>
      <c r="AH30" s="4">
        <v>361.15372200000002</v>
      </c>
      <c r="AI30" s="4">
        <v>8.7628880000000002</v>
      </c>
      <c r="AJ30" s="4">
        <v>143.75038799999999</v>
      </c>
      <c r="AK30" s="4">
        <v>823</v>
      </c>
      <c r="AL30" s="4">
        <v>83</v>
      </c>
      <c r="AM30" s="4">
        <v>689</v>
      </c>
      <c r="AN30" s="4">
        <v>80</v>
      </c>
      <c r="AO30" s="4">
        <v>11.936489999999999</v>
      </c>
      <c r="AP30" s="4">
        <v>300.5</v>
      </c>
      <c r="AQ30" s="4">
        <v>0</v>
      </c>
      <c r="AR30" s="4">
        <v>37</v>
      </c>
      <c r="AS30" s="4">
        <v>9613</v>
      </c>
      <c r="AT30" s="4">
        <v>1.925</v>
      </c>
      <c r="AU30" s="4">
        <v>15.983000000000001</v>
      </c>
      <c r="AV30" s="4">
        <v>0</v>
      </c>
      <c r="AW30" s="4">
        <v>0</v>
      </c>
      <c r="AX30" s="30">
        <v>0.56000000000000005</v>
      </c>
      <c r="AY30">
        <v>0.87090909090909085</v>
      </c>
      <c r="AZ30" t="s">
        <v>69</v>
      </c>
      <c r="BA30" t="s">
        <v>296</v>
      </c>
      <c r="BB30">
        <v>1</v>
      </c>
      <c r="BC30" t="s">
        <v>299</v>
      </c>
      <c r="BD30">
        <v>1</v>
      </c>
      <c r="BE30">
        <v>26426.787</v>
      </c>
      <c r="BF30">
        <v>0.16312645195952125</v>
      </c>
      <c r="BG30">
        <v>0.14206830997929212</v>
      </c>
      <c r="BH30">
        <v>190539.995</v>
      </c>
      <c r="BI30">
        <v>2.2624688323309761E-2</v>
      </c>
      <c r="BJ30">
        <v>1.9704046739755229E-2</v>
      </c>
      <c r="BK30">
        <v>1</v>
      </c>
      <c r="BL30" t="s">
        <v>68</v>
      </c>
      <c r="BM30">
        <v>-1</v>
      </c>
      <c r="BN30" t="s">
        <v>285</v>
      </c>
    </row>
    <row r="31" spans="1:66">
      <c r="A31" s="136" t="str">
        <f t="shared" si="20"/>
        <v>신동아교통</v>
      </c>
      <c r="B31" s="136" t="str">
        <f t="shared" si="21"/>
        <v>518</v>
      </c>
      <c r="C31" s="137" t="str">
        <f t="shared" si="22"/>
        <v>71바6403</v>
      </c>
      <c r="D31" s="125" t="str">
        <f t="shared" si="23"/>
        <v>대형</v>
      </c>
      <c r="E31" s="121" t="str">
        <f t="shared" si="16"/>
        <v>D</v>
      </c>
      <c r="F31" s="144">
        <f t="shared" si="17"/>
        <v>0.84318181818181814</v>
      </c>
      <c r="G31" s="145">
        <f t="shared" si="18"/>
        <v>1.855</v>
      </c>
      <c r="H31" s="146">
        <f t="shared" si="19"/>
        <v>2.2000000000000002</v>
      </c>
      <c r="I31" s="147">
        <f t="shared" si="24"/>
        <v>4338.4560000000001</v>
      </c>
      <c r="J31" s="148">
        <f t="shared" si="25"/>
        <v>1.7566533523388814E-2</v>
      </c>
      <c r="K31" s="148">
        <f t="shared" si="26"/>
        <v>0.39919215107859979</v>
      </c>
      <c r="L31" s="148">
        <f t="shared" si="27"/>
        <v>0.23187972864078832</v>
      </c>
      <c r="M31" s="149">
        <f t="shared" si="28"/>
        <v>11.215999999999999</v>
      </c>
      <c r="N31" s="150">
        <f t="shared" si="29"/>
        <v>1.337</v>
      </c>
      <c r="O31" s="150">
        <f t="shared" si="30"/>
        <v>13.207000000000001</v>
      </c>
      <c r="P31" s="151">
        <f t="shared" si="31"/>
        <v>0</v>
      </c>
      <c r="Q31" s="152">
        <f t="shared" si="32"/>
        <v>87</v>
      </c>
      <c r="R31" s="153">
        <f t="shared" si="33"/>
        <v>20.116367772013977</v>
      </c>
      <c r="S31" s="138">
        <f t="shared" si="34"/>
        <v>58</v>
      </c>
      <c r="T31" s="138">
        <f t="shared" si="35"/>
        <v>573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212</v>
      </c>
      <c r="Z31" s="4" t="s">
        <v>168</v>
      </c>
      <c r="AA31" s="4" t="s">
        <v>48</v>
      </c>
      <c r="AB31" s="4">
        <v>523</v>
      </c>
      <c r="AC31" s="4">
        <v>4338.4560000000001</v>
      </c>
      <c r="AD31" s="4">
        <v>2338.4499999999998</v>
      </c>
      <c r="AE31" s="4">
        <v>1.855</v>
      </c>
      <c r="AF31" s="4">
        <v>2.2000000000000002</v>
      </c>
      <c r="AG31" s="4">
        <v>11.215999999999999</v>
      </c>
      <c r="AH31" s="4">
        <v>369.774833</v>
      </c>
      <c r="AI31" s="4">
        <v>6.4956620000000003</v>
      </c>
      <c r="AJ31" s="4">
        <v>147.611211</v>
      </c>
      <c r="AK31" s="4">
        <v>1006</v>
      </c>
      <c r="AL31" s="4">
        <v>58</v>
      </c>
      <c r="AM31" s="4">
        <v>573</v>
      </c>
      <c r="AN31" s="4">
        <v>87</v>
      </c>
      <c r="AO31" s="4">
        <v>11.732696000000001</v>
      </c>
      <c r="AP31" s="4">
        <v>129.19999999999999</v>
      </c>
      <c r="AQ31" s="4">
        <v>0</v>
      </c>
      <c r="AR31" s="4">
        <v>52</v>
      </c>
      <c r="AS31" s="4">
        <v>15399</v>
      </c>
      <c r="AT31" s="4">
        <v>1.337</v>
      </c>
      <c r="AU31" s="4">
        <v>13.207000000000001</v>
      </c>
      <c r="AV31" s="4">
        <v>0</v>
      </c>
      <c r="AW31" s="4">
        <v>0</v>
      </c>
      <c r="AX31" s="4">
        <v>0.56000000000000005</v>
      </c>
      <c r="AY31">
        <v>0.84318181818181814</v>
      </c>
      <c r="AZ31" t="s">
        <v>67</v>
      </c>
      <c r="BA31" t="s">
        <v>296</v>
      </c>
      <c r="BB31">
        <v>1</v>
      </c>
      <c r="BC31" t="s">
        <v>297</v>
      </c>
      <c r="BD31">
        <v>1</v>
      </c>
      <c r="BE31">
        <v>26426.787</v>
      </c>
      <c r="BF31">
        <v>0.16416887909983155</v>
      </c>
      <c r="BG31">
        <v>0.13842421396826704</v>
      </c>
      <c r="BH31">
        <v>190539.995</v>
      </c>
      <c r="BI31">
        <v>2.2769266893284006E-2</v>
      </c>
      <c r="BJ31">
        <v>1.9198631857746284E-2</v>
      </c>
      <c r="BK31">
        <v>1</v>
      </c>
      <c r="BL31" t="s">
        <v>67</v>
      </c>
      <c r="BM31">
        <v>0</v>
      </c>
      <c r="BN31" t="s">
        <v>284</v>
      </c>
    </row>
    <row r="32" spans="1:66">
      <c r="A32" s="133" t="str">
        <f t="shared" si="20"/>
        <v>신동아교통</v>
      </c>
      <c r="B32" s="133" t="str">
        <f t="shared" si="21"/>
        <v>518</v>
      </c>
      <c r="C32" s="134" t="str">
        <f t="shared" si="22"/>
        <v>71바6404</v>
      </c>
      <c r="D32" s="109" t="str">
        <f t="shared" si="23"/>
        <v>대형</v>
      </c>
      <c r="E32" s="105" t="str">
        <f t="shared" si="16"/>
        <v>F</v>
      </c>
      <c r="F32" s="154">
        <f t="shared" si="17"/>
        <v>0.78954545454545455</v>
      </c>
      <c r="G32" s="155">
        <f t="shared" si="18"/>
        <v>1.7370000000000001</v>
      </c>
      <c r="H32" s="156">
        <f t="shared" si="19"/>
        <v>2.2000000000000002</v>
      </c>
      <c r="I32" s="157">
        <f t="shared" si="24"/>
        <v>3450.6109999999999</v>
      </c>
      <c r="J32" s="158">
        <f t="shared" si="25"/>
        <v>1.5042657430194456E-2</v>
      </c>
      <c r="K32" s="158">
        <f t="shared" si="26"/>
        <v>0.40068633661445402</v>
      </c>
      <c r="L32" s="158">
        <f t="shared" si="27"/>
        <v>0.12026855533701133</v>
      </c>
      <c r="M32" s="159">
        <f t="shared" si="28"/>
        <v>12.86</v>
      </c>
      <c r="N32" s="160">
        <f t="shared" si="29"/>
        <v>1.1879999999999999</v>
      </c>
      <c r="O32" s="160">
        <f t="shared" si="30"/>
        <v>29.154</v>
      </c>
      <c r="P32" s="161">
        <f t="shared" si="31"/>
        <v>0</v>
      </c>
      <c r="Q32" s="162">
        <f t="shared" si="32"/>
        <v>78</v>
      </c>
      <c r="R32" s="163">
        <f t="shared" si="33"/>
        <v>20.527048401764443</v>
      </c>
      <c r="S32" s="135">
        <f t="shared" si="34"/>
        <v>41</v>
      </c>
      <c r="T32" s="135">
        <f t="shared" si="35"/>
        <v>1006</v>
      </c>
      <c r="U32" t="s">
        <v>118</v>
      </c>
      <c r="V32" s="5" t="s">
        <v>122</v>
      </c>
      <c r="W32" t="s">
        <v>118</v>
      </c>
      <c r="X32" s="5" t="s">
        <v>122</v>
      </c>
      <c r="Y32" t="s">
        <v>213</v>
      </c>
      <c r="Z32" t="s">
        <v>168</v>
      </c>
      <c r="AA32" t="s">
        <v>48</v>
      </c>
      <c r="AB32">
        <v>523</v>
      </c>
      <c r="AC32" s="1">
        <v>3450.6109999999999</v>
      </c>
      <c r="AD32" s="1">
        <v>1987.1</v>
      </c>
      <c r="AE32" s="28">
        <v>1.7370000000000001</v>
      </c>
      <c r="AF32">
        <v>2.2000000000000002</v>
      </c>
      <c r="AG32">
        <v>12.86</v>
      </c>
      <c r="AH32">
        <v>287.71013499999998</v>
      </c>
      <c r="AI32">
        <v>4.3279249999999996</v>
      </c>
      <c r="AJ32">
        <v>115.28152</v>
      </c>
      <c r="AK32">
        <v>415</v>
      </c>
      <c r="AL32">
        <v>41</v>
      </c>
      <c r="AM32">
        <v>1006</v>
      </c>
      <c r="AN32">
        <v>78</v>
      </c>
      <c r="AO32">
        <v>11.993359</v>
      </c>
      <c r="AP32">
        <v>483.2</v>
      </c>
      <c r="AQ32">
        <v>0</v>
      </c>
      <c r="AR32">
        <v>36</v>
      </c>
      <c r="AS32">
        <v>7000</v>
      </c>
      <c r="AT32">
        <v>1.1879999999999999</v>
      </c>
      <c r="AU32">
        <v>29.154</v>
      </c>
      <c r="AV32">
        <v>0</v>
      </c>
      <c r="AW32">
        <v>0</v>
      </c>
      <c r="AX32">
        <v>0.56000000000000005</v>
      </c>
      <c r="AY32">
        <v>0.78954545454545455</v>
      </c>
      <c r="AZ32" t="s">
        <v>70</v>
      </c>
      <c r="BA32" t="s">
        <v>296</v>
      </c>
      <c r="BB32">
        <v>2</v>
      </c>
      <c r="BC32" t="s">
        <v>329</v>
      </c>
      <c r="BD32">
        <v>1</v>
      </c>
      <c r="BE32">
        <v>26426.787</v>
      </c>
      <c r="BF32">
        <v>0.13057247557185064</v>
      </c>
      <c r="BG32">
        <v>0.10309290457650208</v>
      </c>
      <c r="BH32">
        <v>190539.995</v>
      </c>
      <c r="BI32">
        <v>1.8109641495477103E-2</v>
      </c>
      <c r="BJ32">
        <v>1.4298385126201695E-2</v>
      </c>
      <c r="BK32">
        <v>1</v>
      </c>
      <c r="BL32" t="s">
        <v>67</v>
      </c>
      <c r="BM32">
        <v>-1</v>
      </c>
      <c r="BN32" t="s">
        <v>285</v>
      </c>
    </row>
    <row r="33" spans="1:66">
      <c r="A33" s="136" t="str">
        <f t="shared" si="20"/>
        <v>신동아교통</v>
      </c>
      <c r="B33" s="136" t="str">
        <f t="shared" si="21"/>
        <v>518</v>
      </c>
      <c r="C33" s="137" t="str">
        <f t="shared" si="22"/>
        <v>71바6406</v>
      </c>
      <c r="D33" s="125" t="str">
        <f t="shared" si="23"/>
        <v>대형</v>
      </c>
      <c r="E33" s="121" t="str">
        <f t="shared" si="16"/>
        <v>F</v>
      </c>
      <c r="F33" s="144">
        <f t="shared" si="17"/>
        <v>0.78173913043478271</v>
      </c>
      <c r="G33" s="145">
        <f t="shared" si="18"/>
        <v>1.798</v>
      </c>
      <c r="H33" s="146">
        <f t="shared" si="19"/>
        <v>2.2999999999999998</v>
      </c>
      <c r="I33" s="147">
        <f t="shared" si="24"/>
        <v>1863.934</v>
      </c>
      <c r="J33" s="148">
        <f t="shared" si="25"/>
        <v>1.1367422741904784E-2</v>
      </c>
      <c r="K33" s="148">
        <f t="shared" si="26"/>
        <v>0.42114627865347404</v>
      </c>
      <c r="L33" s="148">
        <f t="shared" si="27"/>
        <v>0.16685140139082177</v>
      </c>
      <c r="M33" s="149">
        <f t="shared" si="28"/>
        <v>10.635999999999999</v>
      </c>
      <c r="N33" s="150">
        <f t="shared" si="29"/>
        <v>12.661</v>
      </c>
      <c r="O33" s="150">
        <f t="shared" si="30"/>
        <v>13.412000000000001</v>
      </c>
      <c r="P33" s="151">
        <f t="shared" si="31"/>
        <v>0</v>
      </c>
      <c r="Q33" s="152">
        <f t="shared" si="32"/>
        <v>81</v>
      </c>
      <c r="R33" s="153">
        <f t="shared" si="33"/>
        <v>18.881585454537788</v>
      </c>
      <c r="S33" s="138">
        <f t="shared" si="34"/>
        <v>236</v>
      </c>
      <c r="T33" s="138">
        <f t="shared" si="35"/>
        <v>250</v>
      </c>
      <c r="U33" t="s">
        <v>118</v>
      </c>
      <c r="V33" t="s">
        <v>122</v>
      </c>
      <c r="W33" t="s">
        <v>118</v>
      </c>
      <c r="X33" s="4" t="s">
        <v>122</v>
      </c>
      <c r="Y33" s="4" t="s">
        <v>214</v>
      </c>
      <c r="Z33" s="4" t="s">
        <v>168</v>
      </c>
      <c r="AA33" s="4" t="s">
        <v>48</v>
      </c>
      <c r="AB33" s="4">
        <v>523</v>
      </c>
      <c r="AC33" s="4">
        <v>1863.934</v>
      </c>
      <c r="AD33" s="4">
        <v>1036.395</v>
      </c>
      <c r="AE33" s="4">
        <v>1.798</v>
      </c>
      <c r="AF33" s="4">
        <v>2.2999999999999998</v>
      </c>
      <c r="AG33" s="4">
        <v>10.635999999999999</v>
      </c>
      <c r="AH33" s="4">
        <v>173.95491000000001</v>
      </c>
      <c r="AI33" s="4">
        <v>1.977419</v>
      </c>
      <c r="AJ33" s="4">
        <v>73.260463000000001</v>
      </c>
      <c r="AK33" s="4">
        <v>311</v>
      </c>
      <c r="AL33" s="4">
        <v>236</v>
      </c>
      <c r="AM33" s="4">
        <v>250</v>
      </c>
      <c r="AN33" s="4">
        <v>81</v>
      </c>
      <c r="AO33" s="4">
        <v>10.715040999999999</v>
      </c>
      <c r="AP33" s="4">
        <v>218</v>
      </c>
      <c r="AQ33" s="4">
        <v>0</v>
      </c>
      <c r="AR33" s="4">
        <v>26</v>
      </c>
      <c r="AS33" s="4">
        <v>11059</v>
      </c>
      <c r="AT33" s="4">
        <v>12.661</v>
      </c>
      <c r="AU33" s="4">
        <v>13.412000000000001</v>
      </c>
      <c r="AV33" s="4">
        <v>0</v>
      </c>
      <c r="AW33" s="4">
        <v>0</v>
      </c>
      <c r="AX33" s="4">
        <v>0.56000000000000005</v>
      </c>
      <c r="AY33">
        <v>0.78173913043478271</v>
      </c>
      <c r="AZ33" t="s">
        <v>70</v>
      </c>
      <c r="BA33" t="s">
        <v>296</v>
      </c>
      <c r="BB33">
        <v>3</v>
      </c>
      <c r="BC33" t="s">
        <v>330</v>
      </c>
      <c r="BD33">
        <v>1</v>
      </c>
      <c r="BE33">
        <v>26426.787</v>
      </c>
      <c r="BF33">
        <v>7.0531994676462179E-2</v>
      </c>
      <c r="BG33">
        <v>5.5137620186208269E-2</v>
      </c>
      <c r="BH33">
        <v>190539.995</v>
      </c>
      <c r="BI33">
        <v>9.7823766606060843E-3</v>
      </c>
      <c r="BJ33">
        <v>7.6472666242477141E-3</v>
      </c>
      <c r="BK33">
        <v>1</v>
      </c>
      <c r="BL33" t="s">
        <v>70</v>
      </c>
      <c r="BM33">
        <v>0</v>
      </c>
      <c r="BN33" t="s">
        <v>284</v>
      </c>
    </row>
    <row r="34" spans="1:66">
      <c r="A34" s="133" t="str">
        <f t="shared" si="20"/>
        <v>신동아교통</v>
      </c>
      <c r="B34" s="133" t="str">
        <f t="shared" si="21"/>
        <v>518</v>
      </c>
      <c r="C34" s="134" t="str">
        <f t="shared" si="22"/>
        <v>71바6407</v>
      </c>
      <c r="D34" s="109" t="str">
        <f t="shared" si="23"/>
        <v>대형</v>
      </c>
      <c r="E34" s="105" t="str">
        <f t="shared" si="16"/>
        <v>B</v>
      </c>
      <c r="F34" s="154">
        <f t="shared" si="17"/>
        <v>0.92173913043478273</v>
      </c>
      <c r="G34" s="155">
        <f t="shared" si="18"/>
        <v>2.12</v>
      </c>
      <c r="H34" s="156">
        <f t="shared" si="19"/>
        <v>2.2999999999999998</v>
      </c>
      <c r="I34" s="157">
        <f t="shared" si="24"/>
        <v>4431.8010000000004</v>
      </c>
      <c r="J34" s="158">
        <f t="shared" si="25"/>
        <v>1.242242867246425E-2</v>
      </c>
      <c r="K34" s="158">
        <f t="shared" si="26"/>
        <v>0.3852232052260865</v>
      </c>
      <c r="L34" s="158">
        <f t="shared" si="27"/>
        <v>0.12162098433571362</v>
      </c>
      <c r="M34" s="159">
        <f t="shared" si="28"/>
        <v>8.8379999999999992</v>
      </c>
      <c r="N34" s="160">
        <f t="shared" si="29"/>
        <v>0.85699999999999998</v>
      </c>
      <c r="O34" s="160">
        <f t="shared" si="30"/>
        <v>15.208</v>
      </c>
      <c r="P34" s="161">
        <f t="shared" si="31"/>
        <v>0</v>
      </c>
      <c r="Q34" s="162">
        <f t="shared" si="32"/>
        <v>88</v>
      </c>
      <c r="R34" s="163">
        <f t="shared" si="33"/>
        <v>19.988111951550536</v>
      </c>
      <c r="S34" s="135">
        <f t="shared" si="34"/>
        <v>38</v>
      </c>
      <c r="T34" s="135">
        <f t="shared" si="35"/>
        <v>674</v>
      </c>
      <c r="U34" t="s">
        <v>118</v>
      </c>
      <c r="V34" t="s">
        <v>122</v>
      </c>
      <c r="W34" s="4" t="s">
        <v>118</v>
      </c>
      <c r="X34" s="4" t="s">
        <v>122</v>
      </c>
      <c r="Y34" s="4" t="s">
        <v>215</v>
      </c>
      <c r="Z34" s="4" t="s">
        <v>168</v>
      </c>
      <c r="AA34" s="4" t="s">
        <v>48</v>
      </c>
      <c r="AB34" s="4">
        <v>523</v>
      </c>
      <c r="AC34" s="4">
        <v>4431.8010000000004</v>
      </c>
      <c r="AD34" s="4">
        <v>2090.183</v>
      </c>
      <c r="AE34" s="4">
        <v>2.12</v>
      </c>
      <c r="AF34" s="4">
        <v>2.2999999999999998</v>
      </c>
      <c r="AG34" s="4">
        <v>8.8379999999999992</v>
      </c>
      <c r="AH34" s="4">
        <v>368.09203100000002</v>
      </c>
      <c r="AI34" s="4">
        <v>4.572597</v>
      </c>
      <c r="AJ34" s="4">
        <v>141.79759200000001</v>
      </c>
      <c r="AK34" s="4">
        <v>539</v>
      </c>
      <c r="AL34" s="4">
        <v>38</v>
      </c>
      <c r="AM34" s="4">
        <v>674</v>
      </c>
      <c r="AN34" s="4">
        <v>88</v>
      </c>
      <c r="AO34" s="4">
        <v>12.039925999999999</v>
      </c>
      <c r="AP34" s="4">
        <v>342.5</v>
      </c>
      <c r="AQ34" s="4">
        <v>0</v>
      </c>
      <c r="AR34" s="4">
        <v>33</v>
      </c>
      <c r="AS34" s="4">
        <v>14020</v>
      </c>
      <c r="AT34" s="4">
        <v>0.85699999999999998</v>
      </c>
      <c r="AU34" s="4">
        <v>15.208</v>
      </c>
      <c r="AV34" s="4">
        <v>27924</v>
      </c>
      <c r="AW34" s="4">
        <v>0</v>
      </c>
      <c r="AX34" s="4">
        <v>0.56000000000000005</v>
      </c>
      <c r="AY34">
        <v>0.92173913043478273</v>
      </c>
      <c r="AZ34" t="s">
        <v>68</v>
      </c>
      <c r="BA34" t="s">
        <v>296</v>
      </c>
      <c r="BB34">
        <v>2</v>
      </c>
      <c r="BC34" t="s">
        <v>316</v>
      </c>
      <c r="BD34">
        <v>7</v>
      </c>
      <c r="BE34">
        <v>26426.787</v>
      </c>
      <c r="BF34">
        <v>0.16770109056390398</v>
      </c>
      <c r="BG34">
        <v>0.1545766573893376</v>
      </c>
      <c r="BH34">
        <v>190539.995</v>
      </c>
      <c r="BI34">
        <v>2.3259164040599457E-2</v>
      </c>
      <c r="BJ34">
        <v>2.1438881637422112E-2</v>
      </c>
      <c r="BK34">
        <v>1</v>
      </c>
      <c r="BL34" t="s">
        <v>68</v>
      </c>
      <c r="BM34">
        <v>0</v>
      </c>
      <c r="BN34" t="s">
        <v>284</v>
      </c>
    </row>
    <row r="35" spans="1:66">
      <c r="A35" s="136" t="str">
        <f t="shared" si="20"/>
        <v>신동아교통</v>
      </c>
      <c r="B35" s="136" t="str">
        <f t="shared" si="21"/>
        <v>518</v>
      </c>
      <c r="C35" s="137" t="str">
        <f t="shared" si="22"/>
        <v>71바6409</v>
      </c>
      <c r="D35" s="125" t="str">
        <f t="shared" si="23"/>
        <v>대형</v>
      </c>
      <c r="E35" s="121" t="str">
        <f t="shared" si="16"/>
        <v>F</v>
      </c>
      <c r="F35" s="144">
        <f t="shared" si="17"/>
        <v>0.79521739130434788</v>
      </c>
      <c r="G35" s="145">
        <f t="shared" si="18"/>
        <v>1.829</v>
      </c>
      <c r="H35" s="146">
        <f t="shared" si="19"/>
        <v>2.2999999999999998</v>
      </c>
      <c r="I35" s="147">
        <f t="shared" si="24"/>
        <v>3920.1660000000002</v>
      </c>
      <c r="J35" s="148">
        <f t="shared" si="25"/>
        <v>1.2236931001045042E-2</v>
      </c>
      <c r="K35" s="148">
        <f t="shared" si="26"/>
        <v>0.38730158403484477</v>
      </c>
      <c r="L35" s="148">
        <f t="shared" si="27"/>
        <v>0.15815656785962634</v>
      </c>
      <c r="M35" s="149">
        <f t="shared" si="28"/>
        <v>10.76</v>
      </c>
      <c r="N35" s="150">
        <f t="shared" si="29"/>
        <v>1.403</v>
      </c>
      <c r="O35" s="150">
        <f t="shared" si="30"/>
        <v>13.443</v>
      </c>
      <c r="P35" s="151">
        <f t="shared" si="31"/>
        <v>0</v>
      </c>
      <c r="Q35" s="152">
        <f t="shared" si="32"/>
        <v>81</v>
      </c>
      <c r="R35" s="153">
        <f t="shared" si="33"/>
        <v>20.053951234068411</v>
      </c>
      <c r="S35" s="138">
        <f t="shared" si="34"/>
        <v>55</v>
      </c>
      <c r="T35" s="138">
        <f t="shared" si="35"/>
        <v>527</v>
      </c>
      <c r="U35" t="s">
        <v>118</v>
      </c>
      <c r="V35" t="s">
        <v>122</v>
      </c>
      <c r="W35" t="s">
        <v>118</v>
      </c>
      <c r="X35" s="4" t="s">
        <v>122</v>
      </c>
      <c r="Y35" s="4" t="s">
        <v>216</v>
      </c>
      <c r="Z35" s="4" t="s">
        <v>168</v>
      </c>
      <c r="AA35" s="4" t="s">
        <v>48</v>
      </c>
      <c r="AB35" s="4">
        <v>523</v>
      </c>
      <c r="AC35" s="4">
        <v>3920.1660000000002</v>
      </c>
      <c r="AD35" s="4">
        <v>2143.0709999999999</v>
      </c>
      <c r="AE35" s="4">
        <v>1.829</v>
      </c>
      <c r="AF35" s="4">
        <v>2.2999999999999998</v>
      </c>
      <c r="AG35" s="4">
        <v>10.76</v>
      </c>
      <c r="AH35" s="4">
        <v>325.55123500000002</v>
      </c>
      <c r="AI35" s="4">
        <v>3.9837479999999998</v>
      </c>
      <c r="AJ35" s="4">
        <v>126.08650900000001</v>
      </c>
      <c r="AK35" s="4">
        <v>620</v>
      </c>
      <c r="AL35" s="4">
        <v>55</v>
      </c>
      <c r="AM35" s="4">
        <v>527</v>
      </c>
      <c r="AN35" s="4">
        <v>81</v>
      </c>
      <c r="AO35" s="4">
        <v>12.041625</v>
      </c>
      <c r="AP35" s="4">
        <v>184.2</v>
      </c>
      <c r="AQ35" s="4">
        <v>0</v>
      </c>
      <c r="AR35" s="4">
        <v>32</v>
      </c>
      <c r="AS35" s="4">
        <v>10143</v>
      </c>
      <c r="AT35" s="4">
        <v>1.403</v>
      </c>
      <c r="AU35" s="4">
        <v>13.443</v>
      </c>
      <c r="AV35" s="4">
        <v>18029</v>
      </c>
      <c r="AW35" s="4">
        <v>0</v>
      </c>
      <c r="AX35" s="4">
        <v>0.54</v>
      </c>
      <c r="AY35">
        <v>0.79521739130434788</v>
      </c>
      <c r="AZ35" t="s">
        <v>70</v>
      </c>
      <c r="BA35" t="s">
        <v>296</v>
      </c>
      <c r="BB35">
        <v>1</v>
      </c>
      <c r="BC35" t="s">
        <v>298</v>
      </c>
      <c r="BD35">
        <v>9</v>
      </c>
      <c r="BE35">
        <v>26426.787</v>
      </c>
      <c r="BF35">
        <v>0.14834062120378086</v>
      </c>
      <c r="BG35">
        <v>0.11796304181813705</v>
      </c>
      <c r="BH35">
        <v>190539.995</v>
      </c>
      <c r="BI35">
        <v>2.0573979756848427E-2</v>
      </c>
      <c r="BJ35">
        <v>1.6360786510989468E-2</v>
      </c>
      <c r="BK35">
        <v>1</v>
      </c>
      <c r="BL35" t="s">
        <v>69</v>
      </c>
      <c r="BM35">
        <v>-2</v>
      </c>
      <c r="BN35" t="s">
        <v>285</v>
      </c>
    </row>
    <row r="36" spans="1:66">
      <c r="A36" s="133" t="str">
        <f t="shared" si="20"/>
        <v>신동아교통</v>
      </c>
      <c r="B36" s="133" t="str">
        <f t="shared" si="21"/>
        <v>520</v>
      </c>
      <c r="C36" s="134" t="str">
        <f t="shared" si="22"/>
        <v>70바3723</v>
      </c>
      <c r="D36" s="109" t="str">
        <f t="shared" si="23"/>
        <v>중형</v>
      </c>
      <c r="E36" s="105" t="str">
        <f t="shared" si="16"/>
        <v>D</v>
      </c>
      <c r="F36" s="154">
        <f t="shared" si="17"/>
        <v>0.80379310344827593</v>
      </c>
      <c r="G36" s="155">
        <f t="shared" si="18"/>
        <v>2.331</v>
      </c>
      <c r="H36" s="156">
        <f t="shared" si="19"/>
        <v>2.9</v>
      </c>
      <c r="I36" s="157">
        <f t="shared" si="24"/>
        <v>4576.2809999999999</v>
      </c>
      <c r="J36" s="158">
        <f t="shared" si="25"/>
        <v>2.5321693372053023E-2</v>
      </c>
      <c r="K36" s="158">
        <f t="shared" si="26"/>
        <v>0.33517643530668922</v>
      </c>
      <c r="L36" s="158">
        <f t="shared" si="27"/>
        <v>0.2418994812600013</v>
      </c>
      <c r="M36" s="159">
        <f t="shared" si="28"/>
        <v>6.7489999999999997</v>
      </c>
      <c r="N36" s="160">
        <f t="shared" si="29"/>
        <v>0.41499999999999998</v>
      </c>
      <c r="O36" s="160">
        <f t="shared" si="30"/>
        <v>5.681</v>
      </c>
      <c r="P36" s="161">
        <f t="shared" si="31"/>
        <v>5.6666666666666664E-2</v>
      </c>
      <c r="Q36" s="162">
        <f t="shared" si="32"/>
        <v>85</v>
      </c>
      <c r="R36" s="163">
        <f t="shared" si="33"/>
        <v>17.806488129426199</v>
      </c>
      <c r="S36" s="135">
        <f t="shared" si="34"/>
        <v>19</v>
      </c>
      <c r="T36" s="135">
        <f t="shared" si="35"/>
        <v>260</v>
      </c>
      <c r="U36" t="s">
        <v>118</v>
      </c>
      <c r="V36" s="5" t="s">
        <v>123</v>
      </c>
      <c r="W36" t="s">
        <v>118</v>
      </c>
      <c r="X36" s="5" t="s">
        <v>123</v>
      </c>
      <c r="Y36" t="s">
        <v>217</v>
      </c>
      <c r="Z36" t="s">
        <v>204</v>
      </c>
      <c r="AA36" t="s">
        <v>48</v>
      </c>
      <c r="AB36">
        <v>523</v>
      </c>
      <c r="AC36" s="1">
        <v>4576.2809999999999</v>
      </c>
      <c r="AD36" s="1">
        <v>1963.146</v>
      </c>
      <c r="AE36" s="28">
        <v>2.331</v>
      </c>
      <c r="AF36">
        <v>2.9</v>
      </c>
      <c r="AG36">
        <v>6.7489999999999997</v>
      </c>
      <c r="AH36">
        <v>401.87648000000002</v>
      </c>
      <c r="AI36">
        <v>10.176193</v>
      </c>
      <c r="AJ36">
        <v>134.69952599999999</v>
      </c>
      <c r="AK36">
        <v>1107</v>
      </c>
      <c r="AL36">
        <v>19</v>
      </c>
      <c r="AM36">
        <v>260</v>
      </c>
      <c r="AN36">
        <v>85</v>
      </c>
      <c r="AO36">
        <v>11.387282000000001</v>
      </c>
      <c r="AP36">
        <v>228.7</v>
      </c>
      <c r="AQ36">
        <v>3.4</v>
      </c>
      <c r="AR36">
        <v>62</v>
      </c>
      <c r="AS36">
        <v>28636</v>
      </c>
      <c r="AT36">
        <v>0.41499999999999998</v>
      </c>
      <c r="AU36">
        <v>5.681</v>
      </c>
      <c r="AV36">
        <v>348</v>
      </c>
      <c r="AW36">
        <v>0</v>
      </c>
      <c r="AX36">
        <v>0.6</v>
      </c>
      <c r="AY36">
        <v>0.80379310344827593</v>
      </c>
      <c r="AZ36" t="s">
        <v>67</v>
      </c>
      <c r="BA36" t="s">
        <v>300</v>
      </c>
      <c r="BB36">
        <v>2</v>
      </c>
      <c r="BC36" t="s">
        <v>302</v>
      </c>
      <c r="BD36">
        <v>2</v>
      </c>
      <c r="BE36">
        <v>22255.412</v>
      </c>
      <c r="BF36">
        <v>0.20562553503839875</v>
      </c>
      <c r="BG36">
        <v>0.16528038695672673</v>
      </c>
      <c r="BH36">
        <v>190539.995</v>
      </c>
      <c r="BI36">
        <v>2.4017430041393673E-2</v>
      </c>
      <c r="BJ36">
        <v>1.9305044629823673E-2</v>
      </c>
      <c r="BK36">
        <v>1</v>
      </c>
      <c r="BL36" t="s">
        <v>67</v>
      </c>
      <c r="BM36">
        <v>0</v>
      </c>
      <c r="BN36" t="s">
        <v>284</v>
      </c>
    </row>
    <row r="37" spans="1:66">
      <c r="A37" s="136" t="str">
        <f t="shared" si="20"/>
        <v>신동아교통</v>
      </c>
      <c r="B37" s="136" t="str">
        <f t="shared" si="21"/>
        <v>520</v>
      </c>
      <c r="C37" s="137" t="str">
        <f t="shared" si="22"/>
        <v>71바6401</v>
      </c>
      <c r="D37" s="125" t="str">
        <f t="shared" si="23"/>
        <v>중형</v>
      </c>
      <c r="E37" s="121" t="str">
        <f t="shared" si="16"/>
        <v>F</v>
      </c>
      <c r="F37" s="144">
        <f t="shared" si="17"/>
        <v>0.75750000000000006</v>
      </c>
      <c r="G37" s="145">
        <f t="shared" si="18"/>
        <v>2.121</v>
      </c>
      <c r="H37" s="146">
        <f t="shared" si="19"/>
        <v>2.8</v>
      </c>
      <c r="I37" s="147">
        <f t="shared" si="24"/>
        <v>1360.0830000000001</v>
      </c>
      <c r="J37" s="148">
        <f t="shared" si="25"/>
        <v>3.4833855620830453E-2</v>
      </c>
      <c r="K37" s="148">
        <f t="shared" si="26"/>
        <v>0.39721231700861631</v>
      </c>
      <c r="L37" s="148">
        <f t="shared" si="27"/>
        <v>0.24483799885742266</v>
      </c>
      <c r="M37" s="149">
        <f t="shared" si="28"/>
        <v>10.602</v>
      </c>
      <c r="N37" s="150">
        <f t="shared" si="29"/>
        <v>0.58799999999999997</v>
      </c>
      <c r="O37" s="150">
        <f t="shared" si="30"/>
        <v>21.469000000000001</v>
      </c>
      <c r="P37" s="151">
        <f t="shared" si="31"/>
        <v>0.41000000000000003</v>
      </c>
      <c r="Q37" s="152">
        <f t="shared" si="32"/>
        <v>94</v>
      </c>
      <c r="R37" s="153">
        <f t="shared" si="33"/>
        <v>20.740684870823998</v>
      </c>
      <c r="S37" s="138">
        <f t="shared" si="34"/>
        <v>8</v>
      </c>
      <c r="T37" s="138">
        <f t="shared" si="35"/>
        <v>292</v>
      </c>
      <c r="U37" t="s">
        <v>118</v>
      </c>
      <c r="V37" t="s">
        <v>123</v>
      </c>
      <c r="W37" s="4" t="s">
        <v>118</v>
      </c>
      <c r="X37" s="4" t="s">
        <v>123</v>
      </c>
      <c r="Y37" s="4" t="s">
        <v>218</v>
      </c>
      <c r="Z37" s="4" t="s">
        <v>204</v>
      </c>
      <c r="AA37" s="4" t="s">
        <v>48</v>
      </c>
      <c r="AB37" s="4">
        <v>523</v>
      </c>
      <c r="AC37" s="4">
        <v>1360.0830000000001</v>
      </c>
      <c r="AD37" s="4">
        <v>641.16099999999994</v>
      </c>
      <c r="AE37" s="4">
        <v>2.121</v>
      </c>
      <c r="AF37" s="4">
        <v>2.8</v>
      </c>
      <c r="AG37" s="4">
        <v>10.602</v>
      </c>
      <c r="AH37" s="4">
        <v>115.45939799999999</v>
      </c>
      <c r="AI37" s="4">
        <v>4.0218959999999999</v>
      </c>
      <c r="AJ37" s="4">
        <v>45.861894999999997</v>
      </c>
      <c r="AK37" s="4">
        <v>333</v>
      </c>
      <c r="AL37" s="4">
        <v>8</v>
      </c>
      <c r="AM37" s="4">
        <v>292</v>
      </c>
      <c r="AN37" s="4">
        <v>94</v>
      </c>
      <c r="AO37" s="4">
        <v>11.779750999999999</v>
      </c>
      <c r="AP37" s="4">
        <v>137.9</v>
      </c>
      <c r="AQ37" s="4">
        <v>24.6</v>
      </c>
      <c r="AR37" s="4">
        <v>28</v>
      </c>
      <c r="AS37" s="4">
        <v>9168</v>
      </c>
      <c r="AT37" s="4">
        <v>0.58799999999999997</v>
      </c>
      <c r="AU37" s="4">
        <v>21.469000000000001</v>
      </c>
      <c r="AV37" s="4">
        <v>3745</v>
      </c>
      <c r="AW37" s="4">
        <v>0</v>
      </c>
      <c r="AX37" s="4">
        <v>0.6</v>
      </c>
      <c r="AY37">
        <v>0.75750000000000006</v>
      </c>
      <c r="AZ37" t="s">
        <v>70</v>
      </c>
      <c r="BA37" t="s">
        <v>300</v>
      </c>
      <c r="BB37">
        <v>1</v>
      </c>
      <c r="BC37" t="s">
        <v>301</v>
      </c>
      <c r="BD37">
        <v>6</v>
      </c>
      <c r="BE37">
        <v>22255.412</v>
      </c>
      <c r="BF37">
        <v>6.1112461094856393E-2</v>
      </c>
      <c r="BG37">
        <v>4.6292689279353719E-2</v>
      </c>
      <c r="BH37">
        <v>190539.995</v>
      </c>
      <c r="BI37">
        <v>7.1380446924017189E-3</v>
      </c>
      <c r="BJ37">
        <v>5.4070688544943027E-3</v>
      </c>
      <c r="BK37">
        <v>1</v>
      </c>
      <c r="BL37" t="s">
        <v>70</v>
      </c>
      <c r="BM37">
        <v>0</v>
      </c>
      <c r="BN37" t="s">
        <v>284</v>
      </c>
    </row>
    <row r="38" spans="1:66">
      <c r="A38" s="133" t="str">
        <f t="shared" si="20"/>
        <v>신동아교통</v>
      </c>
      <c r="B38" s="133" t="str">
        <f t="shared" si="21"/>
        <v>520</v>
      </c>
      <c r="C38" s="134" t="str">
        <f t="shared" si="22"/>
        <v>71바6408</v>
      </c>
      <c r="D38" s="109" t="str">
        <f t="shared" si="23"/>
        <v>중형</v>
      </c>
      <c r="E38" s="105" t="str">
        <f t="shared" si="16"/>
        <v>D</v>
      </c>
      <c r="F38" s="154">
        <f t="shared" si="17"/>
        <v>0.83592592592592596</v>
      </c>
      <c r="G38" s="155">
        <f t="shared" si="18"/>
        <v>2.2570000000000001</v>
      </c>
      <c r="H38" s="156">
        <f t="shared" si="19"/>
        <v>2.7</v>
      </c>
      <c r="I38" s="157">
        <f t="shared" si="24"/>
        <v>4273.5959999999995</v>
      </c>
      <c r="J38" s="158">
        <f t="shared" si="25"/>
        <v>1.4653888181946731E-2</v>
      </c>
      <c r="K38" s="158">
        <f t="shared" si="26"/>
        <v>0.3648055351483972</v>
      </c>
      <c r="L38" s="158">
        <f t="shared" si="27"/>
        <v>0.21082947475615385</v>
      </c>
      <c r="M38" s="159">
        <f t="shared" si="28"/>
        <v>7.5579999999999998</v>
      </c>
      <c r="N38" s="160">
        <f t="shared" si="29"/>
        <v>0.187</v>
      </c>
      <c r="O38" s="160">
        <f t="shared" si="30"/>
        <v>4.3760000000000003</v>
      </c>
      <c r="P38" s="161">
        <f t="shared" si="31"/>
        <v>0</v>
      </c>
      <c r="Q38" s="162">
        <f t="shared" si="32"/>
        <v>78</v>
      </c>
      <c r="R38" s="163">
        <f t="shared" si="33"/>
        <v>18.251865317097927</v>
      </c>
      <c r="S38" s="135">
        <f t="shared" si="34"/>
        <v>8</v>
      </c>
      <c r="T38" s="135">
        <f t="shared" si="35"/>
        <v>187</v>
      </c>
      <c r="U38" t="s">
        <v>118</v>
      </c>
      <c r="V38" t="s">
        <v>123</v>
      </c>
      <c r="W38" t="s">
        <v>118</v>
      </c>
      <c r="X38" s="4" t="s">
        <v>123</v>
      </c>
      <c r="Y38" s="4" t="s">
        <v>219</v>
      </c>
      <c r="Z38" s="4" t="s">
        <v>204</v>
      </c>
      <c r="AA38" s="4" t="s">
        <v>48</v>
      </c>
      <c r="AB38" s="4">
        <v>523</v>
      </c>
      <c r="AC38" s="4">
        <v>4273.5959999999995</v>
      </c>
      <c r="AD38" s="4">
        <v>1893.4749999999999</v>
      </c>
      <c r="AE38" s="4">
        <v>2.2570000000000001</v>
      </c>
      <c r="AF38" s="4">
        <v>2.7</v>
      </c>
      <c r="AG38" s="4">
        <v>7.5579999999999998</v>
      </c>
      <c r="AH38" s="4">
        <v>377.32538499999998</v>
      </c>
      <c r="AI38" s="4">
        <v>5.5292839999999996</v>
      </c>
      <c r="AJ38" s="4">
        <v>137.65038899999999</v>
      </c>
      <c r="AK38" s="4">
        <v>901</v>
      </c>
      <c r="AL38" s="4">
        <v>8</v>
      </c>
      <c r="AM38" s="4">
        <v>187</v>
      </c>
      <c r="AN38" s="4">
        <v>78</v>
      </c>
      <c r="AO38" s="4">
        <v>11.326022999999999</v>
      </c>
      <c r="AP38" s="4">
        <v>309.2</v>
      </c>
      <c r="AQ38" s="4">
        <v>0</v>
      </c>
      <c r="AR38" s="4">
        <v>84</v>
      </c>
      <c r="AS38" s="4">
        <v>32546</v>
      </c>
      <c r="AT38" s="4">
        <v>0.187</v>
      </c>
      <c r="AU38" s="4">
        <v>4.3760000000000003</v>
      </c>
      <c r="AV38" s="4">
        <v>22831</v>
      </c>
      <c r="AW38" s="4">
        <v>0</v>
      </c>
      <c r="AX38" s="4">
        <v>0.6</v>
      </c>
      <c r="AY38">
        <v>0.83592592592592596</v>
      </c>
      <c r="AZ38" t="s">
        <v>67</v>
      </c>
      <c r="BA38" t="s">
        <v>300</v>
      </c>
      <c r="BB38">
        <v>1</v>
      </c>
      <c r="BC38" t="s">
        <v>303</v>
      </c>
      <c r="BD38">
        <v>8</v>
      </c>
      <c r="BE38">
        <v>22255.412</v>
      </c>
      <c r="BF38">
        <v>0.19202502294722737</v>
      </c>
      <c r="BG38">
        <v>0.16051869510810821</v>
      </c>
      <c r="BH38">
        <v>190539.995</v>
      </c>
      <c r="BI38">
        <v>2.2428865918674972E-2</v>
      </c>
      <c r="BJ38">
        <v>1.8748870510536818E-2</v>
      </c>
      <c r="BK38">
        <v>1</v>
      </c>
      <c r="BL38" t="s">
        <v>67</v>
      </c>
      <c r="BM38">
        <v>0</v>
      </c>
      <c r="BN38" t="s">
        <v>284</v>
      </c>
    </row>
    <row r="39" spans="1:66">
      <c r="A39" s="136" t="str">
        <f t="shared" si="20"/>
        <v>신동아교통</v>
      </c>
      <c r="B39" s="136" t="str">
        <f t="shared" si="21"/>
        <v>520</v>
      </c>
      <c r="C39" s="137" t="str">
        <f t="shared" si="22"/>
        <v>71바6413</v>
      </c>
      <c r="D39" s="125" t="str">
        <f t="shared" si="23"/>
        <v>중형</v>
      </c>
      <c r="E39" s="121" t="str">
        <f t="shared" si="16"/>
        <v>F</v>
      </c>
      <c r="F39" s="144">
        <f t="shared" si="17"/>
        <v>0.75310344827586218</v>
      </c>
      <c r="G39" s="145">
        <f t="shared" si="18"/>
        <v>2.1840000000000002</v>
      </c>
      <c r="H39" s="146">
        <f t="shared" si="19"/>
        <v>2.9</v>
      </c>
      <c r="I39" s="147">
        <f t="shared" si="24"/>
        <v>3989.6149999999998</v>
      </c>
      <c r="J39" s="148">
        <f t="shared" si="25"/>
        <v>2.577660127866694E-2</v>
      </c>
      <c r="K39" s="148">
        <f t="shared" si="26"/>
        <v>0.36247495870684704</v>
      </c>
      <c r="L39" s="148">
        <f t="shared" si="27"/>
        <v>0.26218068660760502</v>
      </c>
      <c r="M39" s="149">
        <f t="shared" si="28"/>
        <v>8.3960000000000008</v>
      </c>
      <c r="N39" s="150">
        <f t="shared" si="29"/>
        <v>0.17499999999999999</v>
      </c>
      <c r="O39" s="150">
        <f t="shared" si="30"/>
        <v>12.808</v>
      </c>
      <c r="P39" s="151">
        <f t="shared" si="31"/>
        <v>0</v>
      </c>
      <c r="Q39" s="152">
        <f t="shared" si="32"/>
        <v>78</v>
      </c>
      <c r="R39" s="153">
        <f t="shared" si="33"/>
        <v>18.677644501146528</v>
      </c>
      <c r="S39" s="138">
        <f t="shared" si="34"/>
        <v>7</v>
      </c>
      <c r="T39" s="138">
        <f t="shared" si="35"/>
        <v>511</v>
      </c>
      <c r="U39" t="s">
        <v>118</v>
      </c>
      <c r="V39" s="5" t="s">
        <v>123</v>
      </c>
      <c r="W39" t="s">
        <v>118</v>
      </c>
      <c r="X39" s="5" t="s">
        <v>123</v>
      </c>
      <c r="Y39" t="s">
        <v>220</v>
      </c>
      <c r="Z39" t="s">
        <v>204</v>
      </c>
      <c r="AA39" t="s">
        <v>48</v>
      </c>
      <c r="AB39">
        <v>523</v>
      </c>
      <c r="AC39" s="1">
        <v>3989.6149999999998</v>
      </c>
      <c r="AD39" s="1">
        <v>1826.9860000000001</v>
      </c>
      <c r="AE39" s="28">
        <v>2.1840000000000002</v>
      </c>
      <c r="AF39">
        <v>2.9</v>
      </c>
      <c r="AG39">
        <v>8.3960000000000008</v>
      </c>
      <c r="AH39">
        <v>349.16926799999999</v>
      </c>
      <c r="AI39">
        <v>9.0003969999999995</v>
      </c>
      <c r="AJ39">
        <v>126.565116</v>
      </c>
      <c r="AK39">
        <v>1046</v>
      </c>
      <c r="AL39">
        <v>7</v>
      </c>
      <c r="AM39">
        <v>511</v>
      </c>
      <c r="AN39">
        <v>78</v>
      </c>
      <c r="AO39">
        <v>11.426019</v>
      </c>
      <c r="AP39">
        <v>551.70000000000005</v>
      </c>
      <c r="AQ39">
        <v>0</v>
      </c>
      <c r="AR39">
        <v>50</v>
      </c>
      <c r="AS39">
        <v>16170</v>
      </c>
      <c r="AT39">
        <v>0.17499999999999999</v>
      </c>
      <c r="AU39">
        <v>12.808</v>
      </c>
      <c r="AV39">
        <v>25274</v>
      </c>
      <c r="AW39">
        <v>0</v>
      </c>
      <c r="AX39">
        <v>0.6</v>
      </c>
      <c r="AY39">
        <v>0.75310344827586218</v>
      </c>
      <c r="AZ39" t="s">
        <v>70</v>
      </c>
      <c r="BA39" t="s">
        <v>300</v>
      </c>
      <c r="BB39">
        <v>2</v>
      </c>
      <c r="BC39" t="s">
        <v>331</v>
      </c>
      <c r="BD39">
        <v>6</v>
      </c>
      <c r="BE39">
        <v>22255.412</v>
      </c>
      <c r="BF39">
        <v>0.17926493564801227</v>
      </c>
      <c r="BG39">
        <v>0.13500504119146856</v>
      </c>
      <c r="BH39">
        <v>190539.995</v>
      </c>
      <c r="BI39">
        <v>2.0938464913888552E-2</v>
      </c>
      <c r="BJ39">
        <v>1.5768830128252621E-2</v>
      </c>
      <c r="BK39">
        <v>1</v>
      </c>
      <c r="BL39" t="s">
        <v>67</v>
      </c>
      <c r="BM39">
        <v>-1</v>
      </c>
      <c r="BN39" t="s">
        <v>285</v>
      </c>
    </row>
    <row r="40" spans="1:66">
      <c r="A40" s="133" t="str">
        <f t="shared" si="20"/>
        <v>신동아교통</v>
      </c>
      <c r="B40" s="133" t="str">
        <f t="shared" si="21"/>
        <v>520</v>
      </c>
      <c r="C40" s="134" t="str">
        <f t="shared" si="22"/>
        <v>71바6414</v>
      </c>
      <c r="D40" s="109" t="str">
        <f t="shared" si="23"/>
        <v>중형</v>
      </c>
      <c r="E40" s="105" t="str">
        <f t="shared" si="16"/>
        <v>C</v>
      </c>
      <c r="F40" s="154">
        <f t="shared" si="17"/>
        <v>0.85407407407407399</v>
      </c>
      <c r="G40" s="155">
        <f t="shared" si="18"/>
        <v>2.306</v>
      </c>
      <c r="H40" s="156">
        <f t="shared" si="19"/>
        <v>2.7</v>
      </c>
      <c r="I40" s="157">
        <f t="shared" si="24"/>
        <v>4223.3720000000003</v>
      </c>
      <c r="J40" s="158">
        <f t="shared" si="25"/>
        <v>2.3643003066750701E-2</v>
      </c>
      <c r="K40" s="158">
        <f t="shared" si="26"/>
        <v>0.34327800898130167</v>
      </c>
      <c r="L40" s="158">
        <f t="shared" si="27"/>
        <v>0.25808761340464442</v>
      </c>
      <c r="M40" s="159">
        <f t="shared" si="28"/>
        <v>7.1630000000000003</v>
      </c>
      <c r="N40" s="160">
        <f t="shared" si="29"/>
        <v>0.52100000000000002</v>
      </c>
      <c r="O40" s="160">
        <f t="shared" si="30"/>
        <v>5.5640000000000001</v>
      </c>
      <c r="P40" s="161">
        <f t="shared" si="31"/>
        <v>5.1666666666666666E-2</v>
      </c>
      <c r="Q40" s="162">
        <f t="shared" si="32"/>
        <v>86</v>
      </c>
      <c r="R40" s="163">
        <f t="shared" si="33"/>
        <v>18.147246567836376</v>
      </c>
      <c r="S40" s="135">
        <f t="shared" si="34"/>
        <v>22</v>
      </c>
      <c r="T40" s="135">
        <f t="shared" si="35"/>
        <v>235</v>
      </c>
      <c r="U40" t="s">
        <v>118</v>
      </c>
      <c r="V40" t="s">
        <v>123</v>
      </c>
      <c r="W40" s="4" t="s">
        <v>118</v>
      </c>
      <c r="X40" s="4" t="s">
        <v>123</v>
      </c>
      <c r="Y40" s="4" t="s">
        <v>221</v>
      </c>
      <c r="Z40" s="4" t="s">
        <v>204</v>
      </c>
      <c r="AA40" s="4" t="s">
        <v>48</v>
      </c>
      <c r="AB40" s="4">
        <v>523</v>
      </c>
      <c r="AC40" s="4">
        <v>4223.3720000000003</v>
      </c>
      <c r="AD40" s="4">
        <v>1831.1949999999999</v>
      </c>
      <c r="AE40" s="4">
        <v>2.306</v>
      </c>
      <c r="AF40" s="4">
        <v>2.7</v>
      </c>
      <c r="AG40" s="4">
        <v>7.1630000000000003</v>
      </c>
      <c r="AH40" s="4">
        <v>367.61286100000001</v>
      </c>
      <c r="AI40" s="4">
        <v>8.6914719999999992</v>
      </c>
      <c r="AJ40" s="4">
        <v>126.193411</v>
      </c>
      <c r="AK40" s="4">
        <v>1090</v>
      </c>
      <c r="AL40" s="4">
        <v>22</v>
      </c>
      <c r="AM40" s="4">
        <v>235</v>
      </c>
      <c r="AN40" s="4">
        <v>86</v>
      </c>
      <c r="AO40" s="4">
        <v>11.48864</v>
      </c>
      <c r="AP40" s="4">
        <v>169.4</v>
      </c>
      <c r="AQ40" s="4">
        <v>3.1</v>
      </c>
      <c r="AR40" s="4">
        <v>22</v>
      </c>
      <c r="AS40" s="4">
        <v>6992</v>
      </c>
      <c r="AT40" s="4">
        <v>0.52100000000000002</v>
      </c>
      <c r="AU40" s="4">
        <v>5.5640000000000001</v>
      </c>
      <c r="AV40" s="4">
        <v>0</v>
      </c>
      <c r="AW40" s="4">
        <v>0</v>
      </c>
      <c r="AX40" s="4">
        <v>0.6</v>
      </c>
      <c r="AY40">
        <v>0.85407407407407399</v>
      </c>
      <c r="AZ40" t="s">
        <v>69</v>
      </c>
      <c r="BA40" t="s">
        <v>300</v>
      </c>
      <c r="BB40">
        <v>1</v>
      </c>
      <c r="BC40" t="s">
        <v>332</v>
      </c>
      <c r="BD40">
        <v>1</v>
      </c>
      <c r="BE40">
        <v>22255.412</v>
      </c>
      <c r="BF40">
        <v>0.18976831343315506</v>
      </c>
      <c r="BG40">
        <v>0.16207619658402056</v>
      </c>
      <c r="BH40">
        <v>190539.995</v>
      </c>
      <c r="BI40">
        <v>2.2165278213636987E-2</v>
      </c>
      <c r="BJ40">
        <v>1.8930789466906253E-2</v>
      </c>
      <c r="BK40">
        <v>1</v>
      </c>
      <c r="BL40" t="s">
        <v>68</v>
      </c>
      <c r="BM40">
        <v>-1</v>
      </c>
      <c r="BN40" t="s">
        <v>285</v>
      </c>
    </row>
    <row r="41" spans="1:66">
      <c r="A41" s="136" t="str">
        <f t="shared" si="20"/>
        <v>신동아교통</v>
      </c>
      <c r="B41" s="136" t="str">
        <f t="shared" si="21"/>
        <v>520</v>
      </c>
      <c r="C41" s="137" t="str">
        <f t="shared" si="22"/>
        <v>71바6780</v>
      </c>
      <c r="D41" s="125" t="str">
        <f t="shared" si="23"/>
        <v>중형</v>
      </c>
      <c r="E41" s="121" t="str">
        <f t="shared" si="16"/>
        <v>B</v>
      </c>
      <c r="F41" s="144">
        <f t="shared" si="17"/>
        <v>0.94074074074074066</v>
      </c>
      <c r="G41" s="145">
        <f t="shared" si="18"/>
        <v>2.54</v>
      </c>
      <c r="H41" s="146">
        <f t="shared" si="19"/>
        <v>2.7</v>
      </c>
      <c r="I41" s="147">
        <f t="shared" si="24"/>
        <v>3832.4650000000001</v>
      </c>
      <c r="J41" s="148">
        <f t="shared" si="25"/>
        <v>9.8831036559446691E-3</v>
      </c>
      <c r="K41" s="148">
        <f t="shared" si="26"/>
        <v>0.30274615293957136</v>
      </c>
      <c r="L41" s="148">
        <f t="shared" si="27"/>
        <v>0.27867182087768577</v>
      </c>
      <c r="M41" s="149">
        <f t="shared" si="28"/>
        <v>5.17</v>
      </c>
      <c r="N41" s="150">
        <f t="shared" si="29"/>
        <v>2.5999999999999999E-2</v>
      </c>
      <c r="O41" s="150">
        <f t="shared" si="30"/>
        <v>1.748</v>
      </c>
      <c r="P41" s="151">
        <f t="shared" si="31"/>
        <v>0</v>
      </c>
      <c r="Q41" s="152">
        <f t="shared" si="32"/>
        <v>86</v>
      </c>
      <c r="R41" s="153">
        <f t="shared" si="33"/>
        <v>17.173051211348806</v>
      </c>
      <c r="S41" s="138">
        <f t="shared" si="34"/>
        <v>1</v>
      </c>
      <c r="T41" s="138">
        <f t="shared" si="35"/>
        <v>67</v>
      </c>
      <c r="U41" t="s">
        <v>118</v>
      </c>
      <c r="V41" t="s">
        <v>123</v>
      </c>
      <c r="W41" t="s">
        <v>118</v>
      </c>
      <c r="X41" s="4" t="s">
        <v>123</v>
      </c>
      <c r="Y41" s="4" t="s">
        <v>222</v>
      </c>
      <c r="Z41" s="4" t="s">
        <v>204</v>
      </c>
      <c r="AA41" s="4" t="s">
        <v>48</v>
      </c>
      <c r="AB41" s="4">
        <v>523</v>
      </c>
      <c r="AC41" s="4">
        <v>3832.4650000000001</v>
      </c>
      <c r="AD41" s="4">
        <v>1508.8240000000001</v>
      </c>
      <c r="AE41" s="4">
        <v>2.54</v>
      </c>
      <c r="AF41" s="4">
        <v>2.7</v>
      </c>
      <c r="AG41" s="4">
        <v>5.17</v>
      </c>
      <c r="AH41" s="4">
        <v>324.66815200000002</v>
      </c>
      <c r="AI41" s="4">
        <v>3.2087289999999999</v>
      </c>
      <c r="AJ41" s="4">
        <v>98.292034000000001</v>
      </c>
      <c r="AK41" s="4">
        <v>1068</v>
      </c>
      <c r="AL41" s="4">
        <v>1</v>
      </c>
      <c r="AM41" s="4">
        <v>67</v>
      </c>
      <c r="AN41" s="4">
        <v>86</v>
      </c>
      <c r="AO41" s="4">
        <v>11.804252</v>
      </c>
      <c r="AP41" s="4">
        <v>14.8</v>
      </c>
      <c r="AQ41" s="4">
        <v>0</v>
      </c>
      <c r="AR41" s="4">
        <v>11</v>
      </c>
      <c r="AS41" s="4">
        <v>3851</v>
      </c>
      <c r="AT41" s="4">
        <v>2.5999999999999999E-2</v>
      </c>
      <c r="AU41" s="4">
        <v>1.748</v>
      </c>
      <c r="AV41" s="4">
        <v>24794</v>
      </c>
      <c r="AW41" s="4">
        <v>0</v>
      </c>
      <c r="AX41" s="4">
        <v>0.6</v>
      </c>
      <c r="AY41">
        <v>0.94074074074074066</v>
      </c>
      <c r="AZ41" t="s">
        <v>68</v>
      </c>
      <c r="BA41" t="s">
        <v>300</v>
      </c>
      <c r="BB41">
        <v>1</v>
      </c>
      <c r="BC41" t="s">
        <v>317</v>
      </c>
      <c r="BD41">
        <v>6</v>
      </c>
      <c r="BE41">
        <v>22255.412</v>
      </c>
      <c r="BF41">
        <v>0.17220373183835017</v>
      </c>
      <c r="BG41">
        <v>0.1619990662479294</v>
      </c>
      <c r="BH41">
        <v>190539.995</v>
      </c>
      <c r="BI41">
        <v>2.0113703687249494E-2</v>
      </c>
      <c r="BJ41">
        <v>1.8921780505782856E-2</v>
      </c>
      <c r="BK41">
        <v>1</v>
      </c>
      <c r="BL41" t="s">
        <v>68</v>
      </c>
      <c r="BM41">
        <v>0</v>
      </c>
      <c r="BN41" t="s">
        <v>284</v>
      </c>
    </row>
    <row r="42" spans="1:66">
      <c r="A42" s="133" t="str">
        <f t="shared" si="20"/>
        <v>신동아교통</v>
      </c>
      <c r="B42" s="133" t="str">
        <f t="shared" si="21"/>
        <v>예비</v>
      </c>
      <c r="C42" s="134" t="str">
        <f t="shared" si="22"/>
        <v>70바3709</v>
      </c>
      <c r="D42" s="109" t="str">
        <f t="shared" si="23"/>
        <v>저상</v>
      </c>
      <c r="E42" s="105" t="str">
        <f t="shared" si="16"/>
        <v>D</v>
      </c>
      <c r="F42" s="154">
        <f t="shared" si="17"/>
        <v>0.83571428571428574</v>
      </c>
      <c r="G42" s="155">
        <f t="shared" si="18"/>
        <v>2.34</v>
      </c>
      <c r="H42" s="156">
        <f t="shared" si="19"/>
        <v>2.8</v>
      </c>
      <c r="I42" s="157">
        <f t="shared" si="24"/>
        <v>4470.8630000000003</v>
      </c>
      <c r="J42" s="158">
        <f t="shared" si="25"/>
        <v>2.3543791108147989E-2</v>
      </c>
      <c r="K42" s="158">
        <f t="shared" si="26"/>
        <v>0.35016547087718786</v>
      </c>
      <c r="L42" s="158">
        <f t="shared" si="27"/>
        <v>0.20040873540522264</v>
      </c>
      <c r="M42" s="159">
        <f t="shared" si="28"/>
        <v>12.441000000000001</v>
      </c>
      <c r="N42" s="160">
        <f t="shared" si="29"/>
        <v>0.42499999999999999</v>
      </c>
      <c r="O42" s="160">
        <f t="shared" si="30"/>
        <v>28.63</v>
      </c>
      <c r="P42" s="161">
        <f t="shared" si="31"/>
        <v>0.92</v>
      </c>
      <c r="Q42" s="162">
        <f t="shared" si="32"/>
        <v>87</v>
      </c>
      <c r="R42" s="163">
        <f t="shared" si="33"/>
        <v>27.080535917392716</v>
      </c>
      <c r="S42" s="135">
        <f t="shared" si="34"/>
        <v>19</v>
      </c>
      <c r="T42" s="135">
        <f t="shared" si="35"/>
        <v>1280</v>
      </c>
      <c r="U42" t="s">
        <v>118</v>
      </c>
      <c r="V42" t="s">
        <v>91</v>
      </c>
      <c r="W42" t="s">
        <v>118</v>
      </c>
      <c r="X42" s="4" t="s">
        <v>91</v>
      </c>
      <c r="Y42" s="4" t="s">
        <v>223</v>
      </c>
      <c r="Z42" s="4" t="s">
        <v>172</v>
      </c>
      <c r="AA42" s="4" t="s">
        <v>48</v>
      </c>
      <c r="AB42" s="4">
        <v>523</v>
      </c>
      <c r="AC42" s="4">
        <v>4470.8630000000003</v>
      </c>
      <c r="AD42" s="4">
        <v>1910.5</v>
      </c>
      <c r="AE42" s="4">
        <v>2.34</v>
      </c>
      <c r="AF42" s="4">
        <v>2.8</v>
      </c>
      <c r="AG42" s="4">
        <v>12.441000000000001</v>
      </c>
      <c r="AH42" s="4">
        <v>263.60771599999998</v>
      </c>
      <c r="AI42" s="4">
        <v>6.2063249999999996</v>
      </c>
      <c r="AJ42" s="4">
        <v>92.306319999999999</v>
      </c>
      <c r="AK42" s="4">
        <v>896</v>
      </c>
      <c r="AL42" s="4">
        <v>19</v>
      </c>
      <c r="AM42" s="4">
        <v>1280</v>
      </c>
      <c r="AN42" s="4">
        <v>87</v>
      </c>
      <c r="AO42" s="4">
        <v>16.960287999999998</v>
      </c>
      <c r="AP42" s="4">
        <v>4421.3999999999996</v>
      </c>
      <c r="AQ42" s="4">
        <v>55.2</v>
      </c>
      <c r="AR42" s="4">
        <v>34</v>
      </c>
      <c r="AS42" s="4">
        <v>11786</v>
      </c>
      <c r="AT42" s="4">
        <v>0.42499999999999999</v>
      </c>
      <c r="AU42" s="4">
        <v>28.63</v>
      </c>
      <c r="AV42" s="4">
        <v>38412</v>
      </c>
      <c r="AW42" s="4">
        <v>0</v>
      </c>
      <c r="AX42" s="4">
        <v>0.56000000000000005</v>
      </c>
      <c r="AY42">
        <v>0.83571428571428574</v>
      </c>
      <c r="AZ42" t="s">
        <v>67</v>
      </c>
      <c r="BA42" t="s">
        <v>169</v>
      </c>
      <c r="BB42">
        <v>5</v>
      </c>
      <c r="BC42" t="s">
        <v>333</v>
      </c>
      <c r="BD42">
        <v>13</v>
      </c>
      <c r="BE42">
        <v>8620.2800000000007</v>
      </c>
      <c r="BF42">
        <v>0.51864475399871002</v>
      </c>
      <c r="BG42">
        <v>0.4334388301274934</v>
      </c>
      <c r="BH42">
        <v>190539.995</v>
      </c>
      <c r="BI42">
        <v>2.3464170868693474E-2</v>
      </c>
      <c r="BJ42">
        <v>1.9609342797408117E-2</v>
      </c>
      <c r="BK42">
        <v>1</v>
      </c>
      <c r="BL42" t="s">
        <v>67</v>
      </c>
      <c r="BM42">
        <v>0</v>
      </c>
      <c r="BN42" t="s">
        <v>284</v>
      </c>
    </row>
    <row r="43" spans="1:66">
      <c r="A43" s="136" t="str">
        <f t="shared" si="20"/>
        <v>신동아교통</v>
      </c>
      <c r="B43" s="136" t="str">
        <f t="shared" si="21"/>
        <v>예비</v>
      </c>
      <c r="C43" s="137" t="str">
        <f t="shared" si="22"/>
        <v>70바3717</v>
      </c>
      <c r="D43" s="125" t="str">
        <f t="shared" si="23"/>
        <v>저상</v>
      </c>
      <c r="E43" s="121" t="str">
        <f t="shared" si="16"/>
        <v>D</v>
      </c>
      <c r="F43" s="144">
        <f t="shared" si="17"/>
        <v>0.83035714285714302</v>
      </c>
      <c r="G43" s="145">
        <f t="shared" si="18"/>
        <v>2.3250000000000002</v>
      </c>
      <c r="H43" s="146">
        <f t="shared" si="19"/>
        <v>2.8</v>
      </c>
      <c r="I43" s="147">
        <f t="shared" si="24"/>
        <v>3653.1689999999999</v>
      </c>
      <c r="J43" s="148">
        <f t="shared" si="25"/>
        <v>2.5459354509864165E-2</v>
      </c>
      <c r="K43" s="148">
        <f t="shared" si="26"/>
        <v>0.35170749968912302</v>
      </c>
      <c r="L43" s="148">
        <f t="shared" si="27"/>
        <v>0.23322216957386863</v>
      </c>
      <c r="M43" s="149">
        <f t="shared" si="28"/>
        <v>12.832000000000001</v>
      </c>
      <c r="N43" s="150">
        <f t="shared" si="29"/>
        <v>0.30099999999999999</v>
      </c>
      <c r="O43" s="150">
        <f t="shared" si="30"/>
        <v>45.686</v>
      </c>
      <c r="P43" s="151">
        <f t="shared" si="31"/>
        <v>0</v>
      </c>
      <c r="Q43" s="152">
        <f t="shared" si="32"/>
        <v>77</v>
      </c>
      <c r="R43" s="153">
        <f t="shared" si="33"/>
        <v>27.447706554929642</v>
      </c>
      <c r="S43" s="138">
        <f t="shared" si="34"/>
        <v>11</v>
      </c>
      <c r="T43" s="138">
        <f t="shared" si="35"/>
        <v>1669</v>
      </c>
      <c r="U43" t="s">
        <v>118</v>
      </c>
      <c r="V43" t="s">
        <v>91</v>
      </c>
      <c r="W43" s="4" t="s">
        <v>118</v>
      </c>
      <c r="X43" s="4" t="s">
        <v>91</v>
      </c>
      <c r="Y43" s="4" t="s">
        <v>224</v>
      </c>
      <c r="Z43" s="4" t="s">
        <v>172</v>
      </c>
      <c r="AA43" s="4" t="s">
        <v>48</v>
      </c>
      <c r="AB43" s="4">
        <v>523</v>
      </c>
      <c r="AC43" s="4">
        <v>3653.1689999999999</v>
      </c>
      <c r="AD43" s="4">
        <v>1571.0809999999999</v>
      </c>
      <c r="AE43" s="4">
        <v>2.3250000000000002</v>
      </c>
      <c r="AF43" s="4">
        <v>2.8</v>
      </c>
      <c r="AG43" s="4">
        <v>12.832000000000001</v>
      </c>
      <c r="AH43" s="4">
        <v>213.69383099999999</v>
      </c>
      <c r="AI43" s="4">
        <v>5.4405070000000002</v>
      </c>
      <c r="AJ43" s="4">
        <v>75.157723000000004</v>
      </c>
      <c r="AK43" s="4">
        <v>852</v>
      </c>
      <c r="AL43" s="4">
        <v>11</v>
      </c>
      <c r="AM43" s="4">
        <v>1669</v>
      </c>
      <c r="AN43" s="4">
        <v>77</v>
      </c>
      <c r="AO43" s="4">
        <v>17.095341000000001</v>
      </c>
      <c r="AP43" s="4">
        <v>979.6</v>
      </c>
      <c r="AQ43" s="4">
        <v>0</v>
      </c>
      <c r="AR43" s="4">
        <v>20</v>
      </c>
      <c r="AS43" s="4">
        <v>4298</v>
      </c>
      <c r="AT43" s="4">
        <v>0.30099999999999999</v>
      </c>
      <c r="AU43" s="4">
        <v>45.686</v>
      </c>
      <c r="AV43" s="4">
        <v>28830</v>
      </c>
      <c r="AW43" s="4">
        <v>0</v>
      </c>
      <c r="AX43" s="4">
        <v>0.56000000000000005</v>
      </c>
      <c r="AY43">
        <v>0.83035714285714302</v>
      </c>
      <c r="AZ43" t="s">
        <v>67</v>
      </c>
      <c r="BA43" t="s">
        <v>169</v>
      </c>
      <c r="BB43">
        <v>7</v>
      </c>
      <c r="BC43" t="s">
        <v>334</v>
      </c>
      <c r="BD43">
        <v>21</v>
      </c>
      <c r="BE43">
        <v>8620.2800000000007</v>
      </c>
      <c r="BF43">
        <v>0.42378774239351852</v>
      </c>
      <c r="BG43">
        <v>0.35189517895176098</v>
      </c>
      <c r="BH43">
        <v>190539.995</v>
      </c>
      <c r="BI43">
        <v>1.9172714893794345E-2</v>
      </c>
      <c r="BJ43">
        <v>1.5920200760025663E-2</v>
      </c>
      <c r="BK43">
        <v>1</v>
      </c>
      <c r="BL43" t="s">
        <v>70</v>
      </c>
      <c r="BM43">
        <v>1</v>
      </c>
      <c r="BN43" t="s">
        <v>305</v>
      </c>
    </row>
    <row r="44" spans="1:66">
      <c r="A44" s="133" t="str">
        <f t="shared" si="20"/>
        <v>신동아교통</v>
      </c>
      <c r="B44" s="133" t="str">
        <f t="shared" si="21"/>
        <v>예비</v>
      </c>
      <c r="C44" s="134" t="str">
        <f t="shared" si="22"/>
        <v>71바6405</v>
      </c>
      <c r="D44" s="109" t="str">
        <f t="shared" si="23"/>
        <v>중형</v>
      </c>
      <c r="E44" s="105" t="str">
        <f t="shared" si="16"/>
        <v>S</v>
      </c>
      <c r="F44" s="154">
        <f t="shared" si="17"/>
        <v>1.0154166666666666</v>
      </c>
      <c r="G44" s="155">
        <f t="shared" si="18"/>
        <v>2.4369999999999998</v>
      </c>
      <c r="H44" s="156">
        <f t="shared" si="19"/>
        <v>2.4</v>
      </c>
      <c r="I44" s="157">
        <f t="shared" si="24"/>
        <v>496.24799999999999</v>
      </c>
      <c r="J44" s="158">
        <f t="shared" si="25"/>
        <v>3.0775846504595476E-2</v>
      </c>
      <c r="K44" s="158">
        <f t="shared" si="26"/>
        <v>0.33814990309370924</v>
      </c>
      <c r="L44" s="158">
        <f t="shared" si="27"/>
        <v>0.22569360481049799</v>
      </c>
      <c r="M44" s="159">
        <f t="shared" si="28"/>
        <v>8.2210000000000001</v>
      </c>
      <c r="N44" s="160">
        <f t="shared" si="29"/>
        <v>0.20200000000000001</v>
      </c>
      <c r="O44" s="160">
        <f t="shared" si="30"/>
        <v>9.8740000000000006</v>
      </c>
      <c r="P44" s="161">
        <f t="shared" si="31"/>
        <v>0</v>
      </c>
      <c r="Q44" s="162">
        <f t="shared" si="32"/>
        <v>68</v>
      </c>
      <c r="R44" s="163">
        <f t="shared" si="33"/>
        <v>19.018577651469638</v>
      </c>
      <c r="S44" s="135">
        <f t="shared" si="34"/>
        <v>1</v>
      </c>
      <c r="T44" s="135">
        <f t="shared" si="35"/>
        <v>49</v>
      </c>
      <c r="U44" t="s">
        <v>118</v>
      </c>
      <c r="V44" t="s">
        <v>91</v>
      </c>
      <c r="W44" t="s">
        <v>118</v>
      </c>
      <c r="X44" s="4" t="s">
        <v>91</v>
      </c>
      <c r="Y44" s="4" t="s">
        <v>225</v>
      </c>
      <c r="Z44" s="4" t="s">
        <v>204</v>
      </c>
      <c r="AA44" s="4" t="s">
        <v>48</v>
      </c>
      <c r="AB44" s="4">
        <v>523</v>
      </c>
      <c r="AC44" s="4">
        <v>496.24799999999999</v>
      </c>
      <c r="AD44" s="4">
        <v>203.648</v>
      </c>
      <c r="AE44" s="4">
        <v>2.4369999999999998</v>
      </c>
      <c r="AF44" s="4">
        <v>2.4</v>
      </c>
      <c r="AG44" s="4">
        <v>8.2210000000000001</v>
      </c>
      <c r="AH44" s="4">
        <v>41.346645000000002</v>
      </c>
      <c r="AI44" s="4">
        <v>1.272478</v>
      </c>
      <c r="AJ44" s="4">
        <v>13.981363999999999</v>
      </c>
      <c r="AK44" s="4">
        <v>112</v>
      </c>
      <c r="AL44" s="4">
        <v>1</v>
      </c>
      <c r="AM44" s="4">
        <v>49</v>
      </c>
      <c r="AN44" s="4">
        <v>68</v>
      </c>
      <c r="AO44" s="4">
        <v>12.002134</v>
      </c>
      <c r="AP44" s="4">
        <v>37.799999999999997</v>
      </c>
      <c r="AQ44" s="4">
        <v>0</v>
      </c>
      <c r="AR44" s="4">
        <v>0</v>
      </c>
      <c r="AS44" s="4">
        <v>0</v>
      </c>
      <c r="AT44" s="4">
        <v>0.20200000000000001</v>
      </c>
      <c r="AU44" s="4">
        <v>9.8740000000000006</v>
      </c>
      <c r="AV44" s="4">
        <v>3041</v>
      </c>
      <c r="AW44" s="4">
        <v>0</v>
      </c>
      <c r="AX44" s="4">
        <v>0.65</v>
      </c>
      <c r="AY44">
        <v>1.0154166666666666</v>
      </c>
      <c r="AZ44" t="s">
        <v>71</v>
      </c>
      <c r="BA44" t="s">
        <v>169</v>
      </c>
      <c r="BB44">
        <v>3</v>
      </c>
      <c r="BC44" t="s">
        <v>335</v>
      </c>
      <c r="BD44">
        <v>5</v>
      </c>
      <c r="BE44">
        <v>8620.2800000000007</v>
      </c>
      <c r="BF44">
        <v>5.7567503607771436E-2</v>
      </c>
      <c r="BG44">
        <v>5.8455002621724581E-2</v>
      </c>
      <c r="BH44">
        <v>190539.995</v>
      </c>
      <c r="BI44">
        <v>2.6044295844554841E-3</v>
      </c>
      <c r="BJ44">
        <v>2.6445812072158396E-3</v>
      </c>
      <c r="BK44">
        <v>1</v>
      </c>
      <c r="BL44" t="s">
        <v>68</v>
      </c>
      <c r="BM44">
        <v>2</v>
      </c>
      <c r="BN44" t="s">
        <v>305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8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8" width="0" hidden="1" customWidth="1" outlineLevel="1"/>
    <col min="79" max="79" width="9.140625" collapsed="1"/>
  </cols>
  <sheetData>
    <row r="1" spans="1:78" ht="9.75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08"/>
      <c r="R1" s="208"/>
    </row>
    <row r="2" spans="1:78" ht="45" customHeight="1">
      <c r="A2" s="10" t="s">
        <v>32</v>
      </c>
      <c r="B2" s="34"/>
      <c r="C2" s="95"/>
      <c r="D2" s="102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09"/>
      <c r="R2" s="209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15" t="s">
        <v>38</v>
      </c>
      <c r="B4" s="116" t="s">
        <v>49</v>
      </c>
      <c r="C4" s="117" t="s">
        <v>141</v>
      </c>
      <c r="D4" s="117" t="s">
        <v>156</v>
      </c>
      <c r="E4" s="118" t="s">
        <v>145</v>
      </c>
      <c r="F4" s="116" t="s">
        <v>149</v>
      </c>
      <c r="G4" s="118" t="s">
        <v>147</v>
      </c>
      <c r="H4" s="118" t="s">
        <v>151</v>
      </c>
      <c r="I4" s="119" t="s">
        <v>153</v>
      </c>
      <c r="J4" s="118" t="s">
        <v>11</v>
      </c>
      <c r="K4" s="118" t="s">
        <v>12</v>
      </c>
      <c r="L4" s="118" t="s">
        <v>13</v>
      </c>
      <c r="M4" s="118" t="s">
        <v>73</v>
      </c>
      <c r="N4" s="118" t="s">
        <v>6</v>
      </c>
      <c r="O4" s="118" t="s">
        <v>7</v>
      </c>
      <c r="P4" s="118" t="s">
        <v>162</v>
      </c>
      <c r="Q4" s="211" t="s">
        <v>43</v>
      </c>
      <c r="R4" s="211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430</v>
      </c>
      <c r="AN4" s="13"/>
      <c r="AO4" t="s">
        <v>166</v>
      </c>
      <c r="AP4" t="s">
        <v>431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432</v>
      </c>
      <c r="AY4" t="s">
        <v>126</v>
      </c>
      <c r="AZ4" t="s">
        <v>433</v>
      </c>
      <c r="BA4" t="s">
        <v>434</v>
      </c>
      <c r="BB4" t="s">
        <v>435</v>
      </c>
      <c r="BC4" t="s">
        <v>436</v>
      </c>
      <c r="BD4">
        <v>24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224" t="str">
        <f>BI5</f>
        <v>신동아교통</v>
      </c>
      <c r="B5" s="120">
        <f>IF(BJ5="NULL", E5, BJ5)</f>
        <v>204</v>
      </c>
      <c r="C5" s="121" t="str">
        <f>BK5</f>
        <v>C</v>
      </c>
      <c r="D5" s="122">
        <f>BL5</f>
        <v>0.86829781935735595</v>
      </c>
      <c r="E5" s="123">
        <f>U5</f>
        <v>204</v>
      </c>
      <c r="F5" s="124" t="str">
        <f t="shared" ref="F5:I6" si="0">BN5</f>
        <v>518</v>
      </c>
      <c r="G5" s="125" t="str">
        <f t="shared" si="0"/>
        <v>70바3722</v>
      </c>
      <c r="H5" s="126">
        <f t="shared" si="0"/>
        <v>3</v>
      </c>
      <c r="I5" s="127">
        <f t="shared" si="0"/>
        <v>776.25900000000001</v>
      </c>
      <c r="J5" s="128">
        <f>AB5/AA5</f>
        <v>1.6946593371190467E-2</v>
      </c>
      <c r="K5" s="128">
        <f>AC5/AA5</f>
        <v>0.37681351432751475</v>
      </c>
      <c r="L5" s="128">
        <f>AD5/I5</f>
        <v>0.13139944271177531</v>
      </c>
      <c r="M5" s="129">
        <f>Z5</f>
        <v>9.6639999999999997</v>
      </c>
      <c r="N5" s="130">
        <f>BV5</f>
        <v>0</v>
      </c>
      <c r="O5" s="130">
        <f>BW5</f>
        <v>9.404077762705489</v>
      </c>
      <c r="P5" s="212">
        <f>AK5</f>
        <v>0</v>
      </c>
      <c r="Q5" s="213">
        <f>AE5</f>
        <v>0</v>
      </c>
      <c r="R5" s="213">
        <f>AF5</f>
        <v>73</v>
      </c>
      <c r="T5">
        <v>523</v>
      </c>
      <c r="U5">
        <v>204</v>
      </c>
      <c r="V5" t="s">
        <v>437</v>
      </c>
      <c r="W5">
        <v>776.25900000000001</v>
      </c>
      <c r="X5">
        <v>390.24900000000002</v>
      </c>
      <c r="Y5">
        <v>1.9890000000000001</v>
      </c>
      <c r="Z5">
        <v>9.6639999999999997</v>
      </c>
      <c r="AA5">
        <v>63.613021000000003</v>
      </c>
      <c r="AB5">
        <v>1.0780240000000001</v>
      </c>
      <c r="AC5">
        <v>23.970245999999999</v>
      </c>
      <c r="AD5" s="1">
        <v>102</v>
      </c>
      <c r="AE5">
        <v>0</v>
      </c>
      <c r="AF5">
        <v>73</v>
      </c>
      <c r="AG5">
        <v>69</v>
      </c>
      <c r="AH5">
        <v>12.202831</v>
      </c>
      <c r="AI5">
        <v>10.199999999999999</v>
      </c>
      <c r="AJ5">
        <v>0</v>
      </c>
      <c r="AK5">
        <v>0</v>
      </c>
      <c r="AL5">
        <v>0</v>
      </c>
      <c r="AM5">
        <v>0.86829781935735595</v>
      </c>
      <c r="AN5" t="s">
        <v>69</v>
      </c>
      <c r="AO5">
        <v>358.00200000000001</v>
      </c>
      <c r="AP5" t="s">
        <v>438</v>
      </c>
      <c r="AQ5" t="s">
        <v>118</v>
      </c>
      <c r="AR5" t="s">
        <v>122</v>
      </c>
      <c r="AS5" t="s">
        <v>118</v>
      </c>
      <c r="AT5" t="s">
        <v>122</v>
      </c>
      <c r="AU5" t="s">
        <v>210</v>
      </c>
      <c r="AV5" t="s">
        <v>437</v>
      </c>
      <c r="AW5" t="s">
        <v>69</v>
      </c>
      <c r="AX5">
        <v>204</v>
      </c>
      <c r="AY5" t="s">
        <v>439</v>
      </c>
      <c r="AZ5">
        <v>2</v>
      </c>
      <c r="BA5" t="s">
        <v>440</v>
      </c>
      <c r="BB5">
        <v>3</v>
      </c>
      <c r="BC5">
        <v>1</v>
      </c>
      <c r="BE5" t="s">
        <v>69</v>
      </c>
      <c r="BF5">
        <v>0</v>
      </c>
      <c r="BG5" t="s">
        <v>284</v>
      </c>
      <c r="BI5" t="s">
        <v>118</v>
      </c>
      <c r="BJ5" t="s">
        <v>437</v>
      </c>
      <c r="BK5" t="s">
        <v>69</v>
      </c>
      <c r="BL5">
        <v>0.86829781935735595</v>
      </c>
      <c r="BM5">
        <v>204</v>
      </c>
      <c r="BN5" t="s">
        <v>122</v>
      </c>
      <c r="BO5" t="s">
        <v>210</v>
      </c>
      <c r="BP5">
        <v>3</v>
      </c>
      <c r="BQ5">
        <v>776.25900000000001</v>
      </c>
      <c r="BR5">
        <v>1.6946593371190467E-2</v>
      </c>
      <c r="BS5">
        <v>0.37681351432751475</v>
      </c>
      <c r="BT5">
        <v>0.13139944271177531</v>
      </c>
      <c r="BU5">
        <v>9.6639999999999997</v>
      </c>
      <c r="BV5">
        <v>0</v>
      </c>
      <c r="BW5">
        <v>9.404077762705489</v>
      </c>
      <c r="BX5">
        <v>0</v>
      </c>
      <c r="BY5">
        <v>0</v>
      </c>
      <c r="BZ5">
        <v>73</v>
      </c>
    </row>
    <row r="6" spans="1:78" ht="16.5">
      <c r="A6" s="225" t="str">
        <f>BI6</f>
        <v>신동아교통</v>
      </c>
      <c r="B6" s="104">
        <f>IF(BJ6="NULL", E6, BJ6)</f>
        <v>1066</v>
      </c>
      <c r="C6" s="105" t="str">
        <f>BK6</f>
        <v>D</v>
      </c>
      <c r="D6" s="106">
        <f>BL6</f>
        <v>0.80342644697615551</v>
      </c>
      <c r="E6" s="107">
        <f>U6</f>
        <v>1066</v>
      </c>
      <c r="F6" s="108" t="str">
        <f t="shared" si="0"/>
        <v>1</v>
      </c>
      <c r="G6" s="109" t="str">
        <f t="shared" si="0"/>
        <v>70바2540</v>
      </c>
      <c r="H6" s="110">
        <f t="shared" si="0"/>
        <v>9</v>
      </c>
      <c r="I6" s="111">
        <f t="shared" si="0"/>
        <v>2071.875</v>
      </c>
      <c r="J6" s="112">
        <f>AB6/AA6</f>
        <v>1.6176153897291136E-2</v>
      </c>
      <c r="K6" s="112">
        <f>AC6/AA6</f>
        <v>0.35694436298948357</v>
      </c>
      <c r="L6" s="112">
        <f>AD6/I6</f>
        <v>0.21429864253393666</v>
      </c>
      <c r="M6" s="113">
        <f>Z6</f>
        <v>13.587999999999999</v>
      </c>
      <c r="N6" s="114">
        <f>BV6</f>
        <v>0.46813109777327583</v>
      </c>
      <c r="O6" s="114">
        <f>BW6</f>
        <v>58.516387221659478</v>
      </c>
      <c r="P6" s="214">
        <f>AK6</f>
        <v>13</v>
      </c>
      <c r="Q6" s="215">
        <f>AE6</f>
        <v>16</v>
      </c>
      <c r="R6" s="215">
        <f>AF6</f>
        <v>1394</v>
      </c>
      <c r="T6">
        <v>523</v>
      </c>
      <c r="U6">
        <v>1066</v>
      </c>
      <c r="V6" t="s">
        <v>437</v>
      </c>
      <c r="W6">
        <v>2071.875</v>
      </c>
      <c r="X6">
        <v>1135.3679999999999</v>
      </c>
      <c r="Y6">
        <v>1.825</v>
      </c>
      <c r="Z6">
        <v>13.587999999999999</v>
      </c>
      <c r="AA6">
        <v>118.760245</v>
      </c>
      <c r="AB6">
        <v>1.921084</v>
      </c>
      <c r="AC6">
        <v>42.390799999999999</v>
      </c>
      <c r="AD6" s="1">
        <v>444</v>
      </c>
      <c r="AE6">
        <v>16</v>
      </c>
      <c r="AF6">
        <v>1394</v>
      </c>
      <c r="AG6">
        <v>84</v>
      </c>
      <c r="AH6">
        <v>17.445862999999999</v>
      </c>
      <c r="AI6">
        <v>3793.5</v>
      </c>
      <c r="AJ6">
        <v>8.6999999999999993</v>
      </c>
      <c r="AK6">
        <v>13</v>
      </c>
      <c r="AL6">
        <v>3600</v>
      </c>
      <c r="AM6">
        <v>0.80342644697615551</v>
      </c>
      <c r="AN6" t="s">
        <v>67</v>
      </c>
      <c r="AO6">
        <v>765.22900000000004</v>
      </c>
      <c r="AP6" t="s">
        <v>441</v>
      </c>
      <c r="AQ6" t="s">
        <v>118</v>
      </c>
      <c r="AR6" t="s">
        <v>120</v>
      </c>
      <c r="AS6" t="s">
        <v>118</v>
      </c>
      <c r="AT6" t="s">
        <v>120</v>
      </c>
      <c r="AU6" t="s">
        <v>189</v>
      </c>
      <c r="AV6" t="s">
        <v>437</v>
      </c>
      <c r="AW6" t="s">
        <v>67</v>
      </c>
      <c r="AX6">
        <v>1066</v>
      </c>
      <c r="AY6" t="s">
        <v>442</v>
      </c>
      <c r="AZ6">
        <v>14</v>
      </c>
      <c r="BA6" t="s">
        <v>443</v>
      </c>
      <c r="BB6">
        <v>9</v>
      </c>
      <c r="BC6">
        <v>1</v>
      </c>
      <c r="BE6" t="s">
        <v>70</v>
      </c>
      <c r="BF6">
        <v>1</v>
      </c>
      <c r="BG6" t="s">
        <v>305</v>
      </c>
      <c r="BI6" t="s">
        <v>118</v>
      </c>
      <c r="BJ6" t="s">
        <v>437</v>
      </c>
      <c r="BK6" t="s">
        <v>67</v>
      </c>
      <c r="BL6">
        <v>0.80342644697615551</v>
      </c>
      <c r="BM6">
        <v>1066</v>
      </c>
      <c r="BN6" t="s">
        <v>120</v>
      </c>
      <c r="BO6" t="s">
        <v>189</v>
      </c>
      <c r="BP6">
        <v>9</v>
      </c>
      <c r="BQ6">
        <v>2071.875</v>
      </c>
      <c r="BR6">
        <v>1.6176153897291136E-2</v>
      </c>
      <c r="BS6">
        <v>0.35694436298948357</v>
      </c>
      <c r="BT6">
        <v>0.21429864253393666</v>
      </c>
      <c r="BU6">
        <v>13.587999999999999</v>
      </c>
      <c r="BV6">
        <v>0.46813109777327583</v>
      </c>
      <c r="BW6">
        <v>58.516387221659478</v>
      </c>
      <c r="BX6">
        <v>13</v>
      </c>
      <c r="BY6">
        <v>16</v>
      </c>
      <c r="BZ6">
        <v>1394</v>
      </c>
    </row>
    <row r="7" spans="1:78" ht="16.5">
      <c r="A7" s="224" t="str">
        <f t="shared" ref="A7:A70" si="1">BI7</f>
        <v>신동아교통</v>
      </c>
      <c r="B7" s="120">
        <f t="shared" ref="B7:B70" si="2">IF(BJ7="NULL", E7, BJ7)</f>
        <v>1466</v>
      </c>
      <c r="C7" s="121" t="str">
        <f t="shared" ref="C7:C70" si="3">BK7</f>
        <v>C</v>
      </c>
      <c r="D7" s="122">
        <f t="shared" ref="D7:D70" si="4">BL7</f>
        <v>0.85577048203189343</v>
      </c>
      <c r="E7" s="123">
        <f t="shared" ref="E7:E70" si="5">U7</f>
        <v>1466</v>
      </c>
      <c r="F7" s="124" t="str">
        <f t="shared" ref="F7:F70" si="6">BN7</f>
        <v>518</v>
      </c>
      <c r="G7" s="125" t="str">
        <f t="shared" ref="G7:G70" si="7">BO7</f>
        <v>70바3722</v>
      </c>
      <c r="H7" s="126">
        <f t="shared" ref="H7:H70" si="8">BP7</f>
        <v>2</v>
      </c>
      <c r="I7" s="127">
        <f t="shared" ref="I7:I70" si="9">BQ7</f>
        <v>679.54099999999994</v>
      </c>
      <c r="J7" s="128">
        <f t="shared" ref="J7:J70" si="10">AB7/AA7</f>
        <v>1.3500758280644296E-2</v>
      </c>
      <c r="K7" s="128">
        <f t="shared" ref="K7:K70" si="11">AC7/AA7</f>
        <v>0.38335359803427782</v>
      </c>
      <c r="L7" s="128">
        <f t="shared" ref="L7:L70" si="12">AD7/I7</f>
        <v>0.15598764460128234</v>
      </c>
      <c r="M7" s="129">
        <f t="shared" ref="M7:M70" si="13">Z7</f>
        <v>10.012</v>
      </c>
      <c r="N7" s="130">
        <f t="shared" ref="N7:N70" si="14">BV7</f>
        <v>0.14715815528422863</v>
      </c>
      <c r="O7" s="130">
        <f t="shared" ref="O7:O70" si="15">BW7</f>
        <v>16.628871547117836</v>
      </c>
      <c r="P7" s="212">
        <f t="shared" ref="P7:P70" si="16">AK7</f>
        <v>10</v>
      </c>
      <c r="Q7" s="213">
        <f t="shared" ref="Q7:Q70" si="17">AE7</f>
        <v>1</v>
      </c>
      <c r="R7" s="213">
        <f t="shared" ref="R7:R70" si="18">AF7</f>
        <v>113</v>
      </c>
      <c r="T7">
        <v>523</v>
      </c>
      <c r="U7">
        <v>1466</v>
      </c>
      <c r="V7" t="s">
        <v>437</v>
      </c>
      <c r="W7">
        <v>679.54100000000005</v>
      </c>
      <c r="X7">
        <v>346.15499999999997</v>
      </c>
      <c r="Y7">
        <v>1.9630000000000001</v>
      </c>
      <c r="Z7">
        <v>10.012</v>
      </c>
      <c r="AA7">
        <v>55.221639000000003</v>
      </c>
      <c r="AB7">
        <v>0.74553400000000003</v>
      </c>
      <c r="AC7">
        <v>21.169414</v>
      </c>
      <c r="AD7" s="1">
        <v>106</v>
      </c>
      <c r="AE7">
        <v>1</v>
      </c>
      <c r="AF7">
        <v>113</v>
      </c>
      <c r="AG7">
        <v>69</v>
      </c>
      <c r="AH7">
        <v>12.305700999999999</v>
      </c>
      <c r="AI7">
        <v>25.3</v>
      </c>
      <c r="AJ7">
        <v>0</v>
      </c>
      <c r="AK7">
        <v>10</v>
      </c>
      <c r="AL7">
        <v>3260</v>
      </c>
      <c r="AM7">
        <v>0.85577048203189343</v>
      </c>
      <c r="AN7" t="s">
        <v>69</v>
      </c>
      <c r="AO7">
        <v>393.44799999999998</v>
      </c>
      <c r="AP7" t="s">
        <v>444</v>
      </c>
      <c r="AQ7" t="s">
        <v>118</v>
      </c>
      <c r="AR7" t="s">
        <v>122</v>
      </c>
      <c r="AS7" t="s">
        <v>118</v>
      </c>
      <c r="AT7" t="s">
        <v>122</v>
      </c>
      <c r="AU7" t="s">
        <v>210</v>
      </c>
      <c r="AV7" t="s">
        <v>437</v>
      </c>
      <c r="AW7" t="s">
        <v>69</v>
      </c>
      <c r="AX7">
        <v>1466</v>
      </c>
      <c r="AY7" t="s">
        <v>439</v>
      </c>
      <c r="AZ7">
        <v>4</v>
      </c>
      <c r="BA7" t="s">
        <v>445</v>
      </c>
      <c r="BB7">
        <v>2</v>
      </c>
      <c r="BC7">
        <v>1</v>
      </c>
      <c r="BE7" t="s">
        <v>326</v>
      </c>
      <c r="BF7" t="s">
        <v>327</v>
      </c>
      <c r="BG7" t="s">
        <v>326</v>
      </c>
      <c r="BI7" t="s">
        <v>118</v>
      </c>
      <c r="BJ7" t="s">
        <v>437</v>
      </c>
      <c r="BK7" t="s">
        <v>69</v>
      </c>
      <c r="BL7">
        <v>0.85577048203189343</v>
      </c>
      <c r="BM7">
        <v>1466</v>
      </c>
      <c r="BN7" t="s">
        <v>122</v>
      </c>
      <c r="BO7" t="s">
        <v>210</v>
      </c>
      <c r="BP7">
        <v>2</v>
      </c>
      <c r="BQ7">
        <v>679.54099999999994</v>
      </c>
      <c r="BR7">
        <v>1.3500758280644296E-2</v>
      </c>
      <c r="BS7">
        <v>0.38335359803427782</v>
      </c>
      <c r="BT7">
        <v>0.15598764460128231</v>
      </c>
      <c r="BU7">
        <v>10.012</v>
      </c>
      <c r="BV7">
        <v>0.14715815528422863</v>
      </c>
      <c r="BW7">
        <v>16.628871547117836</v>
      </c>
      <c r="BX7">
        <v>10</v>
      </c>
      <c r="BY7">
        <v>1</v>
      </c>
      <c r="BZ7">
        <v>113</v>
      </c>
    </row>
    <row r="8" spans="1:78" ht="16.5">
      <c r="A8" s="225" t="str">
        <f t="shared" si="1"/>
        <v>신동아교통</v>
      </c>
      <c r="B8" s="104">
        <f t="shared" si="2"/>
        <v>2063</v>
      </c>
      <c r="C8" s="105" t="str">
        <f t="shared" si="3"/>
        <v>A</v>
      </c>
      <c r="D8" s="106">
        <f t="shared" si="4"/>
        <v>0.97</v>
      </c>
      <c r="E8" s="107">
        <f t="shared" si="5"/>
        <v>2063</v>
      </c>
      <c r="F8" s="108" t="str">
        <f t="shared" si="6"/>
        <v>518</v>
      </c>
      <c r="G8" s="109" t="str">
        <f t="shared" si="7"/>
        <v>70바3722</v>
      </c>
      <c r="H8" s="110">
        <f t="shared" si="8"/>
        <v>1</v>
      </c>
      <c r="I8" s="111">
        <f t="shared" si="9"/>
        <v>1665.528</v>
      </c>
      <c r="J8" s="112">
        <f t="shared" si="10"/>
        <v>1.4966640707530544E-2</v>
      </c>
      <c r="K8" s="112">
        <f t="shared" si="11"/>
        <v>0.38048454496673445</v>
      </c>
      <c r="L8" s="112">
        <f t="shared" si="12"/>
        <v>2.9420099812191691E-2</v>
      </c>
      <c r="M8" s="113">
        <f t="shared" si="13"/>
        <v>7.7110000000000003</v>
      </c>
      <c r="N8" s="114">
        <f t="shared" si="14"/>
        <v>0.120082040049762</v>
      </c>
      <c r="O8" s="114">
        <f t="shared" si="15"/>
        <v>5.5237738422890521</v>
      </c>
      <c r="P8" s="214">
        <f t="shared" si="16"/>
        <v>16</v>
      </c>
      <c r="Q8" s="215">
        <f t="shared" si="17"/>
        <v>2</v>
      </c>
      <c r="R8" s="215">
        <f t="shared" si="18"/>
        <v>92</v>
      </c>
      <c r="T8">
        <v>523</v>
      </c>
      <c r="U8">
        <v>2063</v>
      </c>
      <c r="V8" t="s">
        <v>437</v>
      </c>
      <c r="W8">
        <v>1665.528</v>
      </c>
      <c r="X8">
        <v>746.43899999999996</v>
      </c>
      <c r="Y8">
        <v>2.2309999999999999</v>
      </c>
      <c r="Z8">
        <v>7.7110000000000003</v>
      </c>
      <c r="AA8">
        <v>138.50743399999999</v>
      </c>
      <c r="AB8">
        <v>2.072991</v>
      </c>
      <c r="AC8">
        <v>52.699938000000003</v>
      </c>
      <c r="AD8" s="1">
        <v>49</v>
      </c>
      <c r="AE8">
        <v>2</v>
      </c>
      <c r="AF8">
        <v>92</v>
      </c>
      <c r="AG8">
        <v>58</v>
      </c>
      <c r="AH8">
        <v>12.024827</v>
      </c>
      <c r="AI8">
        <v>0</v>
      </c>
      <c r="AJ8">
        <v>0</v>
      </c>
      <c r="AK8">
        <v>16</v>
      </c>
      <c r="AL8">
        <v>2591</v>
      </c>
      <c r="AM8">
        <v>0.97</v>
      </c>
      <c r="AN8" t="s">
        <v>66</v>
      </c>
      <c r="AO8">
        <v>1665.528</v>
      </c>
      <c r="AP8" t="s">
        <v>446</v>
      </c>
      <c r="AQ8" t="s">
        <v>118</v>
      </c>
      <c r="AR8" t="s">
        <v>122</v>
      </c>
      <c r="AS8" t="s">
        <v>118</v>
      </c>
      <c r="AT8" t="s">
        <v>122</v>
      </c>
      <c r="AU8" t="s">
        <v>210</v>
      </c>
      <c r="AV8" t="s">
        <v>437</v>
      </c>
      <c r="AW8" t="s">
        <v>66</v>
      </c>
      <c r="AX8">
        <v>2063</v>
      </c>
      <c r="AY8" t="s">
        <v>447</v>
      </c>
      <c r="AZ8">
        <v>1</v>
      </c>
      <c r="BA8" t="s">
        <v>448</v>
      </c>
      <c r="BB8">
        <v>1</v>
      </c>
      <c r="BC8">
        <v>1</v>
      </c>
      <c r="BE8" t="s">
        <v>69</v>
      </c>
      <c r="BF8">
        <v>2</v>
      </c>
      <c r="BG8" t="s">
        <v>305</v>
      </c>
      <c r="BI8" t="s">
        <v>118</v>
      </c>
      <c r="BJ8" t="s">
        <v>437</v>
      </c>
      <c r="BK8" t="s">
        <v>66</v>
      </c>
      <c r="BL8">
        <v>0.97</v>
      </c>
      <c r="BM8">
        <v>2063</v>
      </c>
      <c r="BN8" t="s">
        <v>122</v>
      </c>
      <c r="BO8" t="s">
        <v>210</v>
      </c>
      <c r="BP8">
        <v>1</v>
      </c>
      <c r="BQ8">
        <v>1665.528</v>
      </c>
      <c r="BR8">
        <v>1.4966640707530544E-2</v>
      </c>
      <c r="BS8">
        <v>0.38048454496673445</v>
      </c>
      <c r="BT8">
        <v>2.9420099812191691E-2</v>
      </c>
      <c r="BU8">
        <v>7.7110000000000003</v>
      </c>
      <c r="BV8">
        <v>0.120082040049762</v>
      </c>
      <c r="BW8">
        <v>5.5237738422890521</v>
      </c>
      <c r="BX8">
        <v>16</v>
      </c>
      <c r="BY8">
        <v>2</v>
      </c>
      <c r="BZ8">
        <v>92</v>
      </c>
    </row>
    <row r="9" spans="1:78" ht="16.5">
      <c r="A9" s="224" t="str">
        <f t="shared" si="1"/>
        <v>신동아교통</v>
      </c>
      <c r="B9" s="120">
        <f t="shared" si="2"/>
        <v>3562</v>
      </c>
      <c r="C9" s="121" t="str">
        <f t="shared" si="3"/>
        <v>D</v>
      </c>
      <c r="D9" s="122">
        <f t="shared" si="4"/>
        <v>0.80746914101055889</v>
      </c>
      <c r="E9" s="123">
        <f t="shared" si="5"/>
        <v>3562</v>
      </c>
      <c r="F9" s="124" t="str">
        <f t="shared" si="6"/>
        <v>1</v>
      </c>
      <c r="G9" s="125" t="str">
        <f t="shared" si="7"/>
        <v>70바3703</v>
      </c>
      <c r="H9" s="126">
        <f t="shared" si="8"/>
        <v>9</v>
      </c>
      <c r="I9" s="127">
        <f t="shared" si="9"/>
        <v>2320.3310000000001</v>
      </c>
      <c r="J9" s="128">
        <f t="shared" si="10"/>
        <v>2.947418774497362E-2</v>
      </c>
      <c r="K9" s="128">
        <f t="shared" si="11"/>
        <v>0.35938465522111335</v>
      </c>
      <c r="L9" s="128">
        <f t="shared" si="12"/>
        <v>0.16506265700884917</v>
      </c>
      <c r="M9" s="129">
        <f t="shared" si="13"/>
        <v>12.157</v>
      </c>
      <c r="N9" s="130">
        <f t="shared" si="14"/>
        <v>0</v>
      </c>
      <c r="O9" s="130">
        <f t="shared" si="15"/>
        <v>13.834233133117644</v>
      </c>
      <c r="P9" s="212">
        <f t="shared" si="16"/>
        <v>17</v>
      </c>
      <c r="Q9" s="213">
        <f t="shared" si="17"/>
        <v>0</v>
      </c>
      <c r="R9" s="213">
        <f t="shared" si="18"/>
        <v>321</v>
      </c>
      <c r="T9">
        <v>523</v>
      </c>
      <c r="U9">
        <v>3562</v>
      </c>
      <c r="V9" t="s">
        <v>437</v>
      </c>
      <c r="W9">
        <v>2320.3310000000001</v>
      </c>
      <c r="X9">
        <v>1264.348</v>
      </c>
      <c r="Y9">
        <v>1.835</v>
      </c>
      <c r="Z9">
        <v>12.157</v>
      </c>
      <c r="AA9">
        <v>144.34385900000001</v>
      </c>
      <c r="AB9">
        <v>4.2544180000000003</v>
      </c>
      <c r="AC9">
        <v>51.874968000000003</v>
      </c>
      <c r="AD9" s="1">
        <v>383</v>
      </c>
      <c r="AE9">
        <v>0</v>
      </c>
      <c r="AF9">
        <v>321</v>
      </c>
      <c r="AG9">
        <v>85</v>
      </c>
      <c r="AH9">
        <v>16.075023999999999</v>
      </c>
      <c r="AI9">
        <v>535.4</v>
      </c>
      <c r="AJ9">
        <v>2</v>
      </c>
      <c r="AK9">
        <v>17</v>
      </c>
      <c r="AL9">
        <v>3257</v>
      </c>
      <c r="AM9">
        <v>0.80746914101055889</v>
      </c>
      <c r="AN9" t="s">
        <v>67</v>
      </c>
      <c r="AO9">
        <v>573.11800000000005</v>
      </c>
      <c r="AP9" t="s">
        <v>449</v>
      </c>
      <c r="AQ9" t="s">
        <v>118</v>
      </c>
      <c r="AR9" t="s">
        <v>120</v>
      </c>
      <c r="AS9" t="s">
        <v>118</v>
      </c>
      <c r="AT9" t="s">
        <v>120</v>
      </c>
      <c r="AU9" t="s">
        <v>193</v>
      </c>
      <c r="AV9" t="s">
        <v>437</v>
      </c>
      <c r="AW9" t="s">
        <v>67</v>
      </c>
      <c r="AX9">
        <v>3562</v>
      </c>
      <c r="AY9" t="s">
        <v>442</v>
      </c>
      <c r="AZ9">
        <v>9</v>
      </c>
      <c r="BA9" t="s">
        <v>450</v>
      </c>
      <c r="BB9">
        <v>9</v>
      </c>
      <c r="BC9">
        <v>1</v>
      </c>
      <c r="BE9" t="s">
        <v>67</v>
      </c>
      <c r="BF9">
        <v>0</v>
      </c>
      <c r="BG9" t="s">
        <v>284</v>
      </c>
      <c r="BI9" t="s">
        <v>118</v>
      </c>
      <c r="BJ9" t="s">
        <v>437</v>
      </c>
      <c r="BK9" t="s">
        <v>67</v>
      </c>
      <c r="BL9">
        <v>0.80746914101055889</v>
      </c>
      <c r="BM9">
        <v>3562</v>
      </c>
      <c r="BN9" t="s">
        <v>120</v>
      </c>
      <c r="BO9" t="s">
        <v>193</v>
      </c>
      <c r="BP9">
        <v>9</v>
      </c>
      <c r="BQ9">
        <v>2320.3310000000001</v>
      </c>
      <c r="BR9">
        <v>2.947418774497362E-2</v>
      </c>
      <c r="BS9">
        <v>0.35938465522111335</v>
      </c>
      <c r="BT9">
        <v>0.16506265700884917</v>
      </c>
      <c r="BU9">
        <v>12.157</v>
      </c>
      <c r="BV9">
        <v>0</v>
      </c>
      <c r="BW9">
        <v>13.834233133117644</v>
      </c>
      <c r="BX9">
        <v>17</v>
      </c>
      <c r="BY9">
        <v>0</v>
      </c>
      <c r="BZ9">
        <v>321</v>
      </c>
    </row>
    <row r="10" spans="1:78" ht="16.5">
      <c r="A10" s="225" t="str">
        <f t="shared" si="1"/>
        <v>신동아교통</v>
      </c>
      <c r="B10" s="104">
        <f t="shared" si="2"/>
        <v>3733</v>
      </c>
      <c r="C10" s="105" t="str">
        <f t="shared" si="3"/>
        <v>F</v>
      </c>
      <c r="D10" s="106">
        <f t="shared" si="4"/>
        <v>0.76722184649796321</v>
      </c>
      <c r="E10" s="107">
        <f t="shared" si="5"/>
        <v>3733</v>
      </c>
      <c r="F10" s="108" t="str">
        <f t="shared" si="6"/>
        <v>예비</v>
      </c>
      <c r="G10" s="109" t="str">
        <f t="shared" si="7"/>
        <v>70바3717</v>
      </c>
      <c r="H10" s="110">
        <f t="shared" si="8"/>
        <v>9</v>
      </c>
      <c r="I10" s="111">
        <f t="shared" si="9"/>
        <v>1435.703</v>
      </c>
      <c r="J10" s="112">
        <f t="shared" si="10"/>
        <v>2.9010989963893348E-2</v>
      </c>
      <c r="K10" s="112">
        <f t="shared" si="11"/>
        <v>0.36403431775152634</v>
      </c>
      <c r="L10" s="112">
        <f t="shared" si="12"/>
        <v>0.19711597732957303</v>
      </c>
      <c r="M10" s="113">
        <f t="shared" si="13"/>
        <v>14.327</v>
      </c>
      <c r="N10" s="114">
        <f t="shared" si="14"/>
        <v>0.34826144404518206</v>
      </c>
      <c r="O10" s="114">
        <f t="shared" si="15"/>
        <v>62.199493906469513</v>
      </c>
      <c r="P10" s="214">
        <f t="shared" si="16"/>
        <v>22</v>
      </c>
      <c r="Q10" s="215">
        <f t="shared" si="17"/>
        <v>6</v>
      </c>
      <c r="R10" s="215">
        <f t="shared" si="18"/>
        <v>922</v>
      </c>
      <c r="T10">
        <v>523</v>
      </c>
      <c r="U10">
        <v>3733</v>
      </c>
      <c r="V10" t="s">
        <v>437</v>
      </c>
      <c r="W10">
        <v>1523.6120000000001</v>
      </c>
      <c r="X10">
        <v>840.33799999999997</v>
      </c>
      <c r="Y10">
        <v>1.8129999999999999</v>
      </c>
      <c r="Z10">
        <v>14.327</v>
      </c>
      <c r="AA10">
        <v>91.334422000000004</v>
      </c>
      <c r="AB10">
        <v>2.649702</v>
      </c>
      <c r="AC10">
        <v>33.248863999999998</v>
      </c>
      <c r="AD10" s="1">
        <v>283</v>
      </c>
      <c r="AE10">
        <v>6</v>
      </c>
      <c r="AF10">
        <v>922</v>
      </c>
      <c r="AG10">
        <v>79</v>
      </c>
      <c r="AH10">
        <v>16.681684000000001</v>
      </c>
      <c r="AI10">
        <v>1314.8</v>
      </c>
      <c r="AJ10">
        <v>0</v>
      </c>
      <c r="AK10">
        <v>22</v>
      </c>
      <c r="AL10">
        <v>3705</v>
      </c>
      <c r="AM10">
        <v>0.76722184649796321</v>
      </c>
      <c r="AN10" t="s">
        <v>70</v>
      </c>
      <c r="AO10">
        <v>341.12799999999999</v>
      </c>
      <c r="AP10" t="s">
        <v>451</v>
      </c>
      <c r="AQ10" t="s">
        <v>118</v>
      </c>
      <c r="AR10" t="s">
        <v>91</v>
      </c>
      <c r="AS10" t="s">
        <v>118</v>
      </c>
      <c r="AT10" t="s">
        <v>91</v>
      </c>
      <c r="AU10" t="s">
        <v>224</v>
      </c>
      <c r="AV10" t="s">
        <v>437</v>
      </c>
      <c r="AW10" t="s">
        <v>70</v>
      </c>
      <c r="AX10">
        <v>3733</v>
      </c>
      <c r="AY10" t="s">
        <v>452</v>
      </c>
      <c r="AZ10">
        <v>3</v>
      </c>
      <c r="BA10" t="s">
        <v>453</v>
      </c>
      <c r="BB10">
        <v>9</v>
      </c>
      <c r="BC10">
        <v>1</v>
      </c>
      <c r="BE10" t="s">
        <v>326</v>
      </c>
      <c r="BF10" t="s">
        <v>327</v>
      </c>
      <c r="BG10" t="s">
        <v>326</v>
      </c>
      <c r="BI10" t="s">
        <v>118</v>
      </c>
      <c r="BJ10" t="s">
        <v>437</v>
      </c>
      <c r="BK10" t="s">
        <v>70</v>
      </c>
      <c r="BL10">
        <v>0.76722184649796321</v>
      </c>
      <c r="BM10">
        <v>3733</v>
      </c>
      <c r="BN10" t="s">
        <v>91</v>
      </c>
      <c r="BO10" t="s">
        <v>224</v>
      </c>
      <c r="BP10">
        <v>9</v>
      </c>
      <c r="BQ10">
        <v>1435.703</v>
      </c>
      <c r="BR10">
        <v>2.9010989963893348E-2</v>
      </c>
      <c r="BS10">
        <v>0.36403431775152634</v>
      </c>
      <c r="BT10">
        <v>0.1857428269139387</v>
      </c>
      <c r="BU10">
        <v>14.327</v>
      </c>
      <c r="BV10">
        <v>0.34826144404518206</v>
      </c>
      <c r="BW10">
        <v>62.199493906469513</v>
      </c>
      <c r="BX10">
        <v>22</v>
      </c>
      <c r="BY10">
        <v>6</v>
      </c>
      <c r="BZ10">
        <v>922</v>
      </c>
    </row>
    <row r="11" spans="1:78" ht="16.5">
      <c r="A11" s="224" t="str">
        <f t="shared" si="1"/>
        <v>신동아교통</v>
      </c>
      <c r="B11" s="120">
        <f t="shared" si="2"/>
        <v>4414</v>
      </c>
      <c r="C11" s="121" t="str">
        <f t="shared" si="3"/>
        <v>D</v>
      </c>
      <c r="D11" s="122">
        <f t="shared" si="4"/>
        <v>0.84506031135229687</v>
      </c>
      <c r="E11" s="123">
        <f t="shared" si="5"/>
        <v>4414</v>
      </c>
      <c r="F11" s="124" t="str">
        <f t="shared" si="6"/>
        <v>520</v>
      </c>
      <c r="G11" s="125" t="str">
        <f t="shared" si="7"/>
        <v>71바6408</v>
      </c>
      <c r="H11" s="126">
        <f t="shared" si="8"/>
        <v>4</v>
      </c>
      <c r="I11" s="127">
        <f t="shared" si="9"/>
        <v>712.60700000000008</v>
      </c>
      <c r="J11" s="128">
        <f t="shared" si="10"/>
        <v>9.5015997806348652E-3</v>
      </c>
      <c r="K11" s="128">
        <f t="shared" si="11"/>
        <v>0.3412352713123859</v>
      </c>
      <c r="L11" s="128">
        <f t="shared" si="12"/>
        <v>0.23996396330656306</v>
      </c>
      <c r="M11" s="129">
        <f t="shared" si="13"/>
        <v>7.5149999999999997</v>
      </c>
      <c r="N11" s="130">
        <f t="shared" si="14"/>
        <v>0.14032980310325324</v>
      </c>
      <c r="O11" s="130">
        <f t="shared" si="15"/>
        <v>11.086054445157007</v>
      </c>
      <c r="P11" s="212">
        <f t="shared" si="16"/>
        <v>0</v>
      </c>
      <c r="Q11" s="213">
        <f t="shared" si="17"/>
        <v>1</v>
      </c>
      <c r="R11" s="213">
        <f t="shared" si="18"/>
        <v>79</v>
      </c>
      <c r="T11">
        <v>523</v>
      </c>
      <c r="U11">
        <v>4414</v>
      </c>
      <c r="V11" t="s">
        <v>437</v>
      </c>
      <c r="W11">
        <v>712.60699999999997</v>
      </c>
      <c r="X11">
        <v>312.99900000000002</v>
      </c>
      <c r="Y11">
        <v>2.2770000000000001</v>
      </c>
      <c r="Z11">
        <v>7.5149999999999997</v>
      </c>
      <c r="AA11">
        <v>60.308580999999997</v>
      </c>
      <c r="AB11">
        <v>0.57302799999999998</v>
      </c>
      <c r="AC11">
        <v>20.579415000000001</v>
      </c>
      <c r="AD11" s="1">
        <v>171</v>
      </c>
      <c r="AE11">
        <v>1</v>
      </c>
      <c r="AF11">
        <v>79</v>
      </c>
      <c r="AG11">
        <v>72</v>
      </c>
      <c r="AH11">
        <v>11.816013</v>
      </c>
      <c r="AI11">
        <v>36.6</v>
      </c>
      <c r="AJ11">
        <v>0</v>
      </c>
      <c r="AK11">
        <v>0</v>
      </c>
      <c r="AL11">
        <v>0</v>
      </c>
      <c r="AM11">
        <v>0.84506031135229687</v>
      </c>
      <c r="AN11" t="s">
        <v>67</v>
      </c>
      <c r="AO11">
        <v>356.09800000000001</v>
      </c>
      <c r="AP11" t="s">
        <v>454</v>
      </c>
      <c r="AQ11" t="s">
        <v>118</v>
      </c>
      <c r="AR11" t="s">
        <v>123</v>
      </c>
      <c r="AS11" t="s">
        <v>118</v>
      </c>
      <c r="AT11" t="s">
        <v>123</v>
      </c>
      <c r="AU11" t="s">
        <v>219</v>
      </c>
      <c r="AV11" t="s">
        <v>437</v>
      </c>
      <c r="AW11" t="s">
        <v>67</v>
      </c>
      <c r="AX11">
        <v>4414</v>
      </c>
      <c r="AY11" t="s">
        <v>455</v>
      </c>
      <c r="AZ11">
        <v>1</v>
      </c>
      <c r="BA11" t="s">
        <v>303</v>
      </c>
      <c r="BB11">
        <v>4</v>
      </c>
      <c r="BC11">
        <v>1</v>
      </c>
      <c r="BE11" t="s">
        <v>326</v>
      </c>
      <c r="BF11" t="s">
        <v>327</v>
      </c>
      <c r="BG11" t="s">
        <v>326</v>
      </c>
      <c r="BI11" t="s">
        <v>118</v>
      </c>
      <c r="BJ11" t="s">
        <v>437</v>
      </c>
      <c r="BK11" t="s">
        <v>67</v>
      </c>
      <c r="BL11">
        <v>0.84506031135229687</v>
      </c>
      <c r="BM11">
        <v>4414</v>
      </c>
      <c r="BN11" t="s">
        <v>123</v>
      </c>
      <c r="BO11" t="s">
        <v>219</v>
      </c>
      <c r="BP11">
        <v>4</v>
      </c>
      <c r="BQ11">
        <v>712.60700000000008</v>
      </c>
      <c r="BR11">
        <v>9.5015997806348652E-3</v>
      </c>
      <c r="BS11">
        <v>0.3412352713123859</v>
      </c>
      <c r="BT11">
        <v>0.23996396330656308</v>
      </c>
      <c r="BU11">
        <v>7.5149999999999997</v>
      </c>
      <c r="BV11">
        <v>0.14032980310325324</v>
      </c>
      <c r="BW11">
        <v>11.086054445157007</v>
      </c>
      <c r="BX11">
        <v>0</v>
      </c>
      <c r="BY11">
        <v>1</v>
      </c>
      <c r="BZ11">
        <v>79</v>
      </c>
    </row>
    <row r="12" spans="1:78" ht="16.5">
      <c r="A12" s="225" t="str">
        <f t="shared" si="1"/>
        <v>신동아교통</v>
      </c>
      <c r="B12" s="104">
        <f t="shared" si="2"/>
        <v>4793</v>
      </c>
      <c r="C12" s="105" t="str">
        <f t="shared" si="3"/>
        <v>D</v>
      </c>
      <c r="D12" s="106">
        <f t="shared" si="4"/>
        <v>0.80636363636363628</v>
      </c>
      <c r="E12" s="107">
        <f t="shared" si="5"/>
        <v>4793</v>
      </c>
      <c r="F12" s="108" t="str">
        <f t="shared" si="6"/>
        <v>1</v>
      </c>
      <c r="G12" s="109" t="str">
        <f t="shared" si="7"/>
        <v>70바2468</v>
      </c>
      <c r="H12" s="110">
        <f t="shared" si="8"/>
        <v>1</v>
      </c>
      <c r="I12" s="111">
        <f t="shared" si="9"/>
        <v>2703.5839999999998</v>
      </c>
      <c r="J12" s="112">
        <f t="shared" si="10"/>
        <v>1.2106196589795523E-2</v>
      </c>
      <c r="K12" s="112">
        <f t="shared" si="11"/>
        <v>0.33706052710355339</v>
      </c>
      <c r="L12" s="112">
        <f t="shared" si="12"/>
        <v>0.1235397161693515</v>
      </c>
      <c r="M12" s="113">
        <f t="shared" si="13"/>
        <v>13.544</v>
      </c>
      <c r="N12" s="114">
        <f t="shared" si="14"/>
        <v>0</v>
      </c>
      <c r="O12" s="114">
        <f t="shared" si="15"/>
        <v>31.809627516659368</v>
      </c>
      <c r="P12" s="214">
        <f t="shared" si="16"/>
        <v>1</v>
      </c>
      <c r="Q12" s="215">
        <f t="shared" si="17"/>
        <v>0</v>
      </c>
      <c r="R12" s="215">
        <f t="shared" si="18"/>
        <v>860</v>
      </c>
      <c r="T12">
        <v>523</v>
      </c>
      <c r="U12">
        <v>4793</v>
      </c>
      <c r="V12" t="s">
        <v>437</v>
      </c>
      <c r="W12">
        <v>2703.5839999999998</v>
      </c>
      <c r="X12">
        <v>1523.837</v>
      </c>
      <c r="Y12">
        <v>1.774</v>
      </c>
      <c r="Z12">
        <v>13.544</v>
      </c>
      <c r="AA12">
        <v>153.889951</v>
      </c>
      <c r="AB12">
        <v>1.863022</v>
      </c>
      <c r="AC12">
        <v>51.870227999999997</v>
      </c>
      <c r="AD12" s="1">
        <v>334</v>
      </c>
      <c r="AE12">
        <v>0</v>
      </c>
      <c r="AF12">
        <v>860</v>
      </c>
      <c r="AG12">
        <v>78</v>
      </c>
      <c r="AH12">
        <v>17.568294000000002</v>
      </c>
      <c r="AI12">
        <v>1480.7</v>
      </c>
      <c r="AJ12">
        <v>0</v>
      </c>
      <c r="AK12">
        <v>1</v>
      </c>
      <c r="AL12">
        <v>62</v>
      </c>
      <c r="AM12">
        <v>0.80636363636363628</v>
      </c>
      <c r="AN12" t="s">
        <v>67</v>
      </c>
      <c r="AO12">
        <v>2703.5839999999998</v>
      </c>
      <c r="AP12" t="s">
        <v>456</v>
      </c>
      <c r="AQ12" t="s">
        <v>118</v>
      </c>
      <c r="AR12" t="s">
        <v>120</v>
      </c>
      <c r="AS12" t="s">
        <v>118</v>
      </c>
      <c r="AT12" t="s">
        <v>120</v>
      </c>
      <c r="AU12" t="s">
        <v>177</v>
      </c>
      <c r="AV12" t="s">
        <v>437</v>
      </c>
      <c r="AW12" t="s">
        <v>67</v>
      </c>
      <c r="AX12">
        <v>4793</v>
      </c>
      <c r="AY12" t="s">
        <v>442</v>
      </c>
      <c r="AZ12">
        <v>10</v>
      </c>
      <c r="BA12" t="s">
        <v>457</v>
      </c>
      <c r="BB12">
        <v>1</v>
      </c>
      <c r="BC12">
        <v>1</v>
      </c>
      <c r="BE12" t="s">
        <v>69</v>
      </c>
      <c r="BF12">
        <v>-1</v>
      </c>
      <c r="BG12" t="s">
        <v>285</v>
      </c>
      <c r="BI12" t="s">
        <v>118</v>
      </c>
      <c r="BJ12" t="s">
        <v>437</v>
      </c>
      <c r="BK12" t="s">
        <v>67</v>
      </c>
      <c r="BL12">
        <v>0.80636363636363628</v>
      </c>
      <c r="BM12">
        <v>4793</v>
      </c>
      <c r="BN12" t="s">
        <v>120</v>
      </c>
      <c r="BO12" t="s">
        <v>177</v>
      </c>
      <c r="BP12">
        <v>1</v>
      </c>
      <c r="BQ12">
        <v>2703.5839999999998</v>
      </c>
      <c r="BR12">
        <v>1.2106196589795523E-2</v>
      </c>
      <c r="BS12">
        <v>0.33706052710355339</v>
      </c>
      <c r="BT12">
        <v>0.1235397161693515</v>
      </c>
      <c r="BU12">
        <v>13.544</v>
      </c>
      <c r="BV12">
        <v>0</v>
      </c>
      <c r="BW12">
        <v>31.809627516659368</v>
      </c>
      <c r="BX12">
        <v>1</v>
      </c>
      <c r="BY12">
        <v>0</v>
      </c>
      <c r="BZ12">
        <v>860</v>
      </c>
    </row>
    <row r="13" spans="1:78" ht="16.5">
      <c r="A13" s="224" t="str">
        <f t="shared" si="1"/>
        <v>신동아교통</v>
      </c>
      <c r="B13" s="120">
        <f t="shared" si="2"/>
        <v>5894</v>
      </c>
      <c r="C13" s="121" t="str">
        <f t="shared" si="3"/>
        <v>F</v>
      </c>
      <c r="D13" s="122">
        <f t="shared" si="4"/>
        <v>0.7712503169080569</v>
      </c>
      <c r="E13" s="123">
        <f t="shared" si="5"/>
        <v>5894</v>
      </c>
      <c r="F13" s="124" t="str">
        <f t="shared" si="6"/>
        <v>1</v>
      </c>
      <c r="G13" s="125" t="str">
        <f t="shared" si="7"/>
        <v>70바2415</v>
      </c>
      <c r="H13" s="126">
        <f t="shared" si="8"/>
        <v>8</v>
      </c>
      <c r="I13" s="127">
        <f t="shared" si="9"/>
        <v>1727.989</v>
      </c>
      <c r="J13" s="128">
        <f t="shared" si="10"/>
        <v>1.9883370685893496E-2</v>
      </c>
      <c r="K13" s="128">
        <f t="shared" si="11"/>
        <v>0.3636334856745963</v>
      </c>
      <c r="L13" s="128">
        <f t="shared" si="12"/>
        <v>0.12905174743589223</v>
      </c>
      <c r="M13" s="129">
        <f t="shared" si="13"/>
        <v>11.616</v>
      </c>
      <c r="N13" s="130">
        <f t="shared" si="14"/>
        <v>0</v>
      </c>
      <c r="O13" s="130">
        <f t="shared" si="15"/>
        <v>25.17377136081306</v>
      </c>
      <c r="P13" s="212">
        <f t="shared" si="16"/>
        <v>26</v>
      </c>
      <c r="Q13" s="213">
        <f t="shared" si="17"/>
        <v>0</v>
      </c>
      <c r="R13" s="213">
        <f t="shared" si="18"/>
        <v>435</v>
      </c>
      <c r="T13">
        <v>523</v>
      </c>
      <c r="U13">
        <v>5894</v>
      </c>
      <c r="V13" t="s">
        <v>437</v>
      </c>
      <c r="W13">
        <v>1727.989</v>
      </c>
      <c r="X13">
        <v>957.00400000000002</v>
      </c>
      <c r="Y13">
        <v>1.806</v>
      </c>
      <c r="Z13">
        <v>11.616</v>
      </c>
      <c r="AA13">
        <v>110.33692600000001</v>
      </c>
      <c r="AB13">
        <v>2.19387</v>
      </c>
      <c r="AC13">
        <v>40.122200999999997</v>
      </c>
      <c r="AD13" s="1">
        <v>223</v>
      </c>
      <c r="AE13">
        <v>0</v>
      </c>
      <c r="AF13">
        <v>435</v>
      </c>
      <c r="AG13">
        <v>69</v>
      </c>
      <c r="AH13">
        <v>15.661021</v>
      </c>
      <c r="AI13">
        <v>746.6</v>
      </c>
      <c r="AJ13">
        <v>0</v>
      </c>
      <c r="AK13">
        <v>26</v>
      </c>
      <c r="AL13">
        <v>10291</v>
      </c>
      <c r="AM13">
        <v>0.7712503169080569</v>
      </c>
      <c r="AN13" t="s">
        <v>70</v>
      </c>
      <c r="AO13">
        <v>424.06700000000001</v>
      </c>
      <c r="AP13" t="s">
        <v>458</v>
      </c>
      <c r="AQ13" t="s">
        <v>118</v>
      </c>
      <c r="AR13" t="s">
        <v>120</v>
      </c>
      <c r="AS13" t="s">
        <v>118</v>
      </c>
      <c r="AT13" t="s">
        <v>120</v>
      </c>
      <c r="AU13" t="s">
        <v>173</v>
      </c>
      <c r="AV13" t="s">
        <v>437</v>
      </c>
      <c r="AW13" t="s">
        <v>70</v>
      </c>
      <c r="AX13">
        <v>5894</v>
      </c>
      <c r="AY13" t="s">
        <v>459</v>
      </c>
      <c r="AZ13">
        <v>7</v>
      </c>
      <c r="BA13" t="s">
        <v>314</v>
      </c>
      <c r="BB13">
        <v>8</v>
      </c>
      <c r="BC13">
        <v>1</v>
      </c>
      <c r="BE13" t="s">
        <v>70</v>
      </c>
      <c r="BF13">
        <v>0</v>
      </c>
      <c r="BG13" t="s">
        <v>284</v>
      </c>
      <c r="BI13" t="s">
        <v>118</v>
      </c>
      <c r="BJ13" t="s">
        <v>437</v>
      </c>
      <c r="BK13" t="s">
        <v>70</v>
      </c>
      <c r="BL13">
        <v>0.7712503169080569</v>
      </c>
      <c r="BM13">
        <v>5894</v>
      </c>
      <c r="BN13" t="s">
        <v>120</v>
      </c>
      <c r="BO13" t="s">
        <v>173</v>
      </c>
      <c r="BP13">
        <v>8</v>
      </c>
      <c r="BQ13">
        <v>1727.989</v>
      </c>
      <c r="BR13">
        <v>1.9883370685893496E-2</v>
      </c>
      <c r="BS13">
        <v>0.3636334856745963</v>
      </c>
      <c r="BT13">
        <v>0.12905174743589223</v>
      </c>
      <c r="BU13">
        <v>11.616</v>
      </c>
      <c r="BV13">
        <v>0</v>
      </c>
      <c r="BW13">
        <v>25.17377136081306</v>
      </c>
      <c r="BX13">
        <v>26</v>
      </c>
      <c r="BY13">
        <v>0</v>
      </c>
      <c r="BZ13">
        <v>435</v>
      </c>
    </row>
    <row r="14" spans="1:78" ht="16.5">
      <c r="A14" s="225" t="str">
        <f t="shared" si="1"/>
        <v>신동아교통</v>
      </c>
      <c r="B14" s="104">
        <f t="shared" si="2"/>
        <v>6477</v>
      </c>
      <c r="C14" s="105" t="str">
        <f t="shared" si="3"/>
        <v>F</v>
      </c>
      <c r="D14" s="106">
        <f t="shared" si="4"/>
        <v>0.78954588430822348</v>
      </c>
      <c r="E14" s="107">
        <f t="shared" si="5"/>
        <v>6477</v>
      </c>
      <c r="F14" s="108" t="str">
        <f t="shared" si="6"/>
        <v>518</v>
      </c>
      <c r="G14" s="109" t="str">
        <f t="shared" si="7"/>
        <v>71바6404</v>
      </c>
      <c r="H14" s="110">
        <f t="shared" si="8"/>
        <v>2</v>
      </c>
      <c r="I14" s="111">
        <f t="shared" si="9"/>
        <v>3527.3159999999998</v>
      </c>
      <c r="J14" s="112">
        <f t="shared" si="10"/>
        <v>1.4784567405107271E-2</v>
      </c>
      <c r="K14" s="112">
        <f t="shared" si="11"/>
        <v>0.4012675452541985</v>
      </c>
      <c r="L14" s="112">
        <f t="shared" si="12"/>
        <v>0.12275622598032046</v>
      </c>
      <c r="M14" s="113">
        <f t="shared" si="13"/>
        <v>12.813000000000001</v>
      </c>
      <c r="N14" s="114">
        <f t="shared" si="14"/>
        <v>1.1623568741785539</v>
      </c>
      <c r="O14" s="114">
        <f t="shared" si="15"/>
        <v>29.512524537070114</v>
      </c>
      <c r="P14" s="214">
        <f t="shared" si="16"/>
        <v>36</v>
      </c>
      <c r="Q14" s="215">
        <f t="shared" si="17"/>
        <v>41</v>
      </c>
      <c r="R14" s="215">
        <f t="shared" si="18"/>
        <v>1041</v>
      </c>
      <c r="T14">
        <v>523</v>
      </c>
      <c r="U14">
        <v>6477</v>
      </c>
      <c r="V14" t="s">
        <v>437</v>
      </c>
      <c r="W14">
        <v>3527.3159999999998</v>
      </c>
      <c r="X14">
        <v>2029.3430000000001</v>
      </c>
      <c r="Y14">
        <v>1.738</v>
      </c>
      <c r="Z14">
        <v>12.813000000000001</v>
      </c>
      <c r="AA14">
        <v>294.46096599999998</v>
      </c>
      <c r="AB14">
        <v>4.353478</v>
      </c>
      <c r="AC14">
        <v>118.157629</v>
      </c>
      <c r="AD14" s="1">
        <v>433</v>
      </c>
      <c r="AE14">
        <v>41</v>
      </c>
      <c r="AF14">
        <v>1041</v>
      </c>
      <c r="AG14">
        <v>78</v>
      </c>
      <c r="AH14">
        <v>11.978891000000001</v>
      </c>
      <c r="AI14">
        <v>483.2</v>
      </c>
      <c r="AJ14">
        <v>0</v>
      </c>
      <c r="AK14">
        <v>36</v>
      </c>
      <c r="AL14">
        <v>7000</v>
      </c>
      <c r="AM14">
        <v>0.78954588430822348</v>
      </c>
      <c r="AN14" t="s">
        <v>70</v>
      </c>
      <c r="AO14">
        <v>3450.6109999999999</v>
      </c>
      <c r="AP14" t="s">
        <v>460</v>
      </c>
      <c r="AQ14" t="s">
        <v>118</v>
      </c>
      <c r="AR14" t="s">
        <v>122</v>
      </c>
      <c r="AS14" t="s">
        <v>118</v>
      </c>
      <c r="AT14" t="s">
        <v>122</v>
      </c>
      <c r="AU14" t="s">
        <v>213</v>
      </c>
      <c r="AV14" t="s">
        <v>437</v>
      </c>
      <c r="AW14" t="s">
        <v>70</v>
      </c>
      <c r="AX14">
        <v>6477</v>
      </c>
      <c r="AY14" t="s">
        <v>461</v>
      </c>
      <c r="AZ14">
        <v>1</v>
      </c>
      <c r="BA14" t="s">
        <v>298</v>
      </c>
      <c r="BB14">
        <v>2</v>
      </c>
      <c r="BC14">
        <v>1</v>
      </c>
      <c r="BE14" t="s">
        <v>67</v>
      </c>
      <c r="BF14">
        <v>-1</v>
      </c>
      <c r="BG14" t="s">
        <v>285</v>
      </c>
      <c r="BI14" t="s">
        <v>118</v>
      </c>
      <c r="BJ14" t="s">
        <v>437</v>
      </c>
      <c r="BK14" t="s">
        <v>70</v>
      </c>
      <c r="BL14">
        <v>0.78954588430822348</v>
      </c>
      <c r="BM14">
        <v>6477</v>
      </c>
      <c r="BN14" t="s">
        <v>122</v>
      </c>
      <c r="BO14" t="s">
        <v>213</v>
      </c>
      <c r="BP14">
        <v>2</v>
      </c>
      <c r="BQ14">
        <v>3527.3159999999998</v>
      </c>
      <c r="BR14">
        <v>1.4784567405107271E-2</v>
      </c>
      <c r="BS14">
        <v>0.4012675452541985</v>
      </c>
      <c r="BT14">
        <v>0.12275622598032046</v>
      </c>
      <c r="BU14">
        <v>12.813000000000001</v>
      </c>
      <c r="BV14">
        <v>1.1623568741785539</v>
      </c>
      <c r="BW14">
        <v>29.512524537070114</v>
      </c>
      <c r="BX14">
        <v>36</v>
      </c>
      <c r="BY14">
        <v>41</v>
      </c>
      <c r="BZ14">
        <v>1041</v>
      </c>
    </row>
    <row r="15" spans="1:78" ht="16.5">
      <c r="A15" s="224" t="str">
        <f t="shared" si="1"/>
        <v>신동아교통</v>
      </c>
      <c r="B15" s="120">
        <f t="shared" si="2"/>
        <v>6640</v>
      </c>
      <c r="C15" s="121" t="str">
        <f t="shared" si="3"/>
        <v>C</v>
      </c>
      <c r="D15" s="122">
        <f t="shared" si="4"/>
        <v>0.86246827285965821</v>
      </c>
      <c r="E15" s="123">
        <f t="shared" si="5"/>
        <v>6640</v>
      </c>
      <c r="F15" s="124" t="str">
        <f t="shared" si="6"/>
        <v>518</v>
      </c>
      <c r="G15" s="125" t="str">
        <f t="shared" si="7"/>
        <v>71바6403</v>
      </c>
      <c r="H15" s="126">
        <f t="shared" si="8"/>
        <v>3</v>
      </c>
      <c r="I15" s="127">
        <f t="shared" si="9"/>
        <v>5904.5189999999993</v>
      </c>
      <c r="J15" s="128">
        <f t="shared" si="10"/>
        <v>1.7296527596984898E-2</v>
      </c>
      <c r="K15" s="128">
        <f t="shared" si="11"/>
        <v>0.39043353770803313</v>
      </c>
      <c r="L15" s="128">
        <f t="shared" si="12"/>
        <v>0.2069601266419839</v>
      </c>
      <c r="M15" s="129">
        <f t="shared" si="13"/>
        <v>10.571999999999999</v>
      </c>
      <c r="N15" s="130">
        <f t="shared" si="14"/>
        <v>1.1516602791861625</v>
      </c>
      <c r="O15" s="130">
        <f t="shared" si="15"/>
        <v>13.396518835827273</v>
      </c>
      <c r="P15" s="212">
        <f t="shared" si="16"/>
        <v>55</v>
      </c>
      <c r="Q15" s="213">
        <f t="shared" si="17"/>
        <v>68</v>
      </c>
      <c r="R15" s="213">
        <f t="shared" si="18"/>
        <v>791</v>
      </c>
      <c r="T15">
        <v>523</v>
      </c>
      <c r="U15">
        <v>6640</v>
      </c>
      <c r="V15" t="s">
        <v>437</v>
      </c>
      <c r="W15">
        <v>5904.5190000000002</v>
      </c>
      <c r="X15">
        <v>3080.4430000000002</v>
      </c>
      <c r="Y15">
        <v>1.917</v>
      </c>
      <c r="Z15">
        <v>10.571999999999999</v>
      </c>
      <c r="AA15">
        <v>496.21699799999999</v>
      </c>
      <c r="AB15">
        <v>8.5828310000000005</v>
      </c>
      <c r="AC15">
        <v>193.73975799999999</v>
      </c>
      <c r="AD15" s="1">
        <v>1222</v>
      </c>
      <c r="AE15">
        <v>68</v>
      </c>
      <c r="AF15">
        <v>791</v>
      </c>
      <c r="AG15">
        <v>87</v>
      </c>
      <c r="AH15">
        <v>11.899065999999999</v>
      </c>
      <c r="AI15">
        <v>190.5</v>
      </c>
      <c r="AJ15">
        <v>0</v>
      </c>
      <c r="AK15">
        <v>55</v>
      </c>
      <c r="AL15">
        <v>15667</v>
      </c>
      <c r="AM15">
        <v>0.86246827285965821</v>
      </c>
      <c r="AN15" t="s">
        <v>69</v>
      </c>
      <c r="AO15">
        <v>4338.4560000000001</v>
      </c>
      <c r="AP15" t="s">
        <v>462</v>
      </c>
      <c r="AQ15" t="s">
        <v>118</v>
      </c>
      <c r="AR15" t="s">
        <v>122</v>
      </c>
      <c r="AS15" t="s">
        <v>118</v>
      </c>
      <c r="AT15" t="s">
        <v>122</v>
      </c>
      <c r="AU15" t="s">
        <v>212</v>
      </c>
      <c r="AV15" t="s">
        <v>437</v>
      </c>
      <c r="AW15" t="s">
        <v>69</v>
      </c>
      <c r="AX15">
        <v>6640</v>
      </c>
      <c r="AY15" t="s">
        <v>439</v>
      </c>
      <c r="AZ15">
        <v>3</v>
      </c>
      <c r="BA15" t="s">
        <v>463</v>
      </c>
      <c r="BB15">
        <v>3</v>
      </c>
      <c r="BC15">
        <v>1</v>
      </c>
      <c r="BE15" t="s">
        <v>67</v>
      </c>
      <c r="BF15">
        <v>1</v>
      </c>
      <c r="BG15" t="s">
        <v>305</v>
      </c>
      <c r="BI15" t="s">
        <v>118</v>
      </c>
      <c r="BJ15" t="s">
        <v>437</v>
      </c>
      <c r="BK15" t="s">
        <v>69</v>
      </c>
      <c r="BL15">
        <v>0.86246827285965821</v>
      </c>
      <c r="BM15">
        <v>6640</v>
      </c>
      <c r="BN15" t="s">
        <v>122</v>
      </c>
      <c r="BO15" t="s">
        <v>212</v>
      </c>
      <c r="BP15">
        <v>3</v>
      </c>
      <c r="BQ15">
        <v>5904.5189999999993</v>
      </c>
      <c r="BR15">
        <v>1.7296527596984898E-2</v>
      </c>
      <c r="BS15">
        <v>0.39043353770803313</v>
      </c>
      <c r="BT15">
        <v>0.20696012664198388</v>
      </c>
      <c r="BU15">
        <v>10.571999999999999</v>
      </c>
      <c r="BV15">
        <v>1.1516602791861625</v>
      </c>
      <c r="BW15">
        <v>13.396518835827273</v>
      </c>
      <c r="BX15">
        <v>55</v>
      </c>
      <c r="BY15">
        <v>68</v>
      </c>
      <c r="BZ15">
        <v>791</v>
      </c>
    </row>
    <row r="16" spans="1:78" ht="16.5">
      <c r="A16" s="225" t="str">
        <f t="shared" si="1"/>
        <v>신동아교통</v>
      </c>
      <c r="B16" s="104">
        <f t="shared" si="2"/>
        <v>7000</v>
      </c>
      <c r="C16" s="105" t="str">
        <f t="shared" si="3"/>
        <v>F</v>
      </c>
      <c r="D16" s="106">
        <f t="shared" si="4"/>
        <v>0.75875018461712818</v>
      </c>
      <c r="E16" s="107">
        <f t="shared" si="5"/>
        <v>7000</v>
      </c>
      <c r="F16" s="108" t="str">
        <f t="shared" si="6"/>
        <v>520</v>
      </c>
      <c r="G16" s="109" t="str">
        <f t="shared" si="7"/>
        <v>71바6408</v>
      </c>
      <c r="H16" s="110">
        <f t="shared" si="8"/>
        <v>4</v>
      </c>
      <c r="I16" s="111">
        <f t="shared" si="9"/>
        <v>677.19799999999998</v>
      </c>
      <c r="J16" s="112">
        <f t="shared" si="10"/>
        <v>7.4194190509025018E-3</v>
      </c>
      <c r="K16" s="112">
        <f t="shared" si="11"/>
        <v>0.37091838742318806</v>
      </c>
      <c r="L16" s="112">
        <f t="shared" si="12"/>
        <v>0.12699387771375581</v>
      </c>
      <c r="M16" s="113">
        <f t="shared" si="13"/>
        <v>9.8800000000000008</v>
      </c>
      <c r="N16" s="114">
        <f t="shared" si="14"/>
        <v>0.44300189900147374</v>
      </c>
      <c r="O16" s="114">
        <f t="shared" si="15"/>
        <v>4.2823516903475793</v>
      </c>
      <c r="P16" s="214">
        <f t="shared" si="16"/>
        <v>7</v>
      </c>
      <c r="Q16" s="215">
        <f t="shared" si="17"/>
        <v>3</v>
      </c>
      <c r="R16" s="215">
        <f t="shared" si="18"/>
        <v>29</v>
      </c>
      <c r="T16">
        <v>523</v>
      </c>
      <c r="U16">
        <v>7000</v>
      </c>
      <c r="V16" t="s">
        <v>437</v>
      </c>
      <c r="W16">
        <v>677.19799999999998</v>
      </c>
      <c r="X16">
        <v>330.35899999999998</v>
      </c>
      <c r="Y16">
        <v>2.0499999999999998</v>
      </c>
      <c r="Z16">
        <v>9.8800000000000008</v>
      </c>
      <c r="AA16">
        <v>57.129136000000003</v>
      </c>
      <c r="AB16">
        <v>0.42386499999999999</v>
      </c>
      <c r="AC16">
        <v>21.190246999999999</v>
      </c>
      <c r="AD16" s="1">
        <v>86</v>
      </c>
      <c r="AE16">
        <v>3</v>
      </c>
      <c r="AF16">
        <v>29</v>
      </c>
      <c r="AG16">
        <v>86</v>
      </c>
      <c r="AH16">
        <v>11.853811</v>
      </c>
      <c r="AI16">
        <v>17.5</v>
      </c>
      <c r="AJ16">
        <v>0</v>
      </c>
      <c r="AK16">
        <v>7</v>
      </c>
      <c r="AL16">
        <v>1601</v>
      </c>
      <c r="AM16">
        <v>0.75875018461712818</v>
      </c>
      <c r="AN16" t="s">
        <v>70</v>
      </c>
      <c r="AO16">
        <v>238.04499999999999</v>
      </c>
      <c r="AP16" t="s">
        <v>464</v>
      </c>
      <c r="AQ16" t="s">
        <v>118</v>
      </c>
      <c r="AR16" t="s">
        <v>123</v>
      </c>
      <c r="AS16" t="s">
        <v>118</v>
      </c>
      <c r="AT16" t="s">
        <v>123</v>
      </c>
      <c r="AU16" t="s">
        <v>219</v>
      </c>
      <c r="AV16" t="s">
        <v>437</v>
      </c>
      <c r="AW16" t="s">
        <v>70</v>
      </c>
      <c r="AX16">
        <v>7000</v>
      </c>
      <c r="AY16" t="s">
        <v>465</v>
      </c>
      <c r="AZ16">
        <v>1</v>
      </c>
      <c r="BA16" t="s">
        <v>301</v>
      </c>
      <c r="BB16">
        <v>4</v>
      </c>
      <c r="BC16">
        <v>1</v>
      </c>
      <c r="BE16" t="s">
        <v>70</v>
      </c>
      <c r="BF16">
        <v>0</v>
      </c>
      <c r="BG16" t="s">
        <v>284</v>
      </c>
      <c r="BI16" t="s">
        <v>118</v>
      </c>
      <c r="BJ16" t="s">
        <v>437</v>
      </c>
      <c r="BK16" t="s">
        <v>70</v>
      </c>
      <c r="BL16">
        <v>0.75875018461712818</v>
      </c>
      <c r="BM16">
        <v>7000</v>
      </c>
      <c r="BN16" t="s">
        <v>123</v>
      </c>
      <c r="BO16" t="s">
        <v>219</v>
      </c>
      <c r="BP16">
        <v>4</v>
      </c>
      <c r="BQ16">
        <v>677.19799999999998</v>
      </c>
      <c r="BR16">
        <v>7.4194190509025018E-3</v>
      </c>
      <c r="BS16">
        <v>0.37091838742318806</v>
      </c>
      <c r="BT16">
        <v>0.12699387771375581</v>
      </c>
      <c r="BU16">
        <v>9.8800000000000008</v>
      </c>
      <c r="BV16">
        <v>0.44300189900147374</v>
      </c>
      <c r="BW16">
        <v>4.2823516903475793</v>
      </c>
      <c r="BX16">
        <v>7</v>
      </c>
      <c r="BY16">
        <v>3</v>
      </c>
      <c r="BZ16">
        <v>29</v>
      </c>
    </row>
    <row r="17" spans="1:78" ht="16.5">
      <c r="A17" s="224" t="str">
        <f t="shared" si="1"/>
        <v>신동아교통</v>
      </c>
      <c r="B17" s="120">
        <f t="shared" si="2"/>
        <v>7066</v>
      </c>
      <c r="C17" s="121" t="str">
        <f t="shared" si="3"/>
        <v>D</v>
      </c>
      <c r="D17" s="122">
        <f t="shared" si="4"/>
        <v>0.83231311054331203</v>
      </c>
      <c r="E17" s="123">
        <f t="shared" si="5"/>
        <v>7066</v>
      </c>
      <c r="F17" s="124" t="str">
        <f t="shared" si="6"/>
        <v>518</v>
      </c>
      <c r="G17" s="125" t="str">
        <f t="shared" si="7"/>
        <v>71바6409</v>
      </c>
      <c r="H17" s="126">
        <f t="shared" si="8"/>
        <v>3</v>
      </c>
      <c r="I17" s="127">
        <f t="shared" si="9"/>
        <v>741.65499999999997</v>
      </c>
      <c r="J17" s="128">
        <f t="shared" si="10"/>
        <v>6.4696490155475963E-3</v>
      </c>
      <c r="K17" s="128">
        <f t="shared" si="11"/>
        <v>0.37702452298187628</v>
      </c>
      <c r="L17" s="128">
        <f t="shared" si="12"/>
        <v>0.15775529053266008</v>
      </c>
      <c r="M17" s="129">
        <f t="shared" si="13"/>
        <v>11.032999999999999</v>
      </c>
      <c r="N17" s="130">
        <f t="shared" si="14"/>
        <v>0.67416790825923112</v>
      </c>
      <c r="O17" s="130">
        <f t="shared" si="15"/>
        <v>37.214068535909554</v>
      </c>
      <c r="P17" s="212">
        <f t="shared" si="16"/>
        <v>4</v>
      </c>
      <c r="Q17" s="213">
        <f t="shared" si="17"/>
        <v>5</v>
      </c>
      <c r="R17" s="213">
        <f t="shared" si="18"/>
        <v>276</v>
      </c>
      <c r="T17">
        <v>523</v>
      </c>
      <c r="U17">
        <v>7066</v>
      </c>
      <c r="V17" t="s">
        <v>437</v>
      </c>
      <c r="W17">
        <v>741.65499999999997</v>
      </c>
      <c r="X17">
        <v>388.25700000000001</v>
      </c>
      <c r="Y17">
        <v>1.91</v>
      </c>
      <c r="Z17">
        <v>11.032999999999999</v>
      </c>
      <c r="AA17">
        <v>57.272195000000004</v>
      </c>
      <c r="AB17">
        <v>0.370531</v>
      </c>
      <c r="AC17">
        <v>21.593022000000001</v>
      </c>
      <c r="AD17" s="1">
        <v>117</v>
      </c>
      <c r="AE17">
        <v>5</v>
      </c>
      <c r="AF17">
        <v>276</v>
      </c>
      <c r="AG17">
        <v>78</v>
      </c>
      <c r="AH17">
        <v>12.949652</v>
      </c>
      <c r="AI17">
        <v>46.7</v>
      </c>
      <c r="AJ17">
        <v>0</v>
      </c>
      <c r="AK17">
        <v>4</v>
      </c>
      <c r="AL17">
        <v>629</v>
      </c>
      <c r="AM17">
        <v>0.83231311054331203</v>
      </c>
      <c r="AN17" t="s">
        <v>67</v>
      </c>
      <c r="AO17">
        <v>377.13099999999997</v>
      </c>
      <c r="AP17" t="s">
        <v>466</v>
      </c>
      <c r="AQ17" t="s">
        <v>118</v>
      </c>
      <c r="AR17" t="s">
        <v>122</v>
      </c>
      <c r="AS17" t="s">
        <v>118</v>
      </c>
      <c r="AT17" t="s">
        <v>122</v>
      </c>
      <c r="AU17" t="s">
        <v>216</v>
      </c>
      <c r="AV17" t="s">
        <v>437</v>
      </c>
      <c r="AW17" t="s">
        <v>67</v>
      </c>
      <c r="AX17">
        <v>7066</v>
      </c>
      <c r="AY17" t="s">
        <v>467</v>
      </c>
      <c r="AZ17">
        <v>2</v>
      </c>
      <c r="BA17" t="s">
        <v>468</v>
      </c>
      <c r="BB17">
        <v>3</v>
      </c>
      <c r="BC17">
        <v>1</v>
      </c>
      <c r="BE17" t="s">
        <v>70</v>
      </c>
      <c r="BF17">
        <v>1</v>
      </c>
      <c r="BG17" t="s">
        <v>305</v>
      </c>
      <c r="BI17" t="s">
        <v>118</v>
      </c>
      <c r="BJ17" t="s">
        <v>437</v>
      </c>
      <c r="BK17" t="s">
        <v>67</v>
      </c>
      <c r="BL17">
        <v>0.83231311054331203</v>
      </c>
      <c r="BM17">
        <v>7066</v>
      </c>
      <c r="BN17" t="s">
        <v>122</v>
      </c>
      <c r="BO17" t="s">
        <v>216</v>
      </c>
      <c r="BP17">
        <v>3</v>
      </c>
      <c r="BQ17">
        <v>741.65499999999997</v>
      </c>
      <c r="BR17">
        <v>6.4696490155475963E-3</v>
      </c>
      <c r="BS17">
        <v>0.37702452298187628</v>
      </c>
      <c r="BT17">
        <v>0.15775529053266008</v>
      </c>
      <c r="BU17">
        <v>11.032999999999999</v>
      </c>
      <c r="BV17">
        <v>0.67416790825923112</v>
      </c>
      <c r="BW17">
        <v>37.214068535909554</v>
      </c>
      <c r="BX17">
        <v>4</v>
      </c>
      <c r="BY17">
        <v>5</v>
      </c>
      <c r="BZ17">
        <v>276</v>
      </c>
    </row>
    <row r="18" spans="1:78" ht="16.5">
      <c r="A18" s="225" t="str">
        <f t="shared" si="1"/>
        <v>신동아교통</v>
      </c>
      <c r="B18" s="104">
        <f t="shared" si="2"/>
        <v>7280</v>
      </c>
      <c r="C18" s="105" t="str">
        <f t="shared" si="3"/>
        <v>C</v>
      </c>
      <c r="D18" s="106">
        <f t="shared" si="4"/>
        <v>0.85990194483908433</v>
      </c>
      <c r="E18" s="107">
        <f t="shared" si="5"/>
        <v>7280</v>
      </c>
      <c r="F18" s="108" t="str">
        <f t="shared" si="6"/>
        <v>520</v>
      </c>
      <c r="G18" s="109" t="str">
        <f t="shared" si="7"/>
        <v>71바6408</v>
      </c>
      <c r="H18" s="110">
        <f t="shared" si="8"/>
        <v>4</v>
      </c>
      <c r="I18" s="111">
        <f t="shared" si="9"/>
        <v>904.74800000000005</v>
      </c>
      <c r="J18" s="112">
        <f t="shared" si="10"/>
        <v>2.4489947849959628E-2</v>
      </c>
      <c r="K18" s="112">
        <f t="shared" si="11"/>
        <v>0.32657666167836158</v>
      </c>
      <c r="L18" s="112">
        <f t="shared" si="12"/>
        <v>0.27632003607634392</v>
      </c>
      <c r="M18" s="113">
        <f t="shared" si="13"/>
        <v>6.3719999999999999</v>
      </c>
      <c r="N18" s="114">
        <f t="shared" si="14"/>
        <v>0.11052801443053756</v>
      </c>
      <c r="O18" s="114">
        <f t="shared" si="15"/>
        <v>1.7684482308886009</v>
      </c>
      <c r="P18" s="214">
        <f t="shared" si="16"/>
        <v>13</v>
      </c>
      <c r="Q18" s="215">
        <f t="shared" si="17"/>
        <v>1</v>
      </c>
      <c r="R18" s="215">
        <f t="shared" si="18"/>
        <v>16</v>
      </c>
      <c r="T18">
        <v>523</v>
      </c>
      <c r="U18">
        <v>7280</v>
      </c>
      <c r="V18" t="s">
        <v>437</v>
      </c>
      <c r="W18">
        <v>904.74800000000005</v>
      </c>
      <c r="X18">
        <v>391.41199999999998</v>
      </c>
      <c r="Y18">
        <v>2.3109999999999999</v>
      </c>
      <c r="Z18">
        <v>6.3719999999999999</v>
      </c>
      <c r="AA18">
        <v>81.857462999999996</v>
      </c>
      <c r="AB18">
        <v>2.0046849999999998</v>
      </c>
      <c r="AC18">
        <v>26.732737</v>
      </c>
      <c r="AD18" s="1">
        <v>250</v>
      </c>
      <c r="AE18">
        <v>1</v>
      </c>
      <c r="AF18">
        <v>16</v>
      </c>
      <c r="AG18">
        <v>62</v>
      </c>
      <c r="AH18">
        <v>11.052724</v>
      </c>
      <c r="AI18">
        <v>0</v>
      </c>
      <c r="AJ18">
        <v>0</v>
      </c>
      <c r="AK18">
        <v>13</v>
      </c>
      <c r="AL18">
        <v>6744</v>
      </c>
      <c r="AM18">
        <v>0.85990194483908433</v>
      </c>
      <c r="AN18" t="s">
        <v>69</v>
      </c>
      <c r="AO18">
        <v>366.35899999999998</v>
      </c>
      <c r="AP18" t="s">
        <v>469</v>
      </c>
      <c r="AQ18" t="s">
        <v>118</v>
      </c>
      <c r="AR18" t="s">
        <v>123</v>
      </c>
      <c r="AS18" t="s">
        <v>118</v>
      </c>
      <c r="AT18" t="s">
        <v>123</v>
      </c>
      <c r="AU18" t="s">
        <v>219</v>
      </c>
      <c r="AV18" t="s">
        <v>437</v>
      </c>
      <c r="AW18" t="s">
        <v>69</v>
      </c>
      <c r="AX18">
        <v>7280</v>
      </c>
      <c r="AY18" t="s">
        <v>470</v>
      </c>
      <c r="AZ18">
        <v>1</v>
      </c>
      <c r="BA18" t="s">
        <v>332</v>
      </c>
      <c r="BB18">
        <v>4</v>
      </c>
      <c r="BC18">
        <v>1</v>
      </c>
      <c r="BE18" t="s">
        <v>67</v>
      </c>
      <c r="BF18">
        <v>1</v>
      </c>
      <c r="BG18" t="s">
        <v>305</v>
      </c>
      <c r="BI18" t="s">
        <v>118</v>
      </c>
      <c r="BJ18" t="s">
        <v>437</v>
      </c>
      <c r="BK18" t="s">
        <v>69</v>
      </c>
      <c r="BL18">
        <v>0.85990194483908433</v>
      </c>
      <c r="BM18">
        <v>7280</v>
      </c>
      <c r="BN18" t="s">
        <v>123</v>
      </c>
      <c r="BO18" t="s">
        <v>219</v>
      </c>
      <c r="BP18">
        <v>4</v>
      </c>
      <c r="BQ18">
        <v>904.74800000000005</v>
      </c>
      <c r="BR18">
        <v>2.4489947849959628E-2</v>
      </c>
      <c r="BS18">
        <v>0.32657666167836158</v>
      </c>
      <c r="BT18">
        <v>0.27632003607634392</v>
      </c>
      <c r="BU18">
        <v>6.3719999999999999</v>
      </c>
      <c r="BV18">
        <v>0.11052801443053756</v>
      </c>
      <c r="BW18">
        <v>1.7684482308886009</v>
      </c>
      <c r="BX18">
        <v>13</v>
      </c>
      <c r="BY18">
        <v>1</v>
      </c>
      <c r="BZ18">
        <v>16</v>
      </c>
    </row>
    <row r="19" spans="1:78" ht="16.5">
      <c r="A19" s="224" t="str">
        <f t="shared" si="1"/>
        <v>신동아교통</v>
      </c>
      <c r="B19" s="120">
        <f t="shared" si="2"/>
        <v>8515</v>
      </c>
      <c r="C19" s="121" t="str">
        <f t="shared" si="3"/>
        <v>B</v>
      </c>
      <c r="D19" s="122">
        <f t="shared" si="4"/>
        <v>0.90565217391304365</v>
      </c>
      <c r="E19" s="123">
        <f t="shared" si="5"/>
        <v>8515</v>
      </c>
      <c r="F19" s="124" t="str">
        <f t="shared" si="6"/>
        <v>518</v>
      </c>
      <c r="G19" s="125" t="str">
        <f t="shared" si="7"/>
        <v>71바6407</v>
      </c>
      <c r="H19" s="126">
        <f t="shared" si="8"/>
        <v>1</v>
      </c>
      <c r="I19" s="127">
        <f t="shared" si="9"/>
        <v>584.85699999999997</v>
      </c>
      <c r="J19" s="128">
        <f t="shared" si="10"/>
        <v>1.1355194653788279E-2</v>
      </c>
      <c r="K19" s="128">
        <f t="shared" si="11"/>
        <v>0.37270263770241224</v>
      </c>
      <c r="L19" s="128">
        <f t="shared" si="12"/>
        <v>0.21885691716094705</v>
      </c>
      <c r="M19" s="129">
        <f t="shared" si="13"/>
        <v>8.2629999999999999</v>
      </c>
      <c r="N19" s="130">
        <f t="shared" si="14"/>
        <v>0</v>
      </c>
      <c r="O19" s="130">
        <f t="shared" si="15"/>
        <v>18.808016318518888</v>
      </c>
      <c r="P19" s="212">
        <f t="shared" si="16"/>
        <v>0</v>
      </c>
      <c r="Q19" s="213">
        <f t="shared" si="17"/>
        <v>0</v>
      </c>
      <c r="R19" s="213">
        <f t="shared" si="18"/>
        <v>110</v>
      </c>
      <c r="T19">
        <v>523</v>
      </c>
      <c r="U19">
        <v>8515</v>
      </c>
      <c r="V19" t="s">
        <v>437</v>
      </c>
      <c r="W19">
        <v>584.85699999999997</v>
      </c>
      <c r="X19">
        <v>280.77699999999999</v>
      </c>
      <c r="Y19">
        <v>2.0830000000000002</v>
      </c>
      <c r="Z19">
        <v>8.2629999999999999</v>
      </c>
      <c r="AA19">
        <v>50.170254</v>
      </c>
      <c r="AB19">
        <v>0.569693</v>
      </c>
      <c r="AC19">
        <v>18.698585999999999</v>
      </c>
      <c r="AD19" s="1">
        <v>128</v>
      </c>
      <c r="AE19">
        <v>0</v>
      </c>
      <c r="AF19">
        <v>110</v>
      </c>
      <c r="AG19">
        <v>63</v>
      </c>
      <c r="AH19">
        <v>11.657444999999999</v>
      </c>
      <c r="AI19">
        <v>4</v>
      </c>
      <c r="AJ19">
        <v>0</v>
      </c>
      <c r="AK19">
        <v>0</v>
      </c>
      <c r="AL19">
        <v>0</v>
      </c>
      <c r="AM19">
        <v>0.90565217391304365</v>
      </c>
      <c r="AN19" t="s">
        <v>68</v>
      </c>
      <c r="AO19">
        <v>584.85699999999997</v>
      </c>
      <c r="AP19" t="s">
        <v>471</v>
      </c>
      <c r="AQ19" t="s">
        <v>118</v>
      </c>
      <c r="AR19" t="s">
        <v>122</v>
      </c>
      <c r="AS19" t="s">
        <v>118</v>
      </c>
      <c r="AT19" t="s">
        <v>122</v>
      </c>
      <c r="AU19" t="s">
        <v>215</v>
      </c>
      <c r="AV19" t="s">
        <v>437</v>
      </c>
      <c r="AW19" t="s">
        <v>68</v>
      </c>
      <c r="AX19">
        <v>8515</v>
      </c>
      <c r="AY19" t="s">
        <v>472</v>
      </c>
      <c r="AZ19">
        <v>2</v>
      </c>
      <c r="BA19" t="s">
        <v>316</v>
      </c>
      <c r="BB19">
        <v>1</v>
      </c>
      <c r="BC19">
        <v>1</v>
      </c>
      <c r="BE19" t="s">
        <v>68</v>
      </c>
      <c r="BF19">
        <v>0</v>
      </c>
      <c r="BG19" t="s">
        <v>284</v>
      </c>
      <c r="BI19" t="s">
        <v>118</v>
      </c>
      <c r="BJ19" t="s">
        <v>437</v>
      </c>
      <c r="BK19" t="s">
        <v>68</v>
      </c>
      <c r="BL19">
        <v>0.90565217391304365</v>
      </c>
      <c r="BM19">
        <v>8515</v>
      </c>
      <c r="BN19" t="s">
        <v>122</v>
      </c>
      <c r="BO19" t="s">
        <v>215</v>
      </c>
      <c r="BP19">
        <v>1</v>
      </c>
      <c r="BQ19">
        <v>584.85699999999997</v>
      </c>
      <c r="BR19">
        <v>1.1355194653788279E-2</v>
      </c>
      <c r="BS19">
        <v>0.37270263770241224</v>
      </c>
      <c r="BT19">
        <v>0.21885691716094705</v>
      </c>
      <c r="BU19">
        <v>8.2629999999999999</v>
      </c>
      <c r="BV19">
        <v>0</v>
      </c>
      <c r="BW19">
        <v>18.808016318518888</v>
      </c>
      <c r="BX19">
        <v>0</v>
      </c>
      <c r="BY19">
        <v>0</v>
      </c>
      <c r="BZ19">
        <v>110</v>
      </c>
    </row>
    <row r="20" spans="1:78" ht="16.5">
      <c r="A20" s="225" t="str">
        <f t="shared" si="1"/>
        <v>신동아교통</v>
      </c>
      <c r="B20" s="104" t="str">
        <f t="shared" si="2"/>
        <v>강문호</v>
      </c>
      <c r="C20" s="105" t="str">
        <f t="shared" si="3"/>
        <v>C</v>
      </c>
      <c r="D20" s="106">
        <f t="shared" si="4"/>
        <v>0.86128914783462074</v>
      </c>
      <c r="E20" s="107">
        <f t="shared" si="5"/>
        <v>2834</v>
      </c>
      <c r="F20" s="108" t="str">
        <f t="shared" si="6"/>
        <v>1</v>
      </c>
      <c r="G20" s="109" t="str">
        <f t="shared" si="7"/>
        <v>70바3734</v>
      </c>
      <c r="H20" s="110">
        <f t="shared" si="8"/>
        <v>2</v>
      </c>
      <c r="I20" s="111">
        <f t="shared" si="9"/>
        <v>3073.8309999999997</v>
      </c>
      <c r="J20" s="112">
        <f t="shared" si="10"/>
        <v>1.6666855965998491E-2</v>
      </c>
      <c r="K20" s="112">
        <f t="shared" si="11"/>
        <v>0.32348487259769704</v>
      </c>
      <c r="L20" s="112">
        <f t="shared" si="12"/>
        <v>8.6536963157701263E-2</v>
      </c>
      <c r="M20" s="113">
        <f t="shared" si="13"/>
        <v>10.682</v>
      </c>
      <c r="N20" s="114">
        <f t="shared" si="14"/>
        <v>0.39039231499714855</v>
      </c>
      <c r="O20" s="114">
        <f t="shared" si="15"/>
        <v>25.700827403978945</v>
      </c>
      <c r="P20" s="214">
        <f t="shared" si="16"/>
        <v>4</v>
      </c>
      <c r="Q20" s="215">
        <f t="shared" si="17"/>
        <v>12</v>
      </c>
      <c r="R20" s="215">
        <f t="shared" si="18"/>
        <v>790</v>
      </c>
      <c r="T20">
        <v>523</v>
      </c>
      <c r="U20">
        <v>2834</v>
      </c>
      <c r="V20" t="s">
        <v>226</v>
      </c>
      <c r="W20">
        <v>3073.8310000000001</v>
      </c>
      <c r="X20">
        <v>1524.769</v>
      </c>
      <c r="Y20">
        <v>2.016</v>
      </c>
      <c r="Z20">
        <v>10.682</v>
      </c>
      <c r="AA20">
        <v>179.961896</v>
      </c>
      <c r="AB20">
        <v>2.9993989999999999</v>
      </c>
      <c r="AC20">
        <v>58.214950999999999</v>
      </c>
      <c r="AD20" s="1">
        <v>266</v>
      </c>
      <c r="AE20">
        <v>12</v>
      </c>
      <c r="AF20">
        <v>790</v>
      </c>
      <c r="AG20">
        <v>75</v>
      </c>
      <c r="AH20">
        <v>17.080454</v>
      </c>
      <c r="AI20">
        <v>3003.2</v>
      </c>
      <c r="AJ20">
        <v>0</v>
      </c>
      <c r="AK20">
        <v>4</v>
      </c>
      <c r="AL20">
        <v>339</v>
      </c>
      <c r="AM20">
        <v>0.86128914783462074</v>
      </c>
      <c r="AN20" t="s">
        <v>69</v>
      </c>
      <c r="AO20">
        <v>2766.5929999999998</v>
      </c>
      <c r="AP20" t="s">
        <v>336</v>
      </c>
      <c r="AQ20" t="s">
        <v>118</v>
      </c>
      <c r="AR20" t="s">
        <v>120</v>
      </c>
      <c r="AS20" t="s">
        <v>118</v>
      </c>
      <c r="AT20" t="s">
        <v>120</v>
      </c>
      <c r="AU20" t="s">
        <v>202</v>
      </c>
      <c r="AV20" t="s">
        <v>226</v>
      </c>
      <c r="AW20" t="s">
        <v>69</v>
      </c>
      <c r="AX20">
        <v>2834</v>
      </c>
      <c r="AY20" t="s">
        <v>473</v>
      </c>
      <c r="AZ20">
        <v>11</v>
      </c>
      <c r="BA20" t="s">
        <v>474</v>
      </c>
      <c r="BB20">
        <v>2</v>
      </c>
      <c r="BC20">
        <v>1</v>
      </c>
      <c r="BE20" t="s">
        <v>67</v>
      </c>
      <c r="BF20">
        <v>1</v>
      </c>
      <c r="BG20" t="s">
        <v>305</v>
      </c>
      <c r="BI20" t="s">
        <v>118</v>
      </c>
      <c r="BJ20" t="s">
        <v>226</v>
      </c>
      <c r="BK20" t="s">
        <v>69</v>
      </c>
      <c r="BL20">
        <v>0.86128914783462074</v>
      </c>
      <c r="BM20">
        <v>2834</v>
      </c>
      <c r="BN20" t="s">
        <v>120</v>
      </c>
      <c r="BO20" t="s">
        <v>202</v>
      </c>
      <c r="BP20">
        <v>2</v>
      </c>
      <c r="BQ20">
        <v>3073.8309999999997</v>
      </c>
      <c r="BR20">
        <v>1.6666855965998491E-2</v>
      </c>
      <c r="BS20">
        <v>0.32348487259769704</v>
      </c>
      <c r="BT20">
        <v>8.6536963157701249E-2</v>
      </c>
      <c r="BU20">
        <v>10.682</v>
      </c>
      <c r="BV20">
        <v>0.39039231499714855</v>
      </c>
      <c r="BW20">
        <v>25.700827403978945</v>
      </c>
      <c r="BX20">
        <v>4</v>
      </c>
      <c r="BY20">
        <v>12</v>
      </c>
      <c r="BZ20">
        <v>790</v>
      </c>
    </row>
    <row r="21" spans="1:78" ht="16.5">
      <c r="A21" s="224" t="str">
        <f t="shared" si="1"/>
        <v>신동아교통</v>
      </c>
      <c r="B21" s="120" t="str">
        <f t="shared" si="2"/>
        <v>권대원</v>
      </c>
      <c r="C21" s="121" t="str">
        <f t="shared" si="3"/>
        <v>D</v>
      </c>
      <c r="D21" s="122">
        <f t="shared" si="4"/>
        <v>0.80043478260869572</v>
      </c>
      <c r="E21" s="123">
        <f t="shared" si="5"/>
        <v>1954</v>
      </c>
      <c r="F21" s="124" t="str">
        <f t="shared" si="6"/>
        <v>516</v>
      </c>
      <c r="G21" s="125" t="str">
        <f t="shared" si="7"/>
        <v>71바6789</v>
      </c>
      <c r="H21" s="126">
        <f t="shared" si="8"/>
        <v>1</v>
      </c>
      <c r="I21" s="127">
        <f t="shared" si="9"/>
        <v>4675.4880000000003</v>
      </c>
      <c r="J21" s="128">
        <f t="shared" si="10"/>
        <v>1.9192911794818471E-2</v>
      </c>
      <c r="K21" s="128">
        <f t="shared" si="11"/>
        <v>0.41970812390444123</v>
      </c>
      <c r="L21" s="128">
        <f t="shared" si="12"/>
        <v>0.21858680847860157</v>
      </c>
      <c r="M21" s="129">
        <f t="shared" si="13"/>
        <v>12.904999999999999</v>
      </c>
      <c r="N21" s="130">
        <f t="shared" si="14"/>
        <v>3.443490818498518</v>
      </c>
      <c r="O21" s="130">
        <f t="shared" si="15"/>
        <v>23.783613603542559</v>
      </c>
      <c r="P21" s="212">
        <f t="shared" si="16"/>
        <v>97</v>
      </c>
      <c r="Q21" s="213">
        <f t="shared" si="17"/>
        <v>161</v>
      </c>
      <c r="R21" s="213">
        <f t="shared" si="18"/>
        <v>1112</v>
      </c>
      <c r="T21">
        <v>523</v>
      </c>
      <c r="U21">
        <v>1954</v>
      </c>
      <c r="V21" t="s">
        <v>227</v>
      </c>
      <c r="W21">
        <v>4675.4880000000003</v>
      </c>
      <c r="X21">
        <v>2539.511</v>
      </c>
      <c r="Y21">
        <v>1.841</v>
      </c>
      <c r="Z21">
        <v>12.904999999999999</v>
      </c>
      <c r="AA21">
        <v>382.00654900000001</v>
      </c>
      <c r="AB21">
        <v>7.3318180000000002</v>
      </c>
      <c r="AC21">
        <v>160.33125200000001</v>
      </c>
      <c r="AD21" s="1">
        <v>1022</v>
      </c>
      <c r="AE21">
        <v>161</v>
      </c>
      <c r="AF21">
        <v>1112</v>
      </c>
      <c r="AG21">
        <v>93</v>
      </c>
      <c r="AH21">
        <v>12.239286999999999</v>
      </c>
      <c r="AI21">
        <v>671.3</v>
      </c>
      <c r="AJ21">
        <v>21.3</v>
      </c>
      <c r="AK21">
        <v>97</v>
      </c>
      <c r="AL21">
        <v>41159</v>
      </c>
      <c r="AM21">
        <v>0.80043478260869572</v>
      </c>
      <c r="AN21" t="s">
        <v>67</v>
      </c>
      <c r="AO21">
        <v>4675.4880000000003</v>
      </c>
      <c r="AP21" t="s">
        <v>337</v>
      </c>
      <c r="AQ21" t="s">
        <v>118</v>
      </c>
      <c r="AR21" t="s">
        <v>121</v>
      </c>
      <c r="AS21" t="s">
        <v>118</v>
      </c>
      <c r="AT21" t="s">
        <v>121</v>
      </c>
      <c r="AU21" t="s">
        <v>209</v>
      </c>
      <c r="AV21" t="s">
        <v>227</v>
      </c>
      <c r="AW21" t="s">
        <v>67</v>
      </c>
      <c r="AX21">
        <v>1954</v>
      </c>
      <c r="AY21" t="s">
        <v>475</v>
      </c>
      <c r="AZ21">
        <v>1</v>
      </c>
      <c r="BA21" t="s">
        <v>325</v>
      </c>
      <c r="BB21">
        <v>1</v>
      </c>
      <c r="BC21">
        <v>1</v>
      </c>
      <c r="BE21" t="s">
        <v>70</v>
      </c>
      <c r="BF21">
        <v>1</v>
      </c>
      <c r="BG21" t="s">
        <v>305</v>
      </c>
      <c r="BI21" t="s">
        <v>118</v>
      </c>
      <c r="BJ21" t="s">
        <v>227</v>
      </c>
      <c r="BK21" t="s">
        <v>67</v>
      </c>
      <c r="BL21">
        <v>0.80043478260869572</v>
      </c>
      <c r="BM21">
        <v>1954</v>
      </c>
      <c r="BN21" t="s">
        <v>121</v>
      </c>
      <c r="BO21" t="s">
        <v>209</v>
      </c>
      <c r="BP21">
        <v>1</v>
      </c>
      <c r="BQ21">
        <v>4675.4880000000003</v>
      </c>
      <c r="BR21">
        <v>1.9192911794818471E-2</v>
      </c>
      <c r="BS21">
        <v>0.41970812390444123</v>
      </c>
      <c r="BT21">
        <v>0.21858680847860157</v>
      </c>
      <c r="BU21">
        <v>12.904999999999999</v>
      </c>
      <c r="BV21">
        <v>3.443490818498518</v>
      </c>
      <c r="BW21">
        <v>23.783613603542559</v>
      </c>
      <c r="BX21">
        <v>97</v>
      </c>
      <c r="BY21">
        <v>161</v>
      </c>
      <c r="BZ21">
        <v>1112</v>
      </c>
    </row>
    <row r="22" spans="1:78" ht="16.5">
      <c r="A22" s="225" t="str">
        <f t="shared" si="1"/>
        <v>신동아교통</v>
      </c>
      <c r="B22" s="104" t="str">
        <f t="shared" si="2"/>
        <v>권병석</v>
      </c>
      <c r="C22" s="105" t="str">
        <f t="shared" si="3"/>
        <v>A</v>
      </c>
      <c r="D22" s="106">
        <f t="shared" si="4"/>
        <v>0.96565217391304359</v>
      </c>
      <c r="E22" s="107">
        <f t="shared" si="5"/>
        <v>1452</v>
      </c>
      <c r="F22" s="108" t="str">
        <f t="shared" si="6"/>
        <v>518</v>
      </c>
      <c r="G22" s="109" t="str">
        <f t="shared" si="7"/>
        <v>71바6407</v>
      </c>
      <c r="H22" s="110">
        <f t="shared" si="8"/>
        <v>1</v>
      </c>
      <c r="I22" s="111">
        <f t="shared" si="9"/>
        <v>1553.7819999999999</v>
      </c>
      <c r="J22" s="112">
        <f t="shared" si="10"/>
        <v>7.9185088267947189E-3</v>
      </c>
      <c r="K22" s="112">
        <f t="shared" si="11"/>
        <v>0.36970339407110303</v>
      </c>
      <c r="L22" s="112">
        <f t="shared" si="12"/>
        <v>8.1736047914057447E-2</v>
      </c>
      <c r="M22" s="113">
        <f t="shared" si="13"/>
        <v>8.0589999999999993</v>
      </c>
      <c r="N22" s="114">
        <f t="shared" si="14"/>
        <v>0.64359092845714527</v>
      </c>
      <c r="O22" s="114">
        <f t="shared" si="15"/>
        <v>16.669005047040063</v>
      </c>
      <c r="P22" s="214">
        <f t="shared" si="16"/>
        <v>3</v>
      </c>
      <c r="Q22" s="215">
        <f t="shared" si="17"/>
        <v>10</v>
      </c>
      <c r="R22" s="215">
        <f t="shared" si="18"/>
        <v>259</v>
      </c>
      <c r="T22">
        <v>523</v>
      </c>
      <c r="U22">
        <v>1452</v>
      </c>
      <c r="V22" t="s">
        <v>228</v>
      </c>
      <c r="W22">
        <v>1553.7819999999999</v>
      </c>
      <c r="X22">
        <v>699.65899999999999</v>
      </c>
      <c r="Y22">
        <v>2.2210000000000001</v>
      </c>
      <c r="Z22">
        <v>8.0589999999999993</v>
      </c>
      <c r="AA22">
        <v>125.402146</v>
      </c>
      <c r="AB22">
        <v>0.99299800000000005</v>
      </c>
      <c r="AC22">
        <v>46.361598999999998</v>
      </c>
      <c r="AD22" s="1">
        <v>127</v>
      </c>
      <c r="AE22">
        <v>10</v>
      </c>
      <c r="AF22">
        <v>259</v>
      </c>
      <c r="AG22">
        <v>88</v>
      </c>
      <c r="AH22">
        <v>12.390394000000001</v>
      </c>
      <c r="AI22">
        <v>191.9</v>
      </c>
      <c r="AJ22">
        <v>0</v>
      </c>
      <c r="AK22">
        <v>3</v>
      </c>
      <c r="AL22">
        <v>1444</v>
      </c>
      <c r="AM22">
        <v>0.96565217391304359</v>
      </c>
      <c r="AN22" t="s">
        <v>66</v>
      </c>
      <c r="AO22">
        <v>1553.7819999999999</v>
      </c>
      <c r="AP22" t="s">
        <v>338</v>
      </c>
      <c r="AQ22" t="s">
        <v>118</v>
      </c>
      <c r="AR22" t="s">
        <v>122</v>
      </c>
      <c r="AS22" t="s">
        <v>118</v>
      </c>
      <c r="AT22" t="s">
        <v>122</v>
      </c>
      <c r="AU22" t="s">
        <v>215</v>
      </c>
      <c r="AV22" t="s">
        <v>228</v>
      </c>
      <c r="AW22" t="s">
        <v>66</v>
      </c>
      <c r="AX22">
        <v>1452</v>
      </c>
      <c r="AY22" t="s">
        <v>447</v>
      </c>
      <c r="AZ22">
        <v>2</v>
      </c>
      <c r="BA22" t="s">
        <v>476</v>
      </c>
      <c r="BB22">
        <v>1</v>
      </c>
      <c r="BC22">
        <v>1</v>
      </c>
      <c r="BE22" t="s">
        <v>66</v>
      </c>
      <c r="BF22">
        <v>0</v>
      </c>
      <c r="BG22" t="s">
        <v>284</v>
      </c>
      <c r="BI22" t="s">
        <v>118</v>
      </c>
      <c r="BJ22" t="s">
        <v>228</v>
      </c>
      <c r="BK22" t="s">
        <v>66</v>
      </c>
      <c r="BL22">
        <v>0.96565217391304359</v>
      </c>
      <c r="BM22">
        <v>1452</v>
      </c>
      <c r="BN22" t="s">
        <v>122</v>
      </c>
      <c r="BO22" t="s">
        <v>215</v>
      </c>
      <c r="BP22">
        <v>1</v>
      </c>
      <c r="BQ22">
        <v>1553.7819999999999</v>
      </c>
      <c r="BR22">
        <v>7.9185088267947189E-3</v>
      </c>
      <c r="BS22">
        <v>0.36970339407110303</v>
      </c>
      <c r="BT22">
        <v>8.1736047914057447E-2</v>
      </c>
      <c r="BU22">
        <v>8.0589999999999993</v>
      </c>
      <c r="BV22">
        <v>0.64359092845714527</v>
      </c>
      <c r="BW22">
        <v>16.669005047040063</v>
      </c>
      <c r="BX22">
        <v>3</v>
      </c>
      <c r="BY22">
        <v>10</v>
      </c>
      <c r="BZ22">
        <v>259</v>
      </c>
    </row>
    <row r="23" spans="1:78" ht="16.5">
      <c r="A23" s="224" t="str">
        <f t="shared" si="1"/>
        <v>신동아교통</v>
      </c>
      <c r="B23" s="120" t="str">
        <f t="shared" si="2"/>
        <v>권영구</v>
      </c>
      <c r="C23" s="121" t="str">
        <f t="shared" si="3"/>
        <v>F</v>
      </c>
      <c r="D23" s="122">
        <f t="shared" si="4"/>
        <v>0.79190114623899432</v>
      </c>
      <c r="E23" s="123">
        <f t="shared" si="5"/>
        <v>2621</v>
      </c>
      <c r="F23" s="124" t="str">
        <f t="shared" si="6"/>
        <v>1</v>
      </c>
      <c r="G23" s="125" t="str">
        <f t="shared" si="7"/>
        <v>70바3707</v>
      </c>
      <c r="H23" s="126">
        <f t="shared" si="8"/>
        <v>2</v>
      </c>
      <c r="I23" s="127">
        <f t="shared" si="9"/>
        <v>716.8900000000001</v>
      </c>
      <c r="J23" s="128">
        <f t="shared" si="10"/>
        <v>4.5817036495463884E-2</v>
      </c>
      <c r="K23" s="128">
        <f t="shared" si="11"/>
        <v>0.35455783954592135</v>
      </c>
      <c r="L23" s="128">
        <f t="shared" si="12"/>
        <v>0.16041512644896705</v>
      </c>
      <c r="M23" s="129">
        <f t="shared" si="13"/>
        <v>17.738</v>
      </c>
      <c r="N23" s="130">
        <f t="shared" si="14"/>
        <v>0.41847424291034879</v>
      </c>
      <c r="O23" s="130">
        <f t="shared" si="15"/>
        <v>58.586394007448831</v>
      </c>
      <c r="P23" s="212">
        <f t="shared" si="16"/>
        <v>12</v>
      </c>
      <c r="Q23" s="213">
        <f t="shared" si="17"/>
        <v>3</v>
      </c>
      <c r="R23" s="213">
        <f t="shared" si="18"/>
        <v>420</v>
      </c>
      <c r="T23">
        <v>523</v>
      </c>
      <c r="U23">
        <v>2621</v>
      </c>
      <c r="V23" t="s">
        <v>229</v>
      </c>
      <c r="W23">
        <v>716.89</v>
      </c>
      <c r="X23">
        <v>412.09100000000001</v>
      </c>
      <c r="Y23">
        <v>1.74</v>
      </c>
      <c r="Z23">
        <v>17.738</v>
      </c>
      <c r="AA23">
        <v>38.189157000000002</v>
      </c>
      <c r="AB23">
        <v>1.749714</v>
      </c>
      <c r="AC23">
        <v>13.540265</v>
      </c>
      <c r="AD23" s="1">
        <v>115</v>
      </c>
      <c r="AE23">
        <v>3</v>
      </c>
      <c r="AF23">
        <v>420</v>
      </c>
      <c r="AG23">
        <v>78</v>
      </c>
      <c r="AH23">
        <v>18.772082000000001</v>
      </c>
      <c r="AI23">
        <v>1192.2</v>
      </c>
      <c r="AJ23">
        <v>0</v>
      </c>
      <c r="AK23">
        <v>12</v>
      </c>
      <c r="AL23">
        <v>5163</v>
      </c>
      <c r="AM23">
        <v>0.79190114623899432</v>
      </c>
      <c r="AN23" t="s">
        <v>70</v>
      </c>
      <c r="AO23">
        <v>594.54600000000005</v>
      </c>
      <c r="AP23" t="s">
        <v>339</v>
      </c>
      <c r="AQ23" t="s">
        <v>118</v>
      </c>
      <c r="AR23" t="s">
        <v>120</v>
      </c>
      <c r="AS23" t="s">
        <v>118</v>
      </c>
      <c r="AT23" t="s">
        <v>120</v>
      </c>
      <c r="AU23" t="s">
        <v>197</v>
      </c>
      <c r="AV23" t="s">
        <v>229</v>
      </c>
      <c r="AW23" t="s">
        <v>70</v>
      </c>
      <c r="AX23">
        <v>2621</v>
      </c>
      <c r="AY23" t="s">
        <v>459</v>
      </c>
      <c r="AZ23">
        <v>2</v>
      </c>
      <c r="BA23" t="s">
        <v>295</v>
      </c>
      <c r="BB23">
        <v>2</v>
      </c>
      <c r="BC23">
        <v>1</v>
      </c>
      <c r="BE23" t="s">
        <v>70</v>
      </c>
      <c r="BF23">
        <v>0</v>
      </c>
      <c r="BG23" t="s">
        <v>284</v>
      </c>
      <c r="BI23" t="s">
        <v>118</v>
      </c>
      <c r="BJ23" t="s">
        <v>229</v>
      </c>
      <c r="BK23" t="s">
        <v>70</v>
      </c>
      <c r="BL23">
        <v>0.79190114623899432</v>
      </c>
      <c r="BM23">
        <v>2621</v>
      </c>
      <c r="BN23" t="s">
        <v>120</v>
      </c>
      <c r="BO23" t="s">
        <v>197</v>
      </c>
      <c r="BP23">
        <v>2</v>
      </c>
      <c r="BQ23">
        <v>716.8900000000001</v>
      </c>
      <c r="BR23">
        <v>4.5817036495463884E-2</v>
      </c>
      <c r="BS23">
        <v>0.35455783954592135</v>
      </c>
      <c r="BT23">
        <v>0.16041512644896708</v>
      </c>
      <c r="BU23">
        <v>17.738</v>
      </c>
      <c r="BV23">
        <v>0.41847424291034879</v>
      </c>
      <c r="BW23">
        <v>58.586394007448831</v>
      </c>
      <c r="BX23">
        <v>12</v>
      </c>
      <c r="BY23">
        <v>3</v>
      </c>
      <c r="BZ23">
        <v>420</v>
      </c>
    </row>
    <row r="24" spans="1:78" ht="16.5">
      <c r="A24" s="225" t="str">
        <f t="shared" si="1"/>
        <v>신동아교통</v>
      </c>
      <c r="B24" s="104" t="str">
        <f t="shared" si="2"/>
        <v>김공태</v>
      </c>
      <c r="C24" s="105" t="str">
        <f t="shared" si="3"/>
        <v>D</v>
      </c>
      <c r="D24" s="106">
        <f t="shared" si="4"/>
        <v>0.83833333333333337</v>
      </c>
      <c r="E24" s="107">
        <f t="shared" si="5"/>
        <v>6680</v>
      </c>
      <c r="F24" s="108" t="str">
        <f t="shared" si="6"/>
        <v>1</v>
      </c>
      <c r="G24" s="109" t="str">
        <f t="shared" si="7"/>
        <v>70바2411</v>
      </c>
      <c r="H24" s="110">
        <f t="shared" si="8"/>
        <v>1</v>
      </c>
      <c r="I24" s="111">
        <f t="shared" si="9"/>
        <v>2478.4690000000001</v>
      </c>
      <c r="J24" s="112">
        <f t="shared" si="10"/>
        <v>8.0537790828231134E-3</v>
      </c>
      <c r="K24" s="112">
        <f t="shared" si="11"/>
        <v>0.34499036679348183</v>
      </c>
      <c r="L24" s="112">
        <f t="shared" si="12"/>
        <v>0.25903087752963622</v>
      </c>
      <c r="M24" s="113">
        <f t="shared" si="13"/>
        <v>10.845000000000001</v>
      </c>
      <c r="N24" s="114">
        <f t="shared" si="14"/>
        <v>0</v>
      </c>
      <c r="O24" s="114">
        <f t="shared" si="15"/>
        <v>10.732431997333837</v>
      </c>
      <c r="P24" s="214">
        <f t="shared" si="16"/>
        <v>2</v>
      </c>
      <c r="Q24" s="215">
        <f t="shared" si="17"/>
        <v>0</v>
      </c>
      <c r="R24" s="215">
        <f t="shared" si="18"/>
        <v>266</v>
      </c>
      <c r="T24">
        <v>523</v>
      </c>
      <c r="U24">
        <v>6680</v>
      </c>
      <c r="V24" t="s">
        <v>230</v>
      </c>
      <c r="W24">
        <v>2478.4690000000001</v>
      </c>
      <c r="X24">
        <v>1231.7329999999999</v>
      </c>
      <c r="Y24">
        <v>2.012</v>
      </c>
      <c r="Z24">
        <v>10.845000000000001</v>
      </c>
      <c r="AA24">
        <v>144.06106600000001</v>
      </c>
      <c r="AB24">
        <v>1.160236</v>
      </c>
      <c r="AC24">
        <v>49.699680000000001</v>
      </c>
      <c r="AD24" s="1">
        <v>642</v>
      </c>
      <c r="AE24">
        <v>0</v>
      </c>
      <c r="AF24">
        <v>266</v>
      </c>
      <c r="AG24">
        <v>68</v>
      </c>
      <c r="AH24">
        <v>17.204294000000001</v>
      </c>
      <c r="AI24">
        <v>370.9</v>
      </c>
      <c r="AJ24">
        <v>0</v>
      </c>
      <c r="AK24">
        <v>2</v>
      </c>
      <c r="AL24">
        <v>47</v>
      </c>
      <c r="AM24">
        <v>0.83833333333333337</v>
      </c>
      <c r="AN24" t="s">
        <v>67</v>
      </c>
      <c r="AO24">
        <v>2478.4690000000001</v>
      </c>
      <c r="AP24" t="s">
        <v>340</v>
      </c>
      <c r="AQ24" t="s">
        <v>118</v>
      </c>
      <c r="AR24" t="s">
        <v>120</v>
      </c>
      <c r="AS24" t="s">
        <v>118</v>
      </c>
      <c r="AT24" t="s">
        <v>120</v>
      </c>
      <c r="AU24" t="s">
        <v>171</v>
      </c>
      <c r="AV24" t="s">
        <v>230</v>
      </c>
      <c r="AW24" t="s">
        <v>67</v>
      </c>
      <c r="AX24">
        <v>6680</v>
      </c>
      <c r="AY24" t="s">
        <v>442</v>
      </c>
      <c r="AZ24">
        <v>1</v>
      </c>
      <c r="BA24" t="s">
        <v>191</v>
      </c>
      <c r="BB24">
        <v>1</v>
      </c>
      <c r="BC24">
        <v>1</v>
      </c>
      <c r="BE24" t="s">
        <v>67</v>
      </c>
      <c r="BF24">
        <v>0</v>
      </c>
      <c r="BG24" t="s">
        <v>284</v>
      </c>
      <c r="BI24" t="s">
        <v>118</v>
      </c>
      <c r="BJ24" t="s">
        <v>230</v>
      </c>
      <c r="BK24" t="s">
        <v>67</v>
      </c>
      <c r="BL24">
        <v>0.83833333333333337</v>
      </c>
      <c r="BM24">
        <v>6680</v>
      </c>
      <c r="BN24" t="s">
        <v>120</v>
      </c>
      <c r="BO24" t="s">
        <v>171</v>
      </c>
      <c r="BP24">
        <v>1</v>
      </c>
      <c r="BQ24">
        <v>2478.4690000000001</v>
      </c>
      <c r="BR24">
        <v>8.0537790828231134E-3</v>
      </c>
      <c r="BS24">
        <v>0.34499036679348183</v>
      </c>
      <c r="BT24">
        <v>0.25903087752963622</v>
      </c>
      <c r="BU24">
        <v>10.845000000000001</v>
      </c>
      <c r="BV24">
        <v>0</v>
      </c>
      <c r="BW24">
        <v>10.732431997333837</v>
      </c>
      <c r="BX24">
        <v>2</v>
      </c>
      <c r="BY24">
        <v>0</v>
      </c>
      <c r="BZ24">
        <v>266</v>
      </c>
    </row>
    <row r="25" spans="1:78" ht="16.5">
      <c r="A25" s="224" t="str">
        <f t="shared" si="1"/>
        <v>신동아교통</v>
      </c>
      <c r="B25" s="120" t="str">
        <f t="shared" si="2"/>
        <v>김기화</v>
      </c>
      <c r="C25" s="121" t="str">
        <f t="shared" si="3"/>
        <v>C</v>
      </c>
      <c r="D25" s="122">
        <f t="shared" si="4"/>
        <v>0.87691234897186898</v>
      </c>
      <c r="E25" s="123">
        <f t="shared" si="5"/>
        <v>6620</v>
      </c>
      <c r="F25" s="124" t="str">
        <f t="shared" si="6"/>
        <v>1</v>
      </c>
      <c r="G25" s="125" t="str">
        <f t="shared" si="7"/>
        <v>70바3706</v>
      </c>
      <c r="H25" s="126">
        <f t="shared" si="8"/>
        <v>2</v>
      </c>
      <c r="I25" s="127">
        <f t="shared" si="9"/>
        <v>2858.4670000000001</v>
      </c>
      <c r="J25" s="128">
        <f t="shared" si="10"/>
        <v>1.1475491762227582E-2</v>
      </c>
      <c r="K25" s="128">
        <f t="shared" si="11"/>
        <v>0.36248255066731344</v>
      </c>
      <c r="L25" s="128">
        <f t="shared" si="12"/>
        <v>0.16862185220259671</v>
      </c>
      <c r="M25" s="129">
        <f t="shared" si="13"/>
        <v>11.92</v>
      </c>
      <c r="N25" s="130">
        <f t="shared" si="14"/>
        <v>0.10495136029207264</v>
      </c>
      <c r="O25" s="130">
        <f t="shared" si="15"/>
        <v>86.864742535072111</v>
      </c>
      <c r="P25" s="212">
        <f t="shared" si="16"/>
        <v>10</v>
      </c>
      <c r="Q25" s="213">
        <f t="shared" si="17"/>
        <v>3</v>
      </c>
      <c r="R25" s="213">
        <f t="shared" si="18"/>
        <v>2483</v>
      </c>
      <c r="T25">
        <v>523</v>
      </c>
      <c r="U25">
        <v>6620</v>
      </c>
      <c r="V25" t="s">
        <v>231</v>
      </c>
      <c r="W25">
        <v>2858.4670000000001</v>
      </c>
      <c r="X25">
        <v>1456.779</v>
      </c>
      <c r="Y25">
        <v>1.962</v>
      </c>
      <c r="Z25">
        <v>11.92</v>
      </c>
      <c r="AA25">
        <v>168.544411</v>
      </c>
      <c r="AB25">
        <v>1.9341299999999999</v>
      </c>
      <c r="AC25">
        <v>61.094408000000001</v>
      </c>
      <c r="AD25" s="1">
        <v>482</v>
      </c>
      <c r="AE25">
        <v>3</v>
      </c>
      <c r="AF25">
        <v>2483</v>
      </c>
      <c r="AG25">
        <v>88</v>
      </c>
      <c r="AH25">
        <v>16.959724999999999</v>
      </c>
      <c r="AI25">
        <v>4380.3</v>
      </c>
      <c r="AJ25">
        <v>26</v>
      </c>
      <c r="AK25">
        <v>10</v>
      </c>
      <c r="AL25">
        <v>1920</v>
      </c>
      <c r="AM25">
        <v>0.87691234897186898</v>
      </c>
      <c r="AN25" t="s">
        <v>69</v>
      </c>
      <c r="AO25">
        <v>2630.0210000000002</v>
      </c>
      <c r="AP25" t="s">
        <v>341</v>
      </c>
      <c r="AQ25" t="s">
        <v>118</v>
      </c>
      <c r="AR25" t="s">
        <v>120</v>
      </c>
      <c r="AS25" t="s">
        <v>118</v>
      </c>
      <c r="AT25" t="s">
        <v>120</v>
      </c>
      <c r="AU25" t="s">
        <v>196</v>
      </c>
      <c r="AV25" t="s">
        <v>231</v>
      </c>
      <c r="AW25" t="s">
        <v>69</v>
      </c>
      <c r="AX25">
        <v>6620</v>
      </c>
      <c r="AY25" t="s">
        <v>473</v>
      </c>
      <c r="AZ25">
        <v>5</v>
      </c>
      <c r="BA25" t="s">
        <v>323</v>
      </c>
      <c r="BB25">
        <v>2</v>
      </c>
      <c r="BC25">
        <v>1</v>
      </c>
      <c r="BE25" t="s">
        <v>69</v>
      </c>
      <c r="BF25">
        <v>0</v>
      </c>
      <c r="BG25" t="s">
        <v>284</v>
      </c>
      <c r="BI25" t="s">
        <v>118</v>
      </c>
      <c r="BJ25" t="s">
        <v>231</v>
      </c>
      <c r="BK25" t="s">
        <v>69</v>
      </c>
      <c r="BL25">
        <v>0.87691234897186898</v>
      </c>
      <c r="BM25">
        <v>6620</v>
      </c>
      <c r="BN25" t="s">
        <v>120</v>
      </c>
      <c r="BO25" t="s">
        <v>196</v>
      </c>
      <c r="BP25">
        <v>2</v>
      </c>
      <c r="BQ25">
        <v>2858.4670000000001</v>
      </c>
      <c r="BR25">
        <v>1.1475491762227582E-2</v>
      </c>
      <c r="BS25">
        <v>0.36248255066731344</v>
      </c>
      <c r="BT25">
        <v>0.16862185220259671</v>
      </c>
      <c r="BU25">
        <v>11.92</v>
      </c>
      <c r="BV25">
        <v>0.10495136029207264</v>
      </c>
      <c r="BW25">
        <v>86.864742535072111</v>
      </c>
      <c r="BX25">
        <v>10</v>
      </c>
      <c r="BY25">
        <v>3</v>
      </c>
      <c r="BZ25">
        <v>2483</v>
      </c>
    </row>
    <row r="26" spans="1:78" ht="16.5">
      <c r="A26" s="225" t="str">
        <f t="shared" si="1"/>
        <v>신동아교통</v>
      </c>
      <c r="B26" s="104" t="str">
        <f t="shared" si="2"/>
        <v>김동수</v>
      </c>
      <c r="C26" s="105" t="str">
        <f t="shared" si="3"/>
        <v>F</v>
      </c>
      <c r="D26" s="106">
        <f t="shared" si="4"/>
        <v>0.77938870473362132</v>
      </c>
      <c r="E26" s="107">
        <f t="shared" si="5"/>
        <v>9997</v>
      </c>
      <c r="F26" s="108" t="str">
        <f t="shared" si="6"/>
        <v>1</v>
      </c>
      <c r="G26" s="109" t="str">
        <f t="shared" si="7"/>
        <v>70바2535</v>
      </c>
      <c r="H26" s="110">
        <f t="shared" si="8"/>
        <v>2</v>
      </c>
      <c r="I26" s="111">
        <f t="shared" si="9"/>
        <v>2329.172</v>
      </c>
      <c r="J26" s="112">
        <f t="shared" si="10"/>
        <v>3.7654926647269792E-2</v>
      </c>
      <c r="K26" s="112">
        <f t="shared" si="11"/>
        <v>0.34889057813258062</v>
      </c>
      <c r="L26" s="112">
        <f t="shared" si="12"/>
        <v>0.21853259441552619</v>
      </c>
      <c r="M26" s="113">
        <f t="shared" si="13"/>
        <v>13.074</v>
      </c>
      <c r="N26" s="114">
        <f t="shared" si="14"/>
        <v>1.0304090895820488</v>
      </c>
      <c r="O26" s="114">
        <f t="shared" si="15"/>
        <v>26.146630648144491</v>
      </c>
      <c r="P26" s="214">
        <f t="shared" si="16"/>
        <v>22</v>
      </c>
      <c r="Q26" s="215">
        <f t="shared" si="17"/>
        <v>24</v>
      </c>
      <c r="R26" s="215">
        <f t="shared" si="18"/>
        <v>609</v>
      </c>
      <c r="T26">
        <v>523</v>
      </c>
      <c r="U26">
        <v>9997</v>
      </c>
      <c r="V26" t="s">
        <v>232</v>
      </c>
      <c r="W26">
        <v>2329.172</v>
      </c>
      <c r="X26">
        <v>1301.3779999999999</v>
      </c>
      <c r="Y26">
        <v>1.79</v>
      </c>
      <c r="Z26">
        <v>13.074</v>
      </c>
      <c r="AA26">
        <v>142.69107600000001</v>
      </c>
      <c r="AB26">
        <v>5.3730219999999997</v>
      </c>
      <c r="AC26">
        <v>49.783571999999999</v>
      </c>
      <c r="AD26" s="1">
        <v>509</v>
      </c>
      <c r="AE26">
        <v>24</v>
      </c>
      <c r="AF26">
        <v>609</v>
      </c>
      <c r="AG26">
        <v>84</v>
      </c>
      <c r="AH26">
        <v>16.323179</v>
      </c>
      <c r="AI26">
        <v>1799.5</v>
      </c>
      <c r="AJ26">
        <v>7.7</v>
      </c>
      <c r="AK26">
        <v>22</v>
      </c>
      <c r="AL26">
        <v>7393</v>
      </c>
      <c r="AM26">
        <v>0.77938870473362132</v>
      </c>
      <c r="AN26" t="s">
        <v>70</v>
      </c>
      <c r="AO26">
        <v>2259.1979999999999</v>
      </c>
      <c r="AP26" t="s">
        <v>342</v>
      </c>
      <c r="AQ26" t="s">
        <v>118</v>
      </c>
      <c r="AR26" t="s">
        <v>120</v>
      </c>
      <c r="AS26" t="s">
        <v>118</v>
      </c>
      <c r="AT26" t="s">
        <v>120</v>
      </c>
      <c r="AU26" t="s">
        <v>181</v>
      </c>
      <c r="AV26" t="s">
        <v>232</v>
      </c>
      <c r="AW26" t="s">
        <v>70</v>
      </c>
      <c r="AX26">
        <v>9997</v>
      </c>
      <c r="AY26" t="s">
        <v>459</v>
      </c>
      <c r="AZ26">
        <v>4</v>
      </c>
      <c r="BA26" t="s">
        <v>312</v>
      </c>
      <c r="BB26">
        <v>2</v>
      </c>
      <c r="BC26">
        <v>1</v>
      </c>
      <c r="BE26" t="s">
        <v>70</v>
      </c>
      <c r="BF26">
        <v>0</v>
      </c>
      <c r="BG26" t="s">
        <v>284</v>
      </c>
      <c r="BI26" t="s">
        <v>118</v>
      </c>
      <c r="BJ26" t="s">
        <v>232</v>
      </c>
      <c r="BK26" t="s">
        <v>70</v>
      </c>
      <c r="BL26">
        <v>0.77938870473362132</v>
      </c>
      <c r="BM26">
        <v>9997</v>
      </c>
      <c r="BN26" t="s">
        <v>120</v>
      </c>
      <c r="BO26" t="s">
        <v>181</v>
      </c>
      <c r="BP26">
        <v>2</v>
      </c>
      <c r="BQ26">
        <v>2329.172</v>
      </c>
      <c r="BR26">
        <v>3.7654926647269792E-2</v>
      </c>
      <c r="BS26">
        <v>0.34889057813258062</v>
      </c>
      <c r="BT26">
        <v>0.21853259441552619</v>
      </c>
      <c r="BU26">
        <v>13.074</v>
      </c>
      <c r="BV26">
        <v>1.0304090895820488</v>
      </c>
      <c r="BW26">
        <v>26.146630648144491</v>
      </c>
      <c r="BX26">
        <v>22</v>
      </c>
      <c r="BY26">
        <v>24</v>
      </c>
      <c r="BZ26">
        <v>609</v>
      </c>
    </row>
    <row r="27" spans="1:78" ht="16.5">
      <c r="A27" s="224" t="str">
        <f t="shared" si="1"/>
        <v>신동아교통</v>
      </c>
      <c r="B27" s="120" t="str">
        <f t="shared" si="2"/>
        <v>김봉재</v>
      </c>
      <c r="C27" s="121" t="str">
        <f t="shared" si="3"/>
        <v>F</v>
      </c>
      <c r="D27" s="122">
        <f t="shared" si="4"/>
        <v>0.76090909090909087</v>
      </c>
      <c r="E27" s="123">
        <f t="shared" si="5"/>
        <v>4000</v>
      </c>
      <c r="F27" s="124" t="str">
        <f t="shared" si="6"/>
        <v>1</v>
      </c>
      <c r="G27" s="125" t="str">
        <f t="shared" si="7"/>
        <v>70바3705</v>
      </c>
      <c r="H27" s="126">
        <f t="shared" si="8"/>
        <v>1</v>
      </c>
      <c r="I27" s="127">
        <f t="shared" si="9"/>
        <v>1910.729</v>
      </c>
      <c r="J27" s="128">
        <f t="shared" si="10"/>
        <v>2.6795602194049674E-2</v>
      </c>
      <c r="K27" s="128">
        <f t="shared" si="11"/>
        <v>0.35235036533827901</v>
      </c>
      <c r="L27" s="128">
        <f t="shared" si="12"/>
        <v>0.16433518306363695</v>
      </c>
      <c r="M27" s="129">
        <f t="shared" si="13"/>
        <v>14.944000000000001</v>
      </c>
      <c r="N27" s="130">
        <f t="shared" si="14"/>
        <v>0</v>
      </c>
      <c r="O27" s="130">
        <f t="shared" si="15"/>
        <v>21.039090315790464</v>
      </c>
      <c r="P27" s="212">
        <f t="shared" si="16"/>
        <v>17</v>
      </c>
      <c r="Q27" s="213">
        <f t="shared" si="17"/>
        <v>0</v>
      </c>
      <c r="R27" s="213">
        <f t="shared" si="18"/>
        <v>402</v>
      </c>
      <c r="T27">
        <v>523</v>
      </c>
      <c r="U27">
        <v>4000</v>
      </c>
      <c r="V27" t="s">
        <v>233</v>
      </c>
      <c r="W27">
        <v>1910.729</v>
      </c>
      <c r="X27">
        <v>1141.2660000000001</v>
      </c>
      <c r="Y27">
        <v>1.6739999999999999</v>
      </c>
      <c r="Z27">
        <v>14.944000000000001</v>
      </c>
      <c r="AA27">
        <v>113.118861</v>
      </c>
      <c r="AB27">
        <v>3.031088</v>
      </c>
      <c r="AC27">
        <v>39.857472000000001</v>
      </c>
      <c r="AD27" s="1">
        <v>314</v>
      </c>
      <c r="AE27">
        <v>0</v>
      </c>
      <c r="AF27">
        <v>402</v>
      </c>
      <c r="AG27">
        <v>76</v>
      </c>
      <c r="AH27">
        <v>16.891338000000001</v>
      </c>
      <c r="AI27">
        <v>1917.6</v>
      </c>
      <c r="AJ27">
        <v>0</v>
      </c>
      <c r="AK27">
        <v>17</v>
      </c>
      <c r="AL27">
        <v>5634</v>
      </c>
      <c r="AM27">
        <v>0.76090909090909087</v>
      </c>
      <c r="AN27" t="s">
        <v>70</v>
      </c>
      <c r="AO27">
        <v>1910.729</v>
      </c>
      <c r="AP27" t="s">
        <v>343</v>
      </c>
      <c r="AQ27" t="s">
        <v>118</v>
      </c>
      <c r="AR27" t="s">
        <v>120</v>
      </c>
      <c r="AS27" t="s">
        <v>118</v>
      </c>
      <c r="AT27" t="s">
        <v>120</v>
      </c>
      <c r="AU27" t="s">
        <v>194</v>
      </c>
      <c r="AV27" t="s">
        <v>233</v>
      </c>
      <c r="AW27" t="s">
        <v>70</v>
      </c>
      <c r="AX27">
        <v>4000</v>
      </c>
      <c r="AY27" t="s">
        <v>459</v>
      </c>
      <c r="AZ27">
        <v>12</v>
      </c>
      <c r="BA27" t="s">
        <v>477</v>
      </c>
      <c r="BB27">
        <v>1</v>
      </c>
      <c r="BC27">
        <v>1</v>
      </c>
      <c r="BE27" t="s">
        <v>70</v>
      </c>
      <c r="BF27">
        <v>0</v>
      </c>
      <c r="BG27" t="s">
        <v>284</v>
      </c>
      <c r="BI27" t="s">
        <v>118</v>
      </c>
      <c r="BJ27" t="s">
        <v>233</v>
      </c>
      <c r="BK27" t="s">
        <v>70</v>
      </c>
      <c r="BL27">
        <v>0.76090909090909087</v>
      </c>
      <c r="BM27">
        <v>4000</v>
      </c>
      <c r="BN27" t="s">
        <v>120</v>
      </c>
      <c r="BO27" t="s">
        <v>194</v>
      </c>
      <c r="BP27">
        <v>1</v>
      </c>
      <c r="BQ27">
        <v>1910.729</v>
      </c>
      <c r="BR27">
        <v>2.6795602194049674E-2</v>
      </c>
      <c r="BS27">
        <v>0.35235036533827901</v>
      </c>
      <c r="BT27">
        <v>0.16433518306363695</v>
      </c>
      <c r="BU27">
        <v>14.944000000000001</v>
      </c>
      <c r="BV27">
        <v>0</v>
      </c>
      <c r="BW27">
        <v>21.039090315790464</v>
      </c>
      <c r="BX27">
        <v>17</v>
      </c>
      <c r="BY27">
        <v>0</v>
      </c>
      <c r="BZ27">
        <v>402</v>
      </c>
    </row>
    <row r="28" spans="1:78" ht="16.5">
      <c r="A28" s="225" t="str">
        <f t="shared" si="1"/>
        <v>신동아교통</v>
      </c>
      <c r="B28" s="104" t="str">
        <f t="shared" si="2"/>
        <v>김상훈</v>
      </c>
      <c r="C28" s="105" t="str">
        <f t="shared" si="3"/>
        <v>F</v>
      </c>
      <c r="D28" s="106">
        <f t="shared" si="4"/>
        <v>0.7442915457809065</v>
      </c>
      <c r="E28" s="107">
        <f t="shared" si="5"/>
        <v>4692</v>
      </c>
      <c r="F28" s="108" t="str">
        <f t="shared" si="6"/>
        <v>1</v>
      </c>
      <c r="G28" s="109" t="str">
        <f t="shared" si="7"/>
        <v>70바2539</v>
      </c>
      <c r="H28" s="110">
        <f t="shared" si="8"/>
        <v>3</v>
      </c>
      <c r="I28" s="111">
        <f t="shared" si="9"/>
        <v>2584.3209999999999</v>
      </c>
      <c r="J28" s="112">
        <f t="shared" si="10"/>
        <v>3.5502242102839941E-2</v>
      </c>
      <c r="K28" s="112">
        <f t="shared" si="11"/>
        <v>0.35262328354003497</v>
      </c>
      <c r="L28" s="112">
        <f t="shared" si="12"/>
        <v>0.22094778473726756</v>
      </c>
      <c r="M28" s="113">
        <f t="shared" si="13"/>
        <v>14.131</v>
      </c>
      <c r="N28" s="114">
        <f t="shared" si="14"/>
        <v>0.58042325237460823</v>
      </c>
      <c r="O28" s="114">
        <f t="shared" si="15"/>
        <v>37.185783035466571</v>
      </c>
      <c r="P28" s="214">
        <f t="shared" si="16"/>
        <v>16</v>
      </c>
      <c r="Q28" s="215">
        <f t="shared" si="17"/>
        <v>15</v>
      </c>
      <c r="R28" s="215">
        <f t="shared" si="18"/>
        <v>961</v>
      </c>
      <c r="T28">
        <v>523</v>
      </c>
      <c r="U28">
        <v>4692</v>
      </c>
      <c r="V28" t="s">
        <v>234</v>
      </c>
      <c r="W28">
        <v>2584.3209999999999</v>
      </c>
      <c r="X28">
        <v>1379.5989999999999</v>
      </c>
      <c r="Y28">
        <v>1.873</v>
      </c>
      <c r="Z28">
        <v>14.131</v>
      </c>
      <c r="AA28">
        <v>149.45746199999999</v>
      </c>
      <c r="AB28">
        <v>5.3060749999999999</v>
      </c>
      <c r="AC28">
        <v>52.702181000000003</v>
      </c>
      <c r="AD28" s="1">
        <v>571</v>
      </c>
      <c r="AE28">
        <v>15</v>
      </c>
      <c r="AF28">
        <v>961</v>
      </c>
      <c r="AG28">
        <v>87</v>
      </c>
      <c r="AH28">
        <v>17.291347999999999</v>
      </c>
      <c r="AI28">
        <v>4662.7</v>
      </c>
      <c r="AJ28">
        <v>53.7</v>
      </c>
      <c r="AK28">
        <v>16</v>
      </c>
      <c r="AL28">
        <v>3869</v>
      </c>
      <c r="AM28">
        <v>0.7442915457809065</v>
      </c>
      <c r="AN28" t="s">
        <v>70</v>
      </c>
      <c r="AO28">
        <v>1459.82</v>
      </c>
      <c r="AP28" t="s">
        <v>344</v>
      </c>
      <c r="AQ28" t="s">
        <v>118</v>
      </c>
      <c r="AR28" t="s">
        <v>120</v>
      </c>
      <c r="AS28" t="s">
        <v>118</v>
      </c>
      <c r="AT28" t="s">
        <v>120</v>
      </c>
      <c r="AU28" t="s">
        <v>188</v>
      </c>
      <c r="AV28" t="s">
        <v>234</v>
      </c>
      <c r="AW28" t="s">
        <v>70</v>
      </c>
      <c r="AX28">
        <v>4692</v>
      </c>
      <c r="AY28" t="s">
        <v>459</v>
      </c>
      <c r="AZ28">
        <v>15</v>
      </c>
      <c r="BA28" t="s">
        <v>478</v>
      </c>
      <c r="BB28">
        <v>3</v>
      </c>
      <c r="BC28">
        <v>1</v>
      </c>
      <c r="BE28" t="s">
        <v>70</v>
      </c>
      <c r="BF28">
        <v>0</v>
      </c>
      <c r="BG28" t="s">
        <v>284</v>
      </c>
      <c r="BI28" t="s">
        <v>118</v>
      </c>
      <c r="BJ28" t="s">
        <v>234</v>
      </c>
      <c r="BK28" t="s">
        <v>70</v>
      </c>
      <c r="BL28">
        <v>0.7442915457809065</v>
      </c>
      <c r="BM28">
        <v>4692</v>
      </c>
      <c r="BN28" t="s">
        <v>120</v>
      </c>
      <c r="BO28" t="s">
        <v>188</v>
      </c>
      <c r="BP28">
        <v>3</v>
      </c>
      <c r="BQ28">
        <v>2584.3209999999999</v>
      </c>
      <c r="BR28">
        <v>3.5502242102839941E-2</v>
      </c>
      <c r="BS28">
        <v>0.35262328354003497</v>
      </c>
      <c r="BT28">
        <v>0.22094778473726756</v>
      </c>
      <c r="BU28">
        <v>14.131</v>
      </c>
      <c r="BV28">
        <v>0.58042325237460823</v>
      </c>
      <c r="BW28">
        <v>37.185783035466571</v>
      </c>
      <c r="BX28">
        <v>16</v>
      </c>
      <c r="BY28">
        <v>15</v>
      </c>
      <c r="BZ28">
        <v>961</v>
      </c>
    </row>
    <row r="29" spans="1:78" ht="16.5">
      <c r="A29" s="224" t="str">
        <f t="shared" si="1"/>
        <v>신동아교통</v>
      </c>
      <c r="B29" s="120" t="str">
        <f t="shared" si="2"/>
        <v>김성준</v>
      </c>
      <c r="C29" s="121" t="str">
        <f t="shared" si="3"/>
        <v>D</v>
      </c>
      <c r="D29" s="122">
        <f t="shared" si="4"/>
        <v>0.82266381971816993</v>
      </c>
      <c r="E29" s="123">
        <f t="shared" si="5"/>
        <v>3855</v>
      </c>
      <c r="F29" s="124" t="str">
        <f t="shared" si="6"/>
        <v>1</v>
      </c>
      <c r="G29" s="125" t="str">
        <f t="shared" si="7"/>
        <v>70바3734</v>
      </c>
      <c r="H29" s="126">
        <f t="shared" si="8"/>
        <v>3</v>
      </c>
      <c r="I29" s="127">
        <f t="shared" si="9"/>
        <v>2940.9270000000001</v>
      </c>
      <c r="J29" s="128">
        <f t="shared" si="10"/>
        <v>2.5747300656158194E-2</v>
      </c>
      <c r="K29" s="128">
        <f t="shared" si="11"/>
        <v>0.34573620485032208</v>
      </c>
      <c r="L29" s="128">
        <f t="shared" si="12"/>
        <v>0.2182985160801339</v>
      </c>
      <c r="M29" s="129">
        <f t="shared" si="13"/>
        <v>12.944000000000001</v>
      </c>
      <c r="N29" s="130">
        <f t="shared" si="14"/>
        <v>0.27202307299705158</v>
      </c>
      <c r="O29" s="130">
        <f t="shared" si="15"/>
        <v>43.18366283828194</v>
      </c>
      <c r="P29" s="212">
        <f t="shared" si="16"/>
        <v>13</v>
      </c>
      <c r="Q29" s="213">
        <f t="shared" si="17"/>
        <v>8</v>
      </c>
      <c r="R29" s="213">
        <f t="shared" si="18"/>
        <v>1270</v>
      </c>
      <c r="T29">
        <v>523</v>
      </c>
      <c r="U29">
        <v>3855</v>
      </c>
      <c r="V29" t="s">
        <v>235</v>
      </c>
      <c r="W29">
        <v>2940.9270000000001</v>
      </c>
      <c r="X29">
        <v>1496.8150000000001</v>
      </c>
      <c r="Y29">
        <v>1.9650000000000001</v>
      </c>
      <c r="Z29">
        <v>12.944000000000001</v>
      </c>
      <c r="AA29">
        <v>168.19328200000001</v>
      </c>
      <c r="AB29">
        <v>4.3305230000000003</v>
      </c>
      <c r="AC29">
        <v>58.150506999999998</v>
      </c>
      <c r="AD29" s="1">
        <v>642</v>
      </c>
      <c r="AE29">
        <v>8</v>
      </c>
      <c r="AF29">
        <v>1270</v>
      </c>
      <c r="AG29">
        <v>85</v>
      </c>
      <c r="AH29">
        <v>17.485401</v>
      </c>
      <c r="AI29">
        <v>2437.3000000000002</v>
      </c>
      <c r="AJ29">
        <v>8.6</v>
      </c>
      <c r="AK29">
        <v>13</v>
      </c>
      <c r="AL29">
        <v>3541</v>
      </c>
      <c r="AM29">
        <v>0.82266381971816993</v>
      </c>
      <c r="AN29" t="s">
        <v>67</v>
      </c>
      <c r="AO29">
        <v>2336.1480000000001</v>
      </c>
      <c r="AP29" t="s">
        <v>345</v>
      </c>
      <c r="AQ29" t="s">
        <v>118</v>
      </c>
      <c r="AR29" t="s">
        <v>120</v>
      </c>
      <c r="AS29" t="s">
        <v>118</v>
      </c>
      <c r="AT29" t="s">
        <v>120</v>
      </c>
      <c r="AU29" t="s">
        <v>202</v>
      </c>
      <c r="AV29" t="s">
        <v>235</v>
      </c>
      <c r="AW29" t="s">
        <v>67</v>
      </c>
      <c r="AX29">
        <v>3855</v>
      </c>
      <c r="AY29" t="s">
        <v>442</v>
      </c>
      <c r="AZ29">
        <v>5</v>
      </c>
      <c r="BA29" t="s">
        <v>183</v>
      </c>
      <c r="BB29">
        <v>3</v>
      </c>
      <c r="BC29">
        <v>1</v>
      </c>
      <c r="BE29" t="s">
        <v>67</v>
      </c>
      <c r="BF29">
        <v>0</v>
      </c>
      <c r="BG29" t="s">
        <v>284</v>
      </c>
      <c r="BI29" t="s">
        <v>118</v>
      </c>
      <c r="BJ29" t="s">
        <v>235</v>
      </c>
      <c r="BK29" t="s">
        <v>67</v>
      </c>
      <c r="BL29">
        <v>0.82266381971816993</v>
      </c>
      <c r="BM29">
        <v>3855</v>
      </c>
      <c r="BN29" t="s">
        <v>120</v>
      </c>
      <c r="BO29" t="s">
        <v>202</v>
      </c>
      <c r="BP29">
        <v>3</v>
      </c>
      <c r="BQ29">
        <v>2940.9270000000001</v>
      </c>
      <c r="BR29">
        <v>2.5747300656158194E-2</v>
      </c>
      <c r="BS29">
        <v>0.34573620485032208</v>
      </c>
      <c r="BT29">
        <v>0.2182985160801339</v>
      </c>
      <c r="BU29">
        <v>12.944000000000001</v>
      </c>
      <c r="BV29">
        <v>0.27202307299705158</v>
      </c>
      <c r="BW29">
        <v>43.18366283828194</v>
      </c>
      <c r="BX29">
        <v>13</v>
      </c>
      <c r="BY29">
        <v>8</v>
      </c>
      <c r="BZ29">
        <v>1270</v>
      </c>
    </row>
    <row r="30" spans="1:78" ht="16.5">
      <c r="A30" s="225" t="str">
        <f t="shared" si="1"/>
        <v>신동아교통</v>
      </c>
      <c r="B30" s="104" t="str">
        <f t="shared" si="2"/>
        <v>김승섭</v>
      </c>
      <c r="C30" s="105" t="str">
        <f t="shared" si="3"/>
        <v>F</v>
      </c>
      <c r="D30" s="106">
        <f t="shared" si="4"/>
        <v>0.75214285714285711</v>
      </c>
      <c r="E30" s="107">
        <f t="shared" si="5"/>
        <v>6570</v>
      </c>
      <c r="F30" s="108" t="str">
        <f t="shared" si="6"/>
        <v>520</v>
      </c>
      <c r="G30" s="109" t="str">
        <f t="shared" si="7"/>
        <v>71바6401</v>
      </c>
      <c r="H30" s="110">
        <f t="shared" si="8"/>
        <v>1</v>
      </c>
      <c r="I30" s="111">
        <f t="shared" si="9"/>
        <v>816.00199999999995</v>
      </c>
      <c r="J30" s="112">
        <f t="shared" si="10"/>
        <v>2.6360146740638243E-2</v>
      </c>
      <c r="K30" s="112">
        <f t="shared" si="11"/>
        <v>0.40233952712133592</v>
      </c>
      <c r="L30" s="112">
        <f t="shared" si="12"/>
        <v>0.24877390006397043</v>
      </c>
      <c r="M30" s="113">
        <f t="shared" si="13"/>
        <v>10.478</v>
      </c>
      <c r="N30" s="114">
        <f t="shared" si="14"/>
        <v>0.9803897539466816</v>
      </c>
      <c r="O30" s="114">
        <f t="shared" si="15"/>
        <v>21.20092842909699</v>
      </c>
      <c r="P30" s="214">
        <f t="shared" si="16"/>
        <v>18</v>
      </c>
      <c r="Q30" s="215">
        <f t="shared" si="17"/>
        <v>8</v>
      </c>
      <c r="R30" s="215">
        <f t="shared" si="18"/>
        <v>173</v>
      </c>
      <c r="T30">
        <v>523</v>
      </c>
      <c r="U30">
        <v>6570</v>
      </c>
      <c r="V30" t="s">
        <v>346</v>
      </c>
      <c r="W30">
        <v>816.00199999999995</v>
      </c>
      <c r="X30">
        <v>387.38499999999999</v>
      </c>
      <c r="Y30">
        <v>2.1059999999999999</v>
      </c>
      <c r="Z30">
        <v>10.478</v>
      </c>
      <c r="AA30">
        <v>69.853859999999997</v>
      </c>
      <c r="AB30">
        <v>1.8413580000000001</v>
      </c>
      <c r="AC30">
        <v>28.104969000000001</v>
      </c>
      <c r="AD30" s="1">
        <v>203</v>
      </c>
      <c r="AE30">
        <v>8</v>
      </c>
      <c r="AF30">
        <v>173</v>
      </c>
      <c r="AG30">
        <v>91</v>
      </c>
      <c r="AH30">
        <v>11.681559</v>
      </c>
      <c r="AI30">
        <v>61.4</v>
      </c>
      <c r="AJ30">
        <v>0</v>
      </c>
      <c r="AK30">
        <v>18</v>
      </c>
      <c r="AL30">
        <v>5004</v>
      </c>
      <c r="AM30">
        <v>0.75214285714285711</v>
      </c>
      <c r="AN30" t="s">
        <v>70</v>
      </c>
      <c r="AO30">
        <v>816.00199999999995</v>
      </c>
      <c r="AP30" t="s">
        <v>347</v>
      </c>
      <c r="AQ30" t="s">
        <v>118</v>
      </c>
      <c r="AR30" t="s">
        <v>123</v>
      </c>
      <c r="AS30" t="s">
        <v>118</v>
      </c>
      <c r="AT30" t="s">
        <v>123</v>
      </c>
      <c r="AU30" t="s">
        <v>218</v>
      </c>
      <c r="AV30" t="s">
        <v>346</v>
      </c>
      <c r="AW30" t="s">
        <v>70</v>
      </c>
      <c r="AX30">
        <v>6570</v>
      </c>
      <c r="AY30" t="s">
        <v>465</v>
      </c>
      <c r="AZ30">
        <v>2</v>
      </c>
      <c r="BA30" t="s">
        <v>331</v>
      </c>
      <c r="BB30">
        <v>1</v>
      </c>
      <c r="BC30">
        <v>1</v>
      </c>
      <c r="BE30" t="s">
        <v>326</v>
      </c>
      <c r="BF30" t="s">
        <v>327</v>
      </c>
      <c r="BG30" t="s">
        <v>326</v>
      </c>
      <c r="BI30" t="s">
        <v>118</v>
      </c>
      <c r="BJ30" t="s">
        <v>346</v>
      </c>
      <c r="BK30" t="s">
        <v>70</v>
      </c>
      <c r="BL30">
        <v>0.75214285714285711</v>
      </c>
      <c r="BM30">
        <v>6570</v>
      </c>
      <c r="BN30" t="s">
        <v>123</v>
      </c>
      <c r="BO30" t="s">
        <v>218</v>
      </c>
      <c r="BP30">
        <v>1</v>
      </c>
      <c r="BQ30">
        <v>816.00199999999995</v>
      </c>
      <c r="BR30">
        <v>2.6360146740638243E-2</v>
      </c>
      <c r="BS30">
        <v>0.40233952712133592</v>
      </c>
      <c r="BT30">
        <v>0.24877390006397043</v>
      </c>
      <c r="BU30">
        <v>10.478</v>
      </c>
      <c r="BV30">
        <v>0.9803897539466816</v>
      </c>
      <c r="BW30">
        <v>21.20092842909699</v>
      </c>
      <c r="BX30">
        <v>18</v>
      </c>
      <c r="BY30">
        <v>8</v>
      </c>
      <c r="BZ30">
        <v>173</v>
      </c>
    </row>
    <row r="31" spans="1:78" ht="16.5">
      <c r="A31" s="224" t="str">
        <f t="shared" si="1"/>
        <v>신동아교통</v>
      </c>
      <c r="B31" s="120" t="str">
        <f t="shared" si="2"/>
        <v>김영섭</v>
      </c>
      <c r="C31" s="121" t="str">
        <f t="shared" si="3"/>
        <v>B</v>
      </c>
      <c r="D31" s="122">
        <f t="shared" si="4"/>
        <v>0.93067756725146111</v>
      </c>
      <c r="E31" s="123">
        <f t="shared" si="5"/>
        <v>5419</v>
      </c>
      <c r="F31" s="124" t="str">
        <f t="shared" si="6"/>
        <v>1</v>
      </c>
      <c r="G31" s="125" t="str">
        <f t="shared" si="7"/>
        <v>70바2537</v>
      </c>
      <c r="H31" s="126">
        <f t="shared" si="8"/>
        <v>2</v>
      </c>
      <c r="I31" s="127">
        <f t="shared" si="9"/>
        <v>2756.741</v>
      </c>
      <c r="J31" s="128">
        <f t="shared" si="10"/>
        <v>1.1180077610392882E-2</v>
      </c>
      <c r="K31" s="128">
        <f t="shared" si="11"/>
        <v>0.36903661365592494</v>
      </c>
      <c r="L31" s="128">
        <f t="shared" si="12"/>
        <v>0.21256984243351115</v>
      </c>
      <c r="M31" s="129">
        <f t="shared" si="13"/>
        <v>9.6750000000000007</v>
      </c>
      <c r="N31" s="130">
        <f t="shared" si="14"/>
        <v>7.2549434277648858E-2</v>
      </c>
      <c r="O31" s="130">
        <f t="shared" si="15"/>
        <v>34.896277887549104</v>
      </c>
      <c r="P31" s="212">
        <f t="shared" si="16"/>
        <v>30</v>
      </c>
      <c r="Q31" s="213">
        <f t="shared" si="17"/>
        <v>2</v>
      </c>
      <c r="R31" s="213">
        <f t="shared" si="18"/>
        <v>962</v>
      </c>
      <c r="T31">
        <v>523</v>
      </c>
      <c r="U31">
        <v>5419</v>
      </c>
      <c r="V31" t="s">
        <v>236</v>
      </c>
      <c r="W31">
        <v>2756.741</v>
      </c>
      <c r="X31">
        <v>1276.924</v>
      </c>
      <c r="Y31">
        <v>2.1589999999999998</v>
      </c>
      <c r="Z31">
        <v>9.6750000000000007</v>
      </c>
      <c r="AA31">
        <v>168.42718500000001</v>
      </c>
      <c r="AB31">
        <v>1.8830290000000001</v>
      </c>
      <c r="AC31">
        <v>62.155797999999997</v>
      </c>
      <c r="AD31" s="1">
        <v>586</v>
      </c>
      <c r="AE31">
        <v>2</v>
      </c>
      <c r="AF31">
        <v>962</v>
      </c>
      <c r="AG31">
        <v>75</v>
      </c>
      <c r="AH31">
        <v>16.367553000000001</v>
      </c>
      <c r="AI31">
        <v>1528.6</v>
      </c>
      <c r="AJ31">
        <v>0</v>
      </c>
      <c r="AK31">
        <v>30</v>
      </c>
      <c r="AL31">
        <v>7759</v>
      </c>
      <c r="AM31">
        <v>0.93067756725146111</v>
      </c>
      <c r="AN31" t="s">
        <v>68</v>
      </c>
      <c r="AO31">
        <v>2628.248</v>
      </c>
      <c r="AP31" t="s">
        <v>348</v>
      </c>
      <c r="AQ31" t="s">
        <v>118</v>
      </c>
      <c r="AR31" t="s">
        <v>120</v>
      </c>
      <c r="AS31" t="s">
        <v>118</v>
      </c>
      <c r="AT31" t="s">
        <v>120</v>
      </c>
      <c r="AU31" t="s">
        <v>184</v>
      </c>
      <c r="AV31" t="s">
        <v>236</v>
      </c>
      <c r="AW31" t="s">
        <v>68</v>
      </c>
      <c r="AX31">
        <v>5419</v>
      </c>
      <c r="AY31" t="s">
        <v>479</v>
      </c>
      <c r="AZ31">
        <v>3</v>
      </c>
      <c r="BA31" t="s">
        <v>480</v>
      </c>
      <c r="BB31">
        <v>2</v>
      </c>
      <c r="BC31">
        <v>1</v>
      </c>
      <c r="BE31" t="s">
        <v>68</v>
      </c>
      <c r="BF31">
        <v>0</v>
      </c>
      <c r="BG31" t="s">
        <v>284</v>
      </c>
      <c r="BI31" t="s">
        <v>118</v>
      </c>
      <c r="BJ31" t="s">
        <v>236</v>
      </c>
      <c r="BK31" t="s">
        <v>68</v>
      </c>
      <c r="BL31">
        <v>0.93067756725146111</v>
      </c>
      <c r="BM31">
        <v>5419</v>
      </c>
      <c r="BN31" t="s">
        <v>120</v>
      </c>
      <c r="BO31" t="s">
        <v>184</v>
      </c>
      <c r="BP31">
        <v>2</v>
      </c>
      <c r="BQ31">
        <v>2756.741</v>
      </c>
      <c r="BR31">
        <v>1.1180077610392882E-2</v>
      </c>
      <c r="BS31">
        <v>0.36903661365592494</v>
      </c>
      <c r="BT31">
        <v>0.21256984243351115</v>
      </c>
      <c r="BU31">
        <v>9.6750000000000007</v>
      </c>
      <c r="BV31">
        <v>7.2549434277648858E-2</v>
      </c>
      <c r="BW31">
        <v>34.896277887549104</v>
      </c>
      <c r="BX31">
        <v>30</v>
      </c>
      <c r="BY31">
        <v>2</v>
      </c>
      <c r="BZ31">
        <v>962</v>
      </c>
    </row>
    <row r="32" spans="1:78" ht="16.5">
      <c r="A32" s="225" t="str">
        <f t="shared" si="1"/>
        <v>신동아교통</v>
      </c>
      <c r="B32" s="104" t="str">
        <f t="shared" si="2"/>
        <v>김영환</v>
      </c>
      <c r="C32" s="105" t="str">
        <f t="shared" si="3"/>
        <v>C</v>
      </c>
      <c r="D32" s="106">
        <f t="shared" si="4"/>
        <v>0.89482073823726305</v>
      </c>
      <c r="E32" s="107">
        <f t="shared" si="5"/>
        <v>4854</v>
      </c>
      <c r="F32" s="108" t="str">
        <f t="shared" si="6"/>
        <v>1</v>
      </c>
      <c r="G32" s="109" t="str">
        <f t="shared" si="7"/>
        <v>70바2503</v>
      </c>
      <c r="H32" s="110">
        <f t="shared" si="8"/>
        <v>3</v>
      </c>
      <c r="I32" s="111">
        <f t="shared" si="9"/>
        <v>3006.3979999999997</v>
      </c>
      <c r="J32" s="112">
        <f t="shared" si="10"/>
        <v>3.3120762296294848E-2</v>
      </c>
      <c r="K32" s="112">
        <f t="shared" si="11"/>
        <v>0.32496661974576574</v>
      </c>
      <c r="L32" s="112">
        <f t="shared" si="12"/>
        <v>0.22585166701148687</v>
      </c>
      <c r="M32" s="113">
        <f t="shared" si="13"/>
        <v>8.3680000000000003</v>
      </c>
      <c r="N32" s="114">
        <f t="shared" si="14"/>
        <v>3.326239573070499E-2</v>
      </c>
      <c r="O32" s="114">
        <f t="shared" si="15"/>
        <v>4.3241114449916482</v>
      </c>
      <c r="P32" s="214">
        <f t="shared" si="16"/>
        <v>8</v>
      </c>
      <c r="Q32" s="215">
        <f t="shared" si="17"/>
        <v>1</v>
      </c>
      <c r="R32" s="215">
        <f t="shared" si="18"/>
        <v>130</v>
      </c>
      <c r="T32">
        <v>523</v>
      </c>
      <c r="U32">
        <v>4854</v>
      </c>
      <c r="V32" t="s">
        <v>237</v>
      </c>
      <c r="W32">
        <v>3006.3980000000001</v>
      </c>
      <c r="X32">
        <v>1393.328</v>
      </c>
      <c r="Y32">
        <v>2.1579999999999999</v>
      </c>
      <c r="Z32">
        <v>8.3680000000000003</v>
      </c>
      <c r="AA32">
        <v>184.81884400000001</v>
      </c>
      <c r="AB32">
        <v>6.1213410000000001</v>
      </c>
      <c r="AC32">
        <v>60.059955000000002</v>
      </c>
      <c r="AD32" s="1">
        <v>679</v>
      </c>
      <c r="AE32">
        <v>1</v>
      </c>
      <c r="AF32">
        <v>130</v>
      </c>
      <c r="AG32">
        <v>72</v>
      </c>
      <c r="AH32">
        <v>16.266728000000001</v>
      </c>
      <c r="AI32">
        <v>471.1</v>
      </c>
      <c r="AJ32">
        <v>0</v>
      </c>
      <c r="AK32">
        <v>8</v>
      </c>
      <c r="AL32">
        <v>4013</v>
      </c>
      <c r="AM32">
        <v>0.89482073823726305</v>
      </c>
      <c r="AN32" t="s">
        <v>69</v>
      </c>
      <c r="AO32">
        <v>2720.7539999999999</v>
      </c>
      <c r="AP32" t="s">
        <v>349</v>
      </c>
      <c r="AQ32" t="s">
        <v>118</v>
      </c>
      <c r="AR32" t="s">
        <v>120</v>
      </c>
      <c r="AS32" t="s">
        <v>118</v>
      </c>
      <c r="AT32" t="s">
        <v>120</v>
      </c>
      <c r="AU32" t="s">
        <v>179</v>
      </c>
      <c r="AV32" t="s">
        <v>237</v>
      </c>
      <c r="AW32" t="s">
        <v>69</v>
      </c>
      <c r="AX32">
        <v>4854</v>
      </c>
      <c r="AY32" t="s">
        <v>473</v>
      </c>
      <c r="AZ32">
        <v>2</v>
      </c>
      <c r="BA32" t="s">
        <v>200</v>
      </c>
      <c r="BB32">
        <v>3</v>
      </c>
      <c r="BC32">
        <v>1</v>
      </c>
      <c r="BE32" t="s">
        <v>69</v>
      </c>
      <c r="BF32">
        <v>0</v>
      </c>
      <c r="BG32" t="s">
        <v>284</v>
      </c>
      <c r="BI32" t="s">
        <v>118</v>
      </c>
      <c r="BJ32" t="s">
        <v>237</v>
      </c>
      <c r="BK32" t="s">
        <v>69</v>
      </c>
      <c r="BL32">
        <v>0.89482073823726305</v>
      </c>
      <c r="BM32">
        <v>4854</v>
      </c>
      <c r="BN32" t="s">
        <v>120</v>
      </c>
      <c r="BO32" t="s">
        <v>179</v>
      </c>
      <c r="BP32">
        <v>3</v>
      </c>
      <c r="BQ32">
        <v>3006.3979999999997</v>
      </c>
      <c r="BR32">
        <v>3.3120762296294848E-2</v>
      </c>
      <c r="BS32">
        <v>0.32496661974576574</v>
      </c>
      <c r="BT32">
        <v>0.22585166701148682</v>
      </c>
      <c r="BU32">
        <v>8.3680000000000003</v>
      </c>
      <c r="BV32">
        <v>3.326239573070499E-2</v>
      </c>
      <c r="BW32">
        <v>4.3241114449916482</v>
      </c>
      <c r="BX32">
        <v>8</v>
      </c>
      <c r="BY32">
        <v>1</v>
      </c>
      <c r="BZ32">
        <v>130</v>
      </c>
    </row>
    <row r="33" spans="1:78" ht="16.5">
      <c r="A33" s="224" t="str">
        <f t="shared" si="1"/>
        <v>신동아교통</v>
      </c>
      <c r="B33" s="120" t="str">
        <f t="shared" si="2"/>
        <v>김용배</v>
      </c>
      <c r="C33" s="121" t="str">
        <f t="shared" si="3"/>
        <v>B</v>
      </c>
      <c r="D33" s="122">
        <f t="shared" si="4"/>
        <v>0.91433624631325694</v>
      </c>
      <c r="E33" s="123">
        <f t="shared" si="5"/>
        <v>6095</v>
      </c>
      <c r="F33" s="124" t="str">
        <f t="shared" si="6"/>
        <v>1</v>
      </c>
      <c r="G33" s="125" t="str">
        <f t="shared" si="7"/>
        <v>70바2539</v>
      </c>
      <c r="H33" s="126">
        <f t="shared" si="8"/>
        <v>3</v>
      </c>
      <c r="I33" s="127">
        <f t="shared" si="9"/>
        <v>2981.5319999999997</v>
      </c>
      <c r="J33" s="128">
        <f t="shared" si="10"/>
        <v>1.6525559527211863E-2</v>
      </c>
      <c r="K33" s="128">
        <f t="shared" si="11"/>
        <v>0.32718692173390873</v>
      </c>
      <c r="L33" s="128">
        <f t="shared" si="12"/>
        <v>0.21364855383071524</v>
      </c>
      <c r="M33" s="129">
        <f t="shared" si="13"/>
        <v>9.3770000000000007</v>
      </c>
      <c r="N33" s="130">
        <f t="shared" si="14"/>
        <v>3.3539804369029078E-2</v>
      </c>
      <c r="O33" s="130">
        <f t="shared" si="15"/>
        <v>9.1228267883759102</v>
      </c>
      <c r="P33" s="212">
        <f t="shared" si="16"/>
        <v>2</v>
      </c>
      <c r="Q33" s="213">
        <f t="shared" si="17"/>
        <v>1</v>
      </c>
      <c r="R33" s="213">
        <f t="shared" si="18"/>
        <v>272</v>
      </c>
      <c r="T33">
        <v>523</v>
      </c>
      <c r="U33">
        <v>6095</v>
      </c>
      <c r="V33" t="s">
        <v>238</v>
      </c>
      <c r="W33">
        <v>2981.5320000000002</v>
      </c>
      <c r="X33">
        <v>1271.057</v>
      </c>
      <c r="Y33">
        <v>2.3460000000000001</v>
      </c>
      <c r="Z33">
        <v>9.3770000000000007</v>
      </c>
      <c r="AA33">
        <v>170.204948</v>
      </c>
      <c r="AB33">
        <v>2.812732</v>
      </c>
      <c r="AC33">
        <v>55.688833000000002</v>
      </c>
      <c r="AD33" s="1">
        <v>637</v>
      </c>
      <c r="AE33">
        <v>1</v>
      </c>
      <c r="AF33">
        <v>272</v>
      </c>
      <c r="AG33">
        <v>74</v>
      </c>
      <c r="AH33">
        <v>17.517305</v>
      </c>
      <c r="AI33">
        <v>287.89999999999998</v>
      </c>
      <c r="AJ33">
        <v>0</v>
      </c>
      <c r="AK33">
        <v>2</v>
      </c>
      <c r="AL33">
        <v>856</v>
      </c>
      <c r="AM33">
        <v>0.91433624631325694</v>
      </c>
      <c r="AN33" t="s">
        <v>68</v>
      </c>
      <c r="AO33">
        <v>1532.91</v>
      </c>
      <c r="AP33" t="s">
        <v>350</v>
      </c>
      <c r="AQ33" t="s">
        <v>118</v>
      </c>
      <c r="AR33" t="s">
        <v>120</v>
      </c>
      <c r="AS33" t="s">
        <v>118</v>
      </c>
      <c r="AT33" t="s">
        <v>120</v>
      </c>
      <c r="AU33" t="s">
        <v>188</v>
      </c>
      <c r="AV33" t="s">
        <v>238</v>
      </c>
      <c r="AW33" t="s">
        <v>68</v>
      </c>
      <c r="AX33">
        <v>6095</v>
      </c>
      <c r="AY33" t="s">
        <v>479</v>
      </c>
      <c r="AZ33">
        <v>5</v>
      </c>
      <c r="BA33" t="s">
        <v>481</v>
      </c>
      <c r="BB33">
        <v>3</v>
      </c>
      <c r="BC33">
        <v>1</v>
      </c>
      <c r="BE33" t="s">
        <v>69</v>
      </c>
      <c r="BF33">
        <v>1</v>
      </c>
      <c r="BG33" t="s">
        <v>305</v>
      </c>
      <c r="BI33" t="s">
        <v>118</v>
      </c>
      <c r="BJ33" t="s">
        <v>238</v>
      </c>
      <c r="BK33" t="s">
        <v>68</v>
      </c>
      <c r="BL33">
        <v>0.91433624631325694</v>
      </c>
      <c r="BM33">
        <v>6095</v>
      </c>
      <c r="BN33" t="s">
        <v>120</v>
      </c>
      <c r="BO33" t="s">
        <v>188</v>
      </c>
      <c r="BP33">
        <v>3</v>
      </c>
      <c r="BQ33">
        <v>2981.5319999999997</v>
      </c>
      <c r="BR33">
        <v>1.6525559527211863E-2</v>
      </c>
      <c r="BS33">
        <v>0.32718692173390873</v>
      </c>
      <c r="BT33">
        <v>0.21364855383071521</v>
      </c>
      <c r="BU33">
        <v>9.3770000000000007</v>
      </c>
      <c r="BV33">
        <v>3.3539804369029078E-2</v>
      </c>
      <c r="BW33">
        <v>9.1228267883759102</v>
      </c>
      <c r="BX33">
        <v>2</v>
      </c>
      <c r="BY33">
        <v>1</v>
      </c>
      <c r="BZ33">
        <v>272</v>
      </c>
    </row>
    <row r="34" spans="1:78" ht="16.5">
      <c r="A34" s="225" t="str">
        <f t="shared" si="1"/>
        <v>신동아교통</v>
      </c>
      <c r="B34" s="104" t="str">
        <f t="shared" si="2"/>
        <v>김윤성</v>
      </c>
      <c r="C34" s="105" t="str">
        <f t="shared" si="3"/>
        <v>F</v>
      </c>
      <c r="D34" s="106">
        <f t="shared" si="4"/>
        <v>0.75565217391304351</v>
      </c>
      <c r="E34" s="107">
        <f t="shared" si="5"/>
        <v>3898</v>
      </c>
      <c r="F34" s="108" t="str">
        <f t="shared" si="6"/>
        <v>518</v>
      </c>
      <c r="G34" s="109" t="str">
        <f t="shared" si="7"/>
        <v>71바6409</v>
      </c>
      <c r="H34" s="110">
        <f t="shared" si="8"/>
        <v>1</v>
      </c>
      <c r="I34" s="111">
        <f t="shared" si="9"/>
        <v>702.15800000000002</v>
      </c>
      <c r="J34" s="112">
        <f t="shared" si="10"/>
        <v>1.7199489980243614E-2</v>
      </c>
      <c r="K34" s="112">
        <f t="shared" si="11"/>
        <v>0.37656337031967546</v>
      </c>
      <c r="L34" s="112">
        <f t="shared" si="12"/>
        <v>0.16947752500149538</v>
      </c>
      <c r="M34" s="113">
        <f t="shared" si="13"/>
        <v>11.589</v>
      </c>
      <c r="N34" s="114">
        <f t="shared" si="14"/>
        <v>0.14241808823655075</v>
      </c>
      <c r="O34" s="114">
        <f t="shared" si="15"/>
        <v>6.4088139706447835</v>
      </c>
      <c r="P34" s="214">
        <f t="shared" si="16"/>
        <v>4</v>
      </c>
      <c r="Q34" s="215">
        <f t="shared" si="17"/>
        <v>1</v>
      </c>
      <c r="R34" s="215">
        <f t="shared" si="18"/>
        <v>45</v>
      </c>
      <c r="T34">
        <v>523</v>
      </c>
      <c r="U34">
        <v>3898</v>
      </c>
      <c r="V34" t="s">
        <v>239</v>
      </c>
      <c r="W34">
        <v>702.15800000000002</v>
      </c>
      <c r="X34">
        <v>404.053</v>
      </c>
      <c r="Y34">
        <v>1.738</v>
      </c>
      <c r="Z34">
        <v>11.589</v>
      </c>
      <c r="AA34">
        <v>58.091082999999998</v>
      </c>
      <c r="AB34">
        <v>0.99913700000000005</v>
      </c>
      <c r="AC34">
        <v>21.874974000000002</v>
      </c>
      <c r="AD34" s="1">
        <v>119</v>
      </c>
      <c r="AE34">
        <v>1</v>
      </c>
      <c r="AF34">
        <v>45</v>
      </c>
      <c r="AG34">
        <v>65</v>
      </c>
      <c r="AH34">
        <v>12.08719</v>
      </c>
      <c r="AI34">
        <v>0</v>
      </c>
      <c r="AJ34">
        <v>0</v>
      </c>
      <c r="AK34">
        <v>4</v>
      </c>
      <c r="AL34">
        <v>837</v>
      </c>
      <c r="AM34">
        <v>0.75565217391304351</v>
      </c>
      <c r="AN34" t="s">
        <v>70</v>
      </c>
      <c r="AO34">
        <v>702.15800000000002</v>
      </c>
      <c r="AP34" t="s">
        <v>351</v>
      </c>
      <c r="AQ34" t="s">
        <v>118</v>
      </c>
      <c r="AR34" t="s">
        <v>122</v>
      </c>
      <c r="AS34" t="s">
        <v>118</v>
      </c>
      <c r="AT34" t="s">
        <v>122</v>
      </c>
      <c r="AU34" t="s">
        <v>216</v>
      </c>
      <c r="AV34" t="s">
        <v>239</v>
      </c>
      <c r="AW34" t="s">
        <v>70</v>
      </c>
      <c r="AX34">
        <v>3898</v>
      </c>
      <c r="AY34" t="s">
        <v>461</v>
      </c>
      <c r="AZ34">
        <v>4</v>
      </c>
      <c r="BA34" t="s">
        <v>482</v>
      </c>
      <c r="BB34">
        <v>1</v>
      </c>
      <c r="BC34">
        <v>1</v>
      </c>
      <c r="BE34" t="s">
        <v>67</v>
      </c>
      <c r="BF34">
        <v>-1</v>
      </c>
      <c r="BG34" t="s">
        <v>285</v>
      </c>
      <c r="BI34" t="s">
        <v>118</v>
      </c>
      <c r="BJ34" t="s">
        <v>239</v>
      </c>
      <c r="BK34" t="s">
        <v>70</v>
      </c>
      <c r="BL34">
        <v>0.75565217391304351</v>
      </c>
      <c r="BM34">
        <v>3898</v>
      </c>
      <c r="BN34" t="s">
        <v>122</v>
      </c>
      <c r="BO34" t="s">
        <v>216</v>
      </c>
      <c r="BP34">
        <v>1</v>
      </c>
      <c r="BQ34">
        <v>702.15800000000002</v>
      </c>
      <c r="BR34">
        <v>1.7199489980243614E-2</v>
      </c>
      <c r="BS34">
        <v>0.37656337031967546</v>
      </c>
      <c r="BT34">
        <v>0.16947752500149538</v>
      </c>
      <c r="BU34">
        <v>11.589</v>
      </c>
      <c r="BV34">
        <v>0.14241808823655075</v>
      </c>
      <c r="BW34">
        <v>6.4088139706447835</v>
      </c>
      <c r="BX34">
        <v>4</v>
      </c>
      <c r="BY34">
        <v>1</v>
      </c>
      <c r="BZ34">
        <v>45</v>
      </c>
    </row>
    <row r="35" spans="1:78" ht="16.5">
      <c r="A35" s="224" t="str">
        <f t="shared" si="1"/>
        <v>신동아교통</v>
      </c>
      <c r="B35" s="120" t="str">
        <f t="shared" si="2"/>
        <v>김은철</v>
      </c>
      <c r="C35" s="121" t="str">
        <f t="shared" si="3"/>
        <v>D</v>
      </c>
      <c r="D35" s="122">
        <f t="shared" si="4"/>
        <v>0.82915995204131387</v>
      </c>
      <c r="E35" s="123">
        <f t="shared" si="5"/>
        <v>1558</v>
      </c>
      <c r="F35" s="124" t="str">
        <f t="shared" si="6"/>
        <v>1</v>
      </c>
      <c r="G35" s="125" t="str">
        <f t="shared" si="7"/>
        <v>70바2536</v>
      </c>
      <c r="H35" s="126">
        <f t="shared" si="8"/>
        <v>2</v>
      </c>
      <c r="I35" s="127">
        <f t="shared" si="9"/>
        <v>2713.7860000000001</v>
      </c>
      <c r="J35" s="128">
        <f t="shared" si="10"/>
        <v>1.2567347272277068E-2</v>
      </c>
      <c r="K35" s="128">
        <f t="shared" si="11"/>
        <v>0.37228565346147585</v>
      </c>
      <c r="L35" s="128">
        <f t="shared" si="12"/>
        <v>0.24393964741508725</v>
      </c>
      <c r="M35" s="129">
        <f t="shared" si="13"/>
        <v>12.711</v>
      </c>
      <c r="N35" s="130">
        <f t="shared" si="14"/>
        <v>7.3697778675252942E-2</v>
      </c>
      <c r="O35" s="130">
        <f t="shared" si="15"/>
        <v>37.217378231002741</v>
      </c>
      <c r="P35" s="212">
        <f t="shared" si="16"/>
        <v>17</v>
      </c>
      <c r="Q35" s="213">
        <f t="shared" si="17"/>
        <v>2</v>
      </c>
      <c r="R35" s="213">
        <f t="shared" si="18"/>
        <v>1010</v>
      </c>
      <c r="T35">
        <v>523</v>
      </c>
      <c r="U35">
        <v>1558</v>
      </c>
      <c r="V35" t="s">
        <v>240</v>
      </c>
      <c r="W35">
        <v>2713.7860000000001</v>
      </c>
      <c r="X35">
        <v>1479.079</v>
      </c>
      <c r="Y35">
        <v>1.835</v>
      </c>
      <c r="Z35">
        <v>12.711</v>
      </c>
      <c r="AA35">
        <v>165.63885400000001</v>
      </c>
      <c r="AB35">
        <v>2.0816409999999999</v>
      </c>
      <c r="AC35">
        <v>61.664968999999999</v>
      </c>
      <c r="AD35" s="1">
        <v>662</v>
      </c>
      <c r="AE35">
        <v>2</v>
      </c>
      <c r="AF35">
        <v>1010</v>
      </c>
      <c r="AG35">
        <v>73</v>
      </c>
      <c r="AH35">
        <v>16.383752000000001</v>
      </c>
      <c r="AI35">
        <v>498.6</v>
      </c>
      <c r="AJ35">
        <v>0</v>
      </c>
      <c r="AK35">
        <v>17</v>
      </c>
      <c r="AL35">
        <v>1604</v>
      </c>
      <c r="AM35">
        <v>0.82915995204131387</v>
      </c>
      <c r="AN35" t="s">
        <v>67</v>
      </c>
      <c r="AO35">
        <v>2642.4059999999999</v>
      </c>
      <c r="AP35" t="s">
        <v>352</v>
      </c>
      <c r="AQ35" t="s">
        <v>118</v>
      </c>
      <c r="AR35" t="s">
        <v>120</v>
      </c>
      <c r="AS35" t="s">
        <v>118</v>
      </c>
      <c r="AT35" t="s">
        <v>120</v>
      </c>
      <c r="AU35" t="s">
        <v>182</v>
      </c>
      <c r="AV35" t="s">
        <v>240</v>
      </c>
      <c r="AW35" t="s">
        <v>67</v>
      </c>
      <c r="AX35">
        <v>1558</v>
      </c>
      <c r="AY35" t="s">
        <v>442</v>
      </c>
      <c r="AZ35">
        <v>4</v>
      </c>
      <c r="BA35" t="s">
        <v>176</v>
      </c>
      <c r="BB35">
        <v>2</v>
      </c>
      <c r="BC35">
        <v>1</v>
      </c>
      <c r="BE35" t="s">
        <v>67</v>
      </c>
      <c r="BF35">
        <v>0</v>
      </c>
      <c r="BG35" t="s">
        <v>284</v>
      </c>
      <c r="BI35" t="s">
        <v>118</v>
      </c>
      <c r="BJ35" t="s">
        <v>240</v>
      </c>
      <c r="BK35" t="s">
        <v>67</v>
      </c>
      <c r="BL35">
        <v>0.82915995204131387</v>
      </c>
      <c r="BM35">
        <v>1558</v>
      </c>
      <c r="BN35" t="s">
        <v>120</v>
      </c>
      <c r="BO35" t="s">
        <v>182</v>
      </c>
      <c r="BP35">
        <v>2</v>
      </c>
      <c r="BQ35">
        <v>2713.7860000000001</v>
      </c>
      <c r="BR35">
        <v>1.2567347272277068E-2</v>
      </c>
      <c r="BS35">
        <v>0.37228565346147585</v>
      </c>
      <c r="BT35">
        <v>0.24393964741508725</v>
      </c>
      <c r="BU35">
        <v>12.711</v>
      </c>
      <c r="BV35">
        <v>7.3697778675252942E-2</v>
      </c>
      <c r="BW35">
        <v>37.217378231002741</v>
      </c>
      <c r="BX35">
        <v>17</v>
      </c>
      <c r="BY35">
        <v>2</v>
      </c>
      <c r="BZ35">
        <v>1010</v>
      </c>
    </row>
    <row r="36" spans="1:78" ht="16.5">
      <c r="A36" s="225" t="str">
        <f t="shared" si="1"/>
        <v>신동아교통</v>
      </c>
      <c r="B36" s="104" t="str">
        <f t="shared" si="2"/>
        <v>김정섭</v>
      </c>
      <c r="C36" s="105" t="str">
        <f t="shared" si="3"/>
        <v>D</v>
      </c>
      <c r="D36" s="106">
        <f t="shared" si="4"/>
        <v>0.82144589071616081</v>
      </c>
      <c r="E36" s="107">
        <f t="shared" si="5"/>
        <v>2503</v>
      </c>
      <c r="F36" s="108" t="str">
        <f t="shared" si="6"/>
        <v>1</v>
      </c>
      <c r="G36" s="109" t="str">
        <f t="shared" si="7"/>
        <v>70바2411</v>
      </c>
      <c r="H36" s="110">
        <f t="shared" si="8"/>
        <v>13</v>
      </c>
      <c r="I36" s="111">
        <f t="shared" si="9"/>
        <v>2337.7749999999996</v>
      </c>
      <c r="J36" s="112">
        <f t="shared" si="10"/>
        <v>2.1506413013400616E-2</v>
      </c>
      <c r="K36" s="112">
        <f t="shared" si="11"/>
        <v>0.37717307206008505</v>
      </c>
      <c r="L36" s="112">
        <f t="shared" si="12"/>
        <v>0.17666370801296108</v>
      </c>
      <c r="M36" s="113">
        <f t="shared" si="13"/>
        <v>11.933999999999999</v>
      </c>
      <c r="N36" s="114">
        <f t="shared" si="14"/>
        <v>0.17309603021564304</v>
      </c>
      <c r="O36" s="114">
        <f t="shared" si="15"/>
        <v>67.161259723669502</v>
      </c>
      <c r="P36" s="214">
        <f t="shared" si="16"/>
        <v>16</v>
      </c>
      <c r="Q36" s="215">
        <f t="shared" si="17"/>
        <v>1</v>
      </c>
      <c r="R36" s="215">
        <f t="shared" si="18"/>
        <v>2620</v>
      </c>
      <c r="T36">
        <v>523</v>
      </c>
      <c r="U36">
        <v>2503</v>
      </c>
      <c r="V36" t="s">
        <v>241</v>
      </c>
      <c r="W36">
        <v>2337.7750000000001</v>
      </c>
      <c r="X36">
        <v>1214.769</v>
      </c>
      <c r="Y36">
        <v>1.9239999999999999</v>
      </c>
      <c r="Z36">
        <v>11.933999999999999</v>
      </c>
      <c r="AA36">
        <v>144.05107899999999</v>
      </c>
      <c r="AB36">
        <v>3.0980219999999998</v>
      </c>
      <c r="AC36">
        <v>54.332188000000002</v>
      </c>
      <c r="AD36" s="1">
        <v>413</v>
      </c>
      <c r="AE36">
        <v>1</v>
      </c>
      <c r="AF36">
        <v>2620</v>
      </c>
      <c r="AG36">
        <v>75</v>
      </c>
      <c r="AH36">
        <v>16.228791999999999</v>
      </c>
      <c r="AI36">
        <v>2745.4</v>
      </c>
      <c r="AJ36">
        <v>0</v>
      </c>
      <c r="AK36">
        <v>16</v>
      </c>
      <c r="AL36">
        <v>2717</v>
      </c>
      <c r="AM36">
        <v>0.82144589071616081</v>
      </c>
      <c r="AN36" t="s">
        <v>67</v>
      </c>
      <c r="AO36">
        <v>290.613</v>
      </c>
      <c r="AP36" t="s">
        <v>353</v>
      </c>
      <c r="AQ36" t="s">
        <v>118</v>
      </c>
      <c r="AR36" t="s">
        <v>120</v>
      </c>
      <c r="AS36" t="s">
        <v>118</v>
      </c>
      <c r="AT36" t="s">
        <v>120</v>
      </c>
      <c r="AU36" t="s">
        <v>171</v>
      </c>
      <c r="AV36" t="s">
        <v>241</v>
      </c>
      <c r="AW36" t="s">
        <v>67</v>
      </c>
      <c r="AX36">
        <v>2503</v>
      </c>
      <c r="AY36" t="s">
        <v>442</v>
      </c>
      <c r="AZ36">
        <v>6</v>
      </c>
      <c r="BA36" t="s">
        <v>174</v>
      </c>
      <c r="BB36">
        <v>13</v>
      </c>
      <c r="BC36">
        <v>1</v>
      </c>
      <c r="BE36" t="s">
        <v>70</v>
      </c>
      <c r="BF36">
        <v>1</v>
      </c>
      <c r="BG36" t="s">
        <v>305</v>
      </c>
      <c r="BI36" t="s">
        <v>118</v>
      </c>
      <c r="BJ36" t="s">
        <v>241</v>
      </c>
      <c r="BK36" t="s">
        <v>67</v>
      </c>
      <c r="BL36">
        <v>0.82144589071616081</v>
      </c>
      <c r="BM36">
        <v>2503</v>
      </c>
      <c r="BN36" t="s">
        <v>120</v>
      </c>
      <c r="BO36" t="s">
        <v>171</v>
      </c>
      <c r="BP36">
        <v>13</v>
      </c>
      <c r="BQ36">
        <v>2337.7749999999996</v>
      </c>
      <c r="BR36">
        <v>2.1506413013400616E-2</v>
      </c>
      <c r="BS36">
        <v>0.37717307206008505</v>
      </c>
      <c r="BT36">
        <v>0.17666370801296102</v>
      </c>
      <c r="BU36">
        <v>11.933999999999999</v>
      </c>
      <c r="BV36">
        <v>0.17309603021564304</v>
      </c>
      <c r="BW36">
        <v>67.161259723669502</v>
      </c>
      <c r="BX36">
        <v>16</v>
      </c>
      <c r="BY36">
        <v>1</v>
      </c>
      <c r="BZ36">
        <v>2620</v>
      </c>
    </row>
    <row r="37" spans="1:78" ht="16.5">
      <c r="A37" s="224" t="str">
        <f t="shared" si="1"/>
        <v>신동아교통</v>
      </c>
      <c r="B37" s="120" t="str">
        <f t="shared" si="2"/>
        <v>김준</v>
      </c>
      <c r="C37" s="121" t="str">
        <f t="shared" si="3"/>
        <v>C</v>
      </c>
      <c r="D37" s="122">
        <f t="shared" si="4"/>
        <v>0.87363636363636354</v>
      </c>
      <c r="E37" s="123">
        <f t="shared" si="5"/>
        <v>8414</v>
      </c>
      <c r="F37" s="124" t="str">
        <f t="shared" si="6"/>
        <v>1</v>
      </c>
      <c r="G37" s="125" t="str">
        <f t="shared" si="7"/>
        <v>70바2536</v>
      </c>
      <c r="H37" s="126">
        <f t="shared" si="8"/>
        <v>1</v>
      </c>
      <c r="I37" s="127">
        <f t="shared" si="9"/>
        <v>2634.3470000000002</v>
      </c>
      <c r="J37" s="128">
        <f t="shared" si="10"/>
        <v>1.6492123416089473E-2</v>
      </c>
      <c r="K37" s="128">
        <f t="shared" si="11"/>
        <v>0.35291724238107336</v>
      </c>
      <c r="L37" s="128">
        <f t="shared" si="12"/>
        <v>0.24294445644404475</v>
      </c>
      <c r="M37" s="129">
        <f t="shared" si="13"/>
        <v>12.379</v>
      </c>
      <c r="N37" s="130">
        <f t="shared" si="14"/>
        <v>0.22776042791629195</v>
      </c>
      <c r="O37" s="130">
        <f t="shared" si="15"/>
        <v>39.250713744240983</v>
      </c>
      <c r="P37" s="212">
        <f t="shared" si="16"/>
        <v>4</v>
      </c>
      <c r="Q37" s="213">
        <f t="shared" si="17"/>
        <v>6</v>
      </c>
      <c r="R37" s="213">
        <f t="shared" si="18"/>
        <v>1034</v>
      </c>
      <c r="T37">
        <v>523</v>
      </c>
      <c r="U37">
        <v>8414</v>
      </c>
      <c r="V37" t="s">
        <v>242</v>
      </c>
      <c r="W37">
        <v>2634.3470000000002</v>
      </c>
      <c r="X37">
        <v>1370.712</v>
      </c>
      <c r="Y37">
        <v>1.9219999999999999</v>
      </c>
      <c r="Z37">
        <v>12.379</v>
      </c>
      <c r="AA37">
        <v>151.45023699999999</v>
      </c>
      <c r="AB37">
        <v>2.4977360000000002</v>
      </c>
      <c r="AC37">
        <v>53.449399999999997</v>
      </c>
      <c r="AD37" s="1">
        <v>640</v>
      </c>
      <c r="AE37">
        <v>6</v>
      </c>
      <c r="AF37">
        <v>1034</v>
      </c>
      <c r="AG37">
        <v>83</v>
      </c>
      <c r="AH37">
        <v>17.394141999999999</v>
      </c>
      <c r="AI37">
        <v>1975.1</v>
      </c>
      <c r="AJ37">
        <v>3.4</v>
      </c>
      <c r="AK37">
        <v>4</v>
      </c>
      <c r="AL37">
        <v>2632</v>
      </c>
      <c r="AM37">
        <v>0.87363636363636354</v>
      </c>
      <c r="AN37" t="s">
        <v>69</v>
      </c>
      <c r="AO37">
        <v>2634.3470000000002</v>
      </c>
      <c r="AP37" t="s">
        <v>354</v>
      </c>
      <c r="AQ37" t="s">
        <v>118</v>
      </c>
      <c r="AR37" t="s">
        <v>120</v>
      </c>
      <c r="AS37" t="s">
        <v>118</v>
      </c>
      <c r="AT37" t="s">
        <v>120</v>
      </c>
      <c r="AU37" t="s">
        <v>182</v>
      </c>
      <c r="AV37" t="s">
        <v>242</v>
      </c>
      <c r="AW37" t="s">
        <v>69</v>
      </c>
      <c r="AX37">
        <v>8414</v>
      </c>
      <c r="AY37" t="s">
        <v>473</v>
      </c>
      <c r="AZ37">
        <v>6</v>
      </c>
      <c r="BA37" t="s">
        <v>322</v>
      </c>
      <c r="BB37">
        <v>1</v>
      </c>
      <c r="BC37">
        <v>1</v>
      </c>
      <c r="BE37" t="s">
        <v>67</v>
      </c>
      <c r="BF37">
        <v>1</v>
      </c>
      <c r="BG37" t="s">
        <v>305</v>
      </c>
      <c r="BI37" t="s">
        <v>118</v>
      </c>
      <c r="BJ37" t="s">
        <v>242</v>
      </c>
      <c r="BK37" t="s">
        <v>69</v>
      </c>
      <c r="BL37">
        <v>0.87363636363636354</v>
      </c>
      <c r="BM37">
        <v>8414</v>
      </c>
      <c r="BN37" t="s">
        <v>120</v>
      </c>
      <c r="BO37" t="s">
        <v>182</v>
      </c>
      <c r="BP37">
        <v>1</v>
      </c>
      <c r="BQ37">
        <v>2634.3470000000002</v>
      </c>
      <c r="BR37">
        <v>1.6492123416089473E-2</v>
      </c>
      <c r="BS37">
        <v>0.35291724238107336</v>
      </c>
      <c r="BT37">
        <v>0.24294445644404475</v>
      </c>
      <c r="BU37">
        <v>12.379</v>
      </c>
      <c r="BV37">
        <v>0.22776042791629195</v>
      </c>
      <c r="BW37">
        <v>39.250713744240983</v>
      </c>
      <c r="BX37">
        <v>4</v>
      </c>
      <c r="BY37">
        <v>6</v>
      </c>
      <c r="BZ37">
        <v>1034</v>
      </c>
    </row>
    <row r="38" spans="1:78" ht="16.5">
      <c r="A38" s="225" t="str">
        <f t="shared" si="1"/>
        <v>신동아교통</v>
      </c>
      <c r="B38" s="104" t="str">
        <f t="shared" si="2"/>
        <v>김진선</v>
      </c>
      <c r="C38" s="105" t="str">
        <f t="shared" si="3"/>
        <v>F</v>
      </c>
      <c r="D38" s="106">
        <f t="shared" si="4"/>
        <v>0.77448516071829365</v>
      </c>
      <c r="E38" s="107">
        <f t="shared" si="5"/>
        <v>5062</v>
      </c>
      <c r="F38" s="108" t="str">
        <f t="shared" si="6"/>
        <v>예비</v>
      </c>
      <c r="G38" s="109" t="str">
        <f t="shared" si="7"/>
        <v>70바3709</v>
      </c>
      <c r="H38" s="110">
        <f t="shared" si="8"/>
        <v>12</v>
      </c>
      <c r="I38" s="111">
        <f t="shared" si="9"/>
        <v>2653.2510000000002</v>
      </c>
      <c r="J38" s="112">
        <f t="shared" si="10"/>
        <v>1.7317698869673048E-2</v>
      </c>
      <c r="K38" s="112">
        <f t="shared" si="11"/>
        <v>0.39321253286221153</v>
      </c>
      <c r="L38" s="112">
        <f t="shared" si="12"/>
        <v>0.28116450347140165</v>
      </c>
      <c r="M38" s="113">
        <f t="shared" si="13"/>
        <v>12.792999999999999</v>
      </c>
      <c r="N38" s="114">
        <f t="shared" si="14"/>
        <v>0.15075844690155585</v>
      </c>
      <c r="O38" s="114">
        <f t="shared" si="15"/>
        <v>39.800229982010748</v>
      </c>
      <c r="P38" s="214">
        <f t="shared" si="16"/>
        <v>40</v>
      </c>
      <c r="Q38" s="215">
        <f t="shared" si="17"/>
        <v>4</v>
      </c>
      <c r="R38" s="215">
        <f t="shared" si="18"/>
        <v>1056</v>
      </c>
      <c r="T38">
        <v>523</v>
      </c>
      <c r="U38">
        <v>5062</v>
      </c>
      <c r="V38" t="s">
        <v>243</v>
      </c>
      <c r="W38">
        <v>2653.2510000000002</v>
      </c>
      <c r="X38">
        <v>1415.1510000000001</v>
      </c>
      <c r="Y38">
        <v>1.875</v>
      </c>
      <c r="Z38">
        <v>12.792999999999999</v>
      </c>
      <c r="AA38">
        <v>169.68692100000001</v>
      </c>
      <c r="AB38">
        <v>2.9385870000000001</v>
      </c>
      <c r="AC38">
        <v>66.723023999999995</v>
      </c>
      <c r="AD38" s="1">
        <v>746</v>
      </c>
      <c r="AE38">
        <v>4</v>
      </c>
      <c r="AF38">
        <v>1056</v>
      </c>
      <c r="AG38">
        <v>85</v>
      </c>
      <c r="AH38">
        <v>15.636155</v>
      </c>
      <c r="AI38">
        <v>1527.8</v>
      </c>
      <c r="AJ38">
        <v>0</v>
      </c>
      <c r="AK38">
        <v>40</v>
      </c>
      <c r="AL38">
        <v>19368</v>
      </c>
      <c r="AM38">
        <v>0.77448516071829365</v>
      </c>
      <c r="AN38" t="s">
        <v>70</v>
      </c>
      <c r="AO38">
        <v>618.96199999999999</v>
      </c>
      <c r="AP38" t="s">
        <v>355</v>
      </c>
      <c r="AQ38" t="s">
        <v>118</v>
      </c>
      <c r="AR38" t="s">
        <v>91</v>
      </c>
      <c r="AS38" t="s">
        <v>118</v>
      </c>
      <c r="AT38" t="s">
        <v>91</v>
      </c>
      <c r="AU38" t="s">
        <v>223</v>
      </c>
      <c r="AV38" t="s">
        <v>243</v>
      </c>
      <c r="AW38" t="s">
        <v>70</v>
      </c>
      <c r="AX38">
        <v>5062</v>
      </c>
      <c r="AY38" t="s">
        <v>452</v>
      </c>
      <c r="AZ38">
        <v>2</v>
      </c>
      <c r="BA38" t="s">
        <v>483</v>
      </c>
      <c r="BB38">
        <v>12</v>
      </c>
      <c r="BC38">
        <v>1</v>
      </c>
      <c r="BE38" t="s">
        <v>67</v>
      </c>
      <c r="BF38">
        <v>-1</v>
      </c>
      <c r="BG38" t="s">
        <v>285</v>
      </c>
      <c r="BI38" t="s">
        <v>118</v>
      </c>
      <c r="BJ38" t="s">
        <v>243</v>
      </c>
      <c r="BK38" t="s">
        <v>70</v>
      </c>
      <c r="BL38">
        <v>0.77448516071829365</v>
      </c>
      <c r="BM38">
        <v>5062</v>
      </c>
      <c r="BN38" t="s">
        <v>91</v>
      </c>
      <c r="BO38" t="s">
        <v>223</v>
      </c>
      <c r="BP38">
        <v>12</v>
      </c>
      <c r="BQ38">
        <v>2653.2510000000002</v>
      </c>
      <c r="BR38">
        <v>1.7317698869673048E-2</v>
      </c>
      <c r="BS38">
        <v>0.39321253286221153</v>
      </c>
      <c r="BT38">
        <v>0.28116450347140165</v>
      </c>
      <c r="BU38">
        <v>12.792999999999999</v>
      </c>
      <c r="BV38">
        <v>0.15075844690155585</v>
      </c>
      <c r="BW38">
        <v>39.800229982010748</v>
      </c>
      <c r="BX38">
        <v>40</v>
      </c>
      <c r="BY38">
        <v>4</v>
      </c>
      <c r="BZ38">
        <v>1056</v>
      </c>
    </row>
    <row r="39" spans="1:78" ht="16.5">
      <c r="A39" s="224" t="str">
        <f t="shared" si="1"/>
        <v>신동아교통</v>
      </c>
      <c r="B39" s="120" t="str">
        <f t="shared" si="2"/>
        <v>김진수</v>
      </c>
      <c r="C39" s="121" t="str">
        <f t="shared" si="3"/>
        <v>D</v>
      </c>
      <c r="D39" s="122">
        <f t="shared" si="4"/>
        <v>0.80434782608695665</v>
      </c>
      <c r="E39" s="123">
        <f t="shared" si="5"/>
        <v>2003</v>
      </c>
      <c r="F39" s="124" t="str">
        <f t="shared" si="6"/>
        <v>1</v>
      </c>
      <c r="G39" s="125" t="str">
        <f t="shared" si="7"/>
        <v>70바2540</v>
      </c>
      <c r="H39" s="126">
        <f t="shared" si="8"/>
        <v>1</v>
      </c>
      <c r="I39" s="127">
        <f t="shared" si="9"/>
        <v>2080.63</v>
      </c>
      <c r="J39" s="128">
        <f t="shared" si="10"/>
        <v>2.9480126441693798E-2</v>
      </c>
      <c r="K39" s="128">
        <f t="shared" si="11"/>
        <v>0.31789275828765862</v>
      </c>
      <c r="L39" s="128">
        <f t="shared" si="12"/>
        <v>0.26242051686268097</v>
      </c>
      <c r="M39" s="129">
        <f t="shared" si="13"/>
        <v>13.94</v>
      </c>
      <c r="N39" s="130">
        <f t="shared" si="14"/>
        <v>4.8062365725765749E-2</v>
      </c>
      <c r="O39" s="130">
        <f t="shared" si="15"/>
        <v>34.268466762470979</v>
      </c>
      <c r="P39" s="212">
        <f t="shared" si="16"/>
        <v>13</v>
      </c>
      <c r="Q39" s="213">
        <f t="shared" si="17"/>
        <v>1</v>
      </c>
      <c r="R39" s="213">
        <f t="shared" si="18"/>
        <v>713</v>
      </c>
      <c r="T39">
        <v>523</v>
      </c>
      <c r="U39">
        <v>2003</v>
      </c>
      <c r="V39" t="s">
        <v>244</v>
      </c>
      <c r="W39">
        <v>2080.63</v>
      </c>
      <c r="X39">
        <v>1124.9380000000001</v>
      </c>
      <c r="Y39">
        <v>1.85</v>
      </c>
      <c r="Z39">
        <v>13.94</v>
      </c>
      <c r="AA39">
        <v>111.138024</v>
      </c>
      <c r="AB39">
        <v>3.2763629999999999</v>
      </c>
      <c r="AC39">
        <v>35.329973000000003</v>
      </c>
      <c r="AD39" s="1">
        <v>546</v>
      </c>
      <c r="AE39">
        <v>1</v>
      </c>
      <c r="AF39">
        <v>713</v>
      </c>
      <c r="AG39">
        <v>84</v>
      </c>
      <c r="AH39">
        <v>18.721135</v>
      </c>
      <c r="AI39">
        <v>2751.1</v>
      </c>
      <c r="AJ39">
        <v>24.8</v>
      </c>
      <c r="AK39">
        <v>13</v>
      </c>
      <c r="AL39">
        <v>2305</v>
      </c>
      <c r="AM39">
        <v>0.80434782608695665</v>
      </c>
      <c r="AN39" t="s">
        <v>67</v>
      </c>
      <c r="AO39">
        <v>2080.63</v>
      </c>
      <c r="AP39" t="s">
        <v>356</v>
      </c>
      <c r="AQ39" t="s">
        <v>118</v>
      </c>
      <c r="AR39" t="s">
        <v>120</v>
      </c>
      <c r="AS39" t="s">
        <v>118</v>
      </c>
      <c r="AT39" t="s">
        <v>120</v>
      </c>
      <c r="AU39" t="s">
        <v>189</v>
      </c>
      <c r="AV39" t="s">
        <v>244</v>
      </c>
      <c r="AW39" t="s">
        <v>67</v>
      </c>
      <c r="AX39">
        <v>2003</v>
      </c>
      <c r="AY39" t="s">
        <v>442</v>
      </c>
      <c r="AZ39">
        <v>12</v>
      </c>
      <c r="BA39" t="s">
        <v>484</v>
      </c>
      <c r="BB39">
        <v>1</v>
      </c>
      <c r="BC39">
        <v>1</v>
      </c>
      <c r="BE39" t="s">
        <v>70</v>
      </c>
      <c r="BF39">
        <v>1</v>
      </c>
      <c r="BG39" t="s">
        <v>305</v>
      </c>
      <c r="BI39" t="s">
        <v>118</v>
      </c>
      <c r="BJ39" t="s">
        <v>244</v>
      </c>
      <c r="BK39" t="s">
        <v>67</v>
      </c>
      <c r="BL39">
        <v>0.80434782608695665</v>
      </c>
      <c r="BM39">
        <v>2003</v>
      </c>
      <c r="BN39" t="s">
        <v>120</v>
      </c>
      <c r="BO39" t="s">
        <v>189</v>
      </c>
      <c r="BP39">
        <v>1</v>
      </c>
      <c r="BQ39">
        <v>2080.63</v>
      </c>
      <c r="BR39">
        <v>2.9480126441693798E-2</v>
      </c>
      <c r="BS39">
        <v>0.31789275828765862</v>
      </c>
      <c r="BT39">
        <v>0.26242051686268097</v>
      </c>
      <c r="BU39">
        <v>13.94</v>
      </c>
      <c r="BV39">
        <v>4.8062365725765749E-2</v>
      </c>
      <c r="BW39">
        <v>34.268466762470979</v>
      </c>
      <c r="BX39">
        <v>13</v>
      </c>
      <c r="BY39">
        <v>1</v>
      </c>
      <c r="BZ39">
        <v>713</v>
      </c>
    </row>
    <row r="40" spans="1:78" ht="16.5">
      <c r="A40" s="225" t="str">
        <f t="shared" si="1"/>
        <v>신동아교통</v>
      </c>
      <c r="B40" s="104" t="str">
        <f t="shared" si="2"/>
        <v>김태형</v>
      </c>
      <c r="C40" s="105" t="str">
        <f t="shared" si="3"/>
        <v>B</v>
      </c>
      <c r="D40" s="106">
        <f t="shared" si="4"/>
        <v>0.91108459222472349</v>
      </c>
      <c r="E40" s="107">
        <f t="shared" si="5"/>
        <v>9005</v>
      </c>
      <c r="F40" s="108" t="str">
        <f t="shared" si="6"/>
        <v>1</v>
      </c>
      <c r="G40" s="109" t="str">
        <f t="shared" si="7"/>
        <v>70바2542</v>
      </c>
      <c r="H40" s="110">
        <f t="shared" si="8"/>
        <v>2</v>
      </c>
      <c r="I40" s="111">
        <f t="shared" si="9"/>
        <v>2809.2159999999999</v>
      </c>
      <c r="J40" s="112">
        <f t="shared" si="10"/>
        <v>2.4597936149685119E-2</v>
      </c>
      <c r="K40" s="112">
        <f t="shared" si="11"/>
        <v>0.36891409807979392</v>
      </c>
      <c r="L40" s="112">
        <f t="shared" si="12"/>
        <v>0.2630627192782613</v>
      </c>
      <c r="M40" s="113">
        <f t="shared" si="13"/>
        <v>11.651</v>
      </c>
      <c r="N40" s="114">
        <f t="shared" si="14"/>
        <v>0</v>
      </c>
      <c r="O40" s="114">
        <f t="shared" si="15"/>
        <v>7.4753952704242037</v>
      </c>
      <c r="P40" s="214">
        <f t="shared" si="16"/>
        <v>8</v>
      </c>
      <c r="Q40" s="215">
        <f t="shared" si="17"/>
        <v>0</v>
      </c>
      <c r="R40" s="215">
        <f t="shared" si="18"/>
        <v>210</v>
      </c>
      <c r="T40">
        <v>523</v>
      </c>
      <c r="U40">
        <v>9005</v>
      </c>
      <c r="V40" t="s">
        <v>245</v>
      </c>
      <c r="W40">
        <v>2809.2159999999999</v>
      </c>
      <c r="X40">
        <v>1386.6949999999999</v>
      </c>
      <c r="Y40">
        <v>2.0259999999999998</v>
      </c>
      <c r="Z40">
        <v>11.651</v>
      </c>
      <c r="AA40">
        <v>167.09690499999999</v>
      </c>
      <c r="AB40">
        <v>4.110239</v>
      </c>
      <c r="AC40">
        <v>61.644404000000002</v>
      </c>
      <c r="AD40" s="1">
        <v>739</v>
      </c>
      <c r="AE40">
        <v>0</v>
      </c>
      <c r="AF40">
        <v>210</v>
      </c>
      <c r="AG40">
        <v>72</v>
      </c>
      <c r="AH40">
        <v>16.811896999999998</v>
      </c>
      <c r="AI40">
        <v>2544.6</v>
      </c>
      <c r="AJ40">
        <v>0</v>
      </c>
      <c r="AK40">
        <v>8</v>
      </c>
      <c r="AL40">
        <v>1872</v>
      </c>
      <c r="AM40">
        <v>0.91108459222472349</v>
      </c>
      <c r="AN40" t="s">
        <v>68</v>
      </c>
      <c r="AO40">
        <v>2666.509</v>
      </c>
      <c r="AP40" t="s">
        <v>357</v>
      </c>
      <c r="AQ40" t="s">
        <v>118</v>
      </c>
      <c r="AR40" t="s">
        <v>120</v>
      </c>
      <c r="AS40" t="s">
        <v>118</v>
      </c>
      <c r="AT40" t="s">
        <v>120</v>
      </c>
      <c r="AU40" t="s">
        <v>190</v>
      </c>
      <c r="AV40" t="s">
        <v>245</v>
      </c>
      <c r="AW40" t="s">
        <v>68</v>
      </c>
      <c r="AX40">
        <v>9005</v>
      </c>
      <c r="AY40" t="s">
        <v>479</v>
      </c>
      <c r="AZ40">
        <v>7</v>
      </c>
      <c r="BA40" t="s">
        <v>485</v>
      </c>
      <c r="BB40">
        <v>2</v>
      </c>
      <c r="BC40">
        <v>1</v>
      </c>
      <c r="BE40" t="s">
        <v>67</v>
      </c>
      <c r="BF40">
        <v>2</v>
      </c>
      <c r="BG40" t="s">
        <v>305</v>
      </c>
      <c r="BI40" t="s">
        <v>118</v>
      </c>
      <c r="BJ40" t="s">
        <v>245</v>
      </c>
      <c r="BK40" t="s">
        <v>68</v>
      </c>
      <c r="BL40">
        <v>0.91108459222472349</v>
      </c>
      <c r="BM40">
        <v>9005</v>
      </c>
      <c r="BN40" t="s">
        <v>120</v>
      </c>
      <c r="BO40" t="s">
        <v>190</v>
      </c>
      <c r="BP40">
        <v>2</v>
      </c>
      <c r="BQ40">
        <v>2809.2159999999999</v>
      </c>
      <c r="BR40">
        <v>2.4597936149685119E-2</v>
      </c>
      <c r="BS40">
        <v>0.36891409807979392</v>
      </c>
      <c r="BT40">
        <v>0.2630627192782613</v>
      </c>
      <c r="BU40">
        <v>11.651</v>
      </c>
      <c r="BV40">
        <v>0</v>
      </c>
      <c r="BW40">
        <v>7.4753952704242037</v>
      </c>
      <c r="BX40">
        <v>8</v>
      </c>
      <c r="BY40">
        <v>0</v>
      </c>
      <c r="BZ40">
        <v>210</v>
      </c>
    </row>
    <row r="41" spans="1:78" ht="16.5">
      <c r="A41" s="224" t="str">
        <f t="shared" si="1"/>
        <v>신동아교통</v>
      </c>
      <c r="B41" s="120" t="str">
        <f t="shared" si="2"/>
        <v>김현수</v>
      </c>
      <c r="C41" s="121" t="str">
        <f t="shared" si="3"/>
        <v>C</v>
      </c>
      <c r="D41" s="122">
        <f t="shared" si="4"/>
        <v>0.87947200961877858</v>
      </c>
      <c r="E41" s="123">
        <f t="shared" si="5"/>
        <v>9704</v>
      </c>
      <c r="F41" s="124" t="str">
        <f t="shared" si="6"/>
        <v>1</v>
      </c>
      <c r="G41" s="125" t="str">
        <f t="shared" si="7"/>
        <v>70바2415</v>
      </c>
      <c r="H41" s="126">
        <f t="shared" si="8"/>
        <v>2</v>
      </c>
      <c r="I41" s="127">
        <f t="shared" si="9"/>
        <v>2617.4</v>
      </c>
      <c r="J41" s="128">
        <f t="shared" si="10"/>
        <v>1.7753206859148076E-2</v>
      </c>
      <c r="K41" s="128">
        <f t="shared" si="11"/>
        <v>0.3290413131997954</v>
      </c>
      <c r="L41" s="128">
        <f t="shared" si="12"/>
        <v>0.17498280736608848</v>
      </c>
      <c r="M41" s="129">
        <f t="shared" si="13"/>
        <v>8.1340000000000003</v>
      </c>
      <c r="N41" s="130">
        <f t="shared" si="14"/>
        <v>0</v>
      </c>
      <c r="O41" s="130">
        <f t="shared" si="15"/>
        <v>35.034767326354398</v>
      </c>
      <c r="P41" s="212">
        <f t="shared" si="16"/>
        <v>5</v>
      </c>
      <c r="Q41" s="213">
        <f t="shared" si="17"/>
        <v>0</v>
      </c>
      <c r="R41" s="213">
        <f t="shared" si="18"/>
        <v>917</v>
      </c>
      <c r="T41">
        <v>523</v>
      </c>
      <c r="U41">
        <v>9704</v>
      </c>
      <c r="V41" t="s">
        <v>246</v>
      </c>
      <c r="W41">
        <v>2617.4</v>
      </c>
      <c r="X41">
        <v>1231.079</v>
      </c>
      <c r="Y41">
        <v>2.1259999999999999</v>
      </c>
      <c r="Z41">
        <v>8.1340000000000003</v>
      </c>
      <c r="AA41">
        <v>166.39996500000001</v>
      </c>
      <c r="AB41">
        <v>2.9541330000000001</v>
      </c>
      <c r="AC41">
        <v>54.752462999999999</v>
      </c>
      <c r="AD41" s="1">
        <v>458</v>
      </c>
      <c r="AE41">
        <v>0</v>
      </c>
      <c r="AF41">
        <v>917</v>
      </c>
      <c r="AG41">
        <v>74</v>
      </c>
      <c r="AH41">
        <v>15.729570000000001</v>
      </c>
      <c r="AI41">
        <v>1856.4</v>
      </c>
      <c r="AJ41">
        <v>0</v>
      </c>
      <c r="AK41">
        <v>5</v>
      </c>
      <c r="AL41">
        <v>1223</v>
      </c>
      <c r="AM41">
        <v>0.87947200961877858</v>
      </c>
      <c r="AN41" t="s">
        <v>69</v>
      </c>
      <c r="AO41">
        <v>2477.5390000000002</v>
      </c>
      <c r="AP41" t="s">
        <v>358</v>
      </c>
      <c r="AQ41" t="s">
        <v>118</v>
      </c>
      <c r="AR41" t="s">
        <v>120</v>
      </c>
      <c r="AS41" t="s">
        <v>118</v>
      </c>
      <c r="AT41" t="s">
        <v>120</v>
      </c>
      <c r="AU41" t="s">
        <v>173</v>
      </c>
      <c r="AV41" t="s">
        <v>246</v>
      </c>
      <c r="AW41" t="s">
        <v>69</v>
      </c>
      <c r="AX41">
        <v>9704</v>
      </c>
      <c r="AY41" t="s">
        <v>473</v>
      </c>
      <c r="AZ41">
        <v>4</v>
      </c>
      <c r="BA41" t="s">
        <v>180</v>
      </c>
      <c r="BB41">
        <v>2</v>
      </c>
      <c r="BC41">
        <v>1</v>
      </c>
      <c r="BE41" t="s">
        <v>68</v>
      </c>
      <c r="BF41">
        <v>-1</v>
      </c>
      <c r="BG41" t="s">
        <v>285</v>
      </c>
      <c r="BI41" t="s">
        <v>118</v>
      </c>
      <c r="BJ41" t="s">
        <v>246</v>
      </c>
      <c r="BK41" t="s">
        <v>69</v>
      </c>
      <c r="BL41">
        <v>0.87947200961877858</v>
      </c>
      <c r="BM41">
        <v>9704</v>
      </c>
      <c r="BN41" t="s">
        <v>120</v>
      </c>
      <c r="BO41" t="s">
        <v>173</v>
      </c>
      <c r="BP41">
        <v>2</v>
      </c>
      <c r="BQ41">
        <v>2617.4</v>
      </c>
      <c r="BR41">
        <v>1.7753206859148076E-2</v>
      </c>
      <c r="BS41">
        <v>0.3290413131997954</v>
      </c>
      <c r="BT41">
        <v>0.17498280736608848</v>
      </c>
      <c r="BU41">
        <v>8.1340000000000003</v>
      </c>
      <c r="BV41">
        <v>0</v>
      </c>
      <c r="BW41">
        <v>35.034767326354398</v>
      </c>
      <c r="BX41">
        <v>5</v>
      </c>
      <c r="BY41">
        <v>0</v>
      </c>
      <c r="BZ41">
        <v>917</v>
      </c>
    </row>
    <row r="42" spans="1:78" ht="16.5">
      <c r="A42" s="225" t="str">
        <f t="shared" si="1"/>
        <v>신동아교통</v>
      </c>
      <c r="B42" s="104" t="str">
        <f t="shared" si="2"/>
        <v>김형구</v>
      </c>
      <c r="C42" s="105" t="str">
        <f t="shared" si="3"/>
        <v>B</v>
      </c>
      <c r="D42" s="106">
        <f t="shared" si="4"/>
        <v>0.91352799544808705</v>
      </c>
      <c r="E42" s="107">
        <f t="shared" si="5"/>
        <v>7724</v>
      </c>
      <c r="F42" s="108" t="str">
        <f t="shared" si="6"/>
        <v>1</v>
      </c>
      <c r="G42" s="109" t="str">
        <f t="shared" si="7"/>
        <v>70바2538</v>
      </c>
      <c r="H42" s="110">
        <f t="shared" si="8"/>
        <v>2</v>
      </c>
      <c r="I42" s="111">
        <f t="shared" si="9"/>
        <v>2970.8190000000004</v>
      </c>
      <c r="J42" s="112">
        <f t="shared" si="10"/>
        <v>1.7732476398809704E-2</v>
      </c>
      <c r="K42" s="112">
        <f t="shared" si="11"/>
        <v>0.36798472176198549</v>
      </c>
      <c r="L42" s="112">
        <f t="shared" si="12"/>
        <v>0.17941180529678849</v>
      </c>
      <c r="M42" s="113">
        <f t="shared" si="13"/>
        <v>10.835000000000001</v>
      </c>
      <c r="N42" s="114">
        <f t="shared" si="14"/>
        <v>0.13464300585124842</v>
      </c>
      <c r="O42" s="114">
        <f t="shared" si="15"/>
        <v>17.032340240182922</v>
      </c>
      <c r="P42" s="214">
        <f t="shared" si="16"/>
        <v>26</v>
      </c>
      <c r="Q42" s="215">
        <f t="shared" si="17"/>
        <v>4</v>
      </c>
      <c r="R42" s="215">
        <f t="shared" si="18"/>
        <v>506</v>
      </c>
      <c r="T42">
        <v>523</v>
      </c>
      <c r="U42">
        <v>7724</v>
      </c>
      <c r="V42" t="s">
        <v>247</v>
      </c>
      <c r="W42">
        <v>2970.819</v>
      </c>
      <c r="X42">
        <v>1460.008</v>
      </c>
      <c r="Y42">
        <v>2.0350000000000001</v>
      </c>
      <c r="Z42">
        <v>10.835000000000001</v>
      </c>
      <c r="AA42">
        <v>182.056072</v>
      </c>
      <c r="AB42">
        <v>3.2283050000000002</v>
      </c>
      <c r="AC42">
        <v>66.993853000000001</v>
      </c>
      <c r="AD42" s="1">
        <v>533</v>
      </c>
      <c r="AE42">
        <v>4</v>
      </c>
      <c r="AF42">
        <v>506</v>
      </c>
      <c r="AG42">
        <v>78</v>
      </c>
      <c r="AH42">
        <v>16.318152999999999</v>
      </c>
      <c r="AI42">
        <v>2906.4</v>
      </c>
      <c r="AJ42">
        <v>0</v>
      </c>
      <c r="AK42">
        <v>26</v>
      </c>
      <c r="AL42">
        <v>6991</v>
      </c>
      <c r="AM42">
        <v>0.91352799544808705</v>
      </c>
      <c r="AN42" t="s">
        <v>68</v>
      </c>
      <c r="AO42">
        <v>2812.05</v>
      </c>
      <c r="AP42" t="s">
        <v>359</v>
      </c>
      <c r="AQ42" t="s">
        <v>118</v>
      </c>
      <c r="AR42" t="s">
        <v>120</v>
      </c>
      <c r="AS42" t="s">
        <v>118</v>
      </c>
      <c r="AT42" t="s">
        <v>120</v>
      </c>
      <c r="AU42" t="s">
        <v>186</v>
      </c>
      <c r="AV42" t="s">
        <v>247</v>
      </c>
      <c r="AW42" t="s">
        <v>68</v>
      </c>
      <c r="AX42">
        <v>7724</v>
      </c>
      <c r="AY42" t="s">
        <v>479</v>
      </c>
      <c r="AZ42">
        <v>6</v>
      </c>
      <c r="BA42" t="s">
        <v>486</v>
      </c>
      <c r="BB42">
        <v>2</v>
      </c>
      <c r="BC42">
        <v>1</v>
      </c>
      <c r="BE42" t="s">
        <v>69</v>
      </c>
      <c r="BF42">
        <v>1</v>
      </c>
      <c r="BG42" t="s">
        <v>305</v>
      </c>
      <c r="BI42" t="s">
        <v>118</v>
      </c>
      <c r="BJ42" t="s">
        <v>247</v>
      </c>
      <c r="BK42" t="s">
        <v>68</v>
      </c>
      <c r="BL42">
        <v>0.91352799544808705</v>
      </c>
      <c r="BM42">
        <v>7724</v>
      </c>
      <c r="BN42" t="s">
        <v>120</v>
      </c>
      <c r="BO42" t="s">
        <v>186</v>
      </c>
      <c r="BP42">
        <v>2</v>
      </c>
      <c r="BQ42">
        <v>2970.8190000000004</v>
      </c>
      <c r="BR42">
        <v>1.7732476398809704E-2</v>
      </c>
      <c r="BS42">
        <v>0.36798472176198549</v>
      </c>
      <c r="BT42">
        <v>0.17941180529678852</v>
      </c>
      <c r="BU42">
        <v>10.835000000000001</v>
      </c>
      <c r="BV42">
        <v>0.13464300585124842</v>
      </c>
      <c r="BW42">
        <v>17.032340240182922</v>
      </c>
      <c r="BX42">
        <v>26</v>
      </c>
      <c r="BY42">
        <v>4</v>
      </c>
      <c r="BZ42">
        <v>506</v>
      </c>
    </row>
    <row r="43" spans="1:78" ht="16.5">
      <c r="A43" s="224" t="str">
        <f t="shared" si="1"/>
        <v>신동아교통</v>
      </c>
      <c r="B43" s="120" t="str">
        <f t="shared" si="2"/>
        <v>류달하</v>
      </c>
      <c r="C43" s="121" t="str">
        <f t="shared" si="3"/>
        <v>D</v>
      </c>
      <c r="D43" s="122">
        <f t="shared" si="4"/>
        <v>0.84869565217391307</v>
      </c>
      <c r="E43" s="123">
        <f t="shared" si="5"/>
        <v>528</v>
      </c>
      <c r="F43" s="124" t="str">
        <f t="shared" si="6"/>
        <v>518</v>
      </c>
      <c r="G43" s="125" t="str">
        <f t="shared" si="7"/>
        <v>71바6407</v>
      </c>
      <c r="H43" s="126">
        <f t="shared" si="8"/>
        <v>1</v>
      </c>
      <c r="I43" s="127">
        <f t="shared" si="9"/>
        <v>910.41600000000005</v>
      </c>
      <c r="J43" s="128">
        <f t="shared" si="10"/>
        <v>1.5013423319256435E-2</v>
      </c>
      <c r="K43" s="128">
        <f t="shared" si="11"/>
        <v>0.42794988368163528</v>
      </c>
      <c r="L43" s="128">
        <f t="shared" si="12"/>
        <v>0.13729987170699987</v>
      </c>
      <c r="M43" s="129">
        <f t="shared" si="13"/>
        <v>10.316000000000001</v>
      </c>
      <c r="N43" s="130">
        <f t="shared" si="14"/>
        <v>2.8558373315055974</v>
      </c>
      <c r="O43" s="130">
        <f t="shared" si="15"/>
        <v>17.684223475861582</v>
      </c>
      <c r="P43" s="212">
        <f t="shared" si="16"/>
        <v>30</v>
      </c>
      <c r="Q43" s="213">
        <f t="shared" si="17"/>
        <v>26</v>
      </c>
      <c r="R43" s="213">
        <f t="shared" si="18"/>
        <v>161</v>
      </c>
      <c r="T43">
        <v>523</v>
      </c>
      <c r="U43">
        <v>528</v>
      </c>
      <c r="V43" t="s">
        <v>360</v>
      </c>
      <c r="W43">
        <v>910.41600000000005</v>
      </c>
      <c r="X43">
        <v>466.37</v>
      </c>
      <c r="Y43">
        <v>1.952</v>
      </c>
      <c r="Z43">
        <v>10.316000000000001</v>
      </c>
      <c r="AA43">
        <v>81.239965999999995</v>
      </c>
      <c r="AB43">
        <v>1.2196899999999999</v>
      </c>
      <c r="AC43">
        <v>34.766634000000003</v>
      </c>
      <c r="AD43" s="1">
        <v>125</v>
      </c>
      <c r="AE43">
        <v>26</v>
      </c>
      <c r="AF43">
        <v>161</v>
      </c>
      <c r="AG43">
        <v>73</v>
      </c>
      <c r="AH43">
        <v>11.206503</v>
      </c>
      <c r="AI43">
        <v>101.5</v>
      </c>
      <c r="AJ43">
        <v>0</v>
      </c>
      <c r="AK43">
        <v>30</v>
      </c>
      <c r="AL43">
        <v>12576</v>
      </c>
      <c r="AM43">
        <v>0.84869565217391307</v>
      </c>
      <c r="AN43" t="s">
        <v>67</v>
      </c>
      <c r="AO43">
        <v>910.41600000000005</v>
      </c>
      <c r="AP43" t="s">
        <v>361</v>
      </c>
      <c r="AQ43" t="s">
        <v>118</v>
      </c>
      <c r="AR43" t="s">
        <v>122</v>
      </c>
      <c r="AS43" t="s">
        <v>118</v>
      </c>
      <c r="AT43" t="s">
        <v>122</v>
      </c>
      <c r="AU43" t="s">
        <v>215</v>
      </c>
      <c r="AV43" t="s">
        <v>360</v>
      </c>
      <c r="AW43" t="s">
        <v>67</v>
      </c>
      <c r="AX43">
        <v>528</v>
      </c>
      <c r="AY43" t="s">
        <v>467</v>
      </c>
      <c r="AZ43">
        <v>1</v>
      </c>
      <c r="BA43" t="s">
        <v>297</v>
      </c>
      <c r="BB43">
        <v>1</v>
      </c>
      <c r="BC43">
        <v>1</v>
      </c>
      <c r="BE43" t="s">
        <v>326</v>
      </c>
      <c r="BF43" t="s">
        <v>327</v>
      </c>
      <c r="BG43" t="s">
        <v>326</v>
      </c>
      <c r="BI43" t="s">
        <v>118</v>
      </c>
      <c r="BJ43" t="s">
        <v>360</v>
      </c>
      <c r="BK43" t="s">
        <v>67</v>
      </c>
      <c r="BL43">
        <v>0.84869565217391307</v>
      </c>
      <c r="BM43">
        <v>528</v>
      </c>
      <c r="BN43" t="s">
        <v>122</v>
      </c>
      <c r="BO43" t="s">
        <v>215</v>
      </c>
      <c r="BP43">
        <v>1</v>
      </c>
      <c r="BQ43">
        <v>910.41600000000005</v>
      </c>
      <c r="BR43">
        <v>1.5013423319256435E-2</v>
      </c>
      <c r="BS43">
        <v>0.42794988368163528</v>
      </c>
      <c r="BT43">
        <v>0.13729987170699987</v>
      </c>
      <c r="BU43">
        <v>10.316000000000001</v>
      </c>
      <c r="BV43">
        <v>2.8558373315055974</v>
      </c>
      <c r="BW43">
        <v>17.684223475861582</v>
      </c>
      <c r="BX43">
        <v>30</v>
      </c>
      <c r="BY43">
        <v>26</v>
      </c>
      <c r="BZ43">
        <v>161</v>
      </c>
    </row>
    <row r="44" spans="1:78" ht="16.5">
      <c r="A44" s="225" t="str">
        <f t="shared" si="1"/>
        <v>신동아교통</v>
      </c>
      <c r="B44" s="104" t="str">
        <f t="shared" si="2"/>
        <v>류제인</v>
      </c>
      <c r="C44" s="105" t="str">
        <f t="shared" si="3"/>
        <v>F</v>
      </c>
      <c r="D44" s="106">
        <f t="shared" si="4"/>
        <v>0.74888888888888872</v>
      </c>
      <c r="E44" s="107">
        <f t="shared" si="5"/>
        <v>4905</v>
      </c>
      <c r="F44" s="108" t="str">
        <f t="shared" si="6"/>
        <v>520</v>
      </c>
      <c r="G44" s="109" t="str">
        <f t="shared" si="7"/>
        <v>71바6408</v>
      </c>
      <c r="H44" s="110">
        <f t="shared" si="8"/>
        <v>1</v>
      </c>
      <c r="I44" s="111">
        <f t="shared" si="9"/>
        <v>1503.319</v>
      </c>
      <c r="J44" s="112">
        <f t="shared" si="10"/>
        <v>1.7689369967814835E-2</v>
      </c>
      <c r="K44" s="112">
        <f t="shared" si="11"/>
        <v>0.42048530000642165</v>
      </c>
      <c r="L44" s="112">
        <f t="shared" si="12"/>
        <v>0.2028844177450029</v>
      </c>
      <c r="M44" s="113">
        <f t="shared" si="13"/>
        <v>10.178000000000001</v>
      </c>
      <c r="N44" s="114">
        <f t="shared" si="14"/>
        <v>0.39911688736721879</v>
      </c>
      <c r="O44" s="114">
        <f t="shared" si="15"/>
        <v>6.3858701978755006</v>
      </c>
      <c r="P44" s="214">
        <f t="shared" si="16"/>
        <v>66</v>
      </c>
      <c r="Q44" s="215">
        <f t="shared" si="17"/>
        <v>6</v>
      </c>
      <c r="R44" s="215">
        <f t="shared" si="18"/>
        <v>96</v>
      </c>
      <c r="T44">
        <v>523</v>
      </c>
      <c r="U44">
        <v>4905</v>
      </c>
      <c r="V44" t="s">
        <v>248</v>
      </c>
      <c r="W44">
        <v>1503.319</v>
      </c>
      <c r="X44">
        <v>743.61199999999997</v>
      </c>
      <c r="Y44">
        <v>2.0219999999999998</v>
      </c>
      <c r="Z44">
        <v>10.178000000000001</v>
      </c>
      <c r="AA44">
        <v>138.71856399999999</v>
      </c>
      <c r="AB44">
        <v>2.4538440000000001</v>
      </c>
      <c r="AC44">
        <v>58.329116999999997</v>
      </c>
      <c r="AD44" s="1">
        <v>305</v>
      </c>
      <c r="AE44">
        <v>6</v>
      </c>
      <c r="AF44">
        <v>96</v>
      </c>
      <c r="AG44">
        <v>78</v>
      </c>
      <c r="AH44">
        <v>10.837186000000001</v>
      </c>
      <c r="AI44">
        <v>247.1</v>
      </c>
      <c r="AJ44">
        <v>0</v>
      </c>
      <c r="AK44">
        <v>66</v>
      </c>
      <c r="AL44">
        <v>25452</v>
      </c>
      <c r="AM44">
        <v>0.74888888888888872</v>
      </c>
      <c r="AN44" t="s">
        <v>70</v>
      </c>
      <c r="AO44">
        <v>1503.319</v>
      </c>
      <c r="AP44" t="s">
        <v>362</v>
      </c>
      <c r="AQ44" t="s">
        <v>118</v>
      </c>
      <c r="AR44" t="s">
        <v>123</v>
      </c>
      <c r="AS44" t="s">
        <v>118</v>
      </c>
      <c r="AT44" t="s">
        <v>123</v>
      </c>
      <c r="AU44" t="s">
        <v>219</v>
      </c>
      <c r="AV44" t="s">
        <v>248</v>
      </c>
      <c r="AW44" t="s">
        <v>70</v>
      </c>
      <c r="AX44">
        <v>4905</v>
      </c>
      <c r="AY44" t="s">
        <v>465</v>
      </c>
      <c r="AZ44">
        <v>3</v>
      </c>
      <c r="BA44" t="s">
        <v>487</v>
      </c>
      <c r="BB44">
        <v>1</v>
      </c>
      <c r="BC44">
        <v>1</v>
      </c>
      <c r="BE44" t="s">
        <v>70</v>
      </c>
      <c r="BF44">
        <v>0</v>
      </c>
      <c r="BG44" t="s">
        <v>284</v>
      </c>
      <c r="BI44" t="s">
        <v>118</v>
      </c>
      <c r="BJ44" t="s">
        <v>248</v>
      </c>
      <c r="BK44" t="s">
        <v>70</v>
      </c>
      <c r="BL44">
        <v>0.74888888888888872</v>
      </c>
      <c r="BM44">
        <v>4905</v>
      </c>
      <c r="BN44" t="s">
        <v>123</v>
      </c>
      <c r="BO44" t="s">
        <v>219</v>
      </c>
      <c r="BP44">
        <v>1</v>
      </c>
      <c r="BQ44">
        <v>1503.319</v>
      </c>
      <c r="BR44">
        <v>1.7689369967814835E-2</v>
      </c>
      <c r="BS44">
        <v>0.42048530000642165</v>
      </c>
      <c r="BT44">
        <v>0.2028844177450029</v>
      </c>
      <c r="BU44">
        <v>10.178000000000001</v>
      </c>
      <c r="BV44">
        <v>0.39911688736721879</v>
      </c>
      <c r="BW44">
        <v>6.3858701978755006</v>
      </c>
      <c r="BX44">
        <v>66</v>
      </c>
      <c r="BY44">
        <v>6</v>
      </c>
      <c r="BZ44">
        <v>96</v>
      </c>
    </row>
    <row r="45" spans="1:78" ht="16.5">
      <c r="A45" s="224" t="str">
        <f t="shared" si="1"/>
        <v>신동아교통</v>
      </c>
      <c r="B45" s="120" t="str">
        <f t="shared" si="2"/>
        <v>문종철</v>
      </c>
      <c r="C45" s="121" t="str">
        <f t="shared" si="3"/>
        <v>D</v>
      </c>
      <c r="D45" s="122">
        <f t="shared" si="4"/>
        <v>0.83454545454545448</v>
      </c>
      <c r="E45" s="123">
        <f t="shared" si="5"/>
        <v>9124</v>
      </c>
      <c r="F45" s="124" t="str">
        <f t="shared" si="6"/>
        <v>1</v>
      </c>
      <c r="G45" s="125" t="str">
        <f t="shared" si="7"/>
        <v>70바3727</v>
      </c>
      <c r="H45" s="126">
        <f t="shared" si="8"/>
        <v>1</v>
      </c>
      <c r="I45" s="127">
        <f t="shared" si="9"/>
        <v>1231.1400000000001</v>
      </c>
      <c r="J45" s="128">
        <f t="shared" si="10"/>
        <v>7.1349919726306291E-3</v>
      </c>
      <c r="K45" s="128">
        <f t="shared" si="11"/>
        <v>0.34976760963145004</v>
      </c>
      <c r="L45" s="128">
        <f t="shared" si="12"/>
        <v>0.23880306057800085</v>
      </c>
      <c r="M45" s="129">
        <f t="shared" si="13"/>
        <v>14.887</v>
      </c>
      <c r="N45" s="130">
        <f t="shared" si="14"/>
        <v>1.0559319005149699</v>
      </c>
      <c r="O45" s="130">
        <f t="shared" si="15"/>
        <v>77.651607453254698</v>
      </c>
      <c r="P45" s="212">
        <f t="shared" si="16"/>
        <v>3</v>
      </c>
      <c r="Q45" s="213">
        <f t="shared" si="17"/>
        <v>13</v>
      </c>
      <c r="R45" s="213">
        <f t="shared" si="18"/>
        <v>956</v>
      </c>
      <c r="T45">
        <v>523</v>
      </c>
      <c r="U45">
        <v>9124</v>
      </c>
      <c r="V45" t="s">
        <v>249</v>
      </c>
      <c r="W45">
        <v>1231.1400000000001</v>
      </c>
      <c r="X45">
        <v>670.46</v>
      </c>
      <c r="Y45">
        <v>1.8360000000000001</v>
      </c>
      <c r="Z45">
        <v>14.887</v>
      </c>
      <c r="AA45">
        <v>64.312476000000004</v>
      </c>
      <c r="AB45">
        <v>0.45886900000000003</v>
      </c>
      <c r="AC45">
        <v>22.494420999999999</v>
      </c>
      <c r="AD45" s="1">
        <v>294</v>
      </c>
      <c r="AE45">
        <v>13</v>
      </c>
      <c r="AF45">
        <v>956</v>
      </c>
      <c r="AG45">
        <v>74</v>
      </c>
      <c r="AH45">
        <v>19.143097000000001</v>
      </c>
      <c r="AI45">
        <v>1104.8</v>
      </c>
      <c r="AJ45">
        <v>0</v>
      </c>
      <c r="AK45">
        <v>3</v>
      </c>
      <c r="AL45">
        <v>274</v>
      </c>
      <c r="AM45">
        <v>0.83454545454545448</v>
      </c>
      <c r="AN45" t="s">
        <v>67</v>
      </c>
      <c r="AO45">
        <v>1231.1400000000001</v>
      </c>
      <c r="AP45" t="s">
        <v>363</v>
      </c>
      <c r="AQ45" t="s">
        <v>118</v>
      </c>
      <c r="AR45" t="s">
        <v>120</v>
      </c>
      <c r="AS45" t="s">
        <v>118</v>
      </c>
      <c r="AT45" t="s">
        <v>120</v>
      </c>
      <c r="AU45" t="s">
        <v>199</v>
      </c>
      <c r="AV45" t="s">
        <v>249</v>
      </c>
      <c r="AW45" t="s">
        <v>67</v>
      </c>
      <c r="AX45">
        <v>9124</v>
      </c>
      <c r="AY45" t="s">
        <v>442</v>
      </c>
      <c r="AZ45">
        <v>2</v>
      </c>
      <c r="BA45" t="s">
        <v>178</v>
      </c>
      <c r="BB45">
        <v>1</v>
      </c>
      <c r="BC45">
        <v>1</v>
      </c>
      <c r="BE45" t="s">
        <v>71</v>
      </c>
      <c r="BF45">
        <v>-4</v>
      </c>
      <c r="BG45" t="s">
        <v>285</v>
      </c>
      <c r="BI45" t="s">
        <v>118</v>
      </c>
      <c r="BJ45" t="s">
        <v>249</v>
      </c>
      <c r="BK45" t="s">
        <v>67</v>
      </c>
      <c r="BL45">
        <v>0.83454545454545448</v>
      </c>
      <c r="BM45">
        <v>9124</v>
      </c>
      <c r="BN45" t="s">
        <v>120</v>
      </c>
      <c r="BO45" t="s">
        <v>199</v>
      </c>
      <c r="BP45">
        <v>1</v>
      </c>
      <c r="BQ45">
        <v>1231.1400000000001</v>
      </c>
      <c r="BR45">
        <v>7.1349919726306291E-3</v>
      </c>
      <c r="BS45">
        <v>0.34976760963145004</v>
      </c>
      <c r="BT45">
        <v>0.23880306057800085</v>
      </c>
      <c r="BU45">
        <v>14.887</v>
      </c>
      <c r="BV45">
        <v>1.0559319005149699</v>
      </c>
      <c r="BW45">
        <v>77.651607453254698</v>
      </c>
      <c r="BX45">
        <v>3</v>
      </c>
      <c r="BY45">
        <v>13</v>
      </c>
      <c r="BZ45">
        <v>956</v>
      </c>
    </row>
    <row r="46" spans="1:78" ht="16.5">
      <c r="A46" s="225" t="str">
        <f t="shared" si="1"/>
        <v>신동아교통</v>
      </c>
      <c r="B46" s="104" t="str">
        <f t="shared" si="2"/>
        <v>박기호</v>
      </c>
      <c r="C46" s="105" t="str">
        <f t="shared" si="3"/>
        <v>F</v>
      </c>
      <c r="D46" s="106">
        <f t="shared" si="4"/>
        <v>0.7942756199027603</v>
      </c>
      <c r="E46" s="107">
        <f t="shared" si="5"/>
        <v>5569</v>
      </c>
      <c r="F46" s="108" t="str">
        <f t="shared" si="6"/>
        <v>1</v>
      </c>
      <c r="G46" s="109" t="str">
        <f t="shared" si="7"/>
        <v>70바2535</v>
      </c>
      <c r="H46" s="110">
        <f t="shared" si="8"/>
        <v>12</v>
      </c>
      <c r="I46" s="111">
        <f t="shared" si="9"/>
        <v>2339.9769999999999</v>
      </c>
      <c r="J46" s="112">
        <f t="shared" si="10"/>
        <v>1.1057708468924086E-2</v>
      </c>
      <c r="K46" s="112">
        <f t="shared" si="11"/>
        <v>0.35479483066012779</v>
      </c>
      <c r="L46" s="112">
        <f t="shared" si="12"/>
        <v>0.1662409502315621</v>
      </c>
      <c r="M46" s="113">
        <f t="shared" si="13"/>
        <v>13.731999999999999</v>
      </c>
      <c r="N46" s="114">
        <f t="shared" si="14"/>
        <v>0.38461916506016941</v>
      </c>
      <c r="O46" s="114">
        <f t="shared" si="15"/>
        <v>14.743734660639827</v>
      </c>
      <c r="P46" s="214">
        <f t="shared" si="16"/>
        <v>5</v>
      </c>
      <c r="Q46" s="215">
        <f t="shared" si="17"/>
        <v>9</v>
      </c>
      <c r="R46" s="215">
        <f t="shared" si="18"/>
        <v>345</v>
      </c>
      <c r="T46">
        <v>523</v>
      </c>
      <c r="U46">
        <v>5569</v>
      </c>
      <c r="V46" t="s">
        <v>294</v>
      </c>
      <c r="W46">
        <v>2339.9769999999999</v>
      </c>
      <c r="X46">
        <v>1288.819</v>
      </c>
      <c r="Y46">
        <v>1.8160000000000001</v>
      </c>
      <c r="Z46">
        <v>13.731999999999999</v>
      </c>
      <c r="AA46">
        <v>131.75523699999999</v>
      </c>
      <c r="AB46">
        <v>1.4569110000000001</v>
      </c>
      <c r="AC46">
        <v>46.746077</v>
      </c>
      <c r="AD46" s="1">
        <v>389</v>
      </c>
      <c r="AE46">
        <v>9</v>
      </c>
      <c r="AF46">
        <v>345</v>
      </c>
      <c r="AG46">
        <v>72</v>
      </c>
      <c r="AH46">
        <v>17.76003</v>
      </c>
      <c r="AI46">
        <v>1429.8</v>
      </c>
      <c r="AJ46">
        <v>0</v>
      </c>
      <c r="AK46">
        <v>5</v>
      </c>
      <c r="AL46">
        <v>751</v>
      </c>
      <c r="AM46">
        <v>0.7942756199027603</v>
      </c>
      <c r="AN46" t="s">
        <v>70</v>
      </c>
      <c r="AO46">
        <v>554.33699999999999</v>
      </c>
      <c r="AP46" t="s">
        <v>364</v>
      </c>
      <c r="AQ46" t="s">
        <v>118</v>
      </c>
      <c r="AR46" t="s">
        <v>120</v>
      </c>
      <c r="AS46" t="s">
        <v>118</v>
      </c>
      <c r="AT46" t="s">
        <v>120</v>
      </c>
      <c r="AU46" t="s">
        <v>181</v>
      </c>
      <c r="AV46" t="s">
        <v>294</v>
      </c>
      <c r="AW46" t="s">
        <v>70</v>
      </c>
      <c r="AX46">
        <v>5569</v>
      </c>
      <c r="AY46" t="s">
        <v>459</v>
      </c>
      <c r="AZ46">
        <v>1</v>
      </c>
      <c r="BA46" t="s">
        <v>203</v>
      </c>
      <c r="BB46">
        <v>12</v>
      </c>
      <c r="BC46">
        <v>1</v>
      </c>
      <c r="BE46" t="s">
        <v>67</v>
      </c>
      <c r="BF46">
        <v>-1</v>
      </c>
      <c r="BG46" t="s">
        <v>285</v>
      </c>
      <c r="BI46" t="s">
        <v>118</v>
      </c>
      <c r="BJ46" t="s">
        <v>294</v>
      </c>
      <c r="BK46" t="s">
        <v>70</v>
      </c>
      <c r="BL46">
        <v>0.7942756199027603</v>
      </c>
      <c r="BM46">
        <v>5569</v>
      </c>
      <c r="BN46" t="s">
        <v>120</v>
      </c>
      <c r="BO46" t="s">
        <v>181</v>
      </c>
      <c r="BP46">
        <v>12</v>
      </c>
      <c r="BQ46">
        <v>2339.9769999999999</v>
      </c>
      <c r="BR46">
        <v>1.1057708468924086E-2</v>
      </c>
      <c r="BS46">
        <v>0.35479483066012779</v>
      </c>
      <c r="BT46">
        <v>0.1662409502315621</v>
      </c>
      <c r="BU46">
        <v>13.731999999999999</v>
      </c>
      <c r="BV46">
        <v>0.38461916506016941</v>
      </c>
      <c r="BW46">
        <v>14.743734660639827</v>
      </c>
      <c r="BX46">
        <v>5</v>
      </c>
      <c r="BY46">
        <v>9</v>
      </c>
      <c r="BZ46">
        <v>345</v>
      </c>
    </row>
    <row r="47" spans="1:78" ht="16.5">
      <c r="A47" s="224" t="str">
        <f t="shared" si="1"/>
        <v>신동아교통</v>
      </c>
      <c r="B47" s="120" t="str">
        <f t="shared" si="2"/>
        <v>박동우</v>
      </c>
      <c r="C47" s="121" t="str">
        <f t="shared" si="3"/>
        <v>F</v>
      </c>
      <c r="D47" s="122">
        <f t="shared" si="4"/>
        <v>0.74063880275317417</v>
      </c>
      <c r="E47" s="123">
        <f t="shared" si="5"/>
        <v>8729</v>
      </c>
      <c r="F47" s="124" t="str">
        <f t="shared" si="6"/>
        <v>1</v>
      </c>
      <c r="G47" s="125" t="str">
        <f t="shared" si="7"/>
        <v>70바3718</v>
      </c>
      <c r="H47" s="126">
        <f t="shared" si="8"/>
        <v>2</v>
      </c>
      <c r="I47" s="127">
        <f t="shared" si="9"/>
        <v>2049.7829999999999</v>
      </c>
      <c r="J47" s="128">
        <f t="shared" si="10"/>
        <v>3.2319163960914624E-2</v>
      </c>
      <c r="K47" s="128">
        <f t="shared" si="11"/>
        <v>0.33313823930907688</v>
      </c>
      <c r="L47" s="128">
        <f t="shared" si="12"/>
        <v>0.26783322917596647</v>
      </c>
      <c r="M47" s="129">
        <f t="shared" si="13"/>
        <v>13.91</v>
      </c>
      <c r="N47" s="130">
        <f t="shared" si="14"/>
        <v>0.14635695583386144</v>
      </c>
      <c r="O47" s="130">
        <f t="shared" si="15"/>
        <v>57.615854946596791</v>
      </c>
      <c r="P47" s="212">
        <f t="shared" si="16"/>
        <v>11</v>
      </c>
      <c r="Q47" s="213">
        <f t="shared" si="17"/>
        <v>3</v>
      </c>
      <c r="R47" s="213">
        <f t="shared" si="18"/>
        <v>1181</v>
      </c>
      <c r="T47">
        <v>523</v>
      </c>
      <c r="U47">
        <v>8729</v>
      </c>
      <c r="V47" t="s">
        <v>250</v>
      </c>
      <c r="W47">
        <v>2049.7829999999999</v>
      </c>
      <c r="X47">
        <v>1135.2919999999999</v>
      </c>
      <c r="Y47">
        <v>1.806</v>
      </c>
      <c r="Z47">
        <v>13.91</v>
      </c>
      <c r="AA47">
        <v>118.28997200000001</v>
      </c>
      <c r="AB47">
        <v>3.8230330000000001</v>
      </c>
      <c r="AC47">
        <v>39.406913000000003</v>
      </c>
      <c r="AD47" s="1">
        <v>549</v>
      </c>
      <c r="AE47">
        <v>3</v>
      </c>
      <c r="AF47">
        <v>1181</v>
      </c>
      <c r="AG47">
        <v>86</v>
      </c>
      <c r="AH47">
        <v>17.328458999999999</v>
      </c>
      <c r="AI47">
        <v>2144.6</v>
      </c>
      <c r="AJ47">
        <v>10.4</v>
      </c>
      <c r="AK47">
        <v>11</v>
      </c>
      <c r="AL47">
        <v>2266</v>
      </c>
      <c r="AM47">
        <v>0.74063880275317417</v>
      </c>
      <c r="AN47" t="s">
        <v>70</v>
      </c>
      <c r="AO47">
        <v>1804.3240000000001</v>
      </c>
      <c r="AP47" t="s">
        <v>365</v>
      </c>
      <c r="AQ47" t="s">
        <v>118</v>
      </c>
      <c r="AR47" t="s">
        <v>120</v>
      </c>
      <c r="AS47" t="s">
        <v>118</v>
      </c>
      <c r="AT47" t="s">
        <v>120</v>
      </c>
      <c r="AU47" t="s">
        <v>198</v>
      </c>
      <c r="AV47" t="s">
        <v>250</v>
      </c>
      <c r="AW47" t="s">
        <v>70</v>
      </c>
      <c r="AX47">
        <v>8729</v>
      </c>
      <c r="AY47" t="s">
        <v>459</v>
      </c>
      <c r="AZ47">
        <v>18</v>
      </c>
      <c r="BA47" t="s">
        <v>488</v>
      </c>
      <c r="BB47">
        <v>2</v>
      </c>
      <c r="BC47">
        <v>1</v>
      </c>
      <c r="BE47" t="s">
        <v>70</v>
      </c>
      <c r="BF47">
        <v>0</v>
      </c>
      <c r="BG47" t="s">
        <v>284</v>
      </c>
      <c r="BI47" t="s">
        <v>118</v>
      </c>
      <c r="BJ47" t="s">
        <v>250</v>
      </c>
      <c r="BK47" t="s">
        <v>70</v>
      </c>
      <c r="BL47">
        <v>0.74063880275317417</v>
      </c>
      <c r="BM47">
        <v>8729</v>
      </c>
      <c r="BN47" t="s">
        <v>120</v>
      </c>
      <c r="BO47" t="s">
        <v>198</v>
      </c>
      <c r="BP47">
        <v>2</v>
      </c>
      <c r="BQ47">
        <v>2049.7829999999999</v>
      </c>
      <c r="BR47">
        <v>3.2319163960914624E-2</v>
      </c>
      <c r="BS47">
        <v>0.33313823930907688</v>
      </c>
      <c r="BT47">
        <v>0.26783322917596647</v>
      </c>
      <c r="BU47">
        <v>13.91</v>
      </c>
      <c r="BV47">
        <v>0.14635695583386144</v>
      </c>
      <c r="BW47">
        <v>57.615854946596791</v>
      </c>
      <c r="BX47">
        <v>11</v>
      </c>
      <c r="BY47">
        <v>3</v>
      </c>
      <c r="BZ47">
        <v>1181</v>
      </c>
    </row>
    <row r="48" spans="1:78" ht="16.5">
      <c r="A48" s="225" t="str">
        <f t="shared" si="1"/>
        <v>신동아교통</v>
      </c>
      <c r="B48" s="104" t="str">
        <f t="shared" si="2"/>
        <v>박용우</v>
      </c>
      <c r="C48" s="105" t="str">
        <f t="shared" si="3"/>
        <v>F</v>
      </c>
      <c r="D48" s="106">
        <f t="shared" si="4"/>
        <v>0.77681818181818174</v>
      </c>
      <c r="E48" s="107">
        <f t="shared" si="5"/>
        <v>1346</v>
      </c>
      <c r="F48" s="108" t="str">
        <f t="shared" si="6"/>
        <v>1</v>
      </c>
      <c r="G48" s="109" t="str">
        <f t="shared" si="7"/>
        <v>70바2468</v>
      </c>
      <c r="H48" s="110">
        <f t="shared" si="8"/>
        <v>1</v>
      </c>
      <c r="I48" s="111">
        <f t="shared" si="9"/>
        <v>1816.9749999999999</v>
      </c>
      <c r="J48" s="112">
        <f t="shared" si="10"/>
        <v>2.0103431425583119E-2</v>
      </c>
      <c r="K48" s="112">
        <f t="shared" si="11"/>
        <v>0.31091592021758907</v>
      </c>
      <c r="L48" s="112">
        <f t="shared" si="12"/>
        <v>0.18327164655540115</v>
      </c>
      <c r="M48" s="113">
        <f t="shared" si="13"/>
        <v>13.382999999999999</v>
      </c>
      <c r="N48" s="114">
        <f t="shared" si="14"/>
        <v>0</v>
      </c>
      <c r="O48" s="114">
        <f t="shared" si="15"/>
        <v>6.3292010071685088</v>
      </c>
      <c r="P48" s="214">
        <f t="shared" si="16"/>
        <v>6</v>
      </c>
      <c r="Q48" s="215">
        <f t="shared" si="17"/>
        <v>0</v>
      </c>
      <c r="R48" s="215">
        <f t="shared" si="18"/>
        <v>115</v>
      </c>
      <c r="T48">
        <v>523</v>
      </c>
      <c r="U48">
        <v>1346</v>
      </c>
      <c r="V48" t="s">
        <v>251</v>
      </c>
      <c r="W48">
        <v>1816.9749999999999</v>
      </c>
      <c r="X48">
        <v>1063.0160000000001</v>
      </c>
      <c r="Y48">
        <v>1.7090000000000001</v>
      </c>
      <c r="Z48">
        <v>13.382999999999999</v>
      </c>
      <c r="AA48">
        <v>105.259692</v>
      </c>
      <c r="AB48">
        <v>2.1160809999999999</v>
      </c>
      <c r="AC48">
        <v>32.726914000000001</v>
      </c>
      <c r="AD48" s="1">
        <v>333</v>
      </c>
      <c r="AE48">
        <v>0</v>
      </c>
      <c r="AF48">
        <v>115</v>
      </c>
      <c r="AG48">
        <v>69</v>
      </c>
      <c r="AH48">
        <v>17.26183</v>
      </c>
      <c r="AI48">
        <v>397.6</v>
      </c>
      <c r="AJ48">
        <v>0</v>
      </c>
      <c r="AK48">
        <v>6</v>
      </c>
      <c r="AL48">
        <v>977</v>
      </c>
      <c r="AM48">
        <v>0.77681818181818174</v>
      </c>
      <c r="AN48" t="s">
        <v>70</v>
      </c>
      <c r="AO48">
        <v>1816.9749999999999</v>
      </c>
      <c r="AP48" t="s">
        <v>366</v>
      </c>
      <c r="AQ48" t="s">
        <v>118</v>
      </c>
      <c r="AR48" t="s">
        <v>120</v>
      </c>
      <c r="AS48" t="s">
        <v>118</v>
      </c>
      <c r="AT48" t="s">
        <v>120</v>
      </c>
      <c r="AU48" t="s">
        <v>177</v>
      </c>
      <c r="AV48" t="s">
        <v>251</v>
      </c>
      <c r="AW48" t="s">
        <v>70</v>
      </c>
      <c r="AX48">
        <v>1346</v>
      </c>
      <c r="AY48" t="s">
        <v>459</v>
      </c>
      <c r="AZ48">
        <v>6</v>
      </c>
      <c r="BA48" t="s">
        <v>315</v>
      </c>
      <c r="BB48">
        <v>1</v>
      </c>
      <c r="BC48">
        <v>1</v>
      </c>
      <c r="BE48" t="s">
        <v>67</v>
      </c>
      <c r="BF48">
        <v>-1</v>
      </c>
      <c r="BG48" t="s">
        <v>285</v>
      </c>
      <c r="BI48" t="s">
        <v>118</v>
      </c>
      <c r="BJ48" t="s">
        <v>251</v>
      </c>
      <c r="BK48" t="s">
        <v>70</v>
      </c>
      <c r="BL48">
        <v>0.77681818181818174</v>
      </c>
      <c r="BM48">
        <v>1346</v>
      </c>
      <c r="BN48" t="s">
        <v>120</v>
      </c>
      <c r="BO48" t="s">
        <v>177</v>
      </c>
      <c r="BP48">
        <v>1</v>
      </c>
      <c r="BQ48">
        <v>1816.9749999999999</v>
      </c>
      <c r="BR48">
        <v>2.0103431425583119E-2</v>
      </c>
      <c r="BS48">
        <v>0.31091592021758907</v>
      </c>
      <c r="BT48">
        <v>0.18327164655540115</v>
      </c>
      <c r="BU48">
        <v>13.382999999999999</v>
      </c>
      <c r="BV48">
        <v>0</v>
      </c>
      <c r="BW48">
        <v>6.3292010071685088</v>
      </c>
      <c r="BX48">
        <v>6</v>
      </c>
      <c r="BY48">
        <v>0</v>
      </c>
      <c r="BZ48">
        <v>115</v>
      </c>
    </row>
    <row r="49" spans="1:78" ht="16.5">
      <c r="A49" s="224" t="str">
        <f t="shared" si="1"/>
        <v>신동아교통</v>
      </c>
      <c r="B49" s="120" t="str">
        <f t="shared" si="2"/>
        <v>박정훈</v>
      </c>
      <c r="C49" s="121" t="str">
        <f t="shared" si="3"/>
        <v>C</v>
      </c>
      <c r="D49" s="122">
        <f t="shared" si="4"/>
        <v>0.85444444444444434</v>
      </c>
      <c r="E49" s="123">
        <f t="shared" si="5"/>
        <v>5582</v>
      </c>
      <c r="F49" s="124" t="str">
        <f t="shared" si="6"/>
        <v>520</v>
      </c>
      <c r="G49" s="125" t="str">
        <f t="shared" si="7"/>
        <v>71바6414</v>
      </c>
      <c r="H49" s="126">
        <f t="shared" si="8"/>
        <v>1</v>
      </c>
      <c r="I49" s="127">
        <f t="shared" si="9"/>
        <v>4226.0649999999996</v>
      </c>
      <c r="J49" s="128">
        <f t="shared" si="10"/>
        <v>2.368503914414407E-2</v>
      </c>
      <c r="K49" s="128">
        <f t="shared" si="11"/>
        <v>0.34322228226786217</v>
      </c>
      <c r="L49" s="128">
        <f t="shared" si="12"/>
        <v>0.25815977747621016</v>
      </c>
      <c r="M49" s="129">
        <f t="shared" si="13"/>
        <v>7.1630000000000003</v>
      </c>
      <c r="N49" s="130">
        <f t="shared" si="14"/>
        <v>0.52057883634066215</v>
      </c>
      <c r="O49" s="130">
        <f t="shared" si="15"/>
        <v>5.5607284790934361</v>
      </c>
      <c r="P49" s="212">
        <f t="shared" si="16"/>
        <v>22</v>
      </c>
      <c r="Q49" s="213">
        <f t="shared" si="17"/>
        <v>22</v>
      </c>
      <c r="R49" s="213">
        <f t="shared" si="18"/>
        <v>235</v>
      </c>
      <c r="T49">
        <v>523</v>
      </c>
      <c r="U49">
        <v>5582</v>
      </c>
      <c r="V49" t="s">
        <v>252</v>
      </c>
      <c r="W49">
        <v>4226.0649999999996</v>
      </c>
      <c r="X49">
        <v>1831.8620000000001</v>
      </c>
      <c r="Y49">
        <v>2.3069999999999999</v>
      </c>
      <c r="Z49">
        <v>7.1630000000000003</v>
      </c>
      <c r="AA49">
        <v>367.746194</v>
      </c>
      <c r="AB49">
        <v>8.7100829999999991</v>
      </c>
      <c r="AC49">
        <v>126.218688</v>
      </c>
      <c r="AD49" s="1">
        <v>1091</v>
      </c>
      <c r="AE49">
        <v>22</v>
      </c>
      <c r="AF49">
        <v>235</v>
      </c>
      <c r="AG49">
        <v>86</v>
      </c>
      <c r="AH49">
        <v>11.491797999999999</v>
      </c>
      <c r="AI49">
        <v>169.4</v>
      </c>
      <c r="AJ49">
        <v>3.1</v>
      </c>
      <c r="AK49">
        <v>22</v>
      </c>
      <c r="AL49">
        <v>6992</v>
      </c>
      <c r="AM49">
        <v>0.85444444444444434</v>
      </c>
      <c r="AN49" t="s">
        <v>69</v>
      </c>
      <c r="AO49">
        <v>4226.0649999999996</v>
      </c>
      <c r="AP49" t="s">
        <v>367</v>
      </c>
      <c r="AQ49" t="s">
        <v>118</v>
      </c>
      <c r="AR49" t="s">
        <v>123</v>
      </c>
      <c r="AS49" t="s">
        <v>118</v>
      </c>
      <c r="AT49" t="s">
        <v>123</v>
      </c>
      <c r="AU49" t="s">
        <v>221</v>
      </c>
      <c r="AV49" t="s">
        <v>252</v>
      </c>
      <c r="AW49" t="s">
        <v>69</v>
      </c>
      <c r="AX49">
        <v>5582</v>
      </c>
      <c r="AY49" t="s">
        <v>470</v>
      </c>
      <c r="AZ49">
        <v>2</v>
      </c>
      <c r="BA49" t="s">
        <v>489</v>
      </c>
      <c r="BB49">
        <v>1</v>
      </c>
      <c r="BC49">
        <v>1</v>
      </c>
      <c r="BE49" t="s">
        <v>66</v>
      </c>
      <c r="BF49">
        <v>-2</v>
      </c>
      <c r="BG49" t="s">
        <v>285</v>
      </c>
      <c r="BI49" t="s">
        <v>118</v>
      </c>
      <c r="BJ49" t="s">
        <v>252</v>
      </c>
      <c r="BK49" t="s">
        <v>69</v>
      </c>
      <c r="BL49">
        <v>0.85444444444444434</v>
      </c>
      <c r="BM49">
        <v>5582</v>
      </c>
      <c r="BN49" t="s">
        <v>123</v>
      </c>
      <c r="BO49" t="s">
        <v>221</v>
      </c>
      <c r="BP49">
        <v>1</v>
      </c>
      <c r="BQ49">
        <v>4226.0649999999996</v>
      </c>
      <c r="BR49">
        <v>2.368503914414407E-2</v>
      </c>
      <c r="BS49">
        <v>0.34322228226786217</v>
      </c>
      <c r="BT49">
        <v>0.25815977747621016</v>
      </c>
      <c r="BU49">
        <v>7.1630000000000003</v>
      </c>
      <c r="BV49">
        <v>0.52057883634066215</v>
      </c>
      <c r="BW49">
        <v>5.5607284790934361</v>
      </c>
      <c r="BX49">
        <v>22</v>
      </c>
      <c r="BY49">
        <v>22</v>
      </c>
      <c r="BZ49">
        <v>235</v>
      </c>
    </row>
    <row r="50" spans="1:78" ht="16.5">
      <c r="A50" s="225" t="str">
        <f t="shared" si="1"/>
        <v>신동아교통</v>
      </c>
      <c r="B50" s="104" t="str">
        <f t="shared" si="2"/>
        <v>박종운</v>
      </c>
      <c r="C50" s="105" t="str">
        <f t="shared" si="3"/>
        <v>F</v>
      </c>
      <c r="D50" s="106">
        <f t="shared" si="4"/>
        <v>0.77858652536605943</v>
      </c>
      <c r="E50" s="107">
        <f t="shared" si="5"/>
        <v>7600</v>
      </c>
      <c r="F50" s="108" t="str">
        <f t="shared" si="6"/>
        <v>1</v>
      </c>
      <c r="G50" s="109" t="str">
        <f t="shared" si="7"/>
        <v>70바2503</v>
      </c>
      <c r="H50" s="110">
        <f t="shared" si="8"/>
        <v>10</v>
      </c>
      <c r="I50" s="111">
        <f t="shared" si="9"/>
        <v>1705.9670000000001</v>
      </c>
      <c r="J50" s="112">
        <f t="shared" si="10"/>
        <v>2.0068683583062102E-2</v>
      </c>
      <c r="K50" s="112">
        <f t="shared" si="11"/>
        <v>0.33128541590576466</v>
      </c>
      <c r="L50" s="112">
        <f t="shared" si="12"/>
        <v>0.21629961189167199</v>
      </c>
      <c r="M50" s="113">
        <f t="shared" si="13"/>
        <v>13.407</v>
      </c>
      <c r="N50" s="114">
        <f t="shared" si="14"/>
        <v>0.87926671500679665</v>
      </c>
      <c r="O50" s="114">
        <f t="shared" si="15"/>
        <v>44.080571312340737</v>
      </c>
      <c r="P50" s="214">
        <f t="shared" si="16"/>
        <v>4</v>
      </c>
      <c r="Q50" s="215">
        <f t="shared" si="17"/>
        <v>15</v>
      </c>
      <c r="R50" s="215">
        <f t="shared" si="18"/>
        <v>752</v>
      </c>
      <c r="T50">
        <v>523</v>
      </c>
      <c r="U50">
        <v>7600</v>
      </c>
      <c r="V50" t="s">
        <v>253</v>
      </c>
      <c r="W50">
        <v>1705.9670000000001</v>
      </c>
      <c r="X50">
        <v>944.86400000000003</v>
      </c>
      <c r="Y50">
        <v>1.806</v>
      </c>
      <c r="Z50">
        <v>13.407</v>
      </c>
      <c r="AA50">
        <v>97.441917000000004</v>
      </c>
      <c r="AB50">
        <v>1.9555309999999999</v>
      </c>
      <c r="AC50">
        <v>32.281086000000002</v>
      </c>
      <c r="AD50" s="1">
        <v>369</v>
      </c>
      <c r="AE50">
        <v>15</v>
      </c>
      <c r="AF50">
        <v>752</v>
      </c>
      <c r="AG50">
        <v>75</v>
      </c>
      <c r="AH50">
        <v>17.507527</v>
      </c>
      <c r="AI50">
        <v>1309.9000000000001</v>
      </c>
      <c r="AJ50">
        <v>0</v>
      </c>
      <c r="AK50">
        <v>4</v>
      </c>
      <c r="AL50">
        <v>1256</v>
      </c>
      <c r="AM50">
        <v>0.77858652536605943</v>
      </c>
      <c r="AN50" t="s">
        <v>70</v>
      </c>
      <c r="AO50">
        <v>286.12599999999998</v>
      </c>
      <c r="AP50" t="s">
        <v>368</v>
      </c>
      <c r="AQ50" t="s">
        <v>118</v>
      </c>
      <c r="AR50" t="s">
        <v>120</v>
      </c>
      <c r="AS50" t="s">
        <v>118</v>
      </c>
      <c r="AT50" t="s">
        <v>120</v>
      </c>
      <c r="AU50" t="s">
        <v>179</v>
      </c>
      <c r="AV50" t="s">
        <v>253</v>
      </c>
      <c r="AW50" t="s">
        <v>70</v>
      </c>
      <c r="AX50">
        <v>7600</v>
      </c>
      <c r="AY50" t="s">
        <v>459</v>
      </c>
      <c r="AZ50">
        <v>5</v>
      </c>
      <c r="BA50" t="s">
        <v>313</v>
      </c>
      <c r="BB50">
        <v>10</v>
      </c>
      <c r="BC50">
        <v>1</v>
      </c>
      <c r="BE50" t="s">
        <v>70</v>
      </c>
      <c r="BF50">
        <v>0</v>
      </c>
      <c r="BG50" t="s">
        <v>284</v>
      </c>
      <c r="BI50" t="s">
        <v>118</v>
      </c>
      <c r="BJ50" t="s">
        <v>253</v>
      </c>
      <c r="BK50" t="s">
        <v>70</v>
      </c>
      <c r="BL50">
        <v>0.77858652536605943</v>
      </c>
      <c r="BM50">
        <v>7600</v>
      </c>
      <c r="BN50" t="s">
        <v>120</v>
      </c>
      <c r="BO50" t="s">
        <v>179</v>
      </c>
      <c r="BP50">
        <v>10</v>
      </c>
      <c r="BQ50">
        <v>1705.9670000000001</v>
      </c>
      <c r="BR50">
        <v>2.0068683583062102E-2</v>
      </c>
      <c r="BS50">
        <v>0.33128541590576466</v>
      </c>
      <c r="BT50">
        <v>0.21629961189167199</v>
      </c>
      <c r="BU50">
        <v>13.407</v>
      </c>
      <c r="BV50">
        <v>0.87926671500679665</v>
      </c>
      <c r="BW50">
        <v>44.080571312340737</v>
      </c>
      <c r="BX50">
        <v>4</v>
      </c>
      <c r="BY50">
        <v>15</v>
      </c>
      <c r="BZ50">
        <v>752</v>
      </c>
    </row>
    <row r="51" spans="1:78" ht="16.5">
      <c r="A51" s="224" t="str">
        <f t="shared" si="1"/>
        <v>신동아교통</v>
      </c>
      <c r="B51" s="120" t="str">
        <f t="shared" si="2"/>
        <v>박주철</v>
      </c>
      <c r="C51" s="121" t="str">
        <f t="shared" si="3"/>
        <v>F</v>
      </c>
      <c r="D51" s="122">
        <f t="shared" si="4"/>
        <v>0.71496633159163725</v>
      </c>
      <c r="E51" s="123">
        <f t="shared" si="5"/>
        <v>2322</v>
      </c>
      <c r="F51" s="124" t="str">
        <f t="shared" si="6"/>
        <v>1</v>
      </c>
      <c r="G51" s="125" t="str">
        <f t="shared" si="7"/>
        <v>70바3718</v>
      </c>
      <c r="H51" s="126">
        <f t="shared" si="8"/>
        <v>2</v>
      </c>
      <c r="I51" s="127">
        <f t="shared" si="9"/>
        <v>1531.5119999999999</v>
      </c>
      <c r="J51" s="128">
        <f t="shared" si="10"/>
        <v>2.4758574982667234E-2</v>
      </c>
      <c r="K51" s="128">
        <f t="shared" si="11"/>
        <v>0.34823584303347777</v>
      </c>
      <c r="L51" s="128">
        <f t="shared" si="12"/>
        <v>0.20306729558762845</v>
      </c>
      <c r="M51" s="129">
        <f t="shared" si="13"/>
        <v>16.048999999999999</v>
      </c>
      <c r="N51" s="130">
        <f t="shared" si="14"/>
        <v>0.26117980139887903</v>
      </c>
      <c r="O51" s="130">
        <f t="shared" si="15"/>
        <v>19.131420452467889</v>
      </c>
      <c r="P51" s="212">
        <f t="shared" si="16"/>
        <v>9</v>
      </c>
      <c r="Q51" s="213">
        <f t="shared" si="17"/>
        <v>4</v>
      </c>
      <c r="R51" s="213">
        <f t="shared" si="18"/>
        <v>293</v>
      </c>
      <c r="T51">
        <v>523</v>
      </c>
      <c r="U51">
        <v>2322</v>
      </c>
      <c r="V51" t="s">
        <v>254</v>
      </c>
      <c r="W51">
        <v>1531.5119999999999</v>
      </c>
      <c r="X51">
        <v>879.21199999999999</v>
      </c>
      <c r="Y51">
        <v>1.742</v>
      </c>
      <c r="Z51">
        <v>16.048999999999999</v>
      </c>
      <c r="AA51">
        <v>84.033027000000004</v>
      </c>
      <c r="AB51">
        <v>2.0805380000000002</v>
      </c>
      <c r="AC51">
        <v>29.263311999999999</v>
      </c>
      <c r="AD51" s="1">
        <v>311</v>
      </c>
      <c r="AE51">
        <v>4</v>
      </c>
      <c r="AF51">
        <v>293</v>
      </c>
      <c r="AG51">
        <v>74</v>
      </c>
      <c r="AH51">
        <v>18.225118999999999</v>
      </c>
      <c r="AI51">
        <v>1454.9</v>
      </c>
      <c r="AJ51">
        <v>0</v>
      </c>
      <c r="AK51">
        <v>9</v>
      </c>
      <c r="AL51">
        <v>2328</v>
      </c>
      <c r="AM51">
        <v>0.71496633159163725</v>
      </c>
      <c r="AN51" t="s">
        <v>70</v>
      </c>
      <c r="AO51">
        <v>1375.095</v>
      </c>
      <c r="AP51" t="s">
        <v>369</v>
      </c>
      <c r="AQ51" t="s">
        <v>118</v>
      </c>
      <c r="AR51" t="s">
        <v>120</v>
      </c>
      <c r="AS51" t="s">
        <v>118</v>
      </c>
      <c r="AT51" t="s">
        <v>120</v>
      </c>
      <c r="AU51" t="s">
        <v>198</v>
      </c>
      <c r="AV51" t="s">
        <v>254</v>
      </c>
      <c r="AW51" t="s">
        <v>70</v>
      </c>
      <c r="AX51">
        <v>2322</v>
      </c>
      <c r="AY51" t="s">
        <v>459</v>
      </c>
      <c r="AZ51">
        <v>19</v>
      </c>
      <c r="BA51" t="s">
        <v>490</v>
      </c>
      <c r="BB51">
        <v>2</v>
      </c>
      <c r="BC51">
        <v>1</v>
      </c>
      <c r="BE51" t="s">
        <v>70</v>
      </c>
      <c r="BF51">
        <v>0</v>
      </c>
      <c r="BG51" t="s">
        <v>284</v>
      </c>
      <c r="BI51" t="s">
        <v>118</v>
      </c>
      <c r="BJ51" t="s">
        <v>254</v>
      </c>
      <c r="BK51" t="s">
        <v>70</v>
      </c>
      <c r="BL51">
        <v>0.71496633159163725</v>
      </c>
      <c r="BM51">
        <v>2322</v>
      </c>
      <c r="BN51" t="s">
        <v>120</v>
      </c>
      <c r="BO51" t="s">
        <v>198</v>
      </c>
      <c r="BP51">
        <v>2</v>
      </c>
      <c r="BQ51">
        <v>1531.5119999999999</v>
      </c>
      <c r="BR51">
        <v>2.4758574982667234E-2</v>
      </c>
      <c r="BS51">
        <v>0.34823584303347777</v>
      </c>
      <c r="BT51">
        <v>0.20306729558762845</v>
      </c>
      <c r="BU51">
        <v>16.048999999999999</v>
      </c>
      <c r="BV51">
        <v>0.26117980139887903</v>
      </c>
      <c r="BW51">
        <v>19.131420452467889</v>
      </c>
      <c r="BX51">
        <v>9</v>
      </c>
      <c r="BY51">
        <v>4</v>
      </c>
      <c r="BZ51">
        <v>293</v>
      </c>
    </row>
    <row r="52" spans="1:78" ht="16.5">
      <c r="A52" s="225" t="str">
        <f t="shared" si="1"/>
        <v>신동아교통</v>
      </c>
      <c r="B52" s="104" t="str">
        <f t="shared" si="2"/>
        <v>박준순</v>
      </c>
      <c r="C52" s="105" t="str">
        <f t="shared" si="3"/>
        <v>D</v>
      </c>
      <c r="D52" s="106">
        <f t="shared" si="4"/>
        <v>0.84067395652932686</v>
      </c>
      <c r="E52" s="107">
        <f t="shared" si="5"/>
        <v>3323</v>
      </c>
      <c r="F52" s="108" t="str">
        <f t="shared" si="6"/>
        <v>520</v>
      </c>
      <c r="G52" s="109" t="str">
        <f t="shared" si="7"/>
        <v>71바6413</v>
      </c>
      <c r="H52" s="110">
        <f t="shared" si="8"/>
        <v>3</v>
      </c>
      <c r="I52" s="111">
        <f t="shared" si="9"/>
        <v>1665.644</v>
      </c>
      <c r="J52" s="112">
        <f t="shared" si="10"/>
        <v>9.0347879555800707E-3</v>
      </c>
      <c r="K52" s="112">
        <f t="shared" si="11"/>
        <v>0.34912910740509367</v>
      </c>
      <c r="L52" s="112">
        <f t="shared" si="12"/>
        <v>0.27977166789542063</v>
      </c>
      <c r="M52" s="113">
        <f t="shared" si="13"/>
        <v>6.7190000000000003</v>
      </c>
      <c r="N52" s="114">
        <f t="shared" si="14"/>
        <v>0.12007367720833503</v>
      </c>
      <c r="O52" s="114">
        <f t="shared" si="15"/>
        <v>4.2626155408958937</v>
      </c>
      <c r="P52" s="214">
        <f t="shared" si="16"/>
        <v>8</v>
      </c>
      <c r="Q52" s="215">
        <f t="shared" si="17"/>
        <v>2</v>
      </c>
      <c r="R52" s="215">
        <f t="shared" si="18"/>
        <v>71</v>
      </c>
      <c r="T52">
        <v>523</v>
      </c>
      <c r="U52">
        <v>3323</v>
      </c>
      <c r="V52" t="s">
        <v>255</v>
      </c>
      <c r="W52">
        <v>1665.644</v>
      </c>
      <c r="X52">
        <v>687.51199999999994</v>
      </c>
      <c r="Y52">
        <v>2.423</v>
      </c>
      <c r="Z52">
        <v>6.7190000000000003</v>
      </c>
      <c r="AA52">
        <v>140.52880999999999</v>
      </c>
      <c r="AB52">
        <v>1.2696480000000001</v>
      </c>
      <c r="AC52">
        <v>49.062697999999997</v>
      </c>
      <c r="AD52" s="1">
        <v>466</v>
      </c>
      <c r="AE52">
        <v>2</v>
      </c>
      <c r="AF52">
        <v>71</v>
      </c>
      <c r="AG52">
        <v>94</v>
      </c>
      <c r="AH52">
        <v>11.852687</v>
      </c>
      <c r="AI52">
        <v>71.7</v>
      </c>
      <c r="AJ52">
        <v>24.6</v>
      </c>
      <c r="AK52">
        <v>8</v>
      </c>
      <c r="AL52">
        <v>1884</v>
      </c>
      <c r="AM52">
        <v>0.84067395652932686</v>
      </c>
      <c r="AN52" t="s">
        <v>67</v>
      </c>
      <c r="AO52">
        <v>1503.635</v>
      </c>
      <c r="AP52" t="s">
        <v>370</v>
      </c>
      <c r="AQ52" t="s">
        <v>118</v>
      </c>
      <c r="AR52" t="s">
        <v>123</v>
      </c>
      <c r="AS52" t="s">
        <v>118</v>
      </c>
      <c r="AT52" t="s">
        <v>123</v>
      </c>
      <c r="AU52" t="s">
        <v>220</v>
      </c>
      <c r="AV52" t="s">
        <v>255</v>
      </c>
      <c r="AW52" t="s">
        <v>67</v>
      </c>
      <c r="AX52">
        <v>3323</v>
      </c>
      <c r="AY52" t="s">
        <v>455</v>
      </c>
      <c r="AZ52">
        <v>2</v>
      </c>
      <c r="BA52" t="s">
        <v>302</v>
      </c>
      <c r="BB52">
        <v>3</v>
      </c>
      <c r="BC52">
        <v>1</v>
      </c>
      <c r="BE52" t="s">
        <v>69</v>
      </c>
      <c r="BF52">
        <v>-1</v>
      </c>
      <c r="BG52" t="s">
        <v>285</v>
      </c>
      <c r="BI52" t="s">
        <v>118</v>
      </c>
      <c r="BJ52" t="s">
        <v>255</v>
      </c>
      <c r="BK52" t="s">
        <v>67</v>
      </c>
      <c r="BL52">
        <v>0.84067395652932686</v>
      </c>
      <c r="BM52">
        <v>3323</v>
      </c>
      <c r="BN52" t="s">
        <v>123</v>
      </c>
      <c r="BO52" t="s">
        <v>220</v>
      </c>
      <c r="BP52">
        <v>3</v>
      </c>
      <c r="BQ52">
        <v>1665.644</v>
      </c>
      <c r="BR52">
        <v>9.0347879555800707E-3</v>
      </c>
      <c r="BS52">
        <v>0.34912910740509367</v>
      </c>
      <c r="BT52">
        <v>0.27977166789542063</v>
      </c>
      <c r="BU52">
        <v>6.7190000000000003</v>
      </c>
      <c r="BV52">
        <v>0.12007367720833503</v>
      </c>
      <c r="BW52">
        <v>4.2626155408958937</v>
      </c>
      <c r="BX52">
        <v>8</v>
      </c>
      <c r="BY52">
        <v>2</v>
      </c>
      <c r="BZ52">
        <v>71</v>
      </c>
    </row>
    <row r="53" spans="1:78" ht="16.5">
      <c r="A53" s="224" t="str">
        <f t="shared" si="1"/>
        <v>신동아교통</v>
      </c>
      <c r="B53" s="120" t="str">
        <f t="shared" si="2"/>
        <v>박효열</v>
      </c>
      <c r="C53" s="121" t="str">
        <f t="shared" si="3"/>
        <v>C</v>
      </c>
      <c r="D53" s="122">
        <f t="shared" si="4"/>
        <v>0.86585775079434779</v>
      </c>
      <c r="E53" s="123">
        <f t="shared" si="5"/>
        <v>1580</v>
      </c>
      <c r="F53" s="124" t="str">
        <f t="shared" si="6"/>
        <v>1</v>
      </c>
      <c r="G53" s="125" t="str">
        <f t="shared" si="7"/>
        <v>70바2451</v>
      </c>
      <c r="H53" s="126">
        <f t="shared" si="8"/>
        <v>2</v>
      </c>
      <c r="I53" s="127">
        <f t="shared" si="9"/>
        <v>2967.5910000000003</v>
      </c>
      <c r="J53" s="128">
        <f t="shared" si="10"/>
        <v>1.1449330647919842E-2</v>
      </c>
      <c r="K53" s="128">
        <f t="shared" si="11"/>
        <v>0.35001293909394982</v>
      </c>
      <c r="L53" s="128">
        <f t="shared" si="12"/>
        <v>0.14355077906625271</v>
      </c>
      <c r="M53" s="129">
        <f t="shared" si="13"/>
        <v>10.74</v>
      </c>
      <c r="N53" s="130">
        <f t="shared" si="14"/>
        <v>3.3697365977993596E-2</v>
      </c>
      <c r="O53" s="130">
        <f t="shared" si="15"/>
        <v>15.736669911723009</v>
      </c>
      <c r="P53" s="212">
        <f t="shared" si="16"/>
        <v>4</v>
      </c>
      <c r="Q53" s="213">
        <f t="shared" si="17"/>
        <v>1</v>
      </c>
      <c r="R53" s="213">
        <f t="shared" si="18"/>
        <v>467</v>
      </c>
      <c r="T53">
        <v>523</v>
      </c>
      <c r="U53">
        <v>1580</v>
      </c>
      <c r="V53" t="s">
        <v>256</v>
      </c>
      <c r="W53">
        <v>2967.5909999999999</v>
      </c>
      <c r="X53">
        <v>1494.12</v>
      </c>
      <c r="Y53">
        <v>1.986</v>
      </c>
      <c r="Z53">
        <v>10.74</v>
      </c>
      <c r="AA53">
        <v>178.07661100000001</v>
      </c>
      <c r="AB53">
        <v>2.0388579999999998</v>
      </c>
      <c r="AC53">
        <v>62.329118000000001</v>
      </c>
      <c r="AD53" s="1">
        <v>426</v>
      </c>
      <c r="AE53">
        <v>1</v>
      </c>
      <c r="AF53">
        <v>467</v>
      </c>
      <c r="AG53">
        <v>84</v>
      </c>
      <c r="AH53">
        <v>16.664687000000001</v>
      </c>
      <c r="AI53">
        <v>427.1</v>
      </c>
      <c r="AJ53">
        <v>2.5</v>
      </c>
      <c r="AK53">
        <v>4</v>
      </c>
      <c r="AL53">
        <v>652</v>
      </c>
      <c r="AM53">
        <v>0.86585775079434779</v>
      </c>
      <c r="AN53" t="s">
        <v>69</v>
      </c>
      <c r="AO53">
        <v>2839.5520000000001</v>
      </c>
      <c r="AP53" t="s">
        <v>371</v>
      </c>
      <c r="AQ53" t="s">
        <v>118</v>
      </c>
      <c r="AR53" t="s">
        <v>120</v>
      </c>
      <c r="AS53" t="s">
        <v>118</v>
      </c>
      <c r="AT53" t="s">
        <v>120</v>
      </c>
      <c r="AU53" t="s">
        <v>175</v>
      </c>
      <c r="AV53" t="s">
        <v>256</v>
      </c>
      <c r="AW53" t="s">
        <v>69</v>
      </c>
      <c r="AX53">
        <v>1580</v>
      </c>
      <c r="AY53" t="s">
        <v>473</v>
      </c>
      <c r="AZ53">
        <v>9</v>
      </c>
      <c r="BA53" t="s">
        <v>491</v>
      </c>
      <c r="BB53">
        <v>2</v>
      </c>
      <c r="BC53">
        <v>1</v>
      </c>
      <c r="BE53" t="s">
        <v>69</v>
      </c>
      <c r="BF53">
        <v>0</v>
      </c>
      <c r="BG53" t="s">
        <v>284</v>
      </c>
      <c r="BI53" t="s">
        <v>118</v>
      </c>
      <c r="BJ53" t="s">
        <v>256</v>
      </c>
      <c r="BK53" t="s">
        <v>69</v>
      </c>
      <c r="BL53">
        <v>0.86585775079434779</v>
      </c>
      <c r="BM53">
        <v>1580</v>
      </c>
      <c r="BN53" t="s">
        <v>120</v>
      </c>
      <c r="BO53" t="s">
        <v>175</v>
      </c>
      <c r="BP53">
        <v>2</v>
      </c>
      <c r="BQ53">
        <v>2967.5910000000003</v>
      </c>
      <c r="BR53">
        <v>1.1449330647919842E-2</v>
      </c>
      <c r="BS53">
        <v>0.35001293909394982</v>
      </c>
      <c r="BT53">
        <v>0.14355077906625274</v>
      </c>
      <c r="BU53">
        <v>10.74</v>
      </c>
      <c r="BV53">
        <v>3.3697365977993596E-2</v>
      </c>
      <c r="BW53">
        <v>15.736669911723009</v>
      </c>
      <c r="BX53">
        <v>4</v>
      </c>
      <c r="BY53">
        <v>1</v>
      </c>
      <c r="BZ53">
        <v>467</v>
      </c>
    </row>
    <row r="54" spans="1:78" ht="16.5">
      <c r="A54" s="225" t="str">
        <f t="shared" si="1"/>
        <v>신동아교통</v>
      </c>
      <c r="B54" s="104" t="str">
        <f t="shared" si="2"/>
        <v>배시운</v>
      </c>
      <c r="C54" s="105" t="str">
        <f t="shared" si="3"/>
        <v>D</v>
      </c>
      <c r="D54" s="106">
        <f t="shared" si="4"/>
        <v>0.80391304347826087</v>
      </c>
      <c r="E54" s="107">
        <f t="shared" si="5"/>
        <v>931</v>
      </c>
      <c r="F54" s="108" t="str">
        <f t="shared" si="6"/>
        <v>1</v>
      </c>
      <c r="G54" s="109" t="str">
        <f t="shared" si="7"/>
        <v>70바2540</v>
      </c>
      <c r="H54" s="110">
        <f t="shared" si="8"/>
        <v>1</v>
      </c>
      <c r="I54" s="111">
        <f t="shared" si="9"/>
        <v>2508.7350000000001</v>
      </c>
      <c r="J54" s="112">
        <f t="shared" si="10"/>
        <v>4.6984429636533966E-2</v>
      </c>
      <c r="K54" s="112">
        <f t="shared" si="11"/>
        <v>0.3622917240892215</v>
      </c>
      <c r="L54" s="112">
        <f t="shared" si="12"/>
        <v>0.19890502583971603</v>
      </c>
      <c r="M54" s="113">
        <f t="shared" si="13"/>
        <v>13.935</v>
      </c>
      <c r="N54" s="114">
        <f t="shared" si="14"/>
        <v>0.11958217986355672</v>
      </c>
      <c r="O54" s="114">
        <f t="shared" si="15"/>
        <v>32.685795829372175</v>
      </c>
      <c r="P54" s="214">
        <f t="shared" si="16"/>
        <v>34</v>
      </c>
      <c r="Q54" s="215">
        <f t="shared" si="17"/>
        <v>3</v>
      </c>
      <c r="R54" s="215">
        <f t="shared" si="18"/>
        <v>820</v>
      </c>
      <c r="T54">
        <v>523</v>
      </c>
      <c r="U54">
        <v>931</v>
      </c>
      <c r="V54" t="s">
        <v>257</v>
      </c>
      <c r="W54">
        <v>2508.7350000000001</v>
      </c>
      <c r="X54">
        <v>1356.4480000000001</v>
      </c>
      <c r="Y54">
        <v>1.849</v>
      </c>
      <c r="Z54">
        <v>13.935</v>
      </c>
      <c r="AA54">
        <v>148.09801999999999</v>
      </c>
      <c r="AB54">
        <v>6.9583009999999996</v>
      </c>
      <c r="AC54">
        <v>53.654687000000003</v>
      </c>
      <c r="AD54" s="1">
        <v>499</v>
      </c>
      <c r="AE54">
        <v>3</v>
      </c>
      <c r="AF54">
        <v>820</v>
      </c>
      <c r="AG54">
        <v>85</v>
      </c>
      <c r="AH54">
        <v>16.939692999999998</v>
      </c>
      <c r="AI54">
        <v>1784.1</v>
      </c>
      <c r="AJ54">
        <v>9.6</v>
      </c>
      <c r="AK54">
        <v>34</v>
      </c>
      <c r="AL54">
        <v>8511</v>
      </c>
      <c r="AM54">
        <v>0.80391304347826087</v>
      </c>
      <c r="AN54" t="s">
        <v>67</v>
      </c>
      <c r="AO54">
        <v>2508.7350000000001</v>
      </c>
      <c r="AP54" t="s">
        <v>372</v>
      </c>
      <c r="AQ54" t="s">
        <v>118</v>
      </c>
      <c r="AR54" t="s">
        <v>120</v>
      </c>
      <c r="AS54" t="s">
        <v>118</v>
      </c>
      <c r="AT54" t="s">
        <v>120</v>
      </c>
      <c r="AU54" t="s">
        <v>189</v>
      </c>
      <c r="AV54" t="s">
        <v>257</v>
      </c>
      <c r="AW54" t="s">
        <v>67</v>
      </c>
      <c r="AX54">
        <v>931</v>
      </c>
      <c r="AY54" t="s">
        <v>442</v>
      </c>
      <c r="AZ54">
        <v>13</v>
      </c>
      <c r="BA54" t="s">
        <v>492</v>
      </c>
      <c r="BB54">
        <v>1</v>
      </c>
      <c r="BC54">
        <v>1</v>
      </c>
      <c r="BE54" t="s">
        <v>70</v>
      </c>
      <c r="BF54">
        <v>1</v>
      </c>
      <c r="BG54" t="s">
        <v>305</v>
      </c>
      <c r="BI54" t="s">
        <v>118</v>
      </c>
      <c r="BJ54" t="s">
        <v>257</v>
      </c>
      <c r="BK54" t="s">
        <v>67</v>
      </c>
      <c r="BL54">
        <v>0.80391304347826087</v>
      </c>
      <c r="BM54">
        <v>931</v>
      </c>
      <c r="BN54" t="s">
        <v>120</v>
      </c>
      <c r="BO54" t="s">
        <v>189</v>
      </c>
      <c r="BP54">
        <v>1</v>
      </c>
      <c r="BQ54">
        <v>2508.7350000000001</v>
      </c>
      <c r="BR54">
        <v>4.6984429636533966E-2</v>
      </c>
      <c r="BS54">
        <v>0.3622917240892215</v>
      </c>
      <c r="BT54">
        <v>0.19890502583971603</v>
      </c>
      <c r="BU54">
        <v>13.935</v>
      </c>
      <c r="BV54">
        <v>0.11958217986355672</v>
      </c>
      <c r="BW54">
        <v>32.685795829372175</v>
      </c>
      <c r="BX54">
        <v>34</v>
      </c>
      <c r="BY54">
        <v>3</v>
      </c>
      <c r="BZ54">
        <v>820</v>
      </c>
    </row>
    <row r="55" spans="1:78" ht="16.5">
      <c r="A55" s="224" t="str">
        <f t="shared" si="1"/>
        <v>신동아교통</v>
      </c>
      <c r="B55" s="120" t="str">
        <f t="shared" si="2"/>
        <v>백경우</v>
      </c>
      <c r="C55" s="121" t="str">
        <f t="shared" si="3"/>
        <v>D</v>
      </c>
      <c r="D55" s="122">
        <f t="shared" si="4"/>
        <v>0.81186973594901979</v>
      </c>
      <c r="E55" s="123">
        <f t="shared" si="5"/>
        <v>245</v>
      </c>
      <c r="F55" s="124" t="str">
        <f t="shared" si="6"/>
        <v>1</v>
      </c>
      <c r="G55" s="125" t="str">
        <f t="shared" si="7"/>
        <v>70바3701</v>
      </c>
      <c r="H55" s="126">
        <f t="shared" si="8"/>
        <v>6</v>
      </c>
      <c r="I55" s="127">
        <f t="shared" si="9"/>
        <v>2363.0920000000006</v>
      </c>
      <c r="J55" s="128">
        <f t="shared" si="10"/>
        <v>1.0907545620327547E-2</v>
      </c>
      <c r="K55" s="128">
        <f t="shared" si="11"/>
        <v>0.35123612320152292</v>
      </c>
      <c r="L55" s="128">
        <f t="shared" si="12"/>
        <v>0.25982907140306</v>
      </c>
      <c r="M55" s="129">
        <f t="shared" si="13"/>
        <v>12.481</v>
      </c>
      <c r="N55" s="130">
        <f t="shared" si="14"/>
        <v>8.4634876678521168E-2</v>
      </c>
      <c r="O55" s="130">
        <f t="shared" si="15"/>
        <v>14.430246473687859</v>
      </c>
      <c r="P55" s="212">
        <f t="shared" si="16"/>
        <v>3</v>
      </c>
      <c r="Q55" s="213">
        <f t="shared" si="17"/>
        <v>2</v>
      </c>
      <c r="R55" s="213">
        <f t="shared" si="18"/>
        <v>341</v>
      </c>
      <c r="T55">
        <v>523</v>
      </c>
      <c r="U55">
        <v>245</v>
      </c>
      <c r="V55" t="s">
        <v>258</v>
      </c>
      <c r="W55">
        <v>2363.0920000000001</v>
      </c>
      <c r="X55">
        <v>1253.33</v>
      </c>
      <c r="Y55">
        <v>1.885</v>
      </c>
      <c r="Z55">
        <v>12.481</v>
      </c>
      <c r="AA55">
        <v>138.58663100000001</v>
      </c>
      <c r="AB55">
        <v>1.5116400000000001</v>
      </c>
      <c r="AC55">
        <v>48.676631</v>
      </c>
      <c r="AD55" s="1">
        <v>614</v>
      </c>
      <c r="AE55">
        <v>2</v>
      </c>
      <c r="AF55">
        <v>341</v>
      </c>
      <c r="AG55">
        <v>72</v>
      </c>
      <c r="AH55">
        <v>17.051369999999999</v>
      </c>
      <c r="AI55">
        <v>1894</v>
      </c>
      <c r="AJ55">
        <v>0</v>
      </c>
      <c r="AK55">
        <v>3</v>
      </c>
      <c r="AL55">
        <v>66</v>
      </c>
      <c r="AM55">
        <v>0.81186973594901979</v>
      </c>
      <c r="AN55" t="s">
        <v>67</v>
      </c>
      <c r="AO55">
        <v>1729.9280000000001</v>
      </c>
      <c r="AP55" t="s">
        <v>373</v>
      </c>
      <c r="AQ55" t="s">
        <v>118</v>
      </c>
      <c r="AR55" t="s">
        <v>120</v>
      </c>
      <c r="AS55" t="s">
        <v>118</v>
      </c>
      <c r="AT55" t="s">
        <v>120</v>
      </c>
      <c r="AU55" t="s">
        <v>192</v>
      </c>
      <c r="AV55" t="s">
        <v>258</v>
      </c>
      <c r="AW55" t="s">
        <v>67</v>
      </c>
      <c r="AX55">
        <v>245</v>
      </c>
      <c r="AY55" t="s">
        <v>442</v>
      </c>
      <c r="AZ55">
        <v>7</v>
      </c>
      <c r="BA55" t="s">
        <v>493</v>
      </c>
      <c r="BB55">
        <v>6</v>
      </c>
      <c r="BC55">
        <v>1</v>
      </c>
      <c r="BE55" t="s">
        <v>70</v>
      </c>
      <c r="BF55">
        <v>1</v>
      </c>
      <c r="BG55" t="s">
        <v>305</v>
      </c>
      <c r="BI55" t="s">
        <v>118</v>
      </c>
      <c r="BJ55" t="s">
        <v>258</v>
      </c>
      <c r="BK55" t="s">
        <v>67</v>
      </c>
      <c r="BL55">
        <v>0.81186973594901979</v>
      </c>
      <c r="BM55">
        <v>245</v>
      </c>
      <c r="BN55" t="s">
        <v>120</v>
      </c>
      <c r="BO55" t="s">
        <v>192</v>
      </c>
      <c r="BP55">
        <v>6</v>
      </c>
      <c r="BQ55">
        <v>2363.0920000000006</v>
      </c>
      <c r="BR55">
        <v>1.0907545620327547E-2</v>
      </c>
      <c r="BS55">
        <v>0.35123612320152292</v>
      </c>
      <c r="BT55">
        <v>0.25982907140306005</v>
      </c>
      <c r="BU55">
        <v>12.481</v>
      </c>
      <c r="BV55">
        <v>8.4634876678521168E-2</v>
      </c>
      <c r="BW55">
        <v>14.430246473687859</v>
      </c>
      <c r="BX55">
        <v>3</v>
      </c>
      <c r="BY55">
        <v>2</v>
      </c>
      <c r="BZ55">
        <v>341</v>
      </c>
    </row>
    <row r="56" spans="1:78" ht="16.5">
      <c r="A56" s="225" t="str">
        <f t="shared" si="1"/>
        <v>신동아교통</v>
      </c>
      <c r="B56" s="104" t="str">
        <f t="shared" si="2"/>
        <v>백병문</v>
      </c>
      <c r="C56" s="105" t="str">
        <f t="shared" si="3"/>
        <v>D</v>
      </c>
      <c r="D56" s="106">
        <f t="shared" si="4"/>
        <v>0.83147366101170272</v>
      </c>
      <c r="E56" s="107">
        <f t="shared" si="5"/>
        <v>9715</v>
      </c>
      <c r="F56" s="108" t="str">
        <f t="shared" si="6"/>
        <v>1</v>
      </c>
      <c r="G56" s="109" t="str">
        <f t="shared" si="7"/>
        <v>70바3701</v>
      </c>
      <c r="H56" s="110">
        <f t="shared" si="8"/>
        <v>3</v>
      </c>
      <c r="I56" s="111">
        <f t="shared" si="9"/>
        <v>2637.3560000000002</v>
      </c>
      <c r="J56" s="112">
        <f t="shared" si="10"/>
        <v>2.1167457971299534E-2</v>
      </c>
      <c r="K56" s="112">
        <f t="shared" si="11"/>
        <v>0.35616039135122413</v>
      </c>
      <c r="L56" s="112">
        <f t="shared" si="12"/>
        <v>0.11261278340883824</v>
      </c>
      <c r="M56" s="113">
        <f t="shared" si="13"/>
        <v>11.853</v>
      </c>
      <c r="N56" s="114">
        <f t="shared" si="14"/>
        <v>0.34125085881466133</v>
      </c>
      <c r="O56" s="114">
        <f t="shared" si="15"/>
        <v>25.062979741832347</v>
      </c>
      <c r="P56" s="214">
        <f t="shared" si="16"/>
        <v>11</v>
      </c>
      <c r="Q56" s="215">
        <f t="shared" si="17"/>
        <v>9</v>
      </c>
      <c r="R56" s="215">
        <f t="shared" si="18"/>
        <v>661</v>
      </c>
      <c r="T56">
        <v>523</v>
      </c>
      <c r="U56">
        <v>9715</v>
      </c>
      <c r="V56" t="s">
        <v>259</v>
      </c>
      <c r="W56">
        <v>2637.3560000000002</v>
      </c>
      <c r="X56">
        <v>1373.412</v>
      </c>
      <c r="Y56">
        <v>1.92</v>
      </c>
      <c r="Z56">
        <v>11.853</v>
      </c>
      <c r="AA56">
        <v>158.785245</v>
      </c>
      <c r="AB56">
        <v>3.3610799999999998</v>
      </c>
      <c r="AC56">
        <v>56.553015000000002</v>
      </c>
      <c r="AD56" s="1">
        <v>297</v>
      </c>
      <c r="AE56">
        <v>9</v>
      </c>
      <c r="AF56">
        <v>661</v>
      </c>
      <c r="AG56">
        <v>85</v>
      </c>
      <c r="AH56">
        <v>16.609577999999999</v>
      </c>
      <c r="AI56">
        <v>2669.4</v>
      </c>
      <c r="AJ56">
        <v>9.5</v>
      </c>
      <c r="AK56">
        <v>11</v>
      </c>
      <c r="AL56">
        <v>7697</v>
      </c>
      <c r="AM56">
        <v>0.83147366101170272</v>
      </c>
      <c r="AN56" t="s">
        <v>67</v>
      </c>
      <c r="AO56">
        <v>2420.5320000000002</v>
      </c>
      <c r="AP56" t="s">
        <v>374</v>
      </c>
      <c r="AQ56" t="s">
        <v>118</v>
      </c>
      <c r="AR56" t="s">
        <v>120</v>
      </c>
      <c r="AS56" t="s">
        <v>118</v>
      </c>
      <c r="AT56" t="s">
        <v>120</v>
      </c>
      <c r="AU56" t="s">
        <v>192</v>
      </c>
      <c r="AV56" t="s">
        <v>259</v>
      </c>
      <c r="AW56" t="s">
        <v>67</v>
      </c>
      <c r="AX56">
        <v>9715</v>
      </c>
      <c r="AY56" t="s">
        <v>442</v>
      </c>
      <c r="AZ56">
        <v>3</v>
      </c>
      <c r="BA56" t="s">
        <v>195</v>
      </c>
      <c r="BB56">
        <v>3</v>
      </c>
      <c r="BC56">
        <v>1</v>
      </c>
      <c r="BE56" t="s">
        <v>70</v>
      </c>
      <c r="BF56">
        <v>1</v>
      </c>
      <c r="BG56" t="s">
        <v>305</v>
      </c>
      <c r="BI56" t="s">
        <v>118</v>
      </c>
      <c r="BJ56" t="s">
        <v>259</v>
      </c>
      <c r="BK56" t="s">
        <v>67</v>
      </c>
      <c r="BL56">
        <v>0.83147366101170272</v>
      </c>
      <c r="BM56">
        <v>9715</v>
      </c>
      <c r="BN56" t="s">
        <v>120</v>
      </c>
      <c r="BO56" t="s">
        <v>192</v>
      </c>
      <c r="BP56">
        <v>3</v>
      </c>
      <c r="BQ56">
        <v>2637.3560000000002</v>
      </c>
      <c r="BR56">
        <v>2.1167457971299534E-2</v>
      </c>
      <c r="BS56">
        <v>0.35616039135122413</v>
      </c>
      <c r="BT56">
        <v>0.11261278340883824</v>
      </c>
      <c r="BU56">
        <v>11.853</v>
      </c>
      <c r="BV56">
        <v>0.34125085881466133</v>
      </c>
      <c r="BW56">
        <v>25.062979741832347</v>
      </c>
      <c r="BX56">
        <v>11</v>
      </c>
      <c r="BY56">
        <v>9</v>
      </c>
      <c r="BZ56">
        <v>661</v>
      </c>
    </row>
    <row r="57" spans="1:78" ht="16.5">
      <c r="A57" s="224" t="str">
        <f t="shared" si="1"/>
        <v>신동아교통</v>
      </c>
      <c r="B57" s="120" t="str">
        <f t="shared" si="2"/>
        <v>변우현</v>
      </c>
      <c r="C57" s="121" t="str">
        <f t="shared" si="3"/>
        <v>F</v>
      </c>
      <c r="D57" s="122">
        <f t="shared" si="4"/>
        <v>0.77070379146696966</v>
      </c>
      <c r="E57" s="123">
        <f t="shared" si="5"/>
        <v>9974</v>
      </c>
      <c r="F57" s="124" t="str">
        <f t="shared" si="6"/>
        <v>1</v>
      </c>
      <c r="G57" s="125" t="str">
        <f t="shared" si="7"/>
        <v>70바2411</v>
      </c>
      <c r="H57" s="126">
        <f t="shared" si="8"/>
        <v>12</v>
      </c>
      <c r="I57" s="127">
        <f t="shared" si="9"/>
        <v>2423.732</v>
      </c>
      <c r="J57" s="128">
        <f t="shared" si="10"/>
        <v>3.7518303667766172E-2</v>
      </c>
      <c r="K57" s="128">
        <f t="shared" si="11"/>
        <v>0.35910165298715019</v>
      </c>
      <c r="L57" s="128">
        <f t="shared" si="12"/>
        <v>0.23022347355235645</v>
      </c>
      <c r="M57" s="129">
        <f t="shared" si="13"/>
        <v>13.882999999999999</v>
      </c>
      <c r="N57" s="130">
        <f t="shared" si="14"/>
        <v>0.20629343508275669</v>
      </c>
      <c r="O57" s="130">
        <f t="shared" si="15"/>
        <v>41.753791260749949</v>
      </c>
      <c r="P57" s="212">
        <f t="shared" si="16"/>
        <v>27</v>
      </c>
      <c r="Q57" s="213">
        <f t="shared" si="17"/>
        <v>5</v>
      </c>
      <c r="R57" s="213">
        <f t="shared" si="18"/>
        <v>1012</v>
      </c>
      <c r="T57">
        <v>523</v>
      </c>
      <c r="U57">
        <v>9974</v>
      </c>
      <c r="V57" t="s">
        <v>260</v>
      </c>
      <c r="W57">
        <v>2423.732</v>
      </c>
      <c r="X57">
        <v>1349.7570000000001</v>
      </c>
      <c r="Y57">
        <v>1.796</v>
      </c>
      <c r="Z57">
        <v>13.882999999999999</v>
      </c>
      <c r="AA57">
        <v>145.72079400000001</v>
      </c>
      <c r="AB57">
        <v>5.4671969999999996</v>
      </c>
      <c r="AC57">
        <v>52.328578</v>
      </c>
      <c r="AD57" s="1">
        <v>558</v>
      </c>
      <c r="AE57">
        <v>5</v>
      </c>
      <c r="AF57">
        <v>1012</v>
      </c>
      <c r="AG57">
        <v>78</v>
      </c>
      <c r="AH57">
        <v>16.632712000000001</v>
      </c>
      <c r="AI57">
        <v>2973.1</v>
      </c>
      <c r="AJ57">
        <v>0</v>
      </c>
      <c r="AK57">
        <v>27</v>
      </c>
      <c r="AL57">
        <v>5856</v>
      </c>
      <c r="AM57">
        <v>0.77070379146696966</v>
      </c>
      <c r="AN57" t="s">
        <v>70</v>
      </c>
      <c r="AO57">
        <v>568.01599999999996</v>
      </c>
      <c r="AP57" t="s">
        <v>375</v>
      </c>
      <c r="AQ57" t="s">
        <v>118</v>
      </c>
      <c r="AR57" t="s">
        <v>120</v>
      </c>
      <c r="AS57" t="s">
        <v>118</v>
      </c>
      <c r="AT57" t="s">
        <v>120</v>
      </c>
      <c r="AU57" t="s">
        <v>171</v>
      </c>
      <c r="AV57" t="s">
        <v>260</v>
      </c>
      <c r="AW57" t="s">
        <v>70</v>
      </c>
      <c r="AX57">
        <v>9974</v>
      </c>
      <c r="AY57" t="s">
        <v>459</v>
      </c>
      <c r="AZ57">
        <v>8</v>
      </c>
      <c r="BA57" t="s">
        <v>494</v>
      </c>
      <c r="BB57">
        <v>12</v>
      </c>
      <c r="BC57">
        <v>1</v>
      </c>
      <c r="BE57" t="s">
        <v>70</v>
      </c>
      <c r="BF57">
        <v>0</v>
      </c>
      <c r="BG57" t="s">
        <v>284</v>
      </c>
      <c r="BI57" t="s">
        <v>118</v>
      </c>
      <c r="BJ57" t="s">
        <v>260</v>
      </c>
      <c r="BK57" t="s">
        <v>70</v>
      </c>
      <c r="BL57">
        <v>0.77070379146696966</v>
      </c>
      <c r="BM57">
        <v>9974</v>
      </c>
      <c r="BN57" t="s">
        <v>120</v>
      </c>
      <c r="BO57" t="s">
        <v>171</v>
      </c>
      <c r="BP57">
        <v>12</v>
      </c>
      <c r="BQ57">
        <v>2423.732</v>
      </c>
      <c r="BR57">
        <v>3.7518303667766172E-2</v>
      </c>
      <c r="BS57">
        <v>0.35910165298715019</v>
      </c>
      <c r="BT57">
        <v>0.23022347355235645</v>
      </c>
      <c r="BU57">
        <v>13.882999999999999</v>
      </c>
      <c r="BV57">
        <v>0.20629343508275669</v>
      </c>
      <c r="BW57">
        <v>41.753791260749949</v>
      </c>
      <c r="BX57">
        <v>27</v>
      </c>
      <c r="BY57">
        <v>5</v>
      </c>
      <c r="BZ57">
        <v>1012</v>
      </c>
    </row>
    <row r="58" spans="1:78" ht="16.5">
      <c r="A58" s="225" t="str">
        <f t="shared" si="1"/>
        <v>신동아교통</v>
      </c>
      <c r="B58" s="104" t="str">
        <f t="shared" si="2"/>
        <v>서영준</v>
      </c>
      <c r="C58" s="105" t="str">
        <f t="shared" si="3"/>
        <v>F</v>
      </c>
      <c r="D58" s="106">
        <f t="shared" si="4"/>
        <v>0.77956521739130435</v>
      </c>
      <c r="E58" s="107">
        <f t="shared" si="5"/>
        <v>1515</v>
      </c>
      <c r="F58" s="108" t="str">
        <f t="shared" si="6"/>
        <v>518</v>
      </c>
      <c r="G58" s="109" t="str">
        <f t="shared" si="7"/>
        <v>71바6409</v>
      </c>
      <c r="H58" s="110">
        <f t="shared" si="8"/>
        <v>1</v>
      </c>
      <c r="I58" s="111">
        <f t="shared" si="9"/>
        <v>1641.298</v>
      </c>
      <c r="J58" s="112">
        <f t="shared" si="10"/>
        <v>1.1607673932940432E-2</v>
      </c>
      <c r="K58" s="112">
        <f t="shared" si="11"/>
        <v>0.39559428220520032</v>
      </c>
      <c r="L58" s="112">
        <f t="shared" si="12"/>
        <v>0.14013299230243381</v>
      </c>
      <c r="M58" s="113">
        <f t="shared" si="13"/>
        <v>11.055</v>
      </c>
      <c r="N58" s="114">
        <f t="shared" si="14"/>
        <v>3.0463693978789959</v>
      </c>
      <c r="O58" s="114">
        <f t="shared" si="15"/>
        <v>15.536483929182879</v>
      </c>
      <c r="P58" s="214">
        <f t="shared" si="16"/>
        <v>23</v>
      </c>
      <c r="Q58" s="215">
        <f t="shared" si="17"/>
        <v>50</v>
      </c>
      <c r="R58" s="215">
        <f t="shared" si="18"/>
        <v>255</v>
      </c>
      <c r="T58">
        <v>523</v>
      </c>
      <c r="U58">
        <v>1515</v>
      </c>
      <c r="V58" t="s">
        <v>261</v>
      </c>
      <c r="W58">
        <v>1641.298</v>
      </c>
      <c r="X58">
        <v>915.59199999999998</v>
      </c>
      <c r="Y58">
        <v>1.7929999999999999</v>
      </c>
      <c r="Z58">
        <v>11.055</v>
      </c>
      <c r="AA58">
        <v>138.55299600000001</v>
      </c>
      <c r="AB58">
        <v>1.6082780000000001</v>
      </c>
      <c r="AC58">
        <v>54.810772999999998</v>
      </c>
      <c r="AD58" s="1">
        <v>230</v>
      </c>
      <c r="AE58">
        <v>50</v>
      </c>
      <c r="AF58">
        <v>255</v>
      </c>
      <c r="AG58">
        <v>81</v>
      </c>
      <c r="AH58">
        <v>11.845993999999999</v>
      </c>
      <c r="AI58">
        <v>106.9</v>
      </c>
      <c r="AJ58">
        <v>0</v>
      </c>
      <c r="AK58">
        <v>23</v>
      </c>
      <c r="AL58">
        <v>7241</v>
      </c>
      <c r="AM58">
        <v>0.77956521739130435</v>
      </c>
      <c r="AN58" t="s">
        <v>70</v>
      </c>
      <c r="AO58">
        <v>1641.298</v>
      </c>
      <c r="AP58" t="s">
        <v>376</v>
      </c>
      <c r="AQ58" t="s">
        <v>118</v>
      </c>
      <c r="AR58" t="s">
        <v>122</v>
      </c>
      <c r="AS58" t="s">
        <v>118</v>
      </c>
      <c r="AT58" t="s">
        <v>122</v>
      </c>
      <c r="AU58" t="s">
        <v>216</v>
      </c>
      <c r="AV58" t="s">
        <v>261</v>
      </c>
      <c r="AW58" t="s">
        <v>70</v>
      </c>
      <c r="AX58">
        <v>1515</v>
      </c>
      <c r="AY58" t="s">
        <v>461</v>
      </c>
      <c r="AZ58">
        <v>3</v>
      </c>
      <c r="BA58" t="s">
        <v>330</v>
      </c>
      <c r="BB58">
        <v>1</v>
      </c>
      <c r="BC58">
        <v>1</v>
      </c>
      <c r="BE58" t="s">
        <v>71</v>
      </c>
      <c r="BF58">
        <v>-5</v>
      </c>
      <c r="BG58" t="s">
        <v>285</v>
      </c>
      <c r="BI58" t="s">
        <v>118</v>
      </c>
      <c r="BJ58" t="s">
        <v>261</v>
      </c>
      <c r="BK58" t="s">
        <v>70</v>
      </c>
      <c r="BL58">
        <v>0.77956521739130435</v>
      </c>
      <c r="BM58">
        <v>1515</v>
      </c>
      <c r="BN58" t="s">
        <v>122</v>
      </c>
      <c r="BO58" t="s">
        <v>216</v>
      </c>
      <c r="BP58">
        <v>1</v>
      </c>
      <c r="BQ58">
        <v>1641.298</v>
      </c>
      <c r="BR58">
        <v>1.1607673932940432E-2</v>
      </c>
      <c r="BS58">
        <v>0.39559428220520032</v>
      </c>
      <c r="BT58">
        <v>0.14013299230243381</v>
      </c>
      <c r="BU58">
        <v>11.055</v>
      </c>
      <c r="BV58">
        <v>3.0463693978789959</v>
      </c>
      <c r="BW58">
        <v>15.536483929182879</v>
      </c>
      <c r="BX58">
        <v>23</v>
      </c>
      <c r="BY58">
        <v>50</v>
      </c>
      <c r="BZ58">
        <v>255</v>
      </c>
    </row>
    <row r="59" spans="1:78" ht="16.5">
      <c r="A59" s="224" t="str">
        <f t="shared" si="1"/>
        <v>신동아교통</v>
      </c>
      <c r="B59" s="120" t="str">
        <f t="shared" si="2"/>
        <v>서영환</v>
      </c>
      <c r="C59" s="121" t="str">
        <f t="shared" si="3"/>
        <v>B</v>
      </c>
      <c r="D59" s="122">
        <f t="shared" si="4"/>
        <v>0.94869565217391305</v>
      </c>
      <c r="E59" s="123">
        <f t="shared" si="5"/>
        <v>1495</v>
      </c>
      <c r="F59" s="124" t="str">
        <f t="shared" si="6"/>
        <v>518</v>
      </c>
      <c r="G59" s="125" t="str">
        <f t="shared" si="7"/>
        <v>71바6407</v>
      </c>
      <c r="H59" s="126">
        <f t="shared" si="8"/>
        <v>1</v>
      </c>
      <c r="I59" s="127">
        <f t="shared" si="9"/>
        <v>903.54399999999998</v>
      </c>
      <c r="J59" s="128">
        <f t="shared" si="10"/>
        <v>1.6467367523580027E-2</v>
      </c>
      <c r="K59" s="128">
        <f t="shared" si="11"/>
        <v>0.37901699532283478</v>
      </c>
      <c r="L59" s="128">
        <f t="shared" si="12"/>
        <v>8.5219978219101669E-2</v>
      </c>
      <c r="M59" s="129">
        <f t="shared" si="13"/>
        <v>8.8249999999999993</v>
      </c>
      <c r="N59" s="130">
        <f t="shared" si="14"/>
        <v>0</v>
      </c>
      <c r="O59" s="130">
        <f t="shared" si="15"/>
        <v>5.5337648194221867</v>
      </c>
      <c r="P59" s="212">
        <f t="shared" si="16"/>
        <v>0</v>
      </c>
      <c r="Q59" s="213">
        <f t="shared" si="17"/>
        <v>0</v>
      </c>
      <c r="R59" s="213">
        <f t="shared" si="18"/>
        <v>55</v>
      </c>
      <c r="T59">
        <v>523</v>
      </c>
      <c r="U59">
        <v>1495</v>
      </c>
      <c r="V59" t="s">
        <v>262</v>
      </c>
      <c r="W59">
        <v>921.69799999999998</v>
      </c>
      <c r="X59">
        <v>421.35599999999999</v>
      </c>
      <c r="Y59">
        <v>2.1869999999999998</v>
      </c>
      <c r="Z59">
        <v>8.8249999999999993</v>
      </c>
      <c r="AA59">
        <v>74.201356000000004</v>
      </c>
      <c r="AB59">
        <v>1.2219009999999999</v>
      </c>
      <c r="AC59">
        <v>28.123574999999999</v>
      </c>
      <c r="AD59" s="1">
        <v>77</v>
      </c>
      <c r="AE59">
        <v>0</v>
      </c>
      <c r="AF59">
        <v>55</v>
      </c>
      <c r="AG59">
        <v>74</v>
      </c>
      <c r="AH59">
        <v>12.421578</v>
      </c>
      <c r="AI59">
        <v>39.200000000000003</v>
      </c>
      <c r="AJ59">
        <v>0</v>
      </c>
      <c r="AK59">
        <v>0</v>
      </c>
      <c r="AL59">
        <v>0</v>
      </c>
      <c r="AM59">
        <v>0.94869565217391305</v>
      </c>
      <c r="AN59" t="s">
        <v>68</v>
      </c>
      <c r="AO59">
        <v>903.54399999999998</v>
      </c>
      <c r="AP59" t="s">
        <v>377</v>
      </c>
      <c r="AQ59" t="s">
        <v>118</v>
      </c>
      <c r="AR59" t="s">
        <v>122</v>
      </c>
      <c r="AS59" t="s">
        <v>118</v>
      </c>
      <c r="AT59" t="s">
        <v>122</v>
      </c>
      <c r="AU59" t="s">
        <v>215</v>
      </c>
      <c r="AV59" t="s">
        <v>262</v>
      </c>
      <c r="AW59" t="s">
        <v>68</v>
      </c>
      <c r="AX59">
        <v>1495</v>
      </c>
      <c r="AY59" t="s">
        <v>472</v>
      </c>
      <c r="AZ59">
        <v>1</v>
      </c>
      <c r="BA59" t="s">
        <v>308</v>
      </c>
      <c r="BB59">
        <v>1</v>
      </c>
      <c r="BC59">
        <v>1</v>
      </c>
      <c r="BE59" t="s">
        <v>68</v>
      </c>
      <c r="BF59">
        <v>0</v>
      </c>
      <c r="BG59" t="s">
        <v>284</v>
      </c>
      <c r="BI59" t="s">
        <v>118</v>
      </c>
      <c r="BJ59" t="s">
        <v>262</v>
      </c>
      <c r="BK59" t="s">
        <v>68</v>
      </c>
      <c r="BL59">
        <v>0.94869565217391305</v>
      </c>
      <c r="BM59">
        <v>1495</v>
      </c>
      <c r="BN59" t="s">
        <v>122</v>
      </c>
      <c r="BO59" t="s">
        <v>215</v>
      </c>
      <c r="BP59">
        <v>1</v>
      </c>
      <c r="BQ59">
        <v>903.54399999999998</v>
      </c>
      <c r="BR59">
        <v>1.6467367523580027E-2</v>
      </c>
      <c r="BS59">
        <v>0.37901699532283478</v>
      </c>
      <c r="BT59">
        <v>8.3541463689842013E-2</v>
      </c>
      <c r="BU59">
        <v>8.8249999999999993</v>
      </c>
      <c r="BV59">
        <v>0</v>
      </c>
      <c r="BW59">
        <v>5.5337648194221867</v>
      </c>
      <c r="BX59">
        <v>0</v>
      </c>
      <c r="BY59">
        <v>0</v>
      </c>
      <c r="BZ59">
        <v>55</v>
      </c>
    </row>
    <row r="60" spans="1:78" ht="16.5">
      <c r="A60" s="225" t="str">
        <f t="shared" si="1"/>
        <v>신동아교통</v>
      </c>
      <c r="B60" s="104" t="str">
        <f t="shared" si="2"/>
        <v>신동아교통</v>
      </c>
      <c r="C60" s="105" t="str">
        <f t="shared" si="3"/>
        <v>F</v>
      </c>
      <c r="D60" s="106">
        <f t="shared" si="4"/>
        <v>0.78057853587096748</v>
      </c>
      <c r="E60" s="107">
        <f t="shared" si="5"/>
        <v>9999</v>
      </c>
      <c r="F60" s="108" t="str">
        <f t="shared" si="6"/>
        <v>518</v>
      </c>
      <c r="G60" s="109" t="str">
        <f t="shared" si="7"/>
        <v>71바6406</v>
      </c>
      <c r="H60" s="110">
        <f t="shared" si="8"/>
        <v>2</v>
      </c>
      <c r="I60" s="111">
        <f t="shared" si="9"/>
        <v>2026.5149999999999</v>
      </c>
      <c r="J60" s="112">
        <f t="shared" si="10"/>
        <v>1.3744550099316334E-2</v>
      </c>
      <c r="K60" s="112">
        <f t="shared" si="11"/>
        <v>0.41904911038948561</v>
      </c>
      <c r="L60" s="112">
        <f t="shared" si="12"/>
        <v>0.1653084235744616</v>
      </c>
      <c r="M60" s="113">
        <f t="shared" si="13"/>
        <v>10.763999999999999</v>
      </c>
      <c r="N60" s="114">
        <f t="shared" si="14"/>
        <v>13.422057078284642</v>
      </c>
      <c r="O60" s="114">
        <f t="shared" si="15"/>
        <v>13.422057078284642</v>
      </c>
      <c r="P60" s="214">
        <f t="shared" si="16"/>
        <v>33</v>
      </c>
      <c r="Q60" s="215">
        <f t="shared" si="17"/>
        <v>272</v>
      </c>
      <c r="R60" s="215">
        <f t="shared" si="18"/>
        <v>272</v>
      </c>
      <c r="T60">
        <v>523</v>
      </c>
      <c r="U60">
        <v>9999</v>
      </c>
      <c r="V60" t="s">
        <v>118</v>
      </c>
      <c r="W60">
        <v>2026.5150000000001</v>
      </c>
      <c r="X60">
        <v>1132.694</v>
      </c>
      <c r="Y60">
        <v>1.7889999999999999</v>
      </c>
      <c r="Z60">
        <v>10.763999999999999</v>
      </c>
      <c r="AA60">
        <v>188.83600999999999</v>
      </c>
      <c r="AB60">
        <v>2.5954660000000001</v>
      </c>
      <c r="AC60">
        <v>79.131562000000002</v>
      </c>
      <c r="AD60" s="1">
        <v>335</v>
      </c>
      <c r="AE60">
        <v>272</v>
      </c>
      <c r="AF60">
        <v>272</v>
      </c>
      <c r="AG60">
        <v>81</v>
      </c>
      <c r="AH60">
        <v>10.731612999999999</v>
      </c>
      <c r="AI60">
        <v>240.3</v>
      </c>
      <c r="AJ60">
        <v>0</v>
      </c>
      <c r="AK60">
        <v>33</v>
      </c>
      <c r="AL60">
        <v>11899</v>
      </c>
      <c r="AM60">
        <v>0.78057853587096748</v>
      </c>
      <c r="AN60" t="s">
        <v>70</v>
      </c>
      <c r="AO60">
        <v>1863.934</v>
      </c>
      <c r="AP60" t="s">
        <v>378</v>
      </c>
      <c r="AQ60" t="s">
        <v>118</v>
      </c>
      <c r="AR60" t="s">
        <v>122</v>
      </c>
      <c r="AS60" t="s">
        <v>118</v>
      </c>
      <c r="AT60" t="s">
        <v>122</v>
      </c>
      <c r="AU60" t="s">
        <v>214</v>
      </c>
      <c r="AV60" t="s">
        <v>118</v>
      </c>
      <c r="AW60" t="s">
        <v>70</v>
      </c>
      <c r="AX60">
        <v>9999</v>
      </c>
      <c r="AY60" t="s">
        <v>461</v>
      </c>
      <c r="AZ60">
        <v>2</v>
      </c>
      <c r="BA60" t="s">
        <v>329</v>
      </c>
      <c r="BB60">
        <v>2</v>
      </c>
      <c r="BC60">
        <v>1</v>
      </c>
      <c r="BE60" t="s">
        <v>326</v>
      </c>
      <c r="BF60" t="s">
        <v>327</v>
      </c>
      <c r="BG60" t="s">
        <v>326</v>
      </c>
      <c r="BI60" t="s">
        <v>118</v>
      </c>
      <c r="BJ60" t="s">
        <v>118</v>
      </c>
      <c r="BK60" t="s">
        <v>70</v>
      </c>
      <c r="BL60">
        <v>0.78057853587096748</v>
      </c>
      <c r="BM60">
        <v>9999</v>
      </c>
      <c r="BN60" t="s">
        <v>122</v>
      </c>
      <c r="BO60" t="s">
        <v>214</v>
      </c>
      <c r="BP60">
        <v>2</v>
      </c>
      <c r="BQ60">
        <v>2026.5149999999999</v>
      </c>
      <c r="BR60">
        <v>1.3744550099316334E-2</v>
      </c>
      <c r="BS60">
        <v>0.41904911038948561</v>
      </c>
      <c r="BT60">
        <v>0.16530842357446157</v>
      </c>
      <c r="BU60">
        <v>10.763999999999999</v>
      </c>
      <c r="BV60">
        <v>13.422057078284642</v>
      </c>
      <c r="BW60">
        <v>13.422057078284642</v>
      </c>
      <c r="BX60">
        <v>33</v>
      </c>
      <c r="BY60">
        <v>272</v>
      </c>
      <c r="BZ60">
        <v>272</v>
      </c>
    </row>
    <row r="61" spans="1:78" ht="16.5">
      <c r="A61" s="224" t="str">
        <f t="shared" si="1"/>
        <v>신동아교통</v>
      </c>
      <c r="B61" s="120" t="str">
        <f t="shared" si="2"/>
        <v>신동혁</v>
      </c>
      <c r="C61" s="121" t="str">
        <f t="shared" si="3"/>
        <v>F</v>
      </c>
      <c r="D61" s="122">
        <f t="shared" si="4"/>
        <v>0.74350149724998094</v>
      </c>
      <c r="E61" s="123">
        <f t="shared" si="5"/>
        <v>2426</v>
      </c>
      <c r="F61" s="124" t="str">
        <f t="shared" si="6"/>
        <v>1</v>
      </c>
      <c r="G61" s="125" t="str">
        <f t="shared" si="7"/>
        <v>70바3728</v>
      </c>
      <c r="H61" s="126">
        <f t="shared" si="8"/>
        <v>2</v>
      </c>
      <c r="I61" s="127">
        <f t="shared" si="9"/>
        <v>2328.8409999999999</v>
      </c>
      <c r="J61" s="128">
        <f t="shared" si="10"/>
        <v>4.9396653336988609E-2</v>
      </c>
      <c r="K61" s="128">
        <f t="shared" si="11"/>
        <v>0.33249126192812889</v>
      </c>
      <c r="L61" s="128">
        <f t="shared" si="12"/>
        <v>0.11851388738003153</v>
      </c>
      <c r="M61" s="129">
        <f t="shared" si="13"/>
        <v>14.045999999999999</v>
      </c>
      <c r="N61" s="130">
        <f t="shared" si="14"/>
        <v>0.12881944280438209</v>
      </c>
      <c r="O61" s="130">
        <f t="shared" si="15"/>
        <v>38.860531912655269</v>
      </c>
      <c r="P61" s="212">
        <f t="shared" si="16"/>
        <v>16</v>
      </c>
      <c r="Q61" s="213">
        <f t="shared" si="17"/>
        <v>3</v>
      </c>
      <c r="R61" s="213">
        <f t="shared" si="18"/>
        <v>905</v>
      </c>
      <c r="T61">
        <v>523</v>
      </c>
      <c r="U61">
        <v>2426</v>
      </c>
      <c r="V61" t="s">
        <v>286</v>
      </c>
      <c r="W61">
        <v>2328.8409999999999</v>
      </c>
      <c r="X61">
        <v>1300.508</v>
      </c>
      <c r="Y61">
        <v>1.7909999999999999</v>
      </c>
      <c r="Z61">
        <v>14.045999999999999</v>
      </c>
      <c r="AA61">
        <v>133.403572</v>
      </c>
      <c r="AB61">
        <v>6.58969</v>
      </c>
      <c r="AC61">
        <v>44.355522000000001</v>
      </c>
      <c r="AD61" s="1">
        <v>276</v>
      </c>
      <c r="AE61">
        <v>3</v>
      </c>
      <c r="AF61">
        <v>905</v>
      </c>
      <c r="AG61">
        <v>85</v>
      </c>
      <c r="AH61">
        <v>17.457111000000001</v>
      </c>
      <c r="AI61">
        <v>1624.5</v>
      </c>
      <c r="AJ61">
        <v>4.0999999999999996</v>
      </c>
      <c r="AK61">
        <v>16</v>
      </c>
      <c r="AL61">
        <v>2062</v>
      </c>
      <c r="AM61">
        <v>0.74350149724998094</v>
      </c>
      <c r="AN61" t="s">
        <v>70</v>
      </c>
      <c r="AO61">
        <v>2192.268</v>
      </c>
      <c r="AP61" t="s">
        <v>379</v>
      </c>
      <c r="AQ61" t="s">
        <v>118</v>
      </c>
      <c r="AR61" t="s">
        <v>120</v>
      </c>
      <c r="AS61" t="s">
        <v>118</v>
      </c>
      <c r="AT61" t="s">
        <v>120</v>
      </c>
      <c r="AU61" t="s">
        <v>201</v>
      </c>
      <c r="AV61" t="s">
        <v>286</v>
      </c>
      <c r="AW61" t="s">
        <v>70</v>
      </c>
      <c r="AX61">
        <v>2426</v>
      </c>
      <c r="AY61" t="s">
        <v>459</v>
      </c>
      <c r="AZ61">
        <v>16</v>
      </c>
      <c r="BA61" t="s">
        <v>495</v>
      </c>
      <c r="BB61">
        <v>2</v>
      </c>
      <c r="BC61">
        <v>1</v>
      </c>
      <c r="BE61" t="s">
        <v>70</v>
      </c>
      <c r="BF61">
        <v>0</v>
      </c>
      <c r="BG61" t="s">
        <v>284</v>
      </c>
      <c r="BI61" t="s">
        <v>118</v>
      </c>
      <c r="BJ61" t="s">
        <v>286</v>
      </c>
      <c r="BK61" t="s">
        <v>70</v>
      </c>
      <c r="BL61">
        <v>0.74350149724998094</v>
      </c>
      <c r="BM61">
        <v>2426</v>
      </c>
      <c r="BN61" t="s">
        <v>120</v>
      </c>
      <c r="BO61" t="s">
        <v>201</v>
      </c>
      <c r="BP61">
        <v>2</v>
      </c>
      <c r="BQ61">
        <v>2328.8409999999999</v>
      </c>
      <c r="BR61">
        <v>4.9396653336988609E-2</v>
      </c>
      <c r="BS61">
        <v>0.33249126192812889</v>
      </c>
      <c r="BT61">
        <v>0.11851388738003153</v>
      </c>
      <c r="BU61">
        <v>14.045999999999999</v>
      </c>
      <c r="BV61">
        <v>0.12881944280438209</v>
      </c>
      <c r="BW61">
        <v>38.860531912655269</v>
      </c>
      <c r="BX61">
        <v>16</v>
      </c>
      <c r="BY61">
        <v>3</v>
      </c>
      <c r="BZ61">
        <v>905</v>
      </c>
    </row>
    <row r="62" spans="1:78" ht="16.5">
      <c r="A62" s="225" t="str">
        <f t="shared" si="1"/>
        <v>신동아교통</v>
      </c>
      <c r="B62" s="104" t="str">
        <f t="shared" si="2"/>
        <v>신영준</v>
      </c>
      <c r="C62" s="105" t="str">
        <f t="shared" si="3"/>
        <v>F</v>
      </c>
      <c r="D62" s="106">
        <f t="shared" si="4"/>
        <v>0.75496258342195577</v>
      </c>
      <c r="E62" s="107">
        <f t="shared" si="5"/>
        <v>1621</v>
      </c>
      <c r="F62" s="108" t="str">
        <f t="shared" si="6"/>
        <v>1</v>
      </c>
      <c r="G62" s="109" t="str">
        <f t="shared" si="7"/>
        <v>70바3703</v>
      </c>
      <c r="H62" s="110">
        <f t="shared" si="8"/>
        <v>2</v>
      </c>
      <c r="I62" s="111">
        <f t="shared" si="9"/>
        <v>2333.6039999999998</v>
      </c>
      <c r="J62" s="112">
        <f t="shared" si="10"/>
        <v>1.756231842809948E-2</v>
      </c>
      <c r="K62" s="112">
        <f t="shared" si="11"/>
        <v>0.34720278781180269</v>
      </c>
      <c r="L62" s="112">
        <f t="shared" si="12"/>
        <v>0.12298573365489604</v>
      </c>
      <c r="M62" s="113">
        <f t="shared" si="13"/>
        <v>12.863</v>
      </c>
      <c r="N62" s="114">
        <f t="shared" si="14"/>
        <v>0.12855651601557078</v>
      </c>
      <c r="O62" s="114">
        <f t="shared" si="15"/>
        <v>48.50865870987537</v>
      </c>
      <c r="P62" s="214">
        <f t="shared" si="16"/>
        <v>6</v>
      </c>
      <c r="Q62" s="215">
        <f t="shared" si="17"/>
        <v>3</v>
      </c>
      <c r="R62" s="215">
        <f t="shared" si="18"/>
        <v>1132</v>
      </c>
      <c r="T62">
        <v>523</v>
      </c>
      <c r="U62">
        <v>1621</v>
      </c>
      <c r="V62" t="s">
        <v>263</v>
      </c>
      <c r="W62">
        <v>2333.6039999999998</v>
      </c>
      <c r="X62">
        <v>1278.2929999999999</v>
      </c>
      <c r="Y62">
        <v>1.8260000000000001</v>
      </c>
      <c r="Z62">
        <v>12.863</v>
      </c>
      <c r="AA62">
        <v>132.51052300000001</v>
      </c>
      <c r="AB62">
        <v>2.3271920000000001</v>
      </c>
      <c r="AC62">
        <v>46.008023000000001</v>
      </c>
      <c r="AD62" s="1">
        <v>287</v>
      </c>
      <c r="AE62">
        <v>3</v>
      </c>
      <c r="AF62">
        <v>1132</v>
      </c>
      <c r="AG62">
        <v>80</v>
      </c>
      <c r="AH62">
        <v>17.610707000000001</v>
      </c>
      <c r="AI62">
        <v>2375.9</v>
      </c>
      <c r="AJ62">
        <v>0</v>
      </c>
      <c r="AK62">
        <v>6</v>
      </c>
      <c r="AL62">
        <v>1850</v>
      </c>
      <c r="AM62">
        <v>0.75496258342195577</v>
      </c>
      <c r="AN62" t="s">
        <v>70</v>
      </c>
      <c r="AO62">
        <v>2196.413</v>
      </c>
      <c r="AP62" t="s">
        <v>380</v>
      </c>
      <c r="AQ62" t="s">
        <v>118</v>
      </c>
      <c r="AR62" t="s">
        <v>120</v>
      </c>
      <c r="AS62" t="s">
        <v>118</v>
      </c>
      <c r="AT62" t="s">
        <v>120</v>
      </c>
      <c r="AU62" t="s">
        <v>193</v>
      </c>
      <c r="AV62" t="s">
        <v>263</v>
      </c>
      <c r="AW62" t="s">
        <v>70</v>
      </c>
      <c r="AX62">
        <v>1621</v>
      </c>
      <c r="AY62" t="s">
        <v>459</v>
      </c>
      <c r="AZ62">
        <v>14</v>
      </c>
      <c r="BA62" t="s">
        <v>496</v>
      </c>
      <c r="BB62">
        <v>2</v>
      </c>
      <c r="BC62">
        <v>1</v>
      </c>
      <c r="BE62" t="s">
        <v>69</v>
      </c>
      <c r="BF62">
        <v>-2</v>
      </c>
      <c r="BG62" t="s">
        <v>285</v>
      </c>
      <c r="BI62" t="s">
        <v>118</v>
      </c>
      <c r="BJ62" t="s">
        <v>263</v>
      </c>
      <c r="BK62" t="s">
        <v>70</v>
      </c>
      <c r="BL62">
        <v>0.75496258342195577</v>
      </c>
      <c r="BM62">
        <v>1621</v>
      </c>
      <c r="BN62" t="s">
        <v>120</v>
      </c>
      <c r="BO62" t="s">
        <v>193</v>
      </c>
      <c r="BP62">
        <v>2</v>
      </c>
      <c r="BQ62">
        <v>2333.6039999999998</v>
      </c>
      <c r="BR62">
        <v>1.756231842809948E-2</v>
      </c>
      <c r="BS62">
        <v>0.34720278781180269</v>
      </c>
      <c r="BT62">
        <v>0.12298573365489604</v>
      </c>
      <c r="BU62">
        <v>12.863</v>
      </c>
      <c r="BV62">
        <v>0.12855651601557078</v>
      </c>
      <c r="BW62">
        <v>48.50865870987537</v>
      </c>
      <c r="BX62">
        <v>6</v>
      </c>
      <c r="BY62">
        <v>3</v>
      </c>
      <c r="BZ62">
        <v>1132</v>
      </c>
    </row>
    <row r="63" spans="1:78" ht="16.5">
      <c r="A63" s="224" t="str">
        <f t="shared" si="1"/>
        <v>신동아교통</v>
      </c>
      <c r="B63" s="120" t="str">
        <f t="shared" si="2"/>
        <v>신정희</v>
      </c>
      <c r="C63" s="121" t="str">
        <f t="shared" si="3"/>
        <v>C</v>
      </c>
      <c r="D63" s="122">
        <f t="shared" si="4"/>
        <v>0.86557768957308068</v>
      </c>
      <c r="E63" s="123">
        <f t="shared" si="5"/>
        <v>5697</v>
      </c>
      <c r="F63" s="124" t="str">
        <f t="shared" si="6"/>
        <v>1</v>
      </c>
      <c r="G63" s="125" t="str">
        <f t="shared" si="7"/>
        <v>70바2538</v>
      </c>
      <c r="H63" s="126">
        <f t="shared" si="8"/>
        <v>3</v>
      </c>
      <c r="I63" s="127">
        <f t="shared" si="9"/>
        <v>3009.5169999999998</v>
      </c>
      <c r="J63" s="128">
        <f t="shared" si="10"/>
        <v>2.3328800351632949E-2</v>
      </c>
      <c r="K63" s="128">
        <f t="shared" si="11"/>
        <v>0.35497683061287877</v>
      </c>
      <c r="L63" s="128">
        <f t="shared" si="12"/>
        <v>0.25286449619656576</v>
      </c>
      <c r="M63" s="129">
        <f t="shared" si="13"/>
        <v>12.147</v>
      </c>
      <c r="N63" s="130">
        <f t="shared" si="14"/>
        <v>3.322792328469984E-2</v>
      </c>
      <c r="O63" s="130">
        <f t="shared" si="15"/>
        <v>28.542786101557162</v>
      </c>
      <c r="P63" s="212">
        <f t="shared" si="16"/>
        <v>15</v>
      </c>
      <c r="Q63" s="213">
        <f t="shared" si="17"/>
        <v>1</v>
      </c>
      <c r="R63" s="213">
        <f t="shared" si="18"/>
        <v>859</v>
      </c>
      <c r="T63">
        <v>523</v>
      </c>
      <c r="U63">
        <v>5697</v>
      </c>
      <c r="V63" t="s">
        <v>264</v>
      </c>
      <c r="W63">
        <v>3009.5169999999998</v>
      </c>
      <c r="X63">
        <v>1542.866</v>
      </c>
      <c r="Y63">
        <v>1.9510000000000001</v>
      </c>
      <c r="Z63">
        <v>12.147</v>
      </c>
      <c r="AA63">
        <v>178.81828200000001</v>
      </c>
      <c r="AB63">
        <v>4.1716160000000002</v>
      </c>
      <c r="AC63">
        <v>63.476346999999997</v>
      </c>
      <c r="AD63" s="1">
        <v>761</v>
      </c>
      <c r="AE63">
        <v>1</v>
      </c>
      <c r="AF63">
        <v>859</v>
      </c>
      <c r="AG63">
        <v>77</v>
      </c>
      <c r="AH63">
        <v>16.830029</v>
      </c>
      <c r="AI63">
        <v>2635.8</v>
      </c>
      <c r="AJ63">
        <v>0</v>
      </c>
      <c r="AK63">
        <v>15</v>
      </c>
      <c r="AL63">
        <v>2845</v>
      </c>
      <c r="AM63">
        <v>0.86557768957308068</v>
      </c>
      <c r="AN63" t="s">
        <v>69</v>
      </c>
      <c r="AO63">
        <v>2684.9760000000001</v>
      </c>
      <c r="AP63" t="s">
        <v>381</v>
      </c>
      <c r="AQ63" t="s">
        <v>118</v>
      </c>
      <c r="AR63" t="s">
        <v>120</v>
      </c>
      <c r="AS63" t="s">
        <v>118</v>
      </c>
      <c r="AT63" t="s">
        <v>120</v>
      </c>
      <c r="AU63" t="s">
        <v>186</v>
      </c>
      <c r="AV63" t="s">
        <v>264</v>
      </c>
      <c r="AW63" t="s">
        <v>69</v>
      </c>
      <c r="AX63">
        <v>5697</v>
      </c>
      <c r="AY63" t="s">
        <v>473</v>
      </c>
      <c r="AZ63">
        <v>10</v>
      </c>
      <c r="BA63" t="s">
        <v>497</v>
      </c>
      <c r="BB63">
        <v>3</v>
      </c>
      <c r="BC63">
        <v>1</v>
      </c>
      <c r="BE63" t="s">
        <v>69</v>
      </c>
      <c r="BF63">
        <v>0</v>
      </c>
      <c r="BG63" t="s">
        <v>284</v>
      </c>
      <c r="BI63" t="s">
        <v>118</v>
      </c>
      <c r="BJ63" t="s">
        <v>264</v>
      </c>
      <c r="BK63" t="s">
        <v>69</v>
      </c>
      <c r="BL63">
        <v>0.86557768957308068</v>
      </c>
      <c r="BM63">
        <v>5697</v>
      </c>
      <c r="BN63" t="s">
        <v>120</v>
      </c>
      <c r="BO63" t="s">
        <v>186</v>
      </c>
      <c r="BP63">
        <v>3</v>
      </c>
      <c r="BQ63">
        <v>3009.5169999999998</v>
      </c>
      <c r="BR63">
        <v>2.3328800351632949E-2</v>
      </c>
      <c r="BS63">
        <v>0.35497683061287877</v>
      </c>
      <c r="BT63">
        <v>0.25286449619656576</v>
      </c>
      <c r="BU63">
        <v>12.147</v>
      </c>
      <c r="BV63">
        <v>3.322792328469984E-2</v>
      </c>
      <c r="BW63">
        <v>28.542786101557162</v>
      </c>
      <c r="BX63">
        <v>15</v>
      </c>
      <c r="BY63">
        <v>1</v>
      </c>
      <c r="BZ63">
        <v>859</v>
      </c>
    </row>
    <row r="64" spans="1:78" ht="16.5">
      <c r="A64" s="225" t="str">
        <f t="shared" si="1"/>
        <v>신동아교통</v>
      </c>
      <c r="B64" s="104" t="str">
        <f t="shared" si="2"/>
        <v>안경철</v>
      </c>
      <c r="C64" s="105" t="str">
        <f t="shared" si="3"/>
        <v>B</v>
      </c>
      <c r="D64" s="106">
        <f t="shared" si="4"/>
        <v>0.93644957691549768</v>
      </c>
      <c r="E64" s="107">
        <f t="shared" si="5"/>
        <v>8739</v>
      </c>
      <c r="F64" s="108" t="str">
        <f t="shared" si="6"/>
        <v>1</v>
      </c>
      <c r="G64" s="109" t="str">
        <f t="shared" si="7"/>
        <v>70바2537</v>
      </c>
      <c r="H64" s="110">
        <f t="shared" si="8"/>
        <v>3</v>
      </c>
      <c r="I64" s="111">
        <f t="shared" si="9"/>
        <v>2961.4019999999996</v>
      </c>
      <c r="J64" s="112">
        <f t="shared" si="10"/>
        <v>8.4165251989316014E-3</v>
      </c>
      <c r="K64" s="112">
        <f t="shared" si="11"/>
        <v>0.3305039134187997</v>
      </c>
      <c r="L64" s="112">
        <f t="shared" si="12"/>
        <v>0.13270741358316096</v>
      </c>
      <c r="M64" s="113">
        <f t="shared" si="13"/>
        <v>9.5570000000000004</v>
      </c>
      <c r="N64" s="114">
        <f t="shared" si="14"/>
        <v>3.3767789715817037E-2</v>
      </c>
      <c r="O64" s="114">
        <f t="shared" si="15"/>
        <v>24.954396599988794</v>
      </c>
      <c r="P64" s="214">
        <f t="shared" si="16"/>
        <v>1</v>
      </c>
      <c r="Q64" s="215">
        <f t="shared" si="17"/>
        <v>1</v>
      </c>
      <c r="R64" s="215">
        <f t="shared" si="18"/>
        <v>739</v>
      </c>
      <c r="T64">
        <v>523</v>
      </c>
      <c r="U64">
        <v>8739</v>
      </c>
      <c r="V64" t="s">
        <v>265</v>
      </c>
      <c r="W64">
        <v>2961.402</v>
      </c>
      <c r="X64">
        <v>1366.144</v>
      </c>
      <c r="Y64">
        <v>2.1680000000000001</v>
      </c>
      <c r="Z64">
        <v>9.5570000000000004</v>
      </c>
      <c r="AA64">
        <v>168.677449</v>
      </c>
      <c r="AB64">
        <v>1.419678</v>
      </c>
      <c r="AC64">
        <v>55.748556999999998</v>
      </c>
      <c r="AD64" s="1">
        <v>393</v>
      </c>
      <c r="AE64">
        <v>1</v>
      </c>
      <c r="AF64">
        <v>739</v>
      </c>
      <c r="AG64">
        <v>83</v>
      </c>
      <c r="AH64">
        <v>17.556597</v>
      </c>
      <c r="AI64">
        <v>671.4</v>
      </c>
      <c r="AJ64">
        <v>4.8</v>
      </c>
      <c r="AK64">
        <v>1</v>
      </c>
      <c r="AL64">
        <v>290</v>
      </c>
      <c r="AM64">
        <v>0.93644957691549768</v>
      </c>
      <c r="AN64" t="s">
        <v>68</v>
      </c>
      <c r="AO64">
        <v>2729.6979999999999</v>
      </c>
      <c r="AP64" t="s">
        <v>382</v>
      </c>
      <c r="AQ64" t="s">
        <v>118</v>
      </c>
      <c r="AR64" t="s">
        <v>120</v>
      </c>
      <c r="AS64" t="s">
        <v>118</v>
      </c>
      <c r="AT64" t="s">
        <v>120</v>
      </c>
      <c r="AU64" t="s">
        <v>184</v>
      </c>
      <c r="AV64" t="s">
        <v>265</v>
      </c>
      <c r="AW64" t="s">
        <v>68</v>
      </c>
      <c r="AX64">
        <v>8739</v>
      </c>
      <c r="AY64" t="s">
        <v>479</v>
      </c>
      <c r="AZ64">
        <v>1</v>
      </c>
      <c r="BA64" t="s">
        <v>306</v>
      </c>
      <c r="BB64">
        <v>3</v>
      </c>
      <c r="BC64">
        <v>1</v>
      </c>
      <c r="BE64" t="s">
        <v>66</v>
      </c>
      <c r="BF64">
        <v>-1</v>
      </c>
      <c r="BG64" t="s">
        <v>285</v>
      </c>
      <c r="BI64" t="s">
        <v>118</v>
      </c>
      <c r="BJ64" t="s">
        <v>265</v>
      </c>
      <c r="BK64" t="s">
        <v>68</v>
      </c>
      <c r="BL64">
        <v>0.93644957691549768</v>
      </c>
      <c r="BM64">
        <v>8739</v>
      </c>
      <c r="BN64" t="s">
        <v>120</v>
      </c>
      <c r="BO64" t="s">
        <v>184</v>
      </c>
      <c r="BP64">
        <v>3</v>
      </c>
      <c r="BQ64">
        <v>2961.4019999999996</v>
      </c>
      <c r="BR64">
        <v>8.4165251989316014E-3</v>
      </c>
      <c r="BS64">
        <v>0.3305039134187997</v>
      </c>
      <c r="BT64">
        <v>0.13270741358316096</v>
      </c>
      <c r="BU64">
        <v>9.5570000000000004</v>
      </c>
      <c r="BV64">
        <v>3.3767789715817037E-2</v>
      </c>
      <c r="BW64">
        <v>24.954396599988794</v>
      </c>
      <c r="BX64">
        <v>1</v>
      </c>
      <c r="BY64">
        <v>1</v>
      </c>
      <c r="BZ64">
        <v>739</v>
      </c>
    </row>
    <row r="65" spans="1:78" ht="16.5">
      <c r="A65" s="224" t="str">
        <f t="shared" si="1"/>
        <v>신동아교통</v>
      </c>
      <c r="B65" s="120" t="str">
        <f t="shared" si="2"/>
        <v>안학순</v>
      </c>
      <c r="C65" s="121" t="str">
        <f t="shared" si="3"/>
        <v>C</v>
      </c>
      <c r="D65" s="122">
        <f t="shared" si="4"/>
        <v>0.85535078193398562</v>
      </c>
      <c r="E65" s="123">
        <f t="shared" si="5"/>
        <v>2981</v>
      </c>
      <c r="F65" s="124" t="str">
        <f t="shared" si="6"/>
        <v>1</v>
      </c>
      <c r="G65" s="125" t="str">
        <f t="shared" si="7"/>
        <v>70바3706</v>
      </c>
      <c r="H65" s="126">
        <f t="shared" si="8"/>
        <v>2</v>
      </c>
      <c r="I65" s="127">
        <f t="shared" si="9"/>
        <v>2829.9769999999999</v>
      </c>
      <c r="J65" s="128">
        <f t="shared" si="10"/>
        <v>1.5671544315973993E-2</v>
      </c>
      <c r="K65" s="128">
        <f t="shared" si="11"/>
        <v>0.33837263284315922</v>
      </c>
      <c r="L65" s="128">
        <f t="shared" si="12"/>
        <v>0.22261665024132707</v>
      </c>
      <c r="M65" s="129">
        <f t="shared" si="13"/>
        <v>11.563000000000001</v>
      </c>
      <c r="N65" s="130">
        <f t="shared" si="14"/>
        <v>0.10600792868634622</v>
      </c>
      <c r="O65" s="130">
        <f t="shared" si="15"/>
        <v>18.304035686509113</v>
      </c>
      <c r="P65" s="212">
        <f t="shared" si="16"/>
        <v>2</v>
      </c>
      <c r="Q65" s="213">
        <f t="shared" si="17"/>
        <v>3</v>
      </c>
      <c r="R65" s="213">
        <f t="shared" si="18"/>
        <v>518</v>
      </c>
      <c r="T65">
        <v>523</v>
      </c>
      <c r="U65">
        <v>2981</v>
      </c>
      <c r="V65" t="s">
        <v>266</v>
      </c>
      <c r="W65">
        <v>2829.9769999999999</v>
      </c>
      <c r="X65">
        <v>1489.8050000000001</v>
      </c>
      <c r="Y65">
        <v>1.9</v>
      </c>
      <c r="Z65">
        <v>11.563000000000001</v>
      </c>
      <c r="AA65">
        <v>169.18217799999999</v>
      </c>
      <c r="AB65">
        <v>2.6513460000000002</v>
      </c>
      <c r="AC65">
        <v>57.246619000000003</v>
      </c>
      <c r="AD65" s="1">
        <v>630</v>
      </c>
      <c r="AE65">
        <v>3</v>
      </c>
      <c r="AF65">
        <v>518</v>
      </c>
      <c r="AG65">
        <v>73</v>
      </c>
      <c r="AH65">
        <v>16.727394</v>
      </c>
      <c r="AI65">
        <v>2305.6999999999998</v>
      </c>
      <c r="AJ65">
        <v>0</v>
      </c>
      <c r="AK65">
        <v>2</v>
      </c>
      <c r="AL65">
        <v>1295</v>
      </c>
      <c r="AM65">
        <v>0.85535078193398562</v>
      </c>
      <c r="AN65" t="s">
        <v>69</v>
      </c>
      <c r="AO65">
        <v>2694.201</v>
      </c>
      <c r="AP65" t="s">
        <v>383</v>
      </c>
      <c r="AQ65" t="s">
        <v>118</v>
      </c>
      <c r="AR65" t="s">
        <v>120</v>
      </c>
      <c r="AS65" t="s">
        <v>118</v>
      </c>
      <c r="AT65" t="s">
        <v>120</v>
      </c>
      <c r="AU65" t="s">
        <v>196</v>
      </c>
      <c r="AV65" t="s">
        <v>266</v>
      </c>
      <c r="AW65" t="s">
        <v>69</v>
      </c>
      <c r="AX65">
        <v>2981</v>
      </c>
      <c r="AY65" t="s">
        <v>473</v>
      </c>
      <c r="AZ65">
        <v>12</v>
      </c>
      <c r="BA65" t="s">
        <v>498</v>
      </c>
      <c r="BB65">
        <v>2</v>
      </c>
      <c r="BC65">
        <v>1</v>
      </c>
      <c r="BE65" t="s">
        <v>67</v>
      </c>
      <c r="BF65">
        <v>1</v>
      </c>
      <c r="BG65" t="s">
        <v>305</v>
      </c>
      <c r="BI65" t="s">
        <v>118</v>
      </c>
      <c r="BJ65" t="s">
        <v>266</v>
      </c>
      <c r="BK65" t="s">
        <v>69</v>
      </c>
      <c r="BL65">
        <v>0.85535078193398562</v>
      </c>
      <c r="BM65">
        <v>2981</v>
      </c>
      <c r="BN65" t="s">
        <v>120</v>
      </c>
      <c r="BO65" t="s">
        <v>196</v>
      </c>
      <c r="BP65">
        <v>2</v>
      </c>
      <c r="BQ65">
        <v>2829.9769999999999</v>
      </c>
      <c r="BR65">
        <v>1.5671544315973993E-2</v>
      </c>
      <c r="BS65">
        <v>0.33837263284315922</v>
      </c>
      <c r="BT65">
        <v>0.22261665024132707</v>
      </c>
      <c r="BU65">
        <v>11.563000000000001</v>
      </c>
      <c r="BV65">
        <v>0.10600792868634622</v>
      </c>
      <c r="BW65">
        <v>18.304035686509113</v>
      </c>
      <c r="BX65">
        <v>2</v>
      </c>
      <c r="BY65">
        <v>3</v>
      </c>
      <c r="BZ65">
        <v>518</v>
      </c>
    </row>
    <row r="66" spans="1:78" ht="16.5">
      <c r="A66" s="225" t="str">
        <f t="shared" si="1"/>
        <v>신동아교통</v>
      </c>
      <c r="B66" s="104" t="str">
        <f t="shared" si="2"/>
        <v>양문우</v>
      </c>
      <c r="C66" s="105" t="str">
        <f t="shared" si="3"/>
        <v>C</v>
      </c>
      <c r="D66" s="106">
        <f t="shared" si="4"/>
        <v>0.87337116294168138</v>
      </c>
      <c r="E66" s="107">
        <f t="shared" si="5"/>
        <v>278</v>
      </c>
      <c r="F66" s="108" t="str">
        <f t="shared" si="6"/>
        <v>1</v>
      </c>
      <c r="G66" s="109" t="str">
        <f t="shared" si="7"/>
        <v>70바2451</v>
      </c>
      <c r="H66" s="110">
        <f t="shared" si="8"/>
        <v>2</v>
      </c>
      <c r="I66" s="111">
        <f t="shared" si="9"/>
        <v>2845.2249999999999</v>
      </c>
      <c r="J66" s="112">
        <f t="shared" si="10"/>
        <v>2.9785061681404511E-2</v>
      </c>
      <c r="K66" s="112">
        <f t="shared" si="11"/>
        <v>0.35774609020823356</v>
      </c>
      <c r="L66" s="112">
        <f t="shared" si="12"/>
        <v>0.16061998611709091</v>
      </c>
      <c r="M66" s="113">
        <f t="shared" si="13"/>
        <v>11.818</v>
      </c>
      <c r="N66" s="114">
        <f t="shared" si="14"/>
        <v>0.17573302638631391</v>
      </c>
      <c r="O66" s="114">
        <f t="shared" si="15"/>
        <v>11.24691368872409</v>
      </c>
      <c r="P66" s="214">
        <f t="shared" si="16"/>
        <v>1</v>
      </c>
      <c r="Q66" s="215">
        <f t="shared" si="17"/>
        <v>5</v>
      </c>
      <c r="R66" s="215">
        <f t="shared" si="18"/>
        <v>320</v>
      </c>
      <c r="T66">
        <v>523</v>
      </c>
      <c r="U66">
        <v>278</v>
      </c>
      <c r="V66" t="s">
        <v>267</v>
      </c>
      <c r="W66">
        <v>2845.2249999999999</v>
      </c>
      <c r="X66">
        <v>1406.0809999999999</v>
      </c>
      <c r="Y66">
        <v>2.024</v>
      </c>
      <c r="Z66">
        <v>11.818</v>
      </c>
      <c r="AA66">
        <v>166.28244900000001</v>
      </c>
      <c r="AB66">
        <v>4.9527330000000003</v>
      </c>
      <c r="AC66">
        <v>59.486896000000002</v>
      </c>
      <c r="AD66" s="1">
        <v>457</v>
      </c>
      <c r="AE66">
        <v>5</v>
      </c>
      <c r="AF66">
        <v>320</v>
      </c>
      <c r="AG66">
        <v>85</v>
      </c>
      <c r="AH66">
        <v>17.110795</v>
      </c>
      <c r="AI66">
        <v>1774.9</v>
      </c>
      <c r="AJ66">
        <v>2.9</v>
      </c>
      <c r="AK66">
        <v>1</v>
      </c>
      <c r="AL66">
        <v>426</v>
      </c>
      <c r="AM66">
        <v>0.87337116294168138</v>
      </c>
      <c r="AN66" t="s">
        <v>69</v>
      </c>
      <c r="AO66">
        <v>2691.835</v>
      </c>
      <c r="AP66" t="s">
        <v>384</v>
      </c>
      <c r="AQ66" t="s">
        <v>118</v>
      </c>
      <c r="AR66" t="s">
        <v>120</v>
      </c>
      <c r="AS66" t="s">
        <v>118</v>
      </c>
      <c r="AT66" t="s">
        <v>120</v>
      </c>
      <c r="AU66" t="s">
        <v>175</v>
      </c>
      <c r="AV66" t="s">
        <v>267</v>
      </c>
      <c r="AW66" t="s">
        <v>69</v>
      </c>
      <c r="AX66">
        <v>278</v>
      </c>
      <c r="AY66" t="s">
        <v>473</v>
      </c>
      <c r="AZ66">
        <v>7</v>
      </c>
      <c r="BA66" t="s">
        <v>324</v>
      </c>
      <c r="BB66">
        <v>2</v>
      </c>
      <c r="BC66">
        <v>1</v>
      </c>
      <c r="BE66" t="s">
        <v>67</v>
      </c>
      <c r="BF66">
        <v>1</v>
      </c>
      <c r="BG66" t="s">
        <v>305</v>
      </c>
      <c r="BI66" t="s">
        <v>118</v>
      </c>
      <c r="BJ66" t="s">
        <v>267</v>
      </c>
      <c r="BK66" t="s">
        <v>69</v>
      </c>
      <c r="BL66">
        <v>0.87337116294168138</v>
      </c>
      <c r="BM66">
        <v>278</v>
      </c>
      <c r="BN66" t="s">
        <v>120</v>
      </c>
      <c r="BO66" t="s">
        <v>175</v>
      </c>
      <c r="BP66">
        <v>2</v>
      </c>
      <c r="BQ66">
        <v>2845.2249999999999</v>
      </c>
      <c r="BR66">
        <v>2.9785061681404511E-2</v>
      </c>
      <c r="BS66">
        <v>0.35774609020823356</v>
      </c>
      <c r="BT66">
        <v>0.16061998611709091</v>
      </c>
      <c r="BU66">
        <v>11.818</v>
      </c>
      <c r="BV66">
        <v>0.17573302638631391</v>
      </c>
      <c r="BW66">
        <v>11.24691368872409</v>
      </c>
      <c r="BX66">
        <v>1</v>
      </c>
      <c r="BY66">
        <v>5</v>
      </c>
      <c r="BZ66">
        <v>320</v>
      </c>
    </row>
    <row r="67" spans="1:78" ht="16.5">
      <c r="A67" s="224" t="str">
        <f t="shared" si="1"/>
        <v>신동아교통</v>
      </c>
      <c r="B67" s="120" t="str">
        <f t="shared" si="2"/>
        <v>양미경</v>
      </c>
      <c r="C67" s="121" t="str">
        <f t="shared" si="3"/>
        <v>D</v>
      </c>
      <c r="D67" s="122">
        <f t="shared" si="4"/>
        <v>0.80965517241379303</v>
      </c>
      <c r="E67" s="123">
        <f t="shared" si="5"/>
        <v>6828</v>
      </c>
      <c r="F67" s="124" t="str">
        <f t="shared" si="6"/>
        <v>520</v>
      </c>
      <c r="G67" s="125" t="str">
        <f t="shared" si="7"/>
        <v>70바3723</v>
      </c>
      <c r="H67" s="126">
        <f t="shared" si="8"/>
        <v>1</v>
      </c>
      <c r="I67" s="127">
        <f t="shared" si="9"/>
        <v>622.51</v>
      </c>
      <c r="J67" s="128">
        <f t="shared" si="10"/>
        <v>1.9591500317186896E-2</v>
      </c>
      <c r="K67" s="128">
        <f t="shared" si="11"/>
        <v>0.33714365093697474</v>
      </c>
      <c r="L67" s="128">
        <f t="shared" si="12"/>
        <v>0.23453438498979937</v>
      </c>
      <c r="M67" s="129">
        <f t="shared" si="13"/>
        <v>6.7409999999999997</v>
      </c>
      <c r="N67" s="130">
        <f t="shared" si="14"/>
        <v>0.32127997943808134</v>
      </c>
      <c r="O67" s="130">
        <f t="shared" si="15"/>
        <v>4.8191996915712201</v>
      </c>
      <c r="P67" s="212">
        <f t="shared" si="16"/>
        <v>8</v>
      </c>
      <c r="Q67" s="213">
        <f t="shared" si="17"/>
        <v>2</v>
      </c>
      <c r="R67" s="213">
        <f t="shared" si="18"/>
        <v>30</v>
      </c>
      <c r="T67">
        <v>523</v>
      </c>
      <c r="U67">
        <v>6828</v>
      </c>
      <c r="V67" t="s">
        <v>287</v>
      </c>
      <c r="W67">
        <v>622.51</v>
      </c>
      <c r="X67">
        <v>265.13200000000001</v>
      </c>
      <c r="Y67">
        <v>2.3479999999999999</v>
      </c>
      <c r="Z67">
        <v>6.7409999999999997</v>
      </c>
      <c r="AA67">
        <v>53.990250000000003</v>
      </c>
      <c r="AB67">
        <v>1.05775</v>
      </c>
      <c r="AC67">
        <v>18.202470000000002</v>
      </c>
      <c r="AD67" s="1">
        <v>146</v>
      </c>
      <c r="AE67">
        <v>2</v>
      </c>
      <c r="AF67">
        <v>30</v>
      </c>
      <c r="AG67">
        <v>80</v>
      </c>
      <c r="AH67">
        <v>11.530044</v>
      </c>
      <c r="AI67">
        <v>11.7</v>
      </c>
      <c r="AJ67">
        <v>0</v>
      </c>
      <c r="AK67">
        <v>8</v>
      </c>
      <c r="AL67">
        <v>3549</v>
      </c>
      <c r="AM67">
        <v>0.80965517241379303</v>
      </c>
      <c r="AN67" t="s">
        <v>67</v>
      </c>
      <c r="AO67">
        <v>622.51</v>
      </c>
      <c r="AP67" t="s">
        <v>385</v>
      </c>
      <c r="AQ67" t="s">
        <v>118</v>
      </c>
      <c r="AR67" t="s">
        <v>123</v>
      </c>
      <c r="AS67" t="s">
        <v>118</v>
      </c>
      <c r="AT67" t="s">
        <v>123</v>
      </c>
      <c r="AU67" t="s">
        <v>217</v>
      </c>
      <c r="AV67" t="s">
        <v>287</v>
      </c>
      <c r="AW67" t="s">
        <v>67</v>
      </c>
      <c r="AX67">
        <v>6828</v>
      </c>
      <c r="AY67" t="s">
        <v>455</v>
      </c>
      <c r="AZ67">
        <v>3</v>
      </c>
      <c r="BA67" t="s">
        <v>499</v>
      </c>
      <c r="BB67">
        <v>1</v>
      </c>
      <c r="BC67">
        <v>1</v>
      </c>
      <c r="BE67" t="s">
        <v>67</v>
      </c>
      <c r="BF67">
        <v>0</v>
      </c>
      <c r="BG67" t="s">
        <v>284</v>
      </c>
      <c r="BI67" t="s">
        <v>118</v>
      </c>
      <c r="BJ67" t="s">
        <v>287</v>
      </c>
      <c r="BK67" t="s">
        <v>67</v>
      </c>
      <c r="BL67">
        <v>0.80965517241379303</v>
      </c>
      <c r="BM67">
        <v>6828</v>
      </c>
      <c r="BN67" t="s">
        <v>123</v>
      </c>
      <c r="BO67" t="s">
        <v>217</v>
      </c>
      <c r="BP67">
        <v>1</v>
      </c>
      <c r="BQ67">
        <v>622.51</v>
      </c>
      <c r="BR67">
        <v>1.9591500317186896E-2</v>
      </c>
      <c r="BS67">
        <v>0.33714365093697474</v>
      </c>
      <c r="BT67">
        <v>0.23453438498979937</v>
      </c>
      <c r="BU67">
        <v>6.7409999999999997</v>
      </c>
      <c r="BV67">
        <v>0.32127997943808134</v>
      </c>
      <c r="BW67">
        <v>4.8191996915712201</v>
      </c>
      <c r="BX67">
        <v>8</v>
      </c>
      <c r="BY67">
        <v>2</v>
      </c>
      <c r="BZ67">
        <v>30</v>
      </c>
    </row>
    <row r="68" spans="1:78" ht="16.5">
      <c r="A68" s="225" t="str">
        <f t="shared" si="1"/>
        <v>신동아교통</v>
      </c>
      <c r="B68" s="104" t="str">
        <f t="shared" si="2"/>
        <v>오규대</v>
      </c>
      <c r="C68" s="105" t="str">
        <f t="shared" si="3"/>
        <v>A</v>
      </c>
      <c r="D68" s="106">
        <f t="shared" si="4"/>
        <v>0.9503703703703702</v>
      </c>
      <c r="E68" s="107">
        <f t="shared" si="5"/>
        <v>272</v>
      </c>
      <c r="F68" s="108" t="str">
        <f t="shared" si="6"/>
        <v>520</v>
      </c>
      <c r="G68" s="109" t="str">
        <f t="shared" si="7"/>
        <v>71바6408</v>
      </c>
      <c r="H68" s="110">
        <f t="shared" si="8"/>
        <v>1</v>
      </c>
      <c r="I68" s="111">
        <f t="shared" si="9"/>
        <v>1547.0989999999999</v>
      </c>
      <c r="J68" s="112">
        <f t="shared" si="10"/>
        <v>1.0705856667166105E-2</v>
      </c>
      <c r="K68" s="112">
        <f t="shared" si="11"/>
        <v>0.31961846642844288</v>
      </c>
      <c r="L68" s="112">
        <f t="shared" si="12"/>
        <v>0.19908228238787565</v>
      </c>
      <c r="M68" s="113">
        <f t="shared" si="13"/>
        <v>5.2969999999999997</v>
      </c>
      <c r="N68" s="114">
        <f t="shared" si="14"/>
        <v>0</v>
      </c>
      <c r="O68" s="114">
        <f t="shared" si="15"/>
        <v>2.5854841868555276</v>
      </c>
      <c r="P68" s="214">
        <f t="shared" si="16"/>
        <v>2</v>
      </c>
      <c r="Q68" s="215">
        <f t="shared" si="17"/>
        <v>0</v>
      </c>
      <c r="R68" s="215">
        <f t="shared" si="18"/>
        <v>40</v>
      </c>
      <c r="T68">
        <v>523</v>
      </c>
      <c r="U68">
        <v>272</v>
      </c>
      <c r="V68" t="s">
        <v>268</v>
      </c>
      <c r="W68">
        <v>1547.0989999999999</v>
      </c>
      <c r="X68">
        <v>602.97799999999995</v>
      </c>
      <c r="Y68">
        <v>2.5659999999999998</v>
      </c>
      <c r="Z68">
        <v>5.2969999999999997</v>
      </c>
      <c r="AA68">
        <v>131.80103600000001</v>
      </c>
      <c r="AB68">
        <v>1.411043</v>
      </c>
      <c r="AC68">
        <v>42.126044999999998</v>
      </c>
      <c r="AD68" s="1">
        <v>308</v>
      </c>
      <c r="AE68">
        <v>0</v>
      </c>
      <c r="AF68">
        <v>40</v>
      </c>
      <c r="AG68">
        <v>67</v>
      </c>
      <c r="AH68">
        <v>11.738139</v>
      </c>
      <c r="AI68">
        <v>0.6</v>
      </c>
      <c r="AJ68">
        <v>0</v>
      </c>
      <c r="AK68">
        <v>2</v>
      </c>
      <c r="AL68">
        <v>1941</v>
      </c>
      <c r="AM68">
        <v>0.9503703703703702</v>
      </c>
      <c r="AN68" t="s">
        <v>66</v>
      </c>
      <c r="AO68">
        <v>1547.0989999999999</v>
      </c>
      <c r="AP68" t="s">
        <v>386</v>
      </c>
      <c r="AQ68" t="s">
        <v>118</v>
      </c>
      <c r="AR68" t="s">
        <v>123</v>
      </c>
      <c r="AS68" t="s">
        <v>118</v>
      </c>
      <c r="AT68" t="s">
        <v>123</v>
      </c>
      <c r="AU68" t="s">
        <v>219</v>
      </c>
      <c r="AV68" t="s">
        <v>268</v>
      </c>
      <c r="AW68" t="s">
        <v>66</v>
      </c>
      <c r="AX68">
        <v>272</v>
      </c>
      <c r="AY68" t="s">
        <v>500</v>
      </c>
      <c r="AZ68">
        <v>1</v>
      </c>
      <c r="BA68" t="s">
        <v>501</v>
      </c>
      <c r="BB68">
        <v>1</v>
      </c>
      <c r="BC68">
        <v>2</v>
      </c>
      <c r="BE68" t="s">
        <v>68</v>
      </c>
      <c r="BF68">
        <v>1</v>
      </c>
      <c r="BG68" t="s">
        <v>305</v>
      </c>
      <c r="BI68" t="s">
        <v>118</v>
      </c>
      <c r="BJ68" t="s">
        <v>268</v>
      </c>
      <c r="BK68" t="s">
        <v>66</v>
      </c>
      <c r="BL68">
        <v>0.9503703703703702</v>
      </c>
      <c r="BM68">
        <v>272</v>
      </c>
      <c r="BN68" t="s">
        <v>123</v>
      </c>
      <c r="BO68" t="s">
        <v>219</v>
      </c>
      <c r="BP68">
        <v>1</v>
      </c>
      <c r="BQ68">
        <v>1547.0989999999999</v>
      </c>
      <c r="BR68">
        <v>1.0705856667166105E-2</v>
      </c>
      <c r="BS68">
        <v>0.31961846642844288</v>
      </c>
      <c r="BT68">
        <v>0.19908228238787565</v>
      </c>
      <c r="BU68">
        <v>5.2969999999999997</v>
      </c>
      <c r="BV68">
        <v>0</v>
      </c>
      <c r="BW68">
        <v>2.5854841868555276</v>
      </c>
      <c r="BX68">
        <v>2</v>
      </c>
      <c r="BY68">
        <v>0</v>
      </c>
      <c r="BZ68">
        <v>40</v>
      </c>
    </row>
    <row r="69" spans="1:78" ht="16.5">
      <c r="A69" s="224" t="str">
        <f t="shared" si="1"/>
        <v>신동아교통</v>
      </c>
      <c r="B69" s="120" t="str">
        <f t="shared" si="2"/>
        <v>윤성영</v>
      </c>
      <c r="C69" s="121" t="str">
        <f t="shared" si="3"/>
        <v>D</v>
      </c>
      <c r="D69" s="122">
        <f t="shared" si="4"/>
        <v>0.80992352427831893</v>
      </c>
      <c r="E69" s="123">
        <f t="shared" si="5"/>
        <v>8829</v>
      </c>
      <c r="F69" s="124" t="str">
        <f t="shared" si="6"/>
        <v>1</v>
      </c>
      <c r="G69" s="125" t="str">
        <f t="shared" si="7"/>
        <v>70바3705</v>
      </c>
      <c r="H69" s="126">
        <f t="shared" si="8"/>
        <v>2</v>
      </c>
      <c r="I69" s="127">
        <f t="shared" si="9"/>
        <v>1810.85</v>
      </c>
      <c r="J69" s="128">
        <f t="shared" si="10"/>
        <v>1.8182738837497537E-2</v>
      </c>
      <c r="K69" s="128">
        <f t="shared" si="11"/>
        <v>0.31614244003428588</v>
      </c>
      <c r="L69" s="128">
        <f t="shared" si="12"/>
        <v>0.1684291907115443</v>
      </c>
      <c r="M69" s="129">
        <f t="shared" si="13"/>
        <v>14.895</v>
      </c>
      <c r="N69" s="130">
        <f t="shared" si="14"/>
        <v>0.16566805643758456</v>
      </c>
      <c r="O69" s="130">
        <f t="shared" si="15"/>
        <v>23.856200127012176</v>
      </c>
      <c r="P69" s="212">
        <f t="shared" si="16"/>
        <v>0</v>
      </c>
      <c r="Q69" s="213">
        <f t="shared" si="17"/>
        <v>3</v>
      </c>
      <c r="R69" s="213">
        <f t="shared" si="18"/>
        <v>432</v>
      </c>
      <c r="T69">
        <v>523</v>
      </c>
      <c r="U69">
        <v>8829</v>
      </c>
      <c r="V69" t="s">
        <v>269</v>
      </c>
      <c r="W69">
        <v>1810.85</v>
      </c>
      <c r="X69">
        <v>1010.18</v>
      </c>
      <c r="Y69">
        <v>1.7929999999999999</v>
      </c>
      <c r="Z69">
        <v>14.895</v>
      </c>
      <c r="AA69">
        <v>93.569676999999999</v>
      </c>
      <c r="AB69">
        <v>1.7013529999999999</v>
      </c>
      <c r="AC69">
        <v>29.581346</v>
      </c>
      <c r="AD69" s="1">
        <v>305</v>
      </c>
      <c r="AE69">
        <v>3</v>
      </c>
      <c r="AF69">
        <v>432</v>
      </c>
      <c r="AG69">
        <v>69</v>
      </c>
      <c r="AH69">
        <v>19.352957</v>
      </c>
      <c r="AI69">
        <v>1096.3</v>
      </c>
      <c r="AJ69">
        <v>0</v>
      </c>
      <c r="AK69">
        <v>0</v>
      </c>
      <c r="AL69">
        <v>0</v>
      </c>
      <c r="AM69">
        <v>0.80992352427831893</v>
      </c>
      <c r="AN69" t="s">
        <v>67</v>
      </c>
      <c r="AO69">
        <v>1674.954</v>
      </c>
      <c r="AP69" t="s">
        <v>387</v>
      </c>
      <c r="AQ69" t="s">
        <v>118</v>
      </c>
      <c r="AR69" t="s">
        <v>120</v>
      </c>
      <c r="AS69" t="s">
        <v>118</v>
      </c>
      <c r="AT69" t="s">
        <v>120</v>
      </c>
      <c r="AU69" t="s">
        <v>194</v>
      </c>
      <c r="AV69" t="s">
        <v>269</v>
      </c>
      <c r="AW69" t="s">
        <v>67</v>
      </c>
      <c r="AX69">
        <v>8829</v>
      </c>
      <c r="AY69" t="s">
        <v>442</v>
      </c>
      <c r="AZ69">
        <v>8</v>
      </c>
      <c r="BA69" t="s">
        <v>502</v>
      </c>
      <c r="BB69">
        <v>2</v>
      </c>
      <c r="BC69">
        <v>1</v>
      </c>
      <c r="BE69" t="s">
        <v>67</v>
      </c>
      <c r="BF69">
        <v>0</v>
      </c>
      <c r="BG69" t="s">
        <v>284</v>
      </c>
      <c r="BI69" t="s">
        <v>118</v>
      </c>
      <c r="BJ69" t="s">
        <v>269</v>
      </c>
      <c r="BK69" t="s">
        <v>67</v>
      </c>
      <c r="BL69">
        <v>0.80992352427831893</v>
      </c>
      <c r="BM69">
        <v>8829</v>
      </c>
      <c r="BN69" t="s">
        <v>120</v>
      </c>
      <c r="BO69" t="s">
        <v>194</v>
      </c>
      <c r="BP69">
        <v>2</v>
      </c>
      <c r="BQ69">
        <v>1810.85</v>
      </c>
      <c r="BR69">
        <v>1.8182738837497537E-2</v>
      </c>
      <c r="BS69">
        <v>0.31614244003428588</v>
      </c>
      <c r="BT69">
        <v>0.1684291907115443</v>
      </c>
      <c r="BU69">
        <v>14.895</v>
      </c>
      <c r="BV69">
        <v>0.16566805643758456</v>
      </c>
      <c r="BW69">
        <v>23.856200127012176</v>
      </c>
      <c r="BX69">
        <v>0</v>
      </c>
      <c r="BY69">
        <v>3</v>
      </c>
      <c r="BZ69">
        <v>432</v>
      </c>
    </row>
    <row r="70" spans="1:78" ht="16.5">
      <c r="A70" s="225" t="str">
        <f t="shared" si="1"/>
        <v>신동아교통</v>
      </c>
      <c r="B70" s="104" t="str">
        <f t="shared" si="2"/>
        <v>이성림</v>
      </c>
      <c r="C70" s="105" t="str">
        <f t="shared" si="3"/>
        <v>D</v>
      </c>
      <c r="D70" s="106">
        <f t="shared" si="4"/>
        <v>0.80365978781313385</v>
      </c>
      <c r="E70" s="107">
        <f t="shared" si="5"/>
        <v>5286</v>
      </c>
      <c r="F70" s="108" t="str">
        <f t="shared" si="6"/>
        <v>520</v>
      </c>
      <c r="G70" s="109" t="str">
        <f t="shared" si="7"/>
        <v>70바3723</v>
      </c>
      <c r="H70" s="110">
        <f t="shared" si="8"/>
        <v>5</v>
      </c>
      <c r="I70" s="111">
        <f t="shared" si="9"/>
        <v>4579.4449999999988</v>
      </c>
      <c r="J70" s="112">
        <f t="shared" si="10"/>
        <v>2.5554291882914474E-2</v>
      </c>
      <c r="K70" s="112">
        <f t="shared" si="11"/>
        <v>0.33589132335101768</v>
      </c>
      <c r="L70" s="112">
        <f t="shared" si="12"/>
        <v>0.24413438746398314</v>
      </c>
      <c r="M70" s="113">
        <f t="shared" si="13"/>
        <v>6.9130000000000003</v>
      </c>
      <c r="N70" s="114">
        <f t="shared" si="14"/>
        <v>0.39306073115847018</v>
      </c>
      <c r="O70" s="114">
        <f t="shared" si="15"/>
        <v>5.8740742600904712</v>
      </c>
      <c r="P70" s="214">
        <f t="shared" si="16"/>
        <v>64</v>
      </c>
      <c r="Q70" s="215">
        <f t="shared" si="17"/>
        <v>18</v>
      </c>
      <c r="R70" s="215">
        <f t="shared" si="18"/>
        <v>269</v>
      </c>
      <c r="T70">
        <v>523</v>
      </c>
      <c r="U70">
        <v>5286</v>
      </c>
      <c r="V70" t="s">
        <v>270</v>
      </c>
      <c r="W70">
        <v>4579.4449999999997</v>
      </c>
      <c r="X70">
        <v>1980.3140000000001</v>
      </c>
      <c r="Y70">
        <v>2.3119999999999998</v>
      </c>
      <c r="Z70">
        <v>6.9130000000000003</v>
      </c>
      <c r="AA70">
        <v>401.848975</v>
      </c>
      <c r="AB70">
        <v>10.268966000000001</v>
      </c>
      <c r="AC70">
        <v>134.97758400000001</v>
      </c>
      <c r="AD70" s="1">
        <v>1118</v>
      </c>
      <c r="AE70">
        <v>18</v>
      </c>
      <c r="AF70">
        <v>269</v>
      </c>
      <c r="AG70">
        <v>85</v>
      </c>
      <c r="AH70">
        <v>11.395935</v>
      </c>
      <c r="AI70">
        <v>240.1</v>
      </c>
      <c r="AJ70">
        <v>3.4</v>
      </c>
      <c r="AK70">
        <v>64</v>
      </c>
      <c r="AL70">
        <v>26257</v>
      </c>
      <c r="AM70">
        <v>0.80365978781313385</v>
      </c>
      <c r="AN70" t="s">
        <v>67</v>
      </c>
      <c r="AO70">
        <v>3965.3589999999999</v>
      </c>
      <c r="AP70" t="s">
        <v>388</v>
      </c>
      <c r="AQ70" t="s">
        <v>118</v>
      </c>
      <c r="AR70" t="s">
        <v>123</v>
      </c>
      <c r="AS70" t="s">
        <v>118</v>
      </c>
      <c r="AT70" t="s">
        <v>123</v>
      </c>
      <c r="AU70" t="s">
        <v>217</v>
      </c>
      <c r="AV70" t="s">
        <v>270</v>
      </c>
      <c r="AW70" t="s">
        <v>67</v>
      </c>
      <c r="AX70">
        <v>5286</v>
      </c>
      <c r="AY70" t="s">
        <v>455</v>
      </c>
      <c r="AZ70">
        <v>4</v>
      </c>
      <c r="BA70" t="s">
        <v>503</v>
      </c>
      <c r="BB70">
        <v>5</v>
      </c>
      <c r="BC70">
        <v>1</v>
      </c>
      <c r="BE70" t="s">
        <v>67</v>
      </c>
      <c r="BF70">
        <v>0</v>
      </c>
      <c r="BG70" t="s">
        <v>284</v>
      </c>
      <c r="BI70" t="s">
        <v>118</v>
      </c>
      <c r="BJ70" t="s">
        <v>270</v>
      </c>
      <c r="BK70" t="s">
        <v>67</v>
      </c>
      <c r="BL70">
        <v>0.80365978781313385</v>
      </c>
      <c r="BM70">
        <v>5286</v>
      </c>
      <c r="BN70" t="s">
        <v>123</v>
      </c>
      <c r="BO70" t="s">
        <v>217</v>
      </c>
      <c r="BP70">
        <v>5</v>
      </c>
      <c r="BQ70">
        <v>4579.4449999999988</v>
      </c>
      <c r="BR70">
        <v>2.5554291882914474E-2</v>
      </c>
      <c r="BS70">
        <v>0.33589132335101768</v>
      </c>
      <c r="BT70">
        <v>0.24413438746398311</v>
      </c>
      <c r="BU70">
        <v>6.9130000000000003</v>
      </c>
      <c r="BV70">
        <v>0.39306073115847018</v>
      </c>
      <c r="BW70">
        <v>5.8740742600904712</v>
      </c>
      <c r="BX70">
        <v>64</v>
      </c>
      <c r="BY70">
        <v>18</v>
      </c>
      <c r="BZ70">
        <v>269</v>
      </c>
    </row>
    <row r="71" spans="1:78" ht="16.5">
      <c r="A71" s="224" t="str">
        <f t="shared" ref="A71:A87" si="19">BI71</f>
        <v>신동아교통</v>
      </c>
      <c r="B71" s="120" t="str">
        <f t="shared" ref="B71:B87" si="20">IF(BJ71="NULL", E71, BJ71)</f>
        <v>이안수</v>
      </c>
      <c r="C71" s="121" t="str">
        <f t="shared" ref="C71:C87" si="21">BK71</f>
        <v>B</v>
      </c>
      <c r="D71" s="122">
        <f t="shared" ref="D71:D87" si="22">BL71</f>
        <v>0.93197009067843006</v>
      </c>
      <c r="E71" s="123">
        <f t="shared" ref="E71:E87" si="23">U71</f>
        <v>2282</v>
      </c>
      <c r="F71" s="124" t="str">
        <f t="shared" ref="F71:F87" si="24">BN71</f>
        <v>1</v>
      </c>
      <c r="G71" s="125" t="str">
        <f t="shared" ref="G71:G87" si="25">BO71</f>
        <v>70바2542</v>
      </c>
      <c r="H71" s="126">
        <f t="shared" ref="H71:H87" si="26">BP71</f>
        <v>14</v>
      </c>
      <c r="I71" s="127">
        <f t="shared" ref="I71:I87" si="27">BQ71</f>
        <v>2956.5430000000001</v>
      </c>
      <c r="J71" s="128">
        <f t="shared" ref="J71:J87" si="28">AB71/AA71</f>
        <v>1.3369641033917006E-2</v>
      </c>
      <c r="K71" s="128">
        <f t="shared" ref="K71:K87" si="29">AC71/AA71</f>
        <v>0.32382383951673949</v>
      </c>
      <c r="L71" s="128">
        <f t="shared" ref="L71:L87" si="30">AD71/I71</f>
        <v>2.8749793255163209E-2</v>
      </c>
      <c r="M71" s="129">
        <f t="shared" ref="M71:M87" si="31">Z71</f>
        <v>10.095000000000001</v>
      </c>
      <c r="N71" s="130">
        <f t="shared" ref="N71:N87" si="32">BV71</f>
        <v>3.3823286182544952E-2</v>
      </c>
      <c r="O71" s="130">
        <f t="shared" ref="O71:O87" si="33">BW71</f>
        <v>20.868967574630233</v>
      </c>
      <c r="P71" s="212">
        <f t="shared" ref="P71:P87" si="34">AK71</f>
        <v>3</v>
      </c>
      <c r="Q71" s="213">
        <f t="shared" ref="Q71:Q87" si="35">AE71</f>
        <v>1</v>
      </c>
      <c r="R71" s="213">
        <f t="shared" ref="R71:R87" si="36">AF71</f>
        <v>617</v>
      </c>
      <c r="T71">
        <v>523</v>
      </c>
      <c r="U71">
        <v>2282</v>
      </c>
      <c r="V71" t="s">
        <v>288</v>
      </c>
      <c r="W71">
        <v>2956.5430000000001</v>
      </c>
      <c r="X71">
        <v>1407.325</v>
      </c>
      <c r="Y71">
        <v>2.101</v>
      </c>
      <c r="Z71">
        <v>10.095000000000001</v>
      </c>
      <c r="AA71">
        <v>166.834397</v>
      </c>
      <c r="AB71">
        <v>2.2305160000000002</v>
      </c>
      <c r="AC71">
        <v>54.024954999999999</v>
      </c>
      <c r="AD71" s="1">
        <v>85</v>
      </c>
      <c r="AE71">
        <v>1</v>
      </c>
      <c r="AF71">
        <v>617</v>
      </c>
      <c r="AG71">
        <v>85</v>
      </c>
      <c r="AH71">
        <v>17.721423000000001</v>
      </c>
      <c r="AI71">
        <v>1033.5</v>
      </c>
      <c r="AJ71">
        <v>10.6</v>
      </c>
      <c r="AK71">
        <v>3</v>
      </c>
      <c r="AL71">
        <v>297</v>
      </c>
      <c r="AM71">
        <v>0.93197009067843006</v>
      </c>
      <c r="AN71" t="s">
        <v>68</v>
      </c>
      <c r="AO71">
        <v>525.14300000000003</v>
      </c>
      <c r="AP71" t="s">
        <v>389</v>
      </c>
      <c r="AQ71" t="s">
        <v>118</v>
      </c>
      <c r="AR71" t="s">
        <v>120</v>
      </c>
      <c r="AS71" t="s">
        <v>118</v>
      </c>
      <c r="AT71" t="s">
        <v>120</v>
      </c>
      <c r="AU71" t="s">
        <v>190</v>
      </c>
      <c r="AV71" t="s">
        <v>288</v>
      </c>
      <c r="AW71" t="s">
        <v>68</v>
      </c>
      <c r="AX71">
        <v>2282</v>
      </c>
      <c r="AY71" t="s">
        <v>479</v>
      </c>
      <c r="AZ71">
        <v>2</v>
      </c>
      <c r="BA71" t="s">
        <v>504</v>
      </c>
      <c r="BB71">
        <v>14</v>
      </c>
      <c r="BC71">
        <v>1</v>
      </c>
      <c r="BE71" t="s">
        <v>69</v>
      </c>
      <c r="BF71">
        <v>1</v>
      </c>
      <c r="BG71" t="s">
        <v>305</v>
      </c>
      <c r="BI71" t="s">
        <v>118</v>
      </c>
      <c r="BJ71" t="s">
        <v>288</v>
      </c>
      <c r="BK71" t="s">
        <v>68</v>
      </c>
      <c r="BL71">
        <v>0.93197009067843006</v>
      </c>
      <c r="BM71">
        <v>2282</v>
      </c>
      <c r="BN71" t="s">
        <v>120</v>
      </c>
      <c r="BO71" t="s">
        <v>190</v>
      </c>
      <c r="BP71">
        <v>14</v>
      </c>
      <c r="BQ71">
        <v>2956.5430000000001</v>
      </c>
      <c r="BR71">
        <v>1.3369641033917006E-2</v>
      </c>
      <c r="BS71">
        <v>0.32382383951673949</v>
      </c>
      <c r="BT71">
        <v>2.8749793255163209E-2</v>
      </c>
      <c r="BU71">
        <v>10.095000000000001</v>
      </c>
      <c r="BV71">
        <v>3.3823286182544952E-2</v>
      </c>
      <c r="BW71">
        <v>20.868967574630233</v>
      </c>
      <c r="BX71">
        <v>3</v>
      </c>
      <c r="BY71">
        <v>1</v>
      </c>
      <c r="BZ71">
        <v>617</v>
      </c>
    </row>
    <row r="72" spans="1:78" ht="16.5">
      <c r="A72" s="225" t="str">
        <f t="shared" si="19"/>
        <v>신동아교통</v>
      </c>
      <c r="B72" s="104" t="str">
        <f t="shared" si="20"/>
        <v>이장만</v>
      </c>
      <c r="C72" s="105" t="str">
        <f t="shared" si="21"/>
        <v>F</v>
      </c>
      <c r="D72" s="106">
        <f t="shared" si="22"/>
        <v>0.76086599549296929</v>
      </c>
      <c r="E72" s="107">
        <f t="shared" si="23"/>
        <v>2433</v>
      </c>
      <c r="F72" s="108" t="str">
        <f t="shared" si="24"/>
        <v>1</v>
      </c>
      <c r="G72" s="109" t="str">
        <f t="shared" si="25"/>
        <v>70바3703</v>
      </c>
      <c r="H72" s="110">
        <f t="shared" si="26"/>
        <v>2</v>
      </c>
      <c r="I72" s="111">
        <f t="shared" si="27"/>
        <v>2574.1579999999999</v>
      </c>
      <c r="J72" s="112">
        <f t="shared" si="28"/>
        <v>2.3203722106654768E-2</v>
      </c>
      <c r="K72" s="112">
        <f t="shared" si="29"/>
        <v>0.36453932906385617</v>
      </c>
      <c r="L72" s="112">
        <f t="shared" si="30"/>
        <v>9.9838471453578229E-2</v>
      </c>
      <c r="M72" s="113">
        <f t="shared" si="31"/>
        <v>13.218999999999999</v>
      </c>
      <c r="N72" s="114">
        <f t="shared" si="32"/>
        <v>7.769530852418538E-2</v>
      </c>
      <c r="O72" s="114">
        <f t="shared" si="33"/>
        <v>39.391521421761993</v>
      </c>
      <c r="P72" s="214">
        <f t="shared" si="34"/>
        <v>22</v>
      </c>
      <c r="Q72" s="215">
        <f t="shared" si="35"/>
        <v>2</v>
      </c>
      <c r="R72" s="215">
        <f t="shared" si="36"/>
        <v>1014</v>
      </c>
      <c r="T72">
        <v>523</v>
      </c>
      <c r="U72">
        <v>2433</v>
      </c>
      <c r="V72" t="s">
        <v>271</v>
      </c>
      <c r="W72">
        <v>2574.1579999999999</v>
      </c>
      <c r="X72">
        <v>1392.5</v>
      </c>
      <c r="Y72">
        <v>1.849</v>
      </c>
      <c r="Z72">
        <v>13.218999999999999</v>
      </c>
      <c r="AA72">
        <v>148.777467</v>
      </c>
      <c r="AB72">
        <v>3.452191</v>
      </c>
      <c r="AC72">
        <v>54.235238000000003</v>
      </c>
      <c r="AD72" s="1">
        <v>257</v>
      </c>
      <c r="AE72">
        <v>2</v>
      </c>
      <c r="AF72">
        <v>1014</v>
      </c>
      <c r="AG72">
        <v>84</v>
      </c>
      <c r="AH72">
        <v>17.302068999999999</v>
      </c>
      <c r="AI72">
        <v>1640.5</v>
      </c>
      <c r="AJ72">
        <v>22.4</v>
      </c>
      <c r="AK72">
        <v>22</v>
      </c>
      <c r="AL72">
        <v>3765</v>
      </c>
      <c r="AM72">
        <v>0.76086599549296929</v>
      </c>
      <c r="AN72" t="s">
        <v>70</v>
      </c>
      <c r="AO72">
        <v>2294.8629999999998</v>
      </c>
      <c r="AP72" t="s">
        <v>390</v>
      </c>
      <c r="AQ72" t="s">
        <v>118</v>
      </c>
      <c r="AR72" t="s">
        <v>120</v>
      </c>
      <c r="AS72" t="s">
        <v>118</v>
      </c>
      <c r="AT72" t="s">
        <v>120</v>
      </c>
      <c r="AU72" t="s">
        <v>193</v>
      </c>
      <c r="AV72" t="s">
        <v>271</v>
      </c>
      <c r="AW72" t="s">
        <v>70</v>
      </c>
      <c r="AX72">
        <v>2433</v>
      </c>
      <c r="AY72" t="s">
        <v>459</v>
      </c>
      <c r="AZ72">
        <v>13</v>
      </c>
      <c r="BA72" t="s">
        <v>505</v>
      </c>
      <c r="BB72">
        <v>2</v>
      </c>
      <c r="BC72">
        <v>1</v>
      </c>
      <c r="BE72" t="s">
        <v>70</v>
      </c>
      <c r="BF72">
        <v>0</v>
      </c>
      <c r="BG72" t="s">
        <v>284</v>
      </c>
      <c r="BI72" t="s">
        <v>118</v>
      </c>
      <c r="BJ72" t="s">
        <v>271</v>
      </c>
      <c r="BK72" t="s">
        <v>70</v>
      </c>
      <c r="BL72">
        <v>0.76086599549296929</v>
      </c>
      <c r="BM72">
        <v>2433</v>
      </c>
      <c r="BN72" t="s">
        <v>120</v>
      </c>
      <c r="BO72" t="s">
        <v>193</v>
      </c>
      <c r="BP72">
        <v>2</v>
      </c>
      <c r="BQ72">
        <v>2574.1579999999999</v>
      </c>
      <c r="BR72">
        <v>2.3203722106654768E-2</v>
      </c>
      <c r="BS72">
        <v>0.36453932906385617</v>
      </c>
      <c r="BT72">
        <v>9.9838471453578229E-2</v>
      </c>
      <c r="BU72">
        <v>13.218999999999999</v>
      </c>
      <c r="BV72">
        <v>7.769530852418538E-2</v>
      </c>
      <c r="BW72">
        <v>39.391521421761993</v>
      </c>
      <c r="BX72">
        <v>22</v>
      </c>
      <c r="BY72">
        <v>2</v>
      </c>
      <c r="BZ72">
        <v>1014</v>
      </c>
    </row>
    <row r="73" spans="1:78" ht="16.5">
      <c r="A73" s="224" t="str">
        <f t="shared" si="19"/>
        <v>신동아교통</v>
      </c>
      <c r="B73" s="120" t="str">
        <f t="shared" si="20"/>
        <v>이재오</v>
      </c>
      <c r="C73" s="121" t="str">
        <f t="shared" si="21"/>
        <v>F</v>
      </c>
      <c r="D73" s="122">
        <f t="shared" si="22"/>
        <v>0.74214804191681205</v>
      </c>
      <c r="E73" s="123">
        <f t="shared" si="23"/>
        <v>8612</v>
      </c>
      <c r="F73" s="124" t="str">
        <f t="shared" si="24"/>
        <v>1</v>
      </c>
      <c r="G73" s="125" t="str">
        <f t="shared" si="25"/>
        <v>70바3727</v>
      </c>
      <c r="H73" s="126">
        <f t="shared" si="26"/>
        <v>9</v>
      </c>
      <c r="I73" s="127">
        <f t="shared" si="27"/>
        <v>1376.6480000000001</v>
      </c>
      <c r="J73" s="128">
        <f t="shared" si="28"/>
        <v>1.8404915993625533E-2</v>
      </c>
      <c r="K73" s="128">
        <f t="shared" si="29"/>
        <v>0.39619180749025157</v>
      </c>
      <c r="L73" s="128">
        <f t="shared" si="30"/>
        <v>0.23971269344087956</v>
      </c>
      <c r="M73" s="129">
        <f t="shared" si="31"/>
        <v>15.13</v>
      </c>
      <c r="N73" s="130">
        <f t="shared" si="32"/>
        <v>1.016962941870398</v>
      </c>
      <c r="O73" s="130">
        <f t="shared" si="33"/>
        <v>57.022564954875897</v>
      </c>
      <c r="P73" s="212">
        <f t="shared" si="34"/>
        <v>27</v>
      </c>
      <c r="Q73" s="213">
        <f t="shared" si="35"/>
        <v>14</v>
      </c>
      <c r="R73" s="213">
        <f t="shared" si="36"/>
        <v>785</v>
      </c>
      <c r="T73">
        <v>523</v>
      </c>
      <c r="U73">
        <v>8612</v>
      </c>
      <c r="V73" t="s">
        <v>272</v>
      </c>
      <c r="W73">
        <v>1376.6479999999999</v>
      </c>
      <c r="X73">
        <v>822.26700000000005</v>
      </c>
      <c r="Y73">
        <v>1.6739999999999999</v>
      </c>
      <c r="Z73">
        <v>15.13</v>
      </c>
      <c r="AA73">
        <v>85.694985000000003</v>
      </c>
      <c r="AB73">
        <v>1.5772090000000001</v>
      </c>
      <c r="AC73">
        <v>33.951650999999998</v>
      </c>
      <c r="AD73" s="1">
        <v>330</v>
      </c>
      <c r="AE73">
        <v>14</v>
      </c>
      <c r="AF73">
        <v>785</v>
      </c>
      <c r="AG73">
        <v>73</v>
      </c>
      <c r="AH73">
        <v>16.064509999999999</v>
      </c>
      <c r="AI73">
        <v>803.8</v>
      </c>
      <c r="AJ73">
        <v>0</v>
      </c>
      <c r="AK73">
        <v>27</v>
      </c>
      <c r="AL73">
        <v>7603</v>
      </c>
      <c r="AM73">
        <v>0.74214804191681205</v>
      </c>
      <c r="AN73" t="s">
        <v>70</v>
      </c>
      <c r="AO73">
        <v>299.77199999999999</v>
      </c>
      <c r="AP73" t="s">
        <v>391</v>
      </c>
      <c r="AQ73" t="s">
        <v>118</v>
      </c>
      <c r="AR73" t="s">
        <v>120</v>
      </c>
      <c r="AS73" t="s">
        <v>118</v>
      </c>
      <c r="AT73" t="s">
        <v>120</v>
      </c>
      <c r="AU73" t="s">
        <v>199</v>
      </c>
      <c r="AV73" t="s">
        <v>272</v>
      </c>
      <c r="AW73" t="s">
        <v>70</v>
      </c>
      <c r="AX73">
        <v>8612</v>
      </c>
      <c r="AY73" t="s">
        <v>459</v>
      </c>
      <c r="AZ73">
        <v>17</v>
      </c>
      <c r="BA73" t="s">
        <v>506</v>
      </c>
      <c r="BB73">
        <v>9</v>
      </c>
      <c r="BC73">
        <v>1</v>
      </c>
      <c r="BE73" t="s">
        <v>70</v>
      </c>
      <c r="BF73">
        <v>0</v>
      </c>
      <c r="BG73" t="s">
        <v>284</v>
      </c>
      <c r="BI73" t="s">
        <v>118</v>
      </c>
      <c r="BJ73" t="s">
        <v>272</v>
      </c>
      <c r="BK73" t="s">
        <v>70</v>
      </c>
      <c r="BL73">
        <v>0.74214804191681205</v>
      </c>
      <c r="BM73">
        <v>8612</v>
      </c>
      <c r="BN73" t="s">
        <v>120</v>
      </c>
      <c r="BO73" t="s">
        <v>199</v>
      </c>
      <c r="BP73">
        <v>9</v>
      </c>
      <c r="BQ73">
        <v>1376.6480000000001</v>
      </c>
      <c r="BR73">
        <v>1.8404915993625533E-2</v>
      </c>
      <c r="BS73">
        <v>0.39619180749025157</v>
      </c>
      <c r="BT73">
        <v>0.23971269344087962</v>
      </c>
      <c r="BU73">
        <v>15.13</v>
      </c>
      <c r="BV73">
        <v>1.016962941870398</v>
      </c>
      <c r="BW73">
        <v>57.022564954875897</v>
      </c>
      <c r="BX73">
        <v>27</v>
      </c>
      <c r="BY73">
        <v>14</v>
      </c>
      <c r="BZ73">
        <v>785</v>
      </c>
    </row>
    <row r="74" spans="1:78" ht="16.5">
      <c r="A74" s="225" t="str">
        <f t="shared" si="19"/>
        <v>신동아교통</v>
      </c>
      <c r="B74" s="104" t="str">
        <f t="shared" si="20"/>
        <v>이찬호</v>
      </c>
      <c r="C74" s="105" t="str">
        <f t="shared" si="21"/>
        <v>C</v>
      </c>
      <c r="D74" s="106">
        <f t="shared" si="22"/>
        <v>0.88421639167183674</v>
      </c>
      <c r="E74" s="107">
        <f t="shared" si="23"/>
        <v>8035</v>
      </c>
      <c r="F74" s="108" t="str">
        <f t="shared" si="24"/>
        <v>1</v>
      </c>
      <c r="G74" s="109" t="str">
        <f t="shared" si="25"/>
        <v>70바2503</v>
      </c>
      <c r="H74" s="110">
        <f t="shared" si="26"/>
        <v>2</v>
      </c>
      <c r="I74" s="111">
        <f t="shared" si="27"/>
        <v>2692.1849999999999</v>
      </c>
      <c r="J74" s="112">
        <f t="shared" si="28"/>
        <v>2.6391299915568676E-2</v>
      </c>
      <c r="K74" s="112">
        <f t="shared" si="29"/>
        <v>0.32520891996681278</v>
      </c>
      <c r="L74" s="112">
        <f t="shared" si="30"/>
        <v>0.23661078269138267</v>
      </c>
      <c r="M74" s="113">
        <f t="shared" si="31"/>
        <v>8.4710000000000001</v>
      </c>
      <c r="N74" s="114">
        <f t="shared" si="32"/>
        <v>3.7144549873058499E-2</v>
      </c>
      <c r="O74" s="114">
        <f t="shared" si="33"/>
        <v>1.4114928951762231</v>
      </c>
      <c r="P74" s="214">
        <f t="shared" si="34"/>
        <v>15</v>
      </c>
      <c r="Q74" s="215">
        <f t="shared" si="35"/>
        <v>1</v>
      </c>
      <c r="R74" s="215">
        <f t="shared" si="36"/>
        <v>38</v>
      </c>
      <c r="T74">
        <v>523</v>
      </c>
      <c r="U74">
        <v>8035</v>
      </c>
      <c r="V74" t="s">
        <v>273</v>
      </c>
      <c r="W74">
        <v>2692.1849999999999</v>
      </c>
      <c r="X74">
        <v>1272.729</v>
      </c>
      <c r="Y74">
        <v>2.1150000000000002</v>
      </c>
      <c r="Z74">
        <v>8.4710000000000001</v>
      </c>
      <c r="AA74">
        <v>164.01496</v>
      </c>
      <c r="AB74">
        <v>4.3285679999999997</v>
      </c>
      <c r="AC74">
        <v>53.339128000000002</v>
      </c>
      <c r="AD74" s="1">
        <v>637</v>
      </c>
      <c r="AE74">
        <v>1</v>
      </c>
      <c r="AF74">
        <v>38</v>
      </c>
      <c r="AG74">
        <v>86</v>
      </c>
      <c r="AH74">
        <v>16.414263999999999</v>
      </c>
      <c r="AI74">
        <v>1173.9000000000001</v>
      </c>
      <c r="AJ74">
        <v>0</v>
      </c>
      <c r="AK74">
        <v>15</v>
      </c>
      <c r="AL74">
        <v>7173</v>
      </c>
      <c r="AM74">
        <v>0.88421639167183674</v>
      </c>
      <c r="AN74" t="s">
        <v>69</v>
      </c>
      <c r="AO74">
        <v>2557.4940000000001</v>
      </c>
      <c r="AP74" t="s">
        <v>392</v>
      </c>
      <c r="AQ74" t="s">
        <v>118</v>
      </c>
      <c r="AR74" t="s">
        <v>120</v>
      </c>
      <c r="AS74" t="s">
        <v>118</v>
      </c>
      <c r="AT74" t="s">
        <v>120</v>
      </c>
      <c r="AU74" t="s">
        <v>179</v>
      </c>
      <c r="AV74" t="s">
        <v>273</v>
      </c>
      <c r="AW74" t="s">
        <v>69</v>
      </c>
      <c r="AX74">
        <v>8035</v>
      </c>
      <c r="AY74" t="s">
        <v>473</v>
      </c>
      <c r="AZ74">
        <v>3</v>
      </c>
      <c r="BA74" t="s">
        <v>185</v>
      </c>
      <c r="BB74">
        <v>2</v>
      </c>
      <c r="BC74">
        <v>1</v>
      </c>
      <c r="BE74" t="s">
        <v>69</v>
      </c>
      <c r="BF74">
        <v>0</v>
      </c>
      <c r="BG74" t="s">
        <v>284</v>
      </c>
      <c r="BI74" t="s">
        <v>118</v>
      </c>
      <c r="BJ74" t="s">
        <v>273</v>
      </c>
      <c r="BK74" t="s">
        <v>69</v>
      </c>
      <c r="BL74">
        <v>0.88421639167183674</v>
      </c>
      <c r="BM74">
        <v>8035</v>
      </c>
      <c r="BN74" t="s">
        <v>120</v>
      </c>
      <c r="BO74" t="s">
        <v>179</v>
      </c>
      <c r="BP74">
        <v>2</v>
      </c>
      <c r="BQ74">
        <v>2692.1849999999999</v>
      </c>
      <c r="BR74">
        <v>2.6391299915568676E-2</v>
      </c>
      <c r="BS74">
        <v>0.32520891996681278</v>
      </c>
      <c r="BT74">
        <v>0.23661078269138267</v>
      </c>
      <c r="BU74">
        <v>8.4710000000000001</v>
      </c>
      <c r="BV74">
        <v>3.7144549873058499E-2</v>
      </c>
      <c r="BW74">
        <v>1.4114928951762231</v>
      </c>
      <c r="BX74">
        <v>15</v>
      </c>
      <c r="BY74">
        <v>1</v>
      </c>
      <c r="BZ74">
        <v>38</v>
      </c>
    </row>
    <row r="75" spans="1:78" ht="16.5">
      <c r="A75" s="224" t="str">
        <f t="shared" si="19"/>
        <v>신동아교통</v>
      </c>
      <c r="B75" s="120" t="str">
        <f t="shared" si="20"/>
        <v>이철우</v>
      </c>
      <c r="C75" s="121" t="str">
        <f t="shared" si="21"/>
        <v>D</v>
      </c>
      <c r="D75" s="122">
        <f t="shared" si="22"/>
        <v>0.80535391724534489</v>
      </c>
      <c r="E75" s="123">
        <f t="shared" si="23"/>
        <v>7400</v>
      </c>
      <c r="F75" s="124" t="str">
        <f t="shared" si="24"/>
        <v>1</v>
      </c>
      <c r="G75" s="125" t="str">
        <f t="shared" si="25"/>
        <v>70바3701</v>
      </c>
      <c r="H75" s="126">
        <f t="shared" si="26"/>
        <v>13</v>
      </c>
      <c r="I75" s="127">
        <f t="shared" si="27"/>
        <v>2167.087</v>
      </c>
      <c r="J75" s="128">
        <f t="shared" si="28"/>
        <v>2.6266790796127561E-2</v>
      </c>
      <c r="K75" s="128">
        <f t="shared" si="29"/>
        <v>0.33796303654946025</v>
      </c>
      <c r="L75" s="128">
        <f t="shared" si="30"/>
        <v>0.18411812723716214</v>
      </c>
      <c r="M75" s="129">
        <f t="shared" si="31"/>
        <v>12.952999999999999</v>
      </c>
      <c r="N75" s="130">
        <f t="shared" si="32"/>
        <v>0</v>
      </c>
      <c r="O75" s="130">
        <f t="shared" si="33"/>
        <v>27.225487486196908</v>
      </c>
      <c r="P75" s="212">
        <f t="shared" si="34"/>
        <v>15</v>
      </c>
      <c r="Q75" s="213">
        <f t="shared" si="35"/>
        <v>0</v>
      </c>
      <c r="R75" s="213">
        <f t="shared" si="36"/>
        <v>590</v>
      </c>
      <c r="T75">
        <v>523</v>
      </c>
      <c r="U75">
        <v>7400</v>
      </c>
      <c r="V75" t="s">
        <v>289</v>
      </c>
      <c r="W75">
        <v>2167.087</v>
      </c>
      <c r="X75">
        <v>1170.001</v>
      </c>
      <c r="Y75">
        <v>1.8520000000000001</v>
      </c>
      <c r="Z75">
        <v>12.952999999999999</v>
      </c>
      <c r="AA75">
        <v>127.65274700000001</v>
      </c>
      <c r="AB75">
        <v>3.3530280000000001</v>
      </c>
      <c r="AC75">
        <v>43.141910000000003</v>
      </c>
      <c r="AD75" s="1">
        <v>399</v>
      </c>
      <c r="AE75">
        <v>0</v>
      </c>
      <c r="AF75">
        <v>590</v>
      </c>
      <c r="AG75">
        <v>83</v>
      </c>
      <c r="AH75">
        <v>16.976421999999999</v>
      </c>
      <c r="AI75">
        <v>1844.9</v>
      </c>
      <c r="AJ75">
        <v>17.399999999999999</v>
      </c>
      <c r="AK75">
        <v>15</v>
      </c>
      <c r="AL75">
        <v>2576</v>
      </c>
      <c r="AM75">
        <v>0.80535391724534489</v>
      </c>
      <c r="AN75" t="s">
        <v>67</v>
      </c>
      <c r="AO75">
        <v>304.91399999999999</v>
      </c>
      <c r="AP75" t="s">
        <v>393</v>
      </c>
      <c r="AQ75" t="s">
        <v>118</v>
      </c>
      <c r="AR75" t="s">
        <v>120</v>
      </c>
      <c r="AS75" t="s">
        <v>118</v>
      </c>
      <c r="AT75" t="s">
        <v>120</v>
      </c>
      <c r="AU75" t="s">
        <v>192</v>
      </c>
      <c r="AV75" t="s">
        <v>289</v>
      </c>
      <c r="AW75" t="s">
        <v>67</v>
      </c>
      <c r="AX75">
        <v>7400</v>
      </c>
      <c r="AY75" t="s">
        <v>442</v>
      </c>
      <c r="AZ75">
        <v>11</v>
      </c>
      <c r="BA75" t="s">
        <v>507</v>
      </c>
      <c r="BB75">
        <v>13</v>
      </c>
      <c r="BC75">
        <v>1</v>
      </c>
      <c r="BE75" t="s">
        <v>67</v>
      </c>
      <c r="BF75">
        <v>0</v>
      </c>
      <c r="BG75" t="s">
        <v>284</v>
      </c>
      <c r="BI75" t="s">
        <v>118</v>
      </c>
      <c r="BJ75" t="s">
        <v>289</v>
      </c>
      <c r="BK75" t="s">
        <v>67</v>
      </c>
      <c r="BL75">
        <v>0.80535391724534489</v>
      </c>
      <c r="BM75">
        <v>7400</v>
      </c>
      <c r="BN75" t="s">
        <v>120</v>
      </c>
      <c r="BO75" t="s">
        <v>192</v>
      </c>
      <c r="BP75">
        <v>13</v>
      </c>
      <c r="BQ75">
        <v>2167.087</v>
      </c>
      <c r="BR75">
        <v>2.6266790796127561E-2</v>
      </c>
      <c r="BS75">
        <v>0.33796303654946025</v>
      </c>
      <c r="BT75">
        <v>0.18411812723716214</v>
      </c>
      <c r="BU75">
        <v>12.952999999999999</v>
      </c>
      <c r="BV75">
        <v>0</v>
      </c>
      <c r="BW75">
        <v>27.225487486196908</v>
      </c>
      <c r="BX75">
        <v>15</v>
      </c>
      <c r="BY75">
        <v>0</v>
      </c>
      <c r="BZ75">
        <v>590</v>
      </c>
    </row>
    <row r="76" spans="1:78" ht="16.5">
      <c r="A76" s="225" t="str">
        <f t="shared" si="19"/>
        <v>신동아교통</v>
      </c>
      <c r="B76" s="104" t="str">
        <f t="shared" si="20"/>
        <v>이춘학</v>
      </c>
      <c r="C76" s="105" t="str">
        <f t="shared" si="21"/>
        <v>C</v>
      </c>
      <c r="D76" s="106">
        <f t="shared" si="22"/>
        <v>0.87090909090909085</v>
      </c>
      <c r="E76" s="107">
        <f t="shared" si="23"/>
        <v>8014</v>
      </c>
      <c r="F76" s="108" t="str">
        <f t="shared" si="24"/>
        <v>518</v>
      </c>
      <c r="G76" s="109" t="str">
        <f t="shared" si="25"/>
        <v>71바6402</v>
      </c>
      <c r="H76" s="110">
        <f t="shared" si="26"/>
        <v>1</v>
      </c>
      <c r="I76" s="111">
        <f t="shared" si="27"/>
        <v>4310.9080000000004</v>
      </c>
      <c r="J76" s="112">
        <f t="shared" si="28"/>
        <v>2.4263595987527992E-2</v>
      </c>
      <c r="K76" s="112">
        <f t="shared" si="29"/>
        <v>0.39803103012184926</v>
      </c>
      <c r="L76" s="112">
        <f t="shared" si="30"/>
        <v>0.19091105632502478</v>
      </c>
      <c r="M76" s="113">
        <f t="shared" si="31"/>
        <v>11.113</v>
      </c>
      <c r="N76" s="114">
        <f t="shared" si="32"/>
        <v>1.9253484416740045</v>
      </c>
      <c r="O76" s="114">
        <f t="shared" si="33"/>
        <v>15.982711762811917</v>
      </c>
      <c r="P76" s="214">
        <f t="shared" si="34"/>
        <v>37</v>
      </c>
      <c r="Q76" s="215">
        <f t="shared" si="35"/>
        <v>83</v>
      </c>
      <c r="R76" s="215">
        <f t="shared" si="36"/>
        <v>689</v>
      </c>
      <c r="T76">
        <v>523</v>
      </c>
      <c r="U76">
        <v>8014</v>
      </c>
      <c r="V76" t="s">
        <v>274</v>
      </c>
      <c r="W76">
        <v>4310.9080000000004</v>
      </c>
      <c r="X76">
        <v>2249.4119999999998</v>
      </c>
      <c r="Y76">
        <v>1.9159999999999999</v>
      </c>
      <c r="Z76">
        <v>11.113</v>
      </c>
      <c r="AA76">
        <v>361.15372200000002</v>
      </c>
      <c r="AB76">
        <v>8.7628880000000002</v>
      </c>
      <c r="AC76">
        <v>143.75038799999999</v>
      </c>
      <c r="AD76" s="1">
        <v>823</v>
      </c>
      <c r="AE76">
        <v>83</v>
      </c>
      <c r="AF76">
        <v>689</v>
      </c>
      <c r="AG76">
        <v>80</v>
      </c>
      <c r="AH76">
        <v>11.936489999999999</v>
      </c>
      <c r="AI76">
        <v>300.5</v>
      </c>
      <c r="AJ76">
        <v>0</v>
      </c>
      <c r="AK76">
        <v>37</v>
      </c>
      <c r="AL76">
        <v>9613</v>
      </c>
      <c r="AM76">
        <v>0.87090909090909085</v>
      </c>
      <c r="AN76" t="s">
        <v>69</v>
      </c>
      <c r="AO76">
        <v>4310.9080000000004</v>
      </c>
      <c r="AP76" t="s">
        <v>394</v>
      </c>
      <c r="AQ76" t="s">
        <v>118</v>
      </c>
      <c r="AR76" t="s">
        <v>122</v>
      </c>
      <c r="AS76" t="s">
        <v>118</v>
      </c>
      <c r="AT76" t="s">
        <v>122</v>
      </c>
      <c r="AU76" t="s">
        <v>211</v>
      </c>
      <c r="AV76" t="s">
        <v>274</v>
      </c>
      <c r="AW76" t="s">
        <v>69</v>
      </c>
      <c r="AX76">
        <v>8014</v>
      </c>
      <c r="AY76" t="s">
        <v>439</v>
      </c>
      <c r="AZ76">
        <v>1</v>
      </c>
      <c r="BA76" t="s">
        <v>299</v>
      </c>
      <c r="BB76">
        <v>1</v>
      </c>
      <c r="BC76">
        <v>1</v>
      </c>
      <c r="BE76" t="s">
        <v>66</v>
      </c>
      <c r="BF76">
        <v>-2</v>
      </c>
      <c r="BG76" t="s">
        <v>285</v>
      </c>
      <c r="BI76" t="s">
        <v>118</v>
      </c>
      <c r="BJ76" t="s">
        <v>274</v>
      </c>
      <c r="BK76" t="s">
        <v>69</v>
      </c>
      <c r="BL76">
        <v>0.87090909090909085</v>
      </c>
      <c r="BM76">
        <v>8014</v>
      </c>
      <c r="BN76" t="s">
        <v>122</v>
      </c>
      <c r="BO76" t="s">
        <v>211</v>
      </c>
      <c r="BP76">
        <v>1</v>
      </c>
      <c r="BQ76">
        <v>4310.9080000000004</v>
      </c>
      <c r="BR76">
        <v>2.4263595987527992E-2</v>
      </c>
      <c r="BS76">
        <v>0.39803103012184926</v>
      </c>
      <c r="BT76">
        <v>0.19091105632502478</v>
      </c>
      <c r="BU76">
        <v>11.113</v>
      </c>
      <c r="BV76">
        <v>1.9253484416740045</v>
      </c>
      <c r="BW76">
        <v>15.982711762811917</v>
      </c>
      <c r="BX76">
        <v>37</v>
      </c>
      <c r="BY76">
        <v>83</v>
      </c>
      <c r="BZ76">
        <v>689</v>
      </c>
    </row>
    <row r="77" spans="1:78" ht="16.5">
      <c r="A77" s="224" t="str">
        <f t="shared" si="19"/>
        <v>신동아교통</v>
      </c>
      <c r="B77" s="120" t="str">
        <f t="shared" si="20"/>
        <v>이현규</v>
      </c>
      <c r="C77" s="121" t="str">
        <f t="shared" si="21"/>
        <v>F</v>
      </c>
      <c r="D77" s="122">
        <f t="shared" si="22"/>
        <v>0.76941939763828604</v>
      </c>
      <c r="E77" s="123">
        <f t="shared" si="23"/>
        <v>3670</v>
      </c>
      <c r="F77" s="124" t="str">
        <f t="shared" si="24"/>
        <v>1</v>
      </c>
      <c r="G77" s="125" t="str">
        <f t="shared" si="25"/>
        <v>70바3707</v>
      </c>
      <c r="H77" s="126">
        <f t="shared" si="26"/>
        <v>2</v>
      </c>
      <c r="I77" s="127">
        <f t="shared" si="27"/>
        <v>1533.3009999999999</v>
      </c>
      <c r="J77" s="128">
        <f t="shared" si="28"/>
        <v>9.5408492395505015E-3</v>
      </c>
      <c r="K77" s="128">
        <f t="shared" si="29"/>
        <v>0.35243828445401842</v>
      </c>
      <c r="L77" s="128">
        <f t="shared" si="30"/>
        <v>0.27652757025528585</v>
      </c>
      <c r="M77" s="129">
        <f t="shared" si="31"/>
        <v>17.460999999999999</v>
      </c>
      <c r="N77" s="130">
        <f t="shared" si="32"/>
        <v>1.1739377982535719</v>
      </c>
      <c r="O77" s="130">
        <f t="shared" si="33"/>
        <v>49.435825059789309</v>
      </c>
      <c r="P77" s="212">
        <f t="shared" si="34"/>
        <v>1</v>
      </c>
      <c r="Q77" s="213">
        <f t="shared" si="35"/>
        <v>18</v>
      </c>
      <c r="R77" s="213">
        <f t="shared" si="36"/>
        <v>758</v>
      </c>
      <c r="T77">
        <v>523</v>
      </c>
      <c r="U77">
        <v>3670</v>
      </c>
      <c r="V77" t="s">
        <v>275</v>
      </c>
      <c r="W77">
        <v>1533.3009999999999</v>
      </c>
      <c r="X77">
        <v>905.89300000000003</v>
      </c>
      <c r="Y77">
        <v>1.6930000000000001</v>
      </c>
      <c r="Z77">
        <v>17.460999999999999</v>
      </c>
      <c r="AA77">
        <v>80.005246999999997</v>
      </c>
      <c r="AB77">
        <v>0.76331800000000005</v>
      </c>
      <c r="AC77">
        <v>28.196912000000001</v>
      </c>
      <c r="AD77" s="1">
        <v>424</v>
      </c>
      <c r="AE77">
        <v>18</v>
      </c>
      <c r="AF77">
        <v>758</v>
      </c>
      <c r="AG77">
        <v>69</v>
      </c>
      <c r="AH77">
        <v>19.165005000000001</v>
      </c>
      <c r="AI77">
        <v>1741.4</v>
      </c>
      <c r="AJ77">
        <v>0</v>
      </c>
      <c r="AK77">
        <v>1</v>
      </c>
      <c r="AL77">
        <v>57</v>
      </c>
      <c r="AM77">
        <v>0.76941939763828604</v>
      </c>
      <c r="AN77" t="s">
        <v>70</v>
      </c>
      <c r="AO77">
        <v>1428.934</v>
      </c>
      <c r="AP77" t="s">
        <v>395</v>
      </c>
      <c r="AQ77" t="s">
        <v>118</v>
      </c>
      <c r="AR77" t="s">
        <v>120</v>
      </c>
      <c r="AS77" t="s">
        <v>118</v>
      </c>
      <c r="AT77" t="s">
        <v>120</v>
      </c>
      <c r="AU77" t="s">
        <v>197</v>
      </c>
      <c r="AV77" t="s">
        <v>275</v>
      </c>
      <c r="AW77" t="s">
        <v>70</v>
      </c>
      <c r="AX77">
        <v>3670</v>
      </c>
      <c r="AY77" t="s">
        <v>459</v>
      </c>
      <c r="AZ77">
        <v>9</v>
      </c>
      <c r="BA77" t="s">
        <v>508</v>
      </c>
      <c r="BB77">
        <v>2</v>
      </c>
      <c r="BC77">
        <v>1</v>
      </c>
      <c r="BE77" t="s">
        <v>70</v>
      </c>
      <c r="BF77">
        <v>0</v>
      </c>
      <c r="BG77" t="s">
        <v>284</v>
      </c>
      <c r="BI77" t="s">
        <v>118</v>
      </c>
      <c r="BJ77" t="s">
        <v>275</v>
      </c>
      <c r="BK77" t="s">
        <v>70</v>
      </c>
      <c r="BL77">
        <v>0.76941939763828604</v>
      </c>
      <c r="BM77">
        <v>3670</v>
      </c>
      <c r="BN77" t="s">
        <v>120</v>
      </c>
      <c r="BO77" t="s">
        <v>197</v>
      </c>
      <c r="BP77">
        <v>2</v>
      </c>
      <c r="BQ77">
        <v>1533.3009999999999</v>
      </c>
      <c r="BR77">
        <v>9.5408492395505015E-3</v>
      </c>
      <c r="BS77">
        <v>0.35243828445401842</v>
      </c>
      <c r="BT77">
        <v>0.27652757025528585</v>
      </c>
      <c r="BU77">
        <v>17.460999999999999</v>
      </c>
      <c r="BV77">
        <v>1.1739377982535719</v>
      </c>
      <c r="BW77">
        <v>49.435825059789309</v>
      </c>
      <c r="BX77">
        <v>1</v>
      </c>
      <c r="BY77">
        <v>18</v>
      </c>
      <c r="BZ77">
        <v>758</v>
      </c>
    </row>
    <row r="78" spans="1:78" ht="16.5">
      <c r="A78" s="225" t="str">
        <f t="shared" si="19"/>
        <v>신동아교통</v>
      </c>
      <c r="B78" s="104" t="str">
        <f t="shared" si="20"/>
        <v>장귀덕</v>
      </c>
      <c r="C78" s="105" t="str">
        <f t="shared" si="21"/>
        <v>C</v>
      </c>
      <c r="D78" s="106">
        <f t="shared" si="22"/>
        <v>0.86956521739130443</v>
      </c>
      <c r="E78" s="107">
        <f t="shared" si="23"/>
        <v>6217</v>
      </c>
      <c r="F78" s="108" t="str">
        <f t="shared" si="24"/>
        <v>1</v>
      </c>
      <c r="G78" s="109" t="str">
        <f t="shared" si="25"/>
        <v>70바2535</v>
      </c>
      <c r="H78" s="110">
        <f t="shared" si="26"/>
        <v>1</v>
      </c>
      <c r="I78" s="111">
        <f t="shared" si="27"/>
        <v>2329.8910000000001</v>
      </c>
      <c r="J78" s="112">
        <f t="shared" si="28"/>
        <v>1.9727301712704346E-2</v>
      </c>
      <c r="K78" s="112">
        <f t="shared" si="29"/>
        <v>0.37251598846878431</v>
      </c>
      <c r="L78" s="112">
        <f t="shared" si="30"/>
        <v>0.17339866972317589</v>
      </c>
      <c r="M78" s="113">
        <f t="shared" si="31"/>
        <v>10.206</v>
      </c>
      <c r="N78" s="114">
        <f t="shared" si="32"/>
        <v>4.2920462802766311E-2</v>
      </c>
      <c r="O78" s="114">
        <f t="shared" si="33"/>
        <v>5.7513420155706854</v>
      </c>
      <c r="P78" s="214">
        <f t="shared" si="34"/>
        <v>36</v>
      </c>
      <c r="Q78" s="215">
        <f t="shared" si="35"/>
        <v>1</v>
      </c>
      <c r="R78" s="215">
        <f t="shared" si="36"/>
        <v>134</v>
      </c>
      <c r="T78">
        <v>523</v>
      </c>
      <c r="U78">
        <v>6217</v>
      </c>
      <c r="V78" t="s">
        <v>276</v>
      </c>
      <c r="W78">
        <v>2329.8910000000001</v>
      </c>
      <c r="X78">
        <v>1164.74</v>
      </c>
      <c r="Y78">
        <v>2</v>
      </c>
      <c r="Z78">
        <v>10.206</v>
      </c>
      <c r="AA78">
        <v>150.382756</v>
      </c>
      <c r="AB78">
        <v>2.9666459999999999</v>
      </c>
      <c r="AC78">
        <v>56.019981000000001</v>
      </c>
      <c r="AD78" s="1">
        <v>404</v>
      </c>
      <c r="AE78">
        <v>1</v>
      </c>
      <c r="AF78">
        <v>134</v>
      </c>
      <c r="AG78">
        <v>66</v>
      </c>
      <c r="AH78">
        <v>15.493072</v>
      </c>
      <c r="AI78">
        <v>75.3</v>
      </c>
      <c r="AJ78">
        <v>0</v>
      </c>
      <c r="AK78">
        <v>36</v>
      </c>
      <c r="AL78">
        <v>9487</v>
      </c>
      <c r="AM78">
        <v>0.86956521739130443</v>
      </c>
      <c r="AN78" t="s">
        <v>69</v>
      </c>
      <c r="AO78">
        <v>2329.8910000000001</v>
      </c>
      <c r="AP78" t="s">
        <v>396</v>
      </c>
      <c r="AQ78" t="s">
        <v>118</v>
      </c>
      <c r="AR78" t="s">
        <v>120</v>
      </c>
      <c r="AS78" t="s">
        <v>118</v>
      </c>
      <c r="AT78" t="s">
        <v>120</v>
      </c>
      <c r="AU78" t="s">
        <v>181</v>
      </c>
      <c r="AV78" t="s">
        <v>276</v>
      </c>
      <c r="AW78" t="s">
        <v>69</v>
      </c>
      <c r="AX78">
        <v>6217</v>
      </c>
      <c r="AY78" t="s">
        <v>473</v>
      </c>
      <c r="AZ78">
        <v>8</v>
      </c>
      <c r="BA78" t="s">
        <v>509</v>
      </c>
      <c r="BB78">
        <v>1</v>
      </c>
      <c r="BC78">
        <v>1</v>
      </c>
      <c r="BE78" t="s">
        <v>67</v>
      </c>
      <c r="BF78">
        <v>1</v>
      </c>
      <c r="BG78" t="s">
        <v>305</v>
      </c>
      <c r="BI78" t="s">
        <v>118</v>
      </c>
      <c r="BJ78" t="s">
        <v>276</v>
      </c>
      <c r="BK78" t="s">
        <v>69</v>
      </c>
      <c r="BL78">
        <v>0.86956521739130443</v>
      </c>
      <c r="BM78">
        <v>6217</v>
      </c>
      <c r="BN78" t="s">
        <v>120</v>
      </c>
      <c r="BO78" t="s">
        <v>181</v>
      </c>
      <c r="BP78">
        <v>1</v>
      </c>
      <c r="BQ78">
        <v>2329.8910000000001</v>
      </c>
      <c r="BR78">
        <v>1.9727301712704346E-2</v>
      </c>
      <c r="BS78">
        <v>0.37251598846878431</v>
      </c>
      <c r="BT78">
        <v>0.17339866972317589</v>
      </c>
      <c r="BU78">
        <v>10.206</v>
      </c>
      <c r="BV78">
        <v>4.2920462802766311E-2</v>
      </c>
      <c r="BW78">
        <v>5.7513420155706854</v>
      </c>
      <c r="BX78">
        <v>36</v>
      </c>
      <c r="BY78">
        <v>1</v>
      </c>
      <c r="BZ78">
        <v>134</v>
      </c>
    </row>
    <row r="79" spans="1:78" ht="16.5">
      <c r="A79" s="224" t="str">
        <f t="shared" si="19"/>
        <v>신동아교통</v>
      </c>
      <c r="B79" s="120" t="str">
        <f t="shared" si="20"/>
        <v>전희재</v>
      </c>
      <c r="C79" s="121" t="str">
        <f t="shared" si="21"/>
        <v>S</v>
      </c>
      <c r="D79" s="122">
        <f t="shared" si="22"/>
        <v>1.0177777777777779</v>
      </c>
      <c r="E79" s="123">
        <f t="shared" si="23"/>
        <v>4152</v>
      </c>
      <c r="F79" s="124" t="str">
        <f t="shared" si="24"/>
        <v>520</v>
      </c>
      <c r="G79" s="125" t="str">
        <f t="shared" si="25"/>
        <v>71바6780</v>
      </c>
      <c r="H79" s="126">
        <f t="shared" si="26"/>
        <v>1</v>
      </c>
      <c r="I79" s="127">
        <f t="shared" si="27"/>
        <v>1677.2439999999999</v>
      </c>
      <c r="J79" s="128">
        <f t="shared" si="28"/>
        <v>1.4757446502425143E-3</v>
      </c>
      <c r="K79" s="128">
        <f t="shared" si="29"/>
        <v>0.28460896687877812</v>
      </c>
      <c r="L79" s="128">
        <f t="shared" si="30"/>
        <v>0.31122484265855177</v>
      </c>
      <c r="M79" s="129">
        <f t="shared" si="31"/>
        <v>4.05</v>
      </c>
      <c r="N79" s="130">
        <f t="shared" si="32"/>
        <v>0</v>
      </c>
      <c r="O79" s="130">
        <f t="shared" si="33"/>
        <v>0.71545940841046385</v>
      </c>
      <c r="P79" s="212">
        <f t="shared" si="34"/>
        <v>1</v>
      </c>
      <c r="Q79" s="213">
        <f t="shared" si="35"/>
        <v>0</v>
      </c>
      <c r="R79" s="213">
        <f t="shared" si="36"/>
        <v>12</v>
      </c>
      <c r="T79">
        <v>523</v>
      </c>
      <c r="U79">
        <v>4152</v>
      </c>
      <c r="V79" t="s">
        <v>277</v>
      </c>
      <c r="W79">
        <v>1677.2439999999999</v>
      </c>
      <c r="X79">
        <v>610.29200000000003</v>
      </c>
      <c r="Y79">
        <v>2.7480000000000002</v>
      </c>
      <c r="Z79">
        <v>4.05</v>
      </c>
      <c r="AA79">
        <v>139.24631199999999</v>
      </c>
      <c r="AB79">
        <v>0.20549200000000001</v>
      </c>
      <c r="AC79">
        <v>39.630749000000002</v>
      </c>
      <c r="AD79" s="1">
        <v>522</v>
      </c>
      <c r="AE79">
        <v>0</v>
      </c>
      <c r="AF79">
        <v>12</v>
      </c>
      <c r="AG79">
        <v>61</v>
      </c>
      <c r="AH79">
        <v>12.045159</v>
      </c>
      <c r="AI79">
        <v>0</v>
      </c>
      <c r="AJ79">
        <v>0</v>
      </c>
      <c r="AK79">
        <v>1</v>
      </c>
      <c r="AL79">
        <v>60</v>
      </c>
      <c r="AM79">
        <v>1.0177777777777779</v>
      </c>
      <c r="AN79" t="s">
        <v>71</v>
      </c>
      <c r="AO79">
        <v>1677.2439999999999</v>
      </c>
      <c r="AP79" t="s">
        <v>397</v>
      </c>
      <c r="AQ79" t="s">
        <v>118</v>
      </c>
      <c r="AR79" t="s">
        <v>123</v>
      </c>
      <c r="AS79" t="s">
        <v>118</v>
      </c>
      <c r="AT79" t="s">
        <v>123</v>
      </c>
      <c r="AU79" t="s">
        <v>222</v>
      </c>
      <c r="AV79" t="s">
        <v>277</v>
      </c>
      <c r="AW79" t="s">
        <v>71</v>
      </c>
      <c r="AX79">
        <v>4152</v>
      </c>
      <c r="AY79" t="s">
        <v>510</v>
      </c>
      <c r="AZ79">
        <v>1</v>
      </c>
      <c r="BA79" t="s">
        <v>511</v>
      </c>
      <c r="BB79">
        <v>1</v>
      </c>
      <c r="BC79">
        <v>1</v>
      </c>
      <c r="BE79" t="s">
        <v>71</v>
      </c>
      <c r="BF79">
        <v>0</v>
      </c>
      <c r="BG79" t="s">
        <v>284</v>
      </c>
      <c r="BI79" t="s">
        <v>118</v>
      </c>
      <c r="BJ79" t="s">
        <v>277</v>
      </c>
      <c r="BK79" t="s">
        <v>71</v>
      </c>
      <c r="BL79">
        <v>1.0177777777777779</v>
      </c>
      <c r="BM79">
        <v>4152</v>
      </c>
      <c r="BN79" t="s">
        <v>123</v>
      </c>
      <c r="BO79" t="s">
        <v>222</v>
      </c>
      <c r="BP79">
        <v>1</v>
      </c>
      <c r="BQ79">
        <v>1677.2439999999999</v>
      </c>
      <c r="BR79">
        <v>1.4757446502425143E-3</v>
      </c>
      <c r="BS79">
        <v>0.28460896687877812</v>
      </c>
      <c r="BT79">
        <v>0.31122484265855177</v>
      </c>
      <c r="BU79">
        <v>4.05</v>
      </c>
      <c r="BV79">
        <v>0</v>
      </c>
      <c r="BW79">
        <v>0.71545940841046385</v>
      </c>
      <c r="BX79">
        <v>1</v>
      </c>
      <c r="BY79">
        <v>0</v>
      </c>
      <c r="BZ79">
        <v>12</v>
      </c>
    </row>
    <row r="80" spans="1:78" ht="16.5">
      <c r="A80" s="225" t="str">
        <f t="shared" si="19"/>
        <v>신동아교통</v>
      </c>
      <c r="B80" s="104" t="str">
        <f t="shared" si="20"/>
        <v>조병호</v>
      </c>
      <c r="C80" s="105" t="str">
        <f t="shared" si="21"/>
        <v>F</v>
      </c>
      <c r="D80" s="106">
        <f t="shared" si="22"/>
        <v>0.79928890204720571</v>
      </c>
      <c r="E80" s="107">
        <f t="shared" si="23"/>
        <v>3435</v>
      </c>
      <c r="F80" s="108" t="str">
        <f t="shared" si="24"/>
        <v>516</v>
      </c>
      <c r="G80" s="109" t="str">
        <f t="shared" si="25"/>
        <v>71바6411</v>
      </c>
      <c r="H80" s="110">
        <f t="shared" si="26"/>
        <v>2</v>
      </c>
      <c r="I80" s="111">
        <f t="shared" si="27"/>
        <v>732.71300000000008</v>
      </c>
      <c r="J80" s="112">
        <f t="shared" si="28"/>
        <v>2.5838405860955194E-2</v>
      </c>
      <c r="K80" s="112">
        <f t="shared" si="29"/>
        <v>0.45244978035634426</v>
      </c>
      <c r="L80" s="112">
        <f t="shared" si="30"/>
        <v>0.19925946448336523</v>
      </c>
      <c r="M80" s="113">
        <f t="shared" si="31"/>
        <v>12.557</v>
      </c>
      <c r="N80" s="114">
        <f t="shared" si="32"/>
        <v>14.057345782045628</v>
      </c>
      <c r="O80" s="114">
        <f t="shared" si="33"/>
        <v>32.209064121968623</v>
      </c>
      <c r="P80" s="214">
        <f t="shared" si="34"/>
        <v>46</v>
      </c>
      <c r="Q80" s="215">
        <f t="shared" si="35"/>
        <v>103</v>
      </c>
      <c r="R80" s="215">
        <f t="shared" si="36"/>
        <v>236</v>
      </c>
      <c r="T80">
        <v>523</v>
      </c>
      <c r="U80">
        <v>3435</v>
      </c>
      <c r="V80" t="s">
        <v>318</v>
      </c>
      <c r="W80">
        <v>732.71299999999997</v>
      </c>
      <c r="X80">
        <v>409.32400000000001</v>
      </c>
      <c r="Y80">
        <v>1.79</v>
      </c>
      <c r="Z80">
        <v>12.557</v>
      </c>
      <c r="AA80">
        <v>67.738583000000006</v>
      </c>
      <c r="AB80">
        <v>1.750257</v>
      </c>
      <c r="AC80">
        <v>30.648306999999999</v>
      </c>
      <c r="AD80" s="1">
        <v>146</v>
      </c>
      <c r="AE80">
        <v>103</v>
      </c>
      <c r="AF80">
        <v>236</v>
      </c>
      <c r="AG80">
        <v>85</v>
      </c>
      <c r="AH80">
        <v>10.816774000000001</v>
      </c>
      <c r="AI80">
        <v>114.5</v>
      </c>
      <c r="AJ80">
        <v>0</v>
      </c>
      <c r="AK80">
        <v>46</v>
      </c>
      <c r="AL80">
        <v>24183</v>
      </c>
      <c r="AM80">
        <v>0.79928890204720571</v>
      </c>
      <c r="AN80" t="s">
        <v>70</v>
      </c>
      <c r="AO80">
        <v>675.83500000000004</v>
      </c>
      <c r="AP80" t="s">
        <v>398</v>
      </c>
      <c r="AQ80" t="s">
        <v>118</v>
      </c>
      <c r="AR80" t="s">
        <v>121</v>
      </c>
      <c r="AS80" t="s">
        <v>118</v>
      </c>
      <c r="AT80" t="s">
        <v>121</v>
      </c>
      <c r="AU80" t="s">
        <v>207</v>
      </c>
      <c r="AV80" t="s">
        <v>318</v>
      </c>
      <c r="AW80" t="s">
        <v>70</v>
      </c>
      <c r="AX80">
        <v>3435</v>
      </c>
      <c r="AY80" t="s">
        <v>512</v>
      </c>
      <c r="AZ80">
        <v>1</v>
      </c>
      <c r="BA80" t="s">
        <v>307</v>
      </c>
      <c r="BB80">
        <v>2</v>
      </c>
      <c r="BC80">
        <v>1</v>
      </c>
      <c r="BE80" t="s">
        <v>67</v>
      </c>
      <c r="BF80">
        <v>-1</v>
      </c>
      <c r="BG80" t="s">
        <v>285</v>
      </c>
      <c r="BI80" t="s">
        <v>118</v>
      </c>
      <c r="BJ80" t="s">
        <v>318</v>
      </c>
      <c r="BK80" t="s">
        <v>70</v>
      </c>
      <c r="BL80">
        <v>0.79928890204720571</v>
      </c>
      <c r="BM80">
        <v>3435</v>
      </c>
      <c r="BN80" t="s">
        <v>121</v>
      </c>
      <c r="BO80" t="s">
        <v>207</v>
      </c>
      <c r="BP80">
        <v>2</v>
      </c>
      <c r="BQ80">
        <v>732.71300000000008</v>
      </c>
      <c r="BR80">
        <v>2.5838405860955194E-2</v>
      </c>
      <c r="BS80">
        <v>0.45244978035634426</v>
      </c>
      <c r="BT80">
        <v>0.19925946448336526</v>
      </c>
      <c r="BU80">
        <v>12.557</v>
      </c>
      <c r="BV80">
        <v>14.057345782045628</v>
      </c>
      <c r="BW80">
        <v>32.209064121968623</v>
      </c>
      <c r="BX80">
        <v>46</v>
      </c>
      <c r="BY80">
        <v>103</v>
      </c>
      <c r="BZ80">
        <v>236</v>
      </c>
    </row>
    <row r="81" spans="1:78" ht="16.5">
      <c r="A81" s="224" t="str">
        <f t="shared" si="19"/>
        <v>신동아교통</v>
      </c>
      <c r="B81" s="120" t="str">
        <f t="shared" si="20"/>
        <v>조완석</v>
      </c>
      <c r="C81" s="121" t="str">
        <f t="shared" si="21"/>
        <v>C</v>
      </c>
      <c r="D81" s="122">
        <f t="shared" si="22"/>
        <v>0.89995035786289101</v>
      </c>
      <c r="E81" s="123">
        <f t="shared" si="23"/>
        <v>1</v>
      </c>
      <c r="F81" s="124" t="str">
        <f t="shared" si="24"/>
        <v>1</v>
      </c>
      <c r="G81" s="125" t="str">
        <f t="shared" si="25"/>
        <v>70바2542</v>
      </c>
      <c r="H81" s="126">
        <f t="shared" si="26"/>
        <v>11</v>
      </c>
      <c r="I81" s="127">
        <f t="shared" si="27"/>
        <v>2427.3110000000001</v>
      </c>
      <c r="J81" s="128">
        <f t="shared" si="28"/>
        <v>1.5302441649129712E-2</v>
      </c>
      <c r="K81" s="128">
        <f t="shared" si="29"/>
        <v>0.30962733809898646</v>
      </c>
      <c r="L81" s="128">
        <f t="shared" si="30"/>
        <v>0.11288211522956884</v>
      </c>
      <c r="M81" s="129">
        <f t="shared" si="31"/>
        <v>8.8379999999999992</v>
      </c>
      <c r="N81" s="130">
        <f t="shared" si="32"/>
        <v>0.24718711364139162</v>
      </c>
      <c r="O81" s="130">
        <f t="shared" si="33"/>
        <v>11.741387897966103</v>
      </c>
      <c r="P81" s="212">
        <f t="shared" si="34"/>
        <v>27</v>
      </c>
      <c r="Q81" s="213">
        <f t="shared" si="35"/>
        <v>6</v>
      </c>
      <c r="R81" s="213">
        <f t="shared" si="36"/>
        <v>285</v>
      </c>
      <c r="T81">
        <v>523</v>
      </c>
      <c r="U81">
        <v>1</v>
      </c>
      <c r="V81" t="s">
        <v>278</v>
      </c>
      <c r="W81">
        <v>2427.3110000000001</v>
      </c>
      <c r="X81">
        <v>1180.769</v>
      </c>
      <c r="Y81">
        <v>2.056</v>
      </c>
      <c r="Z81">
        <v>8.8379999999999992</v>
      </c>
      <c r="AA81">
        <v>147.705252</v>
      </c>
      <c r="AB81">
        <v>2.2602509999999998</v>
      </c>
      <c r="AC81">
        <v>45.733584</v>
      </c>
      <c r="AD81" s="1">
        <v>274</v>
      </c>
      <c r="AE81">
        <v>6</v>
      </c>
      <c r="AF81">
        <v>285</v>
      </c>
      <c r="AG81">
        <v>80</v>
      </c>
      <c r="AH81">
        <v>16.433477</v>
      </c>
      <c r="AI81">
        <v>482.3</v>
      </c>
      <c r="AJ81">
        <v>0</v>
      </c>
      <c r="AK81">
        <v>27</v>
      </c>
      <c r="AL81">
        <v>7566</v>
      </c>
      <c r="AM81">
        <v>0.89995035786289101</v>
      </c>
      <c r="AN81" t="s">
        <v>69</v>
      </c>
      <c r="AO81">
        <v>413.61500000000001</v>
      </c>
      <c r="AP81" t="s">
        <v>399</v>
      </c>
      <c r="AQ81" t="s">
        <v>118</v>
      </c>
      <c r="AR81" t="s">
        <v>120</v>
      </c>
      <c r="AS81" t="s">
        <v>118</v>
      </c>
      <c r="AT81" t="s">
        <v>120</v>
      </c>
      <c r="AU81" t="s">
        <v>190</v>
      </c>
      <c r="AV81" t="s">
        <v>278</v>
      </c>
      <c r="AW81" t="s">
        <v>69</v>
      </c>
      <c r="AX81">
        <v>1</v>
      </c>
      <c r="AY81" t="s">
        <v>473</v>
      </c>
      <c r="AZ81">
        <v>1</v>
      </c>
      <c r="BA81" t="s">
        <v>187</v>
      </c>
      <c r="BB81">
        <v>11</v>
      </c>
      <c r="BC81">
        <v>1</v>
      </c>
      <c r="BE81" t="s">
        <v>69</v>
      </c>
      <c r="BF81">
        <v>0</v>
      </c>
      <c r="BG81" t="s">
        <v>284</v>
      </c>
      <c r="BI81" t="s">
        <v>118</v>
      </c>
      <c r="BJ81" t="s">
        <v>278</v>
      </c>
      <c r="BK81" t="s">
        <v>69</v>
      </c>
      <c r="BL81">
        <v>0.89995035786289101</v>
      </c>
      <c r="BM81">
        <v>1</v>
      </c>
      <c r="BN81" t="s">
        <v>120</v>
      </c>
      <c r="BO81" t="s">
        <v>190</v>
      </c>
      <c r="BP81">
        <v>11</v>
      </c>
      <c r="BQ81">
        <v>2427.3110000000001</v>
      </c>
      <c r="BR81">
        <v>1.5302441649129712E-2</v>
      </c>
      <c r="BS81">
        <v>0.30962733809898646</v>
      </c>
      <c r="BT81">
        <v>0.11288211522956884</v>
      </c>
      <c r="BU81">
        <v>8.8379999999999992</v>
      </c>
      <c r="BV81">
        <v>0.24718711364139162</v>
      </c>
      <c r="BW81">
        <v>11.741387897966103</v>
      </c>
      <c r="BX81">
        <v>27</v>
      </c>
      <c r="BY81">
        <v>6</v>
      </c>
      <c r="BZ81">
        <v>285</v>
      </c>
    </row>
    <row r="82" spans="1:78" ht="16.5">
      <c r="A82" s="225" t="str">
        <f t="shared" si="19"/>
        <v>신동아교통</v>
      </c>
      <c r="B82" s="104" t="str">
        <f t="shared" si="20"/>
        <v>조운제</v>
      </c>
      <c r="C82" s="105" t="str">
        <f t="shared" si="21"/>
        <v>D</v>
      </c>
      <c r="D82" s="106">
        <f t="shared" si="22"/>
        <v>0.8009221172827018</v>
      </c>
      <c r="E82" s="107">
        <f t="shared" si="23"/>
        <v>29</v>
      </c>
      <c r="F82" s="108" t="str">
        <f t="shared" si="24"/>
        <v>1</v>
      </c>
      <c r="G82" s="109" t="str">
        <f t="shared" si="25"/>
        <v>70바2542</v>
      </c>
      <c r="H82" s="110">
        <f t="shared" si="26"/>
        <v>2</v>
      </c>
      <c r="I82" s="111">
        <f t="shared" si="27"/>
        <v>2137.4120000000003</v>
      </c>
      <c r="J82" s="112">
        <f t="shared" si="28"/>
        <v>2.1337552861176081E-2</v>
      </c>
      <c r="K82" s="112">
        <f t="shared" si="29"/>
        <v>0.35509020078120074</v>
      </c>
      <c r="L82" s="112">
        <f t="shared" si="30"/>
        <v>0.28024545571934656</v>
      </c>
      <c r="M82" s="113">
        <f t="shared" si="31"/>
        <v>15.957000000000001</v>
      </c>
      <c r="N82" s="114">
        <f t="shared" si="32"/>
        <v>0.97304660893256789</v>
      </c>
      <c r="O82" s="114">
        <f t="shared" si="33"/>
        <v>77.357205410139144</v>
      </c>
      <c r="P82" s="214">
        <f t="shared" si="34"/>
        <v>16</v>
      </c>
      <c r="Q82" s="215">
        <f t="shared" si="35"/>
        <v>23</v>
      </c>
      <c r="R82" s="215">
        <f t="shared" si="36"/>
        <v>2050</v>
      </c>
      <c r="T82">
        <v>523</v>
      </c>
      <c r="U82">
        <v>29</v>
      </c>
      <c r="V82" t="s">
        <v>279</v>
      </c>
      <c r="W82">
        <v>2137.4119999999998</v>
      </c>
      <c r="X82">
        <v>1187.8820000000001</v>
      </c>
      <c r="Y82">
        <v>1.7989999999999999</v>
      </c>
      <c r="Z82">
        <v>15.957000000000001</v>
      </c>
      <c r="AA82">
        <v>114.16885600000001</v>
      </c>
      <c r="AB82">
        <v>2.4360840000000001</v>
      </c>
      <c r="AC82">
        <v>40.540241999999999</v>
      </c>
      <c r="AD82" s="1">
        <v>599</v>
      </c>
      <c r="AE82">
        <v>23</v>
      </c>
      <c r="AF82">
        <v>2050</v>
      </c>
      <c r="AG82">
        <v>76</v>
      </c>
      <c r="AH82">
        <v>18.721496999999999</v>
      </c>
      <c r="AI82">
        <v>4100.3999999999996</v>
      </c>
      <c r="AJ82">
        <v>0</v>
      </c>
      <c r="AK82">
        <v>16</v>
      </c>
      <c r="AL82">
        <v>6147</v>
      </c>
      <c r="AM82">
        <v>0.8009221172827018</v>
      </c>
      <c r="AN82" t="s">
        <v>67</v>
      </c>
      <c r="AO82">
        <v>1931.8720000000001</v>
      </c>
      <c r="AP82" t="s">
        <v>400</v>
      </c>
      <c r="AQ82" t="s">
        <v>118</v>
      </c>
      <c r="AR82" t="s">
        <v>120</v>
      </c>
      <c r="AS82" t="s">
        <v>118</v>
      </c>
      <c r="AT82" t="s">
        <v>120</v>
      </c>
      <c r="AU82" t="s">
        <v>190</v>
      </c>
      <c r="AV82" t="s">
        <v>279</v>
      </c>
      <c r="AW82" t="s">
        <v>67</v>
      </c>
      <c r="AX82">
        <v>29</v>
      </c>
      <c r="AY82" t="s">
        <v>442</v>
      </c>
      <c r="AZ82">
        <v>15</v>
      </c>
      <c r="BA82" t="s">
        <v>513</v>
      </c>
      <c r="BB82">
        <v>2</v>
      </c>
      <c r="BC82">
        <v>1</v>
      </c>
      <c r="BE82" t="s">
        <v>67</v>
      </c>
      <c r="BF82">
        <v>0</v>
      </c>
      <c r="BG82" t="s">
        <v>284</v>
      </c>
      <c r="BI82" t="s">
        <v>118</v>
      </c>
      <c r="BJ82" t="s">
        <v>279</v>
      </c>
      <c r="BK82" t="s">
        <v>67</v>
      </c>
      <c r="BL82">
        <v>0.8009221172827018</v>
      </c>
      <c r="BM82">
        <v>29</v>
      </c>
      <c r="BN82" t="s">
        <v>120</v>
      </c>
      <c r="BO82" t="s">
        <v>190</v>
      </c>
      <c r="BP82">
        <v>2</v>
      </c>
      <c r="BQ82">
        <v>2137.4120000000003</v>
      </c>
      <c r="BR82">
        <v>2.1337552861176081E-2</v>
      </c>
      <c r="BS82">
        <v>0.35509020078120074</v>
      </c>
      <c r="BT82">
        <v>0.28024545571934661</v>
      </c>
      <c r="BU82">
        <v>15.957000000000001</v>
      </c>
      <c r="BV82">
        <v>0.97304660893256789</v>
      </c>
      <c r="BW82">
        <v>77.357205410139144</v>
      </c>
      <c r="BX82">
        <v>16</v>
      </c>
      <c r="BY82">
        <v>23</v>
      </c>
      <c r="BZ82">
        <v>2050</v>
      </c>
    </row>
    <row r="83" spans="1:78" ht="16.5">
      <c r="A83" s="224" t="str">
        <f t="shared" si="19"/>
        <v>신동아교통</v>
      </c>
      <c r="B83" s="120" t="str">
        <f t="shared" si="20"/>
        <v>조학철</v>
      </c>
      <c r="C83" s="121" t="str">
        <f t="shared" si="21"/>
        <v>F</v>
      </c>
      <c r="D83" s="122">
        <f t="shared" si="22"/>
        <v>0.76688402336456452</v>
      </c>
      <c r="E83" s="123">
        <f t="shared" si="23"/>
        <v>5002</v>
      </c>
      <c r="F83" s="124" t="str">
        <f t="shared" si="24"/>
        <v>1</v>
      </c>
      <c r="G83" s="125" t="str">
        <f t="shared" si="25"/>
        <v>70바2415</v>
      </c>
      <c r="H83" s="126">
        <f t="shared" si="26"/>
        <v>3</v>
      </c>
      <c r="I83" s="127">
        <f t="shared" si="27"/>
        <v>2586.442</v>
      </c>
      <c r="J83" s="128">
        <f t="shared" si="28"/>
        <v>2.3746014790145032E-2</v>
      </c>
      <c r="K83" s="128">
        <f t="shared" si="29"/>
        <v>0.33768799996734461</v>
      </c>
      <c r="L83" s="128">
        <f t="shared" si="30"/>
        <v>0.22424628118473178</v>
      </c>
      <c r="M83" s="129">
        <f t="shared" si="31"/>
        <v>12.481999999999999</v>
      </c>
      <c r="N83" s="130">
        <f t="shared" si="32"/>
        <v>2.6290943311313377</v>
      </c>
      <c r="O83" s="130">
        <f t="shared" si="33"/>
        <v>19.640881179628231</v>
      </c>
      <c r="P83" s="212">
        <f t="shared" si="34"/>
        <v>22</v>
      </c>
      <c r="Q83" s="213">
        <f t="shared" si="35"/>
        <v>68</v>
      </c>
      <c r="R83" s="213">
        <f t="shared" si="36"/>
        <v>508</v>
      </c>
      <c r="T83">
        <v>523</v>
      </c>
      <c r="U83">
        <v>5002</v>
      </c>
      <c r="V83" t="s">
        <v>280</v>
      </c>
      <c r="W83">
        <v>2586.442</v>
      </c>
      <c r="X83">
        <v>1409.326</v>
      </c>
      <c r="Y83">
        <v>1.835</v>
      </c>
      <c r="Z83">
        <v>12.481999999999999</v>
      </c>
      <c r="AA83">
        <v>149.68440100000001</v>
      </c>
      <c r="AB83">
        <v>3.554408</v>
      </c>
      <c r="AC83">
        <v>50.546626000000003</v>
      </c>
      <c r="AD83" s="1">
        <v>580</v>
      </c>
      <c r="AE83">
        <v>68</v>
      </c>
      <c r="AF83">
        <v>508</v>
      </c>
      <c r="AG83">
        <v>72</v>
      </c>
      <c r="AH83">
        <v>17.279302000000001</v>
      </c>
      <c r="AI83">
        <v>1193</v>
      </c>
      <c r="AJ83">
        <v>0</v>
      </c>
      <c r="AK83">
        <v>22</v>
      </c>
      <c r="AL83">
        <v>4170</v>
      </c>
      <c r="AM83">
        <v>0.76688402336456452</v>
      </c>
      <c r="AN83" t="s">
        <v>70</v>
      </c>
      <c r="AO83">
        <v>2468.8420000000001</v>
      </c>
      <c r="AP83" t="s">
        <v>401</v>
      </c>
      <c r="AQ83" t="s">
        <v>118</v>
      </c>
      <c r="AR83" t="s">
        <v>120</v>
      </c>
      <c r="AS83" t="s">
        <v>118</v>
      </c>
      <c r="AT83" t="s">
        <v>120</v>
      </c>
      <c r="AU83" t="s">
        <v>173</v>
      </c>
      <c r="AV83" t="s">
        <v>280</v>
      </c>
      <c r="AW83" t="s">
        <v>70</v>
      </c>
      <c r="AX83">
        <v>5002</v>
      </c>
      <c r="AY83" t="s">
        <v>459</v>
      </c>
      <c r="AZ83">
        <v>10</v>
      </c>
      <c r="BA83" t="s">
        <v>514</v>
      </c>
      <c r="BB83">
        <v>3</v>
      </c>
      <c r="BC83">
        <v>1</v>
      </c>
      <c r="BE83" t="s">
        <v>70</v>
      </c>
      <c r="BF83">
        <v>0</v>
      </c>
      <c r="BG83" t="s">
        <v>284</v>
      </c>
      <c r="BI83" t="s">
        <v>118</v>
      </c>
      <c r="BJ83" t="s">
        <v>280</v>
      </c>
      <c r="BK83" t="s">
        <v>70</v>
      </c>
      <c r="BL83">
        <v>0.76688402336456452</v>
      </c>
      <c r="BM83">
        <v>5002</v>
      </c>
      <c r="BN83" t="s">
        <v>120</v>
      </c>
      <c r="BO83" t="s">
        <v>173</v>
      </c>
      <c r="BP83">
        <v>3</v>
      </c>
      <c r="BQ83">
        <v>2586.442</v>
      </c>
      <c r="BR83">
        <v>2.3746014790145032E-2</v>
      </c>
      <c r="BS83">
        <v>0.33768799996734461</v>
      </c>
      <c r="BT83">
        <v>0.22424628118473178</v>
      </c>
      <c r="BU83">
        <v>12.481999999999999</v>
      </c>
      <c r="BV83">
        <v>2.6290943311313377</v>
      </c>
      <c r="BW83">
        <v>19.640881179628231</v>
      </c>
      <c r="BX83">
        <v>22</v>
      </c>
      <c r="BY83">
        <v>68</v>
      </c>
      <c r="BZ83">
        <v>508</v>
      </c>
    </row>
    <row r="84" spans="1:78" ht="16.5">
      <c r="A84" s="225" t="str">
        <f t="shared" si="19"/>
        <v>신동아교통</v>
      </c>
      <c r="B84" s="104" t="str">
        <f t="shared" si="20"/>
        <v>최상락</v>
      </c>
      <c r="C84" s="105" t="str">
        <f t="shared" si="21"/>
        <v>F</v>
      </c>
      <c r="D84" s="106">
        <f t="shared" si="22"/>
        <v>0.76367305072873215</v>
      </c>
      <c r="E84" s="107">
        <f t="shared" si="23"/>
        <v>1065</v>
      </c>
      <c r="F84" s="108" t="str">
        <f t="shared" si="24"/>
        <v>1</v>
      </c>
      <c r="G84" s="109" t="str">
        <f t="shared" si="25"/>
        <v>70바3728</v>
      </c>
      <c r="H84" s="110">
        <f t="shared" si="26"/>
        <v>3</v>
      </c>
      <c r="I84" s="111">
        <f t="shared" si="27"/>
        <v>2450.424</v>
      </c>
      <c r="J84" s="112">
        <f t="shared" si="28"/>
        <v>1.9745748443015226E-2</v>
      </c>
      <c r="K84" s="112">
        <f t="shared" si="29"/>
        <v>0.32443803876740207</v>
      </c>
      <c r="L84" s="112">
        <f t="shared" si="30"/>
        <v>0.15670757387292975</v>
      </c>
      <c r="M84" s="113">
        <f t="shared" si="31"/>
        <v>12.34</v>
      </c>
      <c r="N84" s="114">
        <f t="shared" si="32"/>
        <v>0</v>
      </c>
      <c r="O84" s="114">
        <f t="shared" si="33"/>
        <v>22.52671374423365</v>
      </c>
      <c r="P84" s="214">
        <f t="shared" si="34"/>
        <v>2</v>
      </c>
      <c r="Q84" s="215">
        <f t="shared" si="35"/>
        <v>0</v>
      </c>
      <c r="R84" s="215">
        <f t="shared" si="36"/>
        <v>552</v>
      </c>
      <c r="T84">
        <v>523</v>
      </c>
      <c r="U84">
        <v>1065</v>
      </c>
      <c r="V84" t="s">
        <v>281</v>
      </c>
      <c r="W84">
        <v>2450.424</v>
      </c>
      <c r="X84">
        <v>1338.845</v>
      </c>
      <c r="Y84">
        <v>1.83</v>
      </c>
      <c r="Z84">
        <v>12.34</v>
      </c>
      <c r="AA84">
        <v>140.183291</v>
      </c>
      <c r="AB84">
        <v>2.768024</v>
      </c>
      <c r="AC84">
        <v>45.480792000000001</v>
      </c>
      <c r="AD84" s="1">
        <v>384</v>
      </c>
      <c r="AE84">
        <v>0</v>
      </c>
      <c r="AF84">
        <v>552</v>
      </c>
      <c r="AG84">
        <v>84</v>
      </c>
      <c r="AH84">
        <v>17.480143000000002</v>
      </c>
      <c r="AI84">
        <v>997.2</v>
      </c>
      <c r="AJ84">
        <v>9.6</v>
      </c>
      <c r="AK84">
        <v>2</v>
      </c>
      <c r="AL84">
        <v>216</v>
      </c>
      <c r="AM84">
        <v>0.76367305072873215</v>
      </c>
      <c r="AN84" t="s">
        <v>70</v>
      </c>
      <c r="AO84">
        <v>2254.0630000000001</v>
      </c>
      <c r="AP84" t="s">
        <v>402</v>
      </c>
      <c r="AQ84" t="s">
        <v>118</v>
      </c>
      <c r="AR84" t="s">
        <v>120</v>
      </c>
      <c r="AS84" t="s">
        <v>118</v>
      </c>
      <c r="AT84" t="s">
        <v>120</v>
      </c>
      <c r="AU84" t="s">
        <v>201</v>
      </c>
      <c r="AV84" t="s">
        <v>281</v>
      </c>
      <c r="AW84" t="s">
        <v>70</v>
      </c>
      <c r="AX84">
        <v>1065</v>
      </c>
      <c r="AY84" t="s">
        <v>459</v>
      </c>
      <c r="AZ84">
        <v>11</v>
      </c>
      <c r="BA84" t="s">
        <v>515</v>
      </c>
      <c r="BB84">
        <v>3</v>
      </c>
      <c r="BC84">
        <v>1</v>
      </c>
      <c r="BE84" t="s">
        <v>70</v>
      </c>
      <c r="BF84">
        <v>0</v>
      </c>
      <c r="BG84" t="s">
        <v>284</v>
      </c>
      <c r="BI84" t="s">
        <v>118</v>
      </c>
      <c r="BJ84" t="s">
        <v>281</v>
      </c>
      <c r="BK84" t="s">
        <v>70</v>
      </c>
      <c r="BL84">
        <v>0.76367305072873215</v>
      </c>
      <c r="BM84">
        <v>1065</v>
      </c>
      <c r="BN84" t="s">
        <v>120</v>
      </c>
      <c r="BO84" t="s">
        <v>201</v>
      </c>
      <c r="BP84">
        <v>3</v>
      </c>
      <c r="BQ84">
        <v>2450.424</v>
      </c>
      <c r="BR84">
        <v>1.9745748443015226E-2</v>
      </c>
      <c r="BS84">
        <v>0.32443803876740207</v>
      </c>
      <c r="BT84">
        <v>0.15670757387292975</v>
      </c>
      <c r="BU84">
        <v>12.34</v>
      </c>
      <c r="BV84">
        <v>0</v>
      </c>
      <c r="BW84">
        <v>22.52671374423365</v>
      </c>
      <c r="BX84">
        <v>2</v>
      </c>
      <c r="BY84">
        <v>0</v>
      </c>
      <c r="BZ84">
        <v>552</v>
      </c>
    </row>
    <row r="85" spans="1:78" ht="16.5">
      <c r="A85" s="224" t="str">
        <f t="shared" si="19"/>
        <v>신동아교통</v>
      </c>
      <c r="B85" s="120" t="str">
        <f t="shared" si="20"/>
        <v>최재욱</v>
      </c>
      <c r="C85" s="121" t="str">
        <f t="shared" si="21"/>
        <v>F</v>
      </c>
      <c r="D85" s="122">
        <f t="shared" si="22"/>
        <v>0.78541666666666665</v>
      </c>
      <c r="E85" s="123">
        <f t="shared" si="23"/>
        <v>6048</v>
      </c>
      <c r="F85" s="124" t="str">
        <f t="shared" si="24"/>
        <v>1</v>
      </c>
      <c r="G85" s="125" t="str">
        <f t="shared" si="25"/>
        <v>70바2411</v>
      </c>
      <c r="H85" s="126">
        <f t="shared" si="26"/>
        <v>1</v>
      </c>
      <c r="I85" s="127">
        <f t="shared" si="27"/>
        <v>2588.9920000000002</v>
      </c>
      <c r="J85" s="128">
        <f t="shared" si="28"/>
        <v>2.7434929343343979E-2</v>
      </c>
      <c r="K85" s="128">
        <f t="shared" si="29"/>
        <v>0.33114996673344121</v>
      </c>
      <c r="L85" s="128">
        <f t="shared" si="30"/>
        <v>0.21012038662151136</v>
      </c>
      <c r="M85" s="129">
        <f t="shared" si="31"/>
        <v>12.839</v>
      </c>
      <c r="N85" s="130">
        <f t="shared" si="32"/>
        <v>0.11587521321039231</v>
      </c>
      <c r="O85" s="130">
        <f t="shared" si="33"/>
        <v>29.81855486614095</v>
      </c>
      <c r="P85" s="212">
        <f t="shared" si="34"/>
        <v>9</v>
      </c>
      <c r="Q85" s="213">
        <f t="shared" si="35"/>
        <v>3</v>
      </c>
      <c r="R85" s="213">
        <f t="shared" si="36"/>
        <v>772</v>
      </c>
      <c r="T85">
        <v>523</v>
      </c>
      <c r="U85">
        <v>6048</v>
      </c>
      <c r="V85" t="s">
        <v>304</v>
      </c>
      <c r="W85">
        <v>2588.9920000000002</v>
      </c>
      <c r="X85">
        <v>1373.6179999999999</v>
      </c>
      <c r="Y85">
        <v>1.885</v>
      </c>
      <c r="Z85">
        <v>12.839</v>
      </c>
      <c r="AA85">
        <v>145.76800800000001</v>
      </c>
      <c r="AB85">
        <v>3.9991349999999999</v>
      </c>
      <c r="AC85">
        <v>48.271070999999999</v>
      </c>
      <c r="AD85" s="1">
        <v>544</v>
      </c>
      <c r="AE85">
        <v>3</v>
      </c>
      <c r="AF85">
        <v>772</v>
      </c>
      <c r="AG85">
        <v>82</v>
      </c>
      <c r="AH85">
        <v>17.761043000000001</v>
      </c>
      <c r="AI85">
        <v>2096.6999999999998</v>
      </c>
      <c r="AJ85">
        <v>2.8</v>
      </c>
      <c r="AK85">
        <v>9</v>
      </c>
      <c r="AL85">
        <v>1672</v>
      </c>
      <c r="AM85">
        <v>0.78541666666666665</v>
      </c>
      <c r="AN85" t="s">
        <v>70</v>
      </c>
      <c r="AO85">
        <v>2588.9920000000002</v>
      </c>
      <c r="AP85" t="s">
        <v>403</v>
      </c>
      <c r="AQ85" t="s">
        <v>118</v>
      </c>
      <c r="AR85" t="s">
        <v>120</v>
      </c>
      <c r="AS85" t="s">
        <v>118</v>
      </c>
      <c r="AT85" t="s">
        <v>120</v>
      </c>
      <c r="AU85" t="s">
        <v>171</v>
      </c>
      <c r="AV85" t="s">
        <v>304</v>
      </c>
      <c r="AW85" t="s">
        <v>70</v>
      </c>
      <c r="AX85">
        <v>6048</v>
      </c>
      <c r="AY85" t="s">
        <v>459</v>
      </c>
      <c r="AZ85">
        <v>3</v>
      </c>
      <c r="BA85" t="s">
        <v>311</v>
      </c>
      <c r="BB85">
        <v>1</v>
      </c>
      <c r="BC85">
        <v>1</v>
      </c>
      <c r="BE85" t="s">
        <v>70</v>
      </c>
      <c r="BF85">
        <v>0</v>
      </c>
      <c r="BG85" t="s">
        <v>284</v>
      </c>
      <c r="BI85" t="s">
        <v>118</v>
      </c>
      <c r="BJ85" t="s">
        <v>304</v>
      </c>
      <c r="BK85" t="s">
        <v>70</v>
      </c>
      <c r="BL85">
        <v>0.78541666666666665</v>
      </c>
      <c r="BM85">
        <v>6048</v>
      </c>
      <c r="BN85" t="s">
        <v>120</v>
      </c>
      <c r="BO85" t="s">
        <v>171</v>
      </c>
      <c r="BP85">
        <v>1</v>
      </c>
      <c r="BQ85">
        <v>2588.9920000000002</v>
      </c>
      <c r="BR85">
        <v>2.7434929343343979E-2</v>
      </c>
      <c r="BS85">
        <v>0.33114996673344121</v>
      </c>
      <c r="BT85">
        <v>0.21012038662151136</v>
      </c>
      <c r="BU85">
        <v>12.839</v>
      </c>
      <c r="BV85">
        <v>0.11587521321039231</v>
      </c>
      <c r="BW85">
        <v>29.81855486614095</v>
      </c>
      <c r="BX85">
        <v>9</v>
      </c>
      <c r="BY85">
        <v>3</v>
      </c>
      <c r="BZ85">
        <v>772</v>
      </c>
    </row>
    <row r="86" spans="1:78" ht="16.5">
      <c r="A86" s="225" t="str">
        <f t="shared" si="19"/>
        <v>신동아교통</v>
      </c>
      <c r="B86" s="104" t="str">
        <f t="shared" si="20"/>
        <v>허상근</v>
      </c>
      <c r="C86" s="105" t="str">
        <f t="shared" si="21"/>
        <v>A</v>
      </c>
      <c r="D86" s="106">
        <f t="shared" si="22"/>
        <v>0.9503703703703702</v>
      </c>
      <c r="E86" s="107">
        <f t="shared" si="23"/>
        <v>3608</v>
      </c>
      <c r="F86" s="108" t="str">
        <f t="shared" si="24"/>
        <v>520</v>
      </c>
      <c r="G86" s="109" t="str">
        <f t="shared" si="25"/>
        <v>71바6780</v>
      </c>
      <c r="H86" s="110">
        <f t="shared" si="26"/>
        <v>1</v>
      </c>
      <c r="I86" s="111">
        <f t="shared" si="27"/>
        <v>1590.7139999999999</v>
      </c>
      <c r="J86" s="112">
        <f t="shared" si="28"/>
        <v>1.5500717473559692E-2</v>
      </c>
      <c r="K86" s="112">
        <f t="shared" si="29"/>
        <v>0.29778592441225477</v>
      </c>
      <c r="L86" s="112">
        <f t="shared" si="30"/>
        <v>0.25460265013069605</v>
      </c>
      <c r="M86" s="113">
        <f t="shared" si="31"/>
        <v>5.2770000000000001</v>
      </c>
      <c r="N86" s="114">
        <f t="shared" si="32"/>
        <v>0</v>
      </c>
      <c r="O86" s="114">
        <f t="shared" si="33"/>
        <v>0.50291881507297986</v>
      </c>
      <c r="P86" s="214">
        <f t="shared" si="34"/>
        <v>0</v>
      </c>
      <c r="Q86" s="215">
        <f t="shared" si="35"/>
        <v>0</v>
      </c>
      <c r="R86" s="215">
        <f t="shared" si="36"/>
        <v>8</v>
      </c>
      <c r="T86">
        <v>523</v>
      </c>
      <c r="U86">
        <v>3608</v>
      </c>
      <c r="V86" t="s">
        <v>282</v>
      </c>
      <c r="W86">
        <v>1590.7139999999999</v>
      </c>
      <c r="X86">
        <v>619.82899999999995</v>
      </c>
      <c r="Y86">
        <v>2.5659999999999998</v>
      </c>
      <c r="Z86">
        <v>5.2770000000000001</v>
      </c>
      <c r="AA86">
        <v>132.33658399999999</v>
      </c>
      <c r="AB86">
        <v>2.0513119999999998</v>
      </c>
      <c r="AC86">
        <v>39.407972000000001</v>
      </c>
      <c r="AD86" s="1">
        <v>405</v>
      </c>
      <c r="AE86">
        <v>0</v>
      </c>
      <c r="AF86">
        <v>8</v>
      </c>
      <c r="AG86">
        <v>58</v>
      </c>
      <c r="AH86">
        <v>12.020213</v>
      </c>
      <c r="AI86">
        <v>0</v>
      </c>
      <c r="AJ86">
        <v>0</v>
      </c>
      <c r="AK86">
        <v>0</v>
      </c>
      <c r="AL86">
        <v>0</v>
      </c>
      <c r="AM86">
        <v>0.9503703703703702</v>
      </c>
      <c r="AN86" t="s">
        <v>66</v>
      </c>
      <c r="AO86">
        <v>1590.7139999999999</v>
      </c>
      <c r="AP86" t="s">
        <v>404</v>
      </c>
      <c r="AQ86" t="s">
        <v>118</v>
      </c>
      <c r="AR86" t="s">
        <v>123</v>
      </c>
      <c r="AS86" t="s">
        <v>118</v>
      </c>
      <c r="AT86" t="s">
        <v>123</v>
      </c>
      <c r="AU86" t="s">
        <v>222</v>
      </c>
      <c r="AV86" t="s">
        <v>282</v>
      </c>
      <c r="AW86" t="s">
        <v>66</v>
      </c>
      <c r="AX86">
        <v>3608</v>
      </c>
      <c r="AY86" t="s">
        <v>500</v>
      </c>
      <c r="AZ86">
        <v>1</v>
      </c>
      <c r="BA86" t="s">
        <v>501</v>
      </c>
      <c r="BB86">
        <v>1</v>
      </c>
      <c r="BC86">
        <v>2</v>
      </c>
      <c r="BE86" t="s">
        <v>66</v>
      </c>
      <c r="BF86">
        <v>0</v>
      </c>
      <c r="BG86" t="s">
        <v>284</v>
      </c>
      <c r="BI86" t="s">
        <v>118</v>
      </c>
      <c r="BJ86" t="s">
        <v>282</v>
      </c>
      <c r="BK86" t="s">
        <v>66</v>
      </c>
      <c r="BL86">
        <v>0.9503703703703702</v>
      </c>
      <c r="BM86">
        <v>3608</v>
      </c>
      <c r="BN86" t="s">
        <v>123</v>
      </c>
      <c r="BO86" t="s">
        <v>222</v>
      </c>
      <c r="BP86">
        <v>1</v>
      </c>
      <c r="BQ86">
        <v>1590.7139999999999</v>
      </c>
      <c r="BR86">
        <v>1.5500717473559692E-2</v>
      </c>
      <c r="BS86">
        <v>0.29778592441225477</v>
      </c>
      <c r="BT86">
        <v>0.25460265013069605</v>
      </c>
      <c r="BU86">
        <v>5.2770000000000001</v>
      </c>
      <c r="BV86">
        <v>0</v>
      </c>
      <c r="BW86">
        <v>0.50291881507297986</v>
      </c>
      <c r="BX86">
        <v>0</v>
      </c>
      <c r="BY86">
        <v>0</v>
      </c>
      <c r="BZ86">
        <v>8</v>
      </c>
    </row>
    <row r="87" spans="1:78" ht="16.5">
      <c r="A87" s="224" t="str">
        <f t="shared" si="19"/>
        <v>신동아교통</v>
      </c>
      <c r="B87" s="120" t="str">
        <f t="shared" si="20"/>
        <v>황병성</v>
      </c>
      <c r="C87" s="121" t="str">
        <f t="shared" si="21"/>
        <v>B</v>
      </c>
      <c r="D87" s="122">
        <f t="shared" si="22"/>
        <v>0.92545454545454542</v>
      </c>
      <c r="E87" s="123">
        <f t="shared" si="23"/>
        <v>4641</v>
      </c>
      <c r="F87" s="124" t="str">
        <f t="shared" si="24"/>
        <v>1</v>
      </c>
      <c r="G87" s="125" t="str">
        <f t="shared" si="25"/>
        <v>70바3727</v>
      </c>
      <c r="H87" s="126">
        <f t="shared" si="26"/>
        <v>1</v>
      </c>
      <c r="I87" s="127">
        <f t="shared" si="27"/>
        <v>2533.9209999999998</v>
      </c>
      <c r="J87" s="128">
        <f t="shared" si="28"/>
        <v>2.0271290009253637E-2</v>
      </c>
      <c r="K87" s="128">
        <f t="shared" si="29"/>
        <v>0.30036505533274577</v>
      </c>
      <c r="L87" s="128">
        <f t="shared" si="30"/>
        <v>0.19021903208505714</v>
      </c>
      <c r="M87" s="129">
        <f t="shared" si="31"/>
        <v>10.65</v>
      </c>
      <c r="N87" s="130">
        <f t="shared" si="32"/>
        <v>0.31571623582582098</v>
      </c>
      <c r="O87" s="130">
        <f t="shared" si="33"/>
        <v>33.544850056493473</v>
      </c>
      <c r="P87" s="212">
        <f t="shared" si="34"/>
        <v>3</v>
      </c>
      <c r="Q87" s="213">
        <f t="shared" si="35"/>
        <v>8</v>
      </c>
      <c r="R87" s="213">
        <f t="shared" si="36"/>
        <v>850</v>
      </c>
      <c r="T87">
        <v>523</v>
      </c>
      <c r="U87">
        <v>4641</v>
      </c>
      <c r="V87" t="s">
        <v>283</v>
      </c>
      <c r="W87">
        <v>2533.9209999999998</v>
      </c>
      <c r="X87">
        <v>1244.8240000000001</v>
      </c>
      <c r="Y87">
        <v>2.036</v>
      </c>
      <c r="Z87">
        <v>10.65</v>
      </c>
      <c r="AA87">
        <v>140.15245200000001</v>
      </c>
      <c r="AB87">
        <v>2.8410709999999999</v>
      </c>
      <c r="AC87">
        <v>42.096899000000001</v>
      </c>
      <c r="AD87" s="1">
        <v>482</v>
      </c>
      <c r="AE87">
        <v>8</v>
      </c>
      <c r="AF87">
        <v>850</v>
      </c>
      <c r="AG87">
        <v>83</v>
      </c>
      <c r="AH87">
        <v>18.079747000000001</v>
      </c>
      <c r="AI87">
        <v>255.5</v>
      </c>
      <c r="AJ87">
        <v>10.199999999999999</v>
      </c>
      <c r="AK87">
        <v>3</v>
      </c>
      <c r="AL87">
        <v>217</v>
      </c>
      <c r="AM87">
        <v>0.92545454545454542</v>
      </c>
      <c r="AN87" t="s">
        <v>68</v>
      </c>
      <c r="AO87">
        <v>2533.9209999999998</v>
      </c>
      <c r="AP87" t="s">
        <v>405</v>
      </c>
      <c r="AQ87" t="s">
        <v>118</v>
      </c>
      <c r="AR87" t="s">
        <v>120</v>
      </c>
      <c r="AS87" t="s">
        <v>118</v>
      </c>
      <c r="AT87" t="s">
        <v>120</v>
      </c>
      <c r="AU87" t="s">
        <v>199</v>
      </c>
      <c r="AV87" t="s">
        <v>283</v>
      </c>
      <c r="AW87" t="s">
        <v>68</v>
      </c>
      <c r="AX87">
        <v>4641</v>
      </c>
      <c r="AY87" t="s">
        <v>479</v>
      </c>
      <c r="AZ87">
        <v>4</v>
      </c>
      <c r="BA87" t="s">
        <v>516</v>
      </c>
      <c r="BB87">
        <v>1</v>
      </c>
      <c r="BC87">
        <v>1</v>
      </c>
      <c r="BE87" t="s">
        <v>68</v>
      </c>
      <c r="BF87">
        <v>0</v>
      </c>
      <c r="BG87" t="s">
        <v>284</v>
      </c>
      <c r="BI87" t="s">
        <v>118</v>
      </c>
      <c r="BJ87" t="s">
        <v>283</v>
      </c>
      <c r="BK87" t="s">
        <v>68</v>
      </c>
      <c r="BL87">
        <v>0.92545454545454542</v>
      </c>
      <c r="BM87">
        <v>4641</v>
      </c>
      <c r="BN87" t="s">
        <v>120</v>
      </c>
      <c r="BO87" t="s">
        <v>199</v>
      </c>
      <c r="BP87">
        <v>1</v>
      </c>
      <c r="BQ87">
        <v>2533.9209999999998</v>
      </c>
      <c r="BR87">
        <v>2.0271290009253637E-2</v>
      </c>
      <c r="BS87">
        <v>0.30036505533274577</v>
      </c>
      <c r="BT87">
        <v>0.19021903208505714</v>
      </c>
      <c r="BU87">
        <v>10.65</v>
      </c>
      <c r="BV87">
        <v>0.31571623582582098</v>
      </c>
      <c r="BW87">
        <v>33.544850056493473</v>
      </c>
      <c r="BX87">
        <v>3</v>
      </c>
      <c r="BY87">
        <v>8</v>
      </c>
      <c r="BZ87">
        <v>850</v>
      </c>
    </row>
  </sheetData>
  <sortState xmlns:xlrd2="http://schemas.microsoft.com/office/spreadsheetml/2017/richdata2" ref="T4:AN72">
    <sortCondition ref="AB4:AB72"/>
    <sortCondition descending="1" ref="AD4:AD72"/>
  </sortState>
  <phoneticPr fontId="2" type="noConversion"/>
  <conditionalFormatting sqref="C5:D87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4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1" t="s">
        <v>406</v>
      </c>
      <c r="B2" s="242"/>
      <c r="C2" s="243"/>
      <c r="D2" s="244"/>
      <c r="E2" s="241"/>
      <c r="F2" s="245"/>
      <c r="G2" s="241"/>
      <c r="H2" s="241"/>
      <c r="I2" s="241"/>
      <c r="J2" s="241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47" t="s">
        <v>407</v>
      </c>
      <c r="B4" s="248"/>
      <c r="C4" s="249"/>
      <c r="D4" s="250"/>
      <c r="E4" s="251"/>
      <c r="F4" s="252"/>
      <c r="G4" s="246"/>
      <c r="H4" s="251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53" t="s">
        <v>408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4" t="s">
        <v>409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4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55" t="s">
        <v>167</v>
      </c>
      <c r="B8" s="256"/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256"/>
      <c r="R8" s="256"/>
    </row>
    <row r="9" spans="1:18">
      <c r="A9" s="256"/>
      <c r="B9" s="256"/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</row>
    <row r="10" spans="1:18">
      <c r="A10" s="256" t="s">
        <v>410</v>
      </c>
      <c r="B10" s="256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</row>
    <row r="11" spans="1:18">
      <c r="A11" s="256"/>
      <c r="B11" s="256"/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6"/>
      <c r="R11" s="256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57" t="s">
        <v>0</v>
      </c>
      <c r="B13" s="258" t="s">
        <v>74</v>
      </c>
      <c r="C13" s="259" t="s">
        <v>65</v>
      </c>
      <c r="D13" s="259" t="s">
        <v>157</v>
      </c>
      <c r="E13" s="260" t="s">
        <v>143</v>
      </c>
      <c r="F13" s="258" t="s">
        <v>148</v>
      </c>
      <c r="G13" s="260" t="s">
        <v>146</v>
      </c>
      <c r="H13" s="260" t="s">
        <v>150</v>
      </c>
      <c r="I13" s="221" t="s">
        <v>152</v>
      </c>
      <c r="J13" s="260" t="s">
        <v>11</v>
      </c>
      <c r="K13" s="260" t="s">
        <v>12</v>
      </c>
      <c r="L13" s="260" t="s">
        <v>13</v>
      </c>
      <c r="M13" s="260" t="s">
        <v>106</v>
      </c>
      <c r="N13" s="260" t="s">
        <v>6</v>
      </c>
      <c r="O13" s="260" t="s">
        <v>7</v>
      </c>
      <c r="P13" s="260" t="s">
        <v>161</v>
      </c>
      <c r="Q13" s="261" t="s">
        <v>163</v>
      </c>
      <c r="R13" s="261" t="s">
        <v>164</v>
      </c>
    </row>
    <row r="14" spans="1:18" ht="16.5">
      <c r="A14" s="262" t="s">
        <v>118</v>
      </c>
      <c r="B14" s="263" t="s">
        <v>227</v>
      </c>
      <c r="C14" s="264" t="s">
        <v>67</v>
      </c>
      <c r="D14" s="265">
        <v>0.80043478260869572</v>
      </c>
      <c r="E14" s="266">
        <v>1954</v>
      </c>
      <c r="F14" s="222" t="s">
        <v>121</v>
      </c>
      <c r="G14" s="267" t="s">
        <v>209</v>
      </c>
      <c r="H14" s="268">
        <v>1</v>
      </c>
      <c r="I14" s="223">
        <v>4675.4880000000003</v>
      </c>
      <c r="J14" s="269">
        <v>1.9192911794818471E-2</v>
      </c>
      <c r="K14" s="269">
        <v>0.41970812390444123</v>
      </c>
      <c r="L14" s="269">
        <v>0.21858680847860157</v>
      </c>
      <c r="M14" s="270">
        <v>12.904999999999999</v>
      </c>
      <c r="N14" s="271">
        <v>3.443490818498518</v>
      </c>
      <c r="O14" s="271">
        <v>23.783613603542559</v>
      </c>
      <c r="P14" s="272">
        <v>97</v>
      </c>
      <c r="Q14" s="273">
        <v>161</v>
      </c>
      <c r="R14" s="273">
        <v>1112</v>
      </c>
    </row>
    <row r="15" spans="1:18" ht="16.5">
      <c r="A15" s="262" t="s">
        <v>118</v>
      </c>
      <c r="B15" s="263" t="s">
        <v>229</v>
      </c>
      <c r="C15" s="264" t="s">
        <v>70</v>
      </c>
      <c r="D15" s="265">
        <v>0.79190114623899432</v>
      </c>
      <c r="E15" s="266">
        <v>2621</v>
      </c>
      <c r="F15" s="222" t="s">
        <v>120</v>
      </c>
      <c r="G15" s="267" t="s">
        <v>197</v>
      </c>
      <c r="H15" s="268">
        <v>2</v>
      </c>
      <c r="I15" s="223">
        <v>716.8900000000001</v>
      </c>
      <c r="J15" s="269">
        <v>4.5817036495463884E-2</v>
      </c>
      <c r="K15" s="269">
        <v>0.35455783954592135</v>
      </c>
      <c r="L15" s="269">
        <v>0.16041512644896708</v>
      </c>
      <c r="M15" s="270">
        <v>17.738</v>
      </c>
      <c r="N15" s="271">
        <v>0.41847424291034879</v>
      </c>
      <c r="O15" s="271">
        <v>58.586394007448831</v>
      </c>
      <c r="P15" s="272">
        <v>12</v>
      </c>
      <c r="Q15" s="273">
        <v>3</v>
      </c>
      <c r="R15" s="273">
        <v>420</v>
      </c>
    </row>
    <row r="16" spans="1:18" ht="16.5">
      <c r="A16" s="262" t="s">
        <v>118</v>
      </c>
      <c r="B16" s="263" t="s">
        <v>230</v>
      </c>
      <c r="C16" s="264" t="s">
        <v>67</v>
      </c>
      <c r="D16" s="265">
        <v>0.83833333333333337</v>
      </c>
      <c r="E16" s="266">
        <v>6680</v>
      </c>
      <c r="F16" s="222" t="s">
        <v>120</v>
      </c>
      <c r="G16" s="267" t="s">
        <v>171</v>
      </c>
      <c r="H16" s="268">
        <v>1</v>
      </c>
      <c r="I16" s="223">
        <v>2478.4690000000001</v>
      </c>
      <c r="J16" s="269">
        <v>8.0537790828231134E-3</v>
      </c>
      <c r="K16" s="269">
        <v>0.34499036679348183</v>
      </c>
      <c r="L16" s="269">
        <v>0.25903087752963622</v>
      </c>
      <c r="M16" s="270">
        <v>10.845000000000001</v>
      </c>
      <c r="N16" s="271">
        <v>0</v>
      </c>
      <c r="O16" s="271">
        <v>10.732431997333837</v>
      </c>
      <c r="P16" s="272">
        <v>2</v>
      </c>
      <c r="Q16" s="273">
        <v>0</v>
      </c>
      <c r="R16" s="273">
        <v>266</v>
      </c>
    </row>
    <row r="17" spans="1:18" ht="16.5">
      <c r="A17" s="262" t="s">
        <v>118</v>
      </c>
      <c r="B17" s="263" t="s">
        <v>232</v>
      </c>
      <c r="C17" s="264" t="s">
        <v>70</v>
      </c>
      <c r="D17" s="265">
        <v>0.77938870473362132</v>
      </c>
      <c r="E17" s="266">
        <v>9997</v>
      </c>
      <c r="F17" s="222" t="s">
        <v>120</v>
      </c>
      <c r="G17" s="267" t="s">
        <v>181</v>
      </c>
      <c r="H17" s="268">
        <v>2</v>
      </c>
      <c r="I17" s="223">
        <v>2329.172</v>
      </c>
      <c r="J17" s="269">
        <v>3.7654926647269792E-2</v>
      </c>
      <c r="K17" s="269">
        <v>0.34889057813258062</v>
      </c>
      <c r="L17" s="269">
        <v>0.21853259441552619</v>
      </c>
      <c r="M17" s="270">
        <v>13.074</v>
      </c>
      <c r="N17" s="271">
        <v>1.0304090895820488</v>
      </c>
      <c r="O17" s="271">
        <v>26.146630648144491</v>
      </c>
      <c r="P17" s="272">
        <v>22</v>
      </c>
      <c r="Q17" s="273">
        <v>24</v>
      </c>
      <c r="R17" s="273">
        <v>609</v>
      </c>
    </row>
    <row r="18" spans="1:18" ht="16.5">
      <c r="A18" s="262" t="s">
        <v>118</v>
      </c>
      <c r="B18" s="263" t="s">
        <v>233</v>
      </c>
      <c r="C18" s="264" t="s">
        <v>70</v>
      </c>
      <c r="D18" s="265">
        <v>0.76090909090909087</v>
      </c>
      <c r="E18" s="266">
        <v>4000</v>
      </c>
      <c r="F18" s="222" t="s">
        <v>120</v>
      </c>
      <c r="G18" s="267" t="s">
        <v>194</v>
      </c>
      <c r="H18" s="268">
        <v>1</v>
      </c>
      <c r="I18" s="223">
        <v>1910.729</v>
      </c>
      <c r="J18" s="269">
        <v>2.6795602194049674E-2</v>
      </c>
      <c r="K18" s="269">
        <v>0.35235036533827901</v>
      </c>
      <c r="L18" s="269">
        <v>0.16433518306363695</v>
      </c>
      <c r="M18" s="270">
        <v>14.944000000000001</v>
      </c>
      <c r="N18" s="271">
        <v>0</v>
      </c>
      <c r="O18" s="271">
        <v>21.039090315790464</v>
      </c>
      <c r="P18" s="272">
        <v>17</v>
      </c>
      <c r="Q18" s="273">
        <v>0</v>
      </c>
      <c r="R18" s="273">
        <v>402</v>
      </c>
    </row>
    <row r="19" spans="1:18" ht="16.5">
      <c r="A19" s="262" t="s">
        <v>118</v>
      </c>
      <c r="B19" s="263" t="s">
        <v>234</v>
      </c>
      <c r="C19" s="264" t="s">
        <v>70</v>
      </c>
      <c r="D19" s="265">
        <v>0.7442915457809065</v>
      </c>
      <c r="E19" s="266">
        <v>4692</v>
      </c>
      <c r="F19" s="222" t="s">
        <v>120</v>
      </c>
      <c r="G19" s="267" t="s">
        <v>188</v>
      </c>
      <c r="H19" s="268">
        <v>3</v>
      </c>
      <c r="I19" s="223">
        <v>2584.3209999999999</v>
      </c>
      <c r="J19" s="269">
        <v>3.5502242102839941E-2</v>
      </c>
      <c r="K19" s="269">
        <v>0.35262328354003497</v>
      </c>
      <c r="L19" s="269">
        <v>0.22094778473726756</v>
      </c>
      <c r="M19" s="270">
        <v>14.131</v>
      </c>
      <c r="N19" s="271">
        <v>0.58042325237460823</v>
      </c>
      <c r="O19" s="271">
        <v>37.185783035466571</v>
      </c>
      <c r="P19" s="272">
        <v>16</v>
      </c>
      <c r="Q19" s="273">
        <v>15</v>
      </c>
      <c r="R19" s="273">
        <v>961</v>
      </c>
    </row>
    <row r="20" spans="1:18" ht="16.5">
      <c r="A20" s="262" t="s">
        <v>118</v>
      </c>
      <c r="B20" s="263" t="s">
        <v>235</v>
      </c>
      <c r="C20" s="264" t="s">
        <v>67</v>
      </c>
      <c r="D20" s="265">
        <v>0.82266381971816993</v>
      </c>
      <c r="E20" s="266">
        <v>3855</v>
      </c>
      <c r="F20" s="222" t="s">
        <v>120</v>
      </c>
      <c r="G20" s="267" t="s">
        <v>202</v>
      </c>
      <c r="H20" s="268">
        <v>3</v>
      </c>
      <c r="I20" s="223">
        <v>2940.9270000000001</v>
      </c>
      <c r="J20" s="269">
        <v>2.5747300656158194E-2</v>
      </c>
      <c r="K20" s="269">
        <v>0.34573620485032208</v>
      </c>
      <c r="L20" s="269">
        <v>0.2182985160801339</v>
      </c>
      <c r="M20" s="270">
        <v>12.944000000000001</v>
      </c>
      <c r="N20" s="271">
        <v>0.27202307299705158</v>
      </c>
      <c r="O20" s="271">
        <v>43.18366283828194</v>
      </c>
      <c r="P20" s="272">
        <v>13</v>
      </c>
      <c r="Q20" s="273">
        <v>8</v>
      </c>
      <c r="R20" s="273">
        <v>1270</v>
      </c>
    </row>
    <row r="21" spans="1:18" ht="16.5">
      <c r="A21" s="262" t="s">
        <v>118</v>
      </c>
      <c r="B21" s="263" t="s">
        <v>346</v>
      </c>
      <c r="C21" s="264" t="s">
        <v>70</v>
      </c>
      <c r="D21" s="265">
        <v>0.75214285714285711</v>
      </c>
      <c r="E21" s="266">
        <v>6570</v>
      </c>
      <c r="F21" s="222" t="s">
        <v>123</v>
      </c>
      <c r="G21" s="267" t="s">
        <v>218</v>
      </c>
      <c r="H21" s="268">
        <v>1</v>
      </c>
      <c r="I21" s="223">
        <v>816.00199999999995</v>
      </c>
      <c r="J21" s="269">
        <v>2.6360146740638243E-2</v>
      </c>
      <c r="K21" s="269">
        <v>0.40233952712133592</v>
      </c>
      <c r="L21" s="269">
        <v>0.24877390006397043</v>
      </c>
      <c r="M21" s="270">
        <v>10.478</v>
      </c>
      <c r="N21" s="271">
        <v>0.9803897539466816</v>
      </c>
      <c r="O21" s="271">
        <v>21.20092842909699</v>
      </c>
      <c r="P21" s="272">
        <v>18</v>
      </c>
      <c r="Q21" s="273">
        <v>8</v>
      </c>
      <c r="R21" s="273">
        <v>173</v>
      </c>
    </row>
    <row r="22" spans="1:18" ht="16.5">
      <c r="A22" s="262" t="s">
        <v>118</v>
      </c>
      <c r="B22" s="263" t="s">
        <v>239</v>
      </c>
      <c r="C22" s="264" t="s">
        <v>70</v>
      </c>
      <c r="D22" s="265">
        <v>0.75565217391304351</v>
      </c>
      <c r="E22" s="266">
        <v>3898</v>
      </c>
      <c r="F22" s="222" t="s">
        <v>122</v>
      </c>
      <c r="G22" s="267" t="s">
        <v>216</v>
      </c>
      <c r="H22" s="268">
        <v>1</v>
      </c>
      <c r="I22" s="223">
        <v>702.15800000000002</v>
      </c>
      <c r="J22" s="269">
        <v>1.7199489980243614E-2</v>
      </c>
      <c r="K22" s="269">
        <v>0.37656337031967546</v>
      </c>
      <c r="L22" s="269">
        <v>0.16947752500149538</v>
      </c>
      <c r="M22" s="270">
        <v>11.589</v>
      </c>
      <c r="N22" s="271">
        <v>0.14241808823655075</v>
      </c>
      <c r="O22" s="271">
        <v>6.4088139706447835</v>
      </c>
      <c r="P22" s="272">
        <v>4</v>
      </c>
      <c r="Q22" s="273">
        <v>1</v>
      </c>
      <c r="R22" s="273">
        <v>45</v>
      </c>
    </row>
    <row r="23" spans="1:18" ht="16.5">
      <c r="A23" s="262" t="s">
        <v>118</v>
      </c>
      <c r="B23" s="263" t="s">
        <v>240</v>
      </c>
      <c r="C23" s="264" t="s">
        <v>67</v>
      </c>
      <c r="D23" s="265">
        <v>0.82915995204131387</v>
      </c>
      <c r="E23" s="266">
        <v>1558</v>
      </c>
      <c r="F23" s="222" t="s">
        <v>120</v>
      </c>
      <c r="G23" s="267" t="s">
        <v>182</v>
      </c>
      <c r="H23" s="268">
        <v>2</v>
      </c>
      <c r="I23" s="223">
        <v>2713.7860000000001</v>
      </c>
      <c r="J23" s="269">
        <v>1.2567347272277068E-2</v>
      </c>
      <c r="K23" s="269">
        <v>0.37228565346147585</v>
      </c>
      <c r="L23" s="269">
        <v>0.24393964741508725</v>
      </c>
      <c r="M23" s="270">
        <v>12.711</v>
      </c>
      <c r="N23" s="271">
        <v>7.3697778675252942E-2</v>
      </c>
      <c r="O23" s="271">
        <v>37.217378231002741</v>
      </c>
      <c r="P23" s="272">
        <v>17</v>
      </c>
      <c r="Q23" s="273">
        <v>2</v>
      </c>
      <c r="R23" s="273">
        <v>1010</v>
      </c>
    </row>
    <row r="24" spans="1:18" ht="16.5">
      <c r="A24" s="262" t="s">
        <v>118</v>
      </c>
      <c r="B24" s="263" t="s">
        <v>241</v>
      </c>
      <c r="C24" s="264" t="s">
        <v>67</v>
      </c>
      <c r="D24" s="265">
        <v>0.82144589071616081</v>
      </c>
      <c r="E24" s="266">
        <v>2503</v>
      </c>
      <c r="F24" s="222" t="s">
        <v>120</v>
      </c>
      <c r="G24" s="267" t="s">
        <v>171</v>
      </c>
      <c r="H24" s="268">
        <v>13</v>
      </c>
      <c r="I24" s="223">
        <v>2337.7749999999996</v>
      </c>
      <c r="J24" s="269">
        <v>2.1506413013400616E-2</v>
      </c>
      <c r="K24" s="269">
        <v>0.37717307206008505</v>
      </c>
      <c r="L24" s="269">
        <v>0.17666370801296102</v>
      </c>
      <c r="M24" s="270">
        <v>11.933999999999999</v>
      </c>
      <c r="N24" s="271">
        <v>0.17309603021564304</v>
      </c>
      <c r="O24" s="271">
        <v>67.161259723669502</v>
      </c>
      <c r="P24" s="272">
        <v>16</v>
      </c>
      <c r="Q24" s="273">
        <v>1</v>
      </c>
      <c r="R24" s="273">
        <v>2620</v>
      </c>
    </row>
    <row r="25" spans="1:18" ht="16.5">
      <c r="A25" s="262" t="s">
        <v>118</v>
      </c>
      <c r="B25" s="263" t="s">
        <v>243</v>
      </c>
      <c r="C25" s="264" t="s">
        <v>70</v>
      </c>
      <c r="D25" s="265">
        <v>0.77448516071829365</v>
      </c>
      <c r="E25" s="266">
        <v>5062</v>
      </c>
      <c r="F25" s="222" t="s">
        <v>91</v>
      </c>
      <c r="G25" s="267" t="s">
        <v>223</v>
      </c>
      <c r="H25" s="268">
        <v>12</v>
      </c>
      <c r="I25" s="223">
        <v>2653.2510000000002</v>
      </c>
      <c r="J25" s="269">
        <v>1.7317698869673048E-2</v>
      </c>
      <c r="K25" s="269">
        <v>0.39321253286221153</v>
      </c>
      <c r="L25" s="269">
        <v>0.28116450347140165</v>
      </c>
      <c r="M25" s="270">
        <v>12.792999999999999</v>
      </c>
      <c r="N25" s="271">
        <v>0.15075844690155585</v>
      </c>
      <c r="O25" s="271">
        <v>39.800229982010748</v>
      </c>
      <c r="P25" s="272">
        <v>40</v>
      </c>
      <c r="Q25" s="273">
        <v>4</v>
      </c>
      <c r="R25" s="273">
        <v>1056</v>
      </c>
    </row>
    <row r="26" spans="1:18" ht="16.5">
      <c r="A26" s="262" t="s">
        <v>118</v>
      </c>
      <c r="B26" s="263" t="s">
        <v>244</v>
      </c>
      <c r="C26" s="264" t="s">
        <v>67</v>
      </c>
      <c r="D26" s="265">
        <v>0.80434782608695665</v>
      </c>
      <c r="E26" s="266">
        <v>2003</v>
      </c>
      <c r="F26" s="222" t="s">
        <v>120</v>
      </c>
      <c r="G26" s="267" t="s">
        <v>189</v>
      </c>
      <c r="H26" s="268">
        <v>1</v>
      </c>
      <c r="I26" s="223">
        <v>2080.63</v>
      </c>
      <c r="J26" s="269">
        <v>2.9480126441693798E-2</v>
      </c>
      <c r="K26" s="269">
        <v>0.31789275828765862</v>
      </c>
      <c r="L26" s="269">
        <v>0.26242051686268097</v>
      </c>
      <c r="M26" s="270">
        <v>13.94</v>
      </c>
      <c r="N26" s="271">
        <v>4.8062365725765749E-2</v>
      </c>
      <c r="O26" s="271">
        <v>34.268466762470979</v>
      </c>
      <c r="P26" s="272">
        <v>13</v>
      </c>
      <c r="Q26" s="273">
        <v>1</v>
      </c>
      <c r="R26" s="273">
        <v>713</v>
      </c>
    </row>
    <row r="27" spans="1:18" ht="16.5">
      <c r="A27" s="262" t="s">
        <v>118</v>
      </c>
      <c r="B27" s="263" t="s">
        <v>360</v>
      </c>
      <c r="C27" s="264" t="s">
        <v>67</v>
      </c>
      <c r="D27" s="265">
        <v>0.84869565217391307</v>
      </c>
      <c r="E27" s="266">
        <v>528</v>
      </c>
      <c r="F27" s="222" t="s">
        <v>122</v>
      </c>
      <c r="G27" s="267" t="s">
        <v>215</v>
      </c>
      <c r="H27" s="268">
        <v>1</v>
      </c>
      <c r="I27" s="223">
        <v>910.41600000000005</v>
      </c>
      <c r="J27" s="269">
        <v>1.5013423319256435E-2</v>
      </c>
      <c r="K27" s="269">
        <v>0.42794988368163528</v>
      </c>
      <c r="L27" s="269">
        <v>0.13729987170699987</v>
      </c>
      <c r="M27" s="270">
        <v>10.316000000000001</v>
      </c>
      <c r="N27" s="271">
        <v>2.8558373315055974</v>
      </c>
      <c r="O27" s="271">
        <v>17.684223475861582</v>
      </c>
      <c r="P27" s="272">
        <v>30</v>
      </c>
      <c r="Q27" s="273">
        <v>26</v>
      </c>
      <c r="R27" s="273">
        <v>161</v>
      </c>
    </row>
    <row r="28" spans="1:18" ht="16.5">
      <c r="A28" s="262" t="s">
        <v>118</v>
      </c>
      <c r="B28" s="263" t="s">
        <v>248</v>
      </c>
      <c r="C28" s="264" t="s">
        <v>70</v>
      </c>
      <c r="D28" s="265">
        <v>0.74888888888888872</v>
      </c>
      <c r="E28" s="266">
        <v>4905</v>
      </c>
      <c r="F28" s="222" t="s">
        <v>123</v>
      </c>
      <c r="G28" s="267" t="s">
        <v>219</v>
      </c>
      <c r="H28" s="268">
        <v>1</v>
      </c>
      <c r="I28" s="223">
        <v>1503.319</v>
      </c>
      <c r="J28" s="269">
        <v>1.7689369967814835E-2</v>
      </c>
      <c r="K28" s="269">
        <v>0.42048530000642165</v>
      </c>
      <c r="L28" s="269">
        <v>0.2028844177450029</v>
      </c>
      <c r="M28" s="270">
        <v>10.178000000000001</v>
      </c>
      <c r="N28" s="271">
        <v>0.39911688736721879</v>
      </c>
      <c r="O28" s="271">
        <v>6.3858701978755006</v>
      </c>
      <c r="P28" s="272">
        <v>66</v>
      </c>
      <c r="Q28" s="273">
        <v>6</v>
      </c>
      <c r="R28" s="273">
        <v>96</v>
      </c>
    </row>
    <row r="29" spans="1:18" ht="16.5">
      <c r="A29" s="262" t="s">
        <v>118</v>
      </c>
      <c r="B29" s="263" t="s">
        <v>249</v>
      </c>
      <c r="C29" s="264" t="s">
        <v>67</v>
      </c>
      <c r="D29" s="265">
        <v>0.83454545454545448</v>
      </c>
      <c r="E29" s="266">
        <v>9124</v>
      </c>
      <c r="F29" s="222" t="s">
        <v>120</v>
      </c>
      <c r="G29" s="267" t="s">
        <v>199</v>
      </c>
      <c r="H29" s="268">
        <v>1</v>
      </c>
      <c r="I29" s="223">
        <v>1231.1400000000001</v>
      </c>
      <c r="J29" s="269">
        <v>7.1349919726306291E-3</v>
      </c>
      <c r="K29" s="269">
        <v>0.34976760963145004</v>
      </c>
      <c r="L29" s="269">
        <v>0.23880306057800085</v>
      </c>
      <c r="M29" s="270">
        <v>14.887</v>
      </c>
      <c r="N29" s="271">
        <v>1.0559319005149699</v>
      </c>
      <c r="O29" s="271">
        <v>77.651607453254698</v>
      </c>
      <c r="P29" s="272">
        <v>3</v>
      </c>
      <c r="Q29" s="273">
        <v>13</v>
      </c>
      <c r="R29" s="273">
        <v>956</v>
      </c>
    </row>
    <row r="30" spans="1:18" ht="16.5">
      <c r="A30" s="262" t="s">
        <v>118</v>
      </c>
      <c r="B30" s="263" t="s">
        <v>294</v>
      </c>
      <c r="C30" s="264" t="s">
        <v>70</v>
      </c>
      <c r="D30" s="265">
        <v>0.7942756199027603</v>
      </c>
      <c r="E30" s="266">
        <v>5569</v>
      </c>
      <c r="F30" s="222" t="s">
        <v>120</v>
      </c>
      <c r="G30" s="267" t="s">
        <v>181</v>
      </c>
      <c r="H30" s="268">
        <v>12</v>
      </c>
      <c r="I30" s="223">
        <v>2339.9769999999999</v>
      </c>
      <c r="J30" s="269">
        <v>1.1057708468924086E-2</v>
      </c>
      <c r="K30" s="269">
        <v>0.35479483066012779</v>
      </c>
      <c r="L30" s="269">
        <v>0.1662409502315621</v>
      </c>
      <c r="M30" s="270">
        <v>13.731999999999999</v>
      </c>
      <c r="N30" s="271">
        <v>0.38461916506016941</v>
      </c>
      <c r="O30" s="271">
        <v>14.743734660639827</v>
      </c>
      <c r="P30" s="272">
        <v>5</v>
      </c>
      <c r="Q30" s="273">
        <v>9</v>
      </c>
      <c r="R30" s="273">
        <v>345</v>
      </c>
    </row>
    <row r="31" spans="1:18" ht="16.5">
      <c r="A31" s="262" t="s">
        <v>118</v>
      </c>
      <c r="B31" s="263" t="s">
        <v>250</v>
      </c>
      <c r="C31" s="264" t="s">
        <v>70</v>
      </c>
      <c r="D31" s="265">
        <v>0.74063880275317417</v>
      </c>
      <c r="E31" s="266">
        <v>8729</v>
      </c>
      <c r="F31" s="222" t="s">
        <v>120</v>
      </c>
      <c r="G31" s="267" t="s">
        <v>198</v>
      </c>
      <c r="H31" s="268">
        <v>2</v>
      </c>
      <c r="I31" s="223">
        <v>2049.7829999999999</v>
      </c>
      <c r="J31" s="269">
        <v>3.2319163960914624E-2</v>
      </c>
      <c r="K31" s="269">
        <v>0.33313823930907688</v>
      </c>
      <c r="L31" s="269">
        <v>0.26783322917596647</v>
      </c>
      <c r="M31" s="270">
        <v>13.91</v>
      </c>
      <c r="N31" s="271">
        <v>0.14635695583386144</v>
      </c>
      <c r="O31" s="271">
        <v>57.615854946596791</v>
      </c>
      <c r="P31" s="272">
        <v>11</v>
      </c>
      <c r="Q31" s="273">
        <v>3</v>
      </c>
      <c r="R31" s="273">
        <v>1181</v>
      </c>
    </row>
    <row r="32" spans="1:18" ht="16.5">
      <c r="A32" s="262" t="s">
        <v>118</v>
      </c>
      <c r="B32" s="263" t="s">
        <v>251</v>
      </c>
      <c r="C32" s="264" t="s">
        <v>70</v>
      </c>
      <c r="D32" s="265">
        <v>0.77681818181818174</v>
      </c>
      <c r="E32" s="266">
        <v>1346</v>
      </c>
      <c r="F32" s="222" t="s">
        <v>120</v>
      </c>
      <c r="G32" s="267" t="s">
        <v>177</v>
      </c>
      <c r="H32" s="268">
        <v>1</v>
      </c>
      <c r="I32" s="223">
        <v>1816.9749999999999</v>
      </c>
      <c r="J32" s="269">
        <v>2.0103431425583119E-2</v>
      </c>
      <c r="K32" s="269">
        <v>0.31091592021758907</v>
      </c>
      <c r="L32" s="269">
        <v>0.18327164655540115</v>
      </c>
      <c r="M32" s="270">
        <v>13.382999999999999</v>
      </c>
      <c r="N32" s="271">
        <v>0</v>
      </c>
      <c r="O32" s="271">
        <v>6.3292010071685088</v>
      </c>
      <c r="P32" s="272">
        <v>6</v>
      </c>
      <c r="Q32" s="273">
        <v>0</v>
      </c>
      <c r="R32" s="273">
        <v>115</v>
      </c>
    </row>
    <row r="33" spans="1:18" ht="16.5">
      <c r="A33" s="262" t="s">
        <v>118</v>
      </c>
      <c r="B33" s="263" t="s">
        <v>253</v>
      </c>
      <c r="C33" s="264" t="s">
        <v>70</v>
      </c>
      <c r="D33" s="265">
        <v>0.77858652536605943</v>
      </c>
      <c r="E33" s="266">
        <v>7600</v>
      </c>
      <c r="F33" s="222" t="s">
        <v>120</v>
      </c>
      <c r="G33" s="267" t="s">
        <v>179</v>
      </c>
      <c r="H33" s="268">
        <v>10</v>
      </c>
      <c r="I33" s="223">
        <v>1705.9670000000001</v>
      </c>
      <c r="J33" s="269">
        <v>2.0068683583062102E-2</v>
      </c>
      <c r="K33" s="269">
        <v>0.33128541590576466</v>
      </c>
      <c r="L33" s="269">
        <v>0.21629961189167199</v>
      </c>
      <c r="M33" s="270">
        <v>13.407</v>
      </c>
      <c r="N33" s="271">
        <v>0.87926671500679665</v>
      </c>
      <c r="O33" s="271">
        <v>44.080571312340737</v>
      </c>
      <c r="P33" s="272">
        <v>4</v>
      </c>
      <c r="Q33" s="273">
        <v>15</v>
      </c>
      <c r="R33" s="273">
        <v>752</v>
      </c>
    </row>
    <row r="34" spans="1:18" ht="16.5">
      <c r="A34" s="262" t="s">
        <v>118</v>
      </c>
      <c r="B34" s="263" t="s">
        <v>254</v>
      </c>
      <c r="C34" s="264" t="s">
        <v>70</v>
      </c>
      <c r="D34" s="265">
        <v>0.71496633159163725</v>
      </c>
      <c r="E34" s="266">
        <v>2322</v>
      </c>
      <c r="F34" s="222" t="s">
        <v>120</v>
      </c>
      <c r="G34" s="267" t="s">
        <v>198</v>
      </c>
      <c r="H34" s="268">
        <v>2</v>
      </c>
      <c r="I34" s="223">
        <v>1531.5119999999999</v>
      </c>
      <c r="J34" s="269">
        <v>2.4758574982667234E-2</v>
      </c>
      <c r="K34" s="269">
        <v>0.34823584303347777</v>
      </c>
      <c r="L34" s="269">
        <v>0.20306729558762845</v>
      </c>
      <c r="M34" s="270">
        <v>16.048999999999999</v>
      </c>
      <c r="N34" s="271">
        <v>0.26117980139887903</v>
      </c>
      <c r="O34" s="271">
        <v>19.131420452467889</v>
      </c>
      <c r="P34" s="272">
        <v>9</v>
      </c>
      <c r="Q34" s="273">
        <v>4</v>
      </c>
      <c r="R34" s="273">
        <v>293</v>
      </c>
    </row>
    <row r="35" spans="1:18" ht="16.5">
      <c r="A35" s="262" t="s">
        <v>118</v>
      </c>
      <c r="B35" s="263" t="s">
        <v>255</v>
      </c>
      <c r="C35" s="264" t="s">
        <v>67</v>
      </c>
      <c r="D35" s="265">
        <v>0.84067395652932686</v>
      </c>
      <c r="E35" s="266">
        <v>3323</v>
      </c>
      <c r="F35" s="222" t="s">
        <v>123</v>
      </c>
      <c r="G35" s="267" t="s">
        <v>220</v>
      </c>
      <c r="H35" s="268">
        <v>3</v>
      </c>
      <c r="I35" s="223">
        <v>1665.644</v>
      </c>
      <c r="J35" s="269">
        <v>9.0347879555800707E-3</v>
      </c>
      <c r="K35" s="269">
        <v>0.34912910740509367</v>
      </c>
      <c r="L35" s="269">
        <v>0.27977166789542063</v>
      </c>
      <c r="M35" s="270">
        <v>6.7190000000000003</v>
      </c>
      <c r="N35" s="271">
        <v>0.12007367720833503</v>
      </c>
      <c r="O35" s="271">
        <v>4.2626155408958937</v>
      </c>
      <c r="P35" s="272">
        <v>8</v>
      </c>
      <c r="Q35" s="273">
        <v>2</v>
      </c>
      <c r="R35" s="273">
        <v>71</v>
      </c>
    </row>
    <row r="36" spans="1:18" ht="16.5">
      <c r="A36" s="262" t="s">
        <v>118</v>
      </c>
      <c r="B36" s="263" t="s">
        <v>257</v>
      </c>
      <c r="C36" s="264" t="s">
        <v>67</v>
      </c>
      <c r="D36" s="265">
        <v>0.80391304347826087</v>
      </c>
      <c r="E36" s="266">
        <v>931</v>
      </c>
      <c r="F36" s="222" t="s">
        <v>120</v>
      </c>
      <c r="G36" s="267" t="s">
        <v>189</v>
      </c>
      <c r="H36" s="268">
        <v>1</v>
      </c>
      <c r="I36" s="223">
        <v>2508.7350000000001</v>
      </c>
      <c r="J36" s="269">
        <v>4.6984429636533966E-2</v>
      </c>
      <c r="K36" s="269">
        <v>0.3622917240892215</v>
      </c>
      <c r="L36" s="269">
        <v>0.19890502583971603</v>
      </c>
      <c r="M36" s="270">
        <v>13.935</v>
      </c>
      <c r="N36" s="271">
        <v>0.11958217986355672</v>
      </c>
      <c r="O36" s="271">
        <v>32.685795829372175</v>
      </c>
      <c r="P36" s="272">
        <v>34</v>
      </c>
      <c r="Q36" s="273">
        <v>3</v>
      </c>
      <c r="R36" s="273">
        <v>820</v>
      </c>
    </row>
    <row r="37" spans="1:18" ht="16.5">
      <c r="A37" s="262" t="s">
        <v>118</v>
      </c>
      <c r="B37" s="263" t="s">
        <v>258</v>
      </c>
      <c r="C37" s="264" t="s">
        <v>67</v>
      </c>
      <c r="D37" s="265">
        <v>0.81186973594901979</v>
      </c>
      <c r="E37" s="266">
        <v>245</v>
      </c>
      <c r="F37" s="222" t="s">
        <v>120</v>
      </c>
      <c r="G37" s="267" t="s">
        <v>192</v>
      </c>
      <c r="H37" s="268">
        <v>6</v>
      </c>
      <c r="I37" s="223">
        <v>2363.0920000000006</v>
      </c>
      <c r="J37" s="269">
        <v>1.0907545620327547E-2</v>
      </c>
      <c r="K37" s="269">
        <v>0.35123612320152292</v>
      </c>
      <c r="L37" s="269">
        <v>0.25982907140306005</v>
      </c>
      <c r="M37" s="270">
        <v>12.481</v>
      </c>
      <c r="N37" s="271">
        <v>8.4634876678521168E-2</v>
      </c>
      <c r="O37" s="271">
        <v>14.430246473687859</v>
      </c>
      <c r="P37" s="272">
        <v>3</v>
      </c>
      <c r="Q37" s="273">
        <v>2</v>
      </c>
      <c r="R37" s="273">
        <v>341</v>
      </c>
    </row>
    <row r="38" spans="1:18" ht="16.5">
      <c r="A38" s="262" t="s">
        <v>118</v>
      </c>
      <c r="B38" s="263" t="s">
        <v>259</v>
      </c>
      <c r="C38" s="264" t="s">
        <v>67</v>
      </c>
      <c r="D38" s="265">
        <v>0.83147366101170272</v>
      </c>
      <c r="E38" s="266">
        <v>9715</v>
      </c>
      <c r="F38" s="222" t="s">
        <v>120</v>
      </c>
      <c r="G38" s="267" t="s">
        <v>192</v>
      </c>
      <c r="H38" s="268">
        <v>3</v>
      </c>
      <c r="I38" s="223">
        <v>2637.3560000000002</v>
      </c>
      <c r="J38" s="269">
        <v>2.1167457971299534E-2</v>
      </c>
      <c r="K38" s="269">
        <v>0.35616039135122413</v>
      </c>
      <c r="L38" s="269">
        <v>0.11261278340883824</v>
      </c>
      <c r="M38" s="270">
        <v>11.853</v>
      </c>
      <c r="N38" s="271">
        <v>0.34125085881466133</v>
      </c>
      <c r="O38" s="271">
        <v>25.062979741832347</v>
      </c>
      <c r="P38" s="272">
        <v>11</v>
      </c>
      <c r="Q38" s="273">
        <v>9</v>
      </c>
      <c r="R38" s="273">
        <v>661</v>
      </c>
    </row>
    <row r="39" spans="1:18" ht="16.5">
      <c r="A39" s="262" t="s">
        <v>118</v>
      </c>
      <c r="B39" s="263" t="s">
        <v>260</v>
      </c>
      <c r="C39" s="264" t="s">
        <v>70</v>
      </c>
      <c r="D39" s="265">
        <v>0.77070379146696966</v>
      </c>
      <c r="E39" s="266">
        <v>9974</v>
      </c>
      <c r="F39" s="222" t="s">
        <v>120</v>
      </c>
      <c r="G39" s="267" t="s">
        <v>171</v>
      </c>
      <c r="H39" s="268">
        <v>12</v>
      </c>
      <c r="I39" s="223">
        <v>2423.732</v>
      </c>
      <c r="J39" s="269">
        <v>3.7518303667766172E-2</v>
      </c>
      <c r="K39" s="269">
        <v>0.35910165298715019</v>
      </c>
      <c r="L39" s="269">
        <v>0.23022347355235645</v>
      </c>
      <c r="M39" s="270">
        <v>13.882999999999999</v>
      </c>
      <c r="N39" s="271">
        <v>0.20629343508275669</v>
      </c>
      <c r="O39" s="271">
        <v>41.753791260749949</v>
      </c>
      <c r="P39" s="272">
        <v>27</v>
      </c>
      <c r="Q39" s="273">
        <v>5</v>
      </c>
      <c r="R39" s="273">
        <v>1012</v>
      </c>
    </row>
    <row r="40" spans="1:18" ht="16.5">
      <c r="A40" s="262" t="s">
        <v>118</v>
      </c>
      <c r="B40" s="263" t="s">
        <v>261</v>
      </c>
      <c r="C40" s="264" t="s">
        <v>70</v>
      </c>
      <c r="D40" s="265">
        <v>0.77956521739130435</v>
      </c>
      <c r="E40" s="266">
        <v>1515</v>
      </c>
      <c r="F40" s="222" t="s">
        <v>122</v>
      </c>
      <c r="G40" s="267" t="s">
        <v>216</v>
      </c>
      <c r="H40" s="268">
        <v>1</v>
      </c>
      <c r="I40" s="223">
        <v>1641.298</v>
      </c>
      <c r="J40" s="269">
        <v>1.1607673932940432E-2</v>
      </c>
      <c r="K40" s="269">
        <v>0.39559428220520032</v>
      </c>
      <c r="L40" s="269">
        <v>0.14013299230243381</v>
      </c>
      <c r="M40" s="270">
        <v>11.055</v>
      </c>
      <c r="N40" s="271">
        <v>3.0463693978789959</v>
      </c>
      <c r="O40" s="271">
        <v>15.536483929182879</v>
      </c>
      <c r="P40" s="272">
        <v>23</v>
      </c>
      <c r="Q40" s="273">
        <v>50</v>
      </c>
      <c r="R40" s="273">
        <v>255</v>
      </c>
    </row>
    <row r="41" spans="1:18" ht="16.5">
      <c r="A41" s="262" t="s">
        <v>118</v>
      </c>
      <c r="B41" s="263" t="s">
        <v>286</v>
      </c>
      <c r="C41" s="264" t="s">
        <v>70</v>
      </c>
      <c r="D41" s="265">
        <v>0.74350149724998094</v>
      </c>
      <c r="E41" s="266">
        <v>2426</v>
      </c>
      <c r="F41" s="222" t="s">
        <v>120</v>
      </c>
      <c r="G41" s="267" t="s">
        <v>201</v>
      </c>
      <c r="H41" s="268">
        <v>2</v>
      </c>
      <c r="I41" s="223">
        <v>2328.8409999999999</v>
      </c>
      <c r="J41" s="269">
        <v>4.9396653336988609E-2</v>
      </c>
      <c r="K41" s="269">
        <v>0.33249126192812889</v>
      </c>
      <c r="L41" s="269">
        <v>0.11851388738003153</v>
      </c>
      <c r="M41" s="270">
        <v>14.045999999999999</v>
      </c>
      <c r="N41" s="271">
        <v>0.12881944280438209</v>
      </c>
      <c r="O41" s="271">
        <v>38.860531912655269</v>
      </c>
      <c r="P41" s="272">
        <v>16</v>
      </c>
      <c r="Q41" s="273">
        <v>3</v>
      </c>
      <c r="R41" s="273">
        <v>905</v>
      </c>
    </row>
    <row r="42" spans="1:18" ht="16.5">
      <c r="A42" s="262" t="s">
        <v>118</v>
      </c>
      <c r="B42" s="263" t="s">
        <v>263</v>
      </c>
      <c r="C42" s="264" t="s">
        <v>70</v>
      </c>
      <c r="D42" s="265">
        <v>0.75496258342195577</v>
      </c>
      <c r="E42" s="266">
        <v>1621</v>
      </c>
      <c r="F42" s="222" t="s">
        <v>120</v>
      </c>
      <c r="G42" s="267" t="s">
        <v>193</v>
      </c>
      <c r="H42" s="268">
        <v>2</v>
      </c>
      <c r="I42" s="223">
        <v>2333.6039999999998</v>
      </c>
      <c r="J42" s="269">
        <v>1.756231842809948E-2</v>
      </c>
      <c r="K42" s="269">
        <v>0.34720278781180269</v>
      </c>
      <c r="L42" s="269">
        <v>0.12298573365489604</v>
      </c>
      <c r="M42" s="270">
        <v>12.863</v>
      </c>
      <c r="N42" s="271">
        <v>0.12855651601557078</v>
      </c>
      <c r="O42" s="271">
        <v>48.50865870987537</v>
      </c>
      <c r="P42" s="272">
        <v>6</v>
      </c>
      <c r="Q42" s="273">
        <v>3</v>
      </c>
      <c r="R42" s="273">
        <v>1132</v>
      </c>
    </row>
    <row r="43" spans="1:18" ht="16.5">
      <c r="A43" s="262" t="s">
        <v>118</v>
      </c>
      <c r="B43" s="263" t="s">
        <v>287</v>
      </c>
      <c r="C43" s="264" t="s">
        <v>67</v>
      </c>
      <c r="D43" s="265">
        <v>0.80965517241379303</v>
      </c>
      <c r="E43" s="266">
        <v>6828</v>
      </c>
      <c r="F43" s="222" t="s">
        <v>123</v>
      </c>
      <c r="G43" s="267" t="s">
        <v>217</v>
      </c>
      <c r="H43" s="268">
        <v>1</v>
      </c>
      <c r="I43" s="223">
        <v>622.51</v>
      </c>
      <c r="J43" s="269">
        <v>1.9591500317186896E-2</v>
      </c>
      <c r="K43" s="269">
        <v>0.33714365093697474</v>
      </c>
      <c r="L43" s="269">
        <v>0.23453438498979937</v>
      </c>
      <c r="M43" s="270">
        <v>6.7409999999999997</v>
      </c>
      <c r="N43" s="271">
        <v>0.32127997943808134</v>
      </c>
      <c r="O43" s="271">
        <v>4.8191996915712201</v>
      </c>
      <c r="P43" s="272">
        <v>8</v>
      </c>
      <c r="Q43" s="273">
        <v>2</v>
      </c>
      <c r="R43" s="273">
        <v>30</v>
      </c>
    </row>
    <row r="44" spans="1:18" ht="16.5">
      <c r="A44" s="262" t="s">
        <v>118</v>
      </c>
      <c r="B44" s="263" t="s">
        <v>269</v>
      </c>
      <c r="C44" s="264" t="s">
        <v>67</v>
      </c>
      <c r="D44" s="265">
        <v>0.80992352427831893</v>
      </c>
      <c r="E44" s="266">
        <v>8829</v>
      </c>
      <c r="F44" s="222" t="s">
        <v>120</v>
      </c>
      <c r="G44" s="267" t="s">
        <v>194</v>
      </c>
      <c r="H44" s="268">
        <v>2</v>
      </c>
      <c r="I44" s="223">
        <v>1810.85</v>
      </c>
      <c r="J44" s="269">
        <v>1.8182738837497537E-2</v>
      </c>
      <c r="K44" s="269">
        <v>0.31614244003428588</v>
      </c>
      <c r="L44" s="269">
        <v>0.1684291907115443</v>
      </c>
      <c r="M44" s="270">
        <v>14.895</v>
      </c>
      <c r="N44" s="271">
        <v>0.16566805643758456</v>
      </c>
      <c r="O44" s="271">
        <v>23.856200127012176</v>
      </c>
      <c r="P44" s="272">
        <v>0</v>
      </c>
      <c r="Q44" s="273">
        <v>3</v>
      </c>
      <c r="R44" s="273">
        <v>432</v>
      </c>
    </row>
    <row r="45" spans="1:18" ht="16.5">
      <c r="A45" s="262" t="s">
        <v>118</v>
      </c>
      <c r="B45" s="263" t="s">
        <v>270</v>
      </c>
      <c r="C45" s="264" t="s">
        <v>67</v>
      </c>
      <c r="D45" s="265">
        <v>0.80365978781313385</v>
      </c>
      <c r="E45" s="266">
        <v>5286</v>
      </c>
      <c r="F45" s="222" t="s">
        <v>123</v>
      </c>
      <c r="G45" s="267" t="s">
        <v>217</v>
      </c>
      <c r="H45" s="268">
        <v>5</v>
      </c>
      <c r="I45" s="223">
        <v>4579.4449999999988</v>
      </c>
      <c r="J45" s="269">
        <v>2.5554291882914474E-2</v>
      </c>
      <c r="K45" s="269">
        <v>0.33589132335101768</v>
      </c>
      <c r="L45" s="269">
        <v>0.24413438746398311</v>
      </c>
      <c r="M45" s="270">
        <v>6.9130000000000003</v>
      </c>
      <c r="N45" s="271">
        <v>0.39306073115847018</v>
      </c>
      <c r="O45" s="271">
        <v>5.8740742600904712</v>
      </c>
      <c r="P45" s="272">
        <v>64</v>
      </c>
      <c r="Q45" s="273">
        <v>18</v>
      </c>
      <c r="R45" s="273">
        <v>269</v>
      </c>
    </row>
    <row r="46" spans="1:18" ht="16.5">
      <c r="A46" s="262" t="s">
        <v>118</v>
      </c>
      <c r="B46" s="263" t="s">
        <v>271</v>
      </c>
      <c r="C46" s="264" t="s">
        <v>70</v>
      </c>
      <c r="D46" s="265">
        <v>0.76086599549296929</v>
      </c>
      <c r="E46" s="266">
        <v>2433</v>
      </c>
      <c r="F46" s="222" t="s">
        <v>120</v>
      </c>
      <c r="G46" s="267" t="s">
        <v>193</v>
      </c>
      <c r="H46" s="268">
        <v>2</v>
      </c>
      <c r="I46" s="223">
        <v>2574.1579999999999</v>
      </c>
      <c r="J46" s="269">
        <v>2.3203722106654768E-2</v>
      </c>
      <c r="K46" s="269">
        <v>0.36453932906385617</v>
      </c>
      <c r="L46" s="269">
        <v>9.9838471453578229E-2</v>
      </c>
      <c r="M46" s="270">
        <v>13.218999999999999</v>
      </c>
      <c r="N46" s="271">
        <v>7.769530852418538E-2</v>
      </c>
      <c r="O46" s="271">
        <v>39.391521421761993</v>
      </c>
      <c r="P46" s="272">
        <v>22</v>
      </c>
      <c r="Q46" s="273">
        <v>2</v>
      </c>
      <c r="R46" s="273">
        <v>1014</v>
      </c>
    </row>
    <row r="47" spans="1:18" ht="16.5">
      <c r="A47" s="262" t="s">
        <v>118</v>
      </c>
      <c r="B47" s="263" t="s">
        <v>272</v>
      </c>
      <c r="C47" s="264" t="s">
        <v>70</v>
      </c>
      <c r="D47" s="265">
        <v>0.74214804191681205</v>
      </c>
      <c r="E47" s="266">
        <v>8612</v>
      </c>
      <c r="F47" s="222" t="s">
        <v>120</v>
      </c>
      <c r="G47" s="267" t="s">
        <v>199</v>
      </c>
      <c r="H47" s="268">
        <v>9</v>
      </c>
      <c r="I47" s="223">
        <v>1376.6480000000001</v>
      </c>
      <c r="J47" s="269">
        <v>1.8404915993625533E-2</v>
      </c>
      <c r="K47" s="269">
        <v>0.39619180749025157</v>
      </c>
      <c r="L47" s="269">
        <v>0.23971269344087962</v>
      </c>
      <c r="M47" s="270">
        <v>15.13</v>
      </c>
      <c r="N47" s="271">
        <v>1.016962941870398</v>
      </c>
      <c r="O47" s="271">
        <v>57.022564954875897</v>
      </c>
      <c r="P47" s="272">
        <v>27</v>
      </c>
      <c r="Q47" s="273">
        <v>14</v>
      </c>
      <c r="R47" s="273">
        <v>785</v>
      </c>
    </row>
    <row r="48" spans="1:18" ht="16.5">
      <c r="A48" s="262" t="s">
        <v>118</v>
      </c>
      <c r="B48" s="263" t="s">
        <v>289</v>
      </c>
      <c r="C48" s="264" t="s">
        <v>67</v>
      </c>
      <c r="D48" s="265">
        <v>0.80535391724534489</v>
      </c>
      <c r="E48" s="266">
        <v>7400</v>
      </c>
      <c r="F48" s="222" t="s">
        <v>120</v>
      </c>
      <c r="G48" s="267" t="s">
        <v>192</v>
      </c>
      <c r="H48" s="268">
        <v>13</v>
      </c>
      <c r="I48" s="223">
        <v>2167.087</v>
      </c>
      <c r="J48" s="269">
        <v>2.6266790796127561E-2</v>
      </c>
      <c r="K48" s="269">
        <v>0.33796303654946025</v>
      </c>
      <c r="L48" s="269">
        <v>0.18411812723716214</v>
      </c>
      <c r="M48" s="270">
        <v>12.952999999999999</v>
      </c>
      <c r="N48" s="271">
        <v>0</v>
      </c>
      <c r="O48" s="271">
        <v>27.225487486196908</v>
      </c>
      <c r="P48" s="272">
        <v>15</v>
      </c>
      <c r="Q48" s="273">
        <v>0</v>
      </c>
      <c r="R48" s="273">
        <v>590</v>
      </c>
    </row>
    <row r="49" spans="1:18" ht="16.5">
      <c r="A49" s="262" t="s">
        <v>118</v>
      </c>
      <c r="B49" s="263" t="s">
        <v>275</v>
      </c>
      <c r="C49" s="264" t="s">
        <v>70</v>
      </c>
      <c r="D49" s="265">
        <v>0.76941939763828604</v>
      </c>
      <c r="E49" s="266">
        <v>3670</v>
      </c>
      <c r="F49" s="222" t="s">
        <v>120</v>
      </c>
      <c r="G49" s="267" t="s">
        <v>197</v>
      </c>
      <c r="H49" s="268">
        <v>2</v>
      </c>
      <c r="I49" s="223">
        <v>1533.3009999999999</v>
      </c>
      <c r="J49" s="269">
        <v>9.5408492395505015E-3</v>
      </c>
      <c r="K49" s="269">
        <v>0.35243828445401842</v>
      </c>
      <c r="L49" s="269">
        <v>0.27652757025528585</v>
      </c>
      <c r="M49" s="270">
        <v>17.460999999999999</v>
      </c>
      <c r="N49" s="271">
        <v>1.1739377982535719</v>
      </c>
      <c r="O49" s="271">
        <v>49.435825059789309</v>
      </c>
      <c r="P49" s="272">
        <v>1</v>
      </c>
      <c r="Q49" s="273">
        <v>18</v>
      </c>
      <c r="R49" s="273">
        <v>758</v>
      </c>
    </row>
    <row r="50" spans="1:18" ht="16.5">
      <c r="A50" s="262" t="s">
        <v>118</v>
      </c>
      <c r="B50" s="263" t="s">
        <v>318</v>
      </c>
      <c r="C50" s="264" t="s">
        <v>70</v>
      </c>
      <c r="D50" s="265">
        <v>0.79928890204720571</v>
      </c>
      <c r="E50" s="266">
        <v>3435</v>
      </c>
      <c r="F50" s="222" t="s">
        <v>121</v>
      </c>
      <c r="G50" s="267" t="s">
        <v>207</v>
      </c>
      <c r="H50" s="268">
        <v>2</v>
      </c>
      <c r="I50" s="223">
        <v>732.71300000000008</v>
      </c>
      <c r="J50" s="269">
        <v>2.5838405860955194E-2</v>
      </c>
      <c r="K50" s="269">
        <v>0.45244978035634426</v>
      </c>
      <c r="L50" s="269">
        <v>0.19925946448336526</v>
      </c>
      <c r="M50" s="270">
        <v>12.557</v>
      </c>
      <c r="N50" s="271">
        <v>14.057345782045628</v>
      </c>
      <c r="O50" s="271">
        <v>32.209064121968623</v>
      </c>
      <c r="P50" s="272">
        <v>46</v>
      </c>
      <c r="Q50" s="273">
        <v>103</v>
      </c>
      <c r="R50" s="273">
        <v>236</v>
      </c>
    </row>
    <row r="51" spans="1:18" ht="16.5">
      <c r="A51" s="262" t="s">
        <v>118</v>
      </c>
      <c r="B51" s="263" t="s">
        <v>279</v>
      </c>
      <c r="C51" s="264" t="s">
        <v>67</v>
      </c>
      <c r="D51" s="265">
        <v>0.8009221172827018</v>
      </c>
      <c r="E51" s="266">
        <v>29</v>
      </c>
      <c r="F51" s="222" t="s">
        <v>120</v>
      </c>
      <c r="G51" s="267" t="s">
        <v>190</v>
      </c>
      <c r="H51" s="268">
        <v>2</v>
      </c>
      <c r="I51" s="223">
        <v>2137.4120000000003</v>
      </c>
      <c r="J51" s="269">
        <v>2.1337552861176081E-2</v>
      </c>
      <c r="K51" s="269">
        <v>0.35509020078120074</v>
      </c>
      <c r="L51" s="269">
        <v>0.28024545571934661</v>
      </c>
      <c r="M51" s="270">
        <v>15.957000000000001</v>
      </c>
      <c r="N51" s="271">
        <v>0.97304660893256789</v>
      </c>
      <c r="O51" s="271">
        <v>77.357205410139144</v>
      </c>
      <c r="P51" s="272">
        <v>16</v>
      </c>
      <c r="Q51" s="273">
        <v>23</v>
      </c>
      <c r="R51" s="273">
        <v>2050</v>
      </c>
    </row>
    <row r="52" spans="1:18" ht="16.5">
      <c r="A52" s="262" t="s">
        <v>118</v>
      </c>
      <c r="B52" s="263" t="s">
        <v>280</v>
      </c>
      <c r="C52" s="264" t="s">
        <v>70</v>
      </c>
      <c r="D52" s="265">
        <v>0.76688402336456452</v>
      </c>
      <c r="E52" s="266">
        <v>5002</v>
      </c>
      <c r="F52" s="222" t="s">
        <v>120</v>
      </c>
      <c r="G52" s="267" t="s">
        <v>173</v>
      </c>
      <c r="H52" s="268">
        <v>3</v>
      </c>
      <c r="I52" s="223">
        <v>2586.442</v>
      </c>
      <c r="J52" s="269">
        <v>2.3746014790145032E-2</v>
      </c>
      <c r="K52" s="269">
        <v>0.33768799996734461</v>
      </c>
      <c r="L52" s="269">
        <v>0.22424628118473178</v>
      </c>
      <c r="M52" s="270">
        <v>12.481999999999999</v>
      </c>
      <c r="N52" s="271">
        <v>2.6290943311313377</v>
      </c>
      <c r="O52" s="271">
        <v>19.640881179628231</v>
      </c>
      <c r="P52" s="272">
        <v>22</v>
      </c>
      <c r="Q52" s="273">
        <v>68</v>
      </c>
      <c r="R52" s="273">
        <v>508</v>
      </c>
    </row>
    <row r="53" spans="1:18" ht="16.5">
      <c r="A53" s="262" t="s">
        <v>118</v>
      </c>
      <c r="B53" s="263" t="s">
        <v>281</v>
      </c>
      <c r="C53" s="264" t="s">
        <v>70</v>
      </c>
      <c r="D53" s="265">
        <v>0.76367305072873215</v>
      </c>
      <c r="E53" s="266">
        <v>1065</v>
      </c>
      <c r="F53" s="222" t="s">
        <v>120</v>
      </c>
      <c r="G53" s="267" t="s">
        <v>201</v>
      </c>
      <c r="H53" s="268">
        <v>3</v>
      </c>
      <c r="I53" s="223">
        <v>2450.424</v>
      </c>
      <c r="J53" s="269">
        <v>1.9745748443015226E-2</v>
      </c>
      <c r="K53" s="269">
        <v>0.32443803876740207</v>
      </c>
      <c r="L53" s="269">
        <v>0.15670757387292975</v>
      </c>
      <c r="M53" s="270">
        <v>12.34</v>
      </c>
      <c r="N53" s="271">
        <v>0</v>
      </c>
      <c r="O53" s="271">
        <v>22.52671374423365</v>
      </c>
      <c r="P53" s="272">
        <v>2</v>
      </c>
      <c r="Q53" s="273">
        <v>0</v>
      </c>
      <c r="R53" s="273">
        <v>552</v>
      </c>
    </row>
    <row r="54" spans="1:18" ht="16.5">
      <c r="A54" s="262" t="s">
        <v>118</v>
      </c>
      <c r="B54" s="263" t="s">
        <v>304</v>
      </c>
      <c r="C54" s="264" t="s">
        <v>70</v>
      </c>
      <c r="D54" s="265">
        <v>0.78541666666666665</v>
      </c>
      <c r="E54" s="266">
        <v>6048</v>
      </c>
      <c r="F54" s="222" t="s">
        <v>120</v>
      </c>
      <c r="G54" s="267" t="s">
        <v>171</v>
      </c>
      <c r="H54" s="268">
        <v>1</v>
      </c>
      <c r="I54" s="223">
        <v>2588.9920000000002</v>
      </c>
      <c r="J54" s="269">
        <v>2.7434929343343979E-2</v>
      </c>
      <c r="K54" s="269">
        <v>0.33114996673344121</v>
      </c>
      <c r="L54" s="269">
        <v>0.21012038662151136</v>
      </c>
      <c r="M54" s="270">
        <v>12.839</v>
      </c>
      <c r="N54" s="271">
        <v>0.11587521321039231</v>
      </c>
      <c r="O54" s="271">
        <v>29.81855486614095</v>
      </c>
      <c r="P54" s="272">
        <v>9</v>
      </c>
      <c r="Q54" s="273">
        <v>3</v>
      </c>
      <c r="R54" s="273">
        <v>772</v>
      </c>
    </row>
  </sheetData>
  <phoneticPr fontId="2" type="noConversion"/>
  <conditionalFormatting sqref="C14:D54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3880-E832-47F2-A3F8-A1F5D94D8E8A}">
  <sheetPr>
    <tabColor rgb="FFFF0000"/>
  </sheetPr>
  <dimension ref="A1:K44"/>
  <sheetViews>
    <sheetView showGridLines="0" zoomScaleNormal="100" zoomScaleSheetLayoutView="85" workbookViewId="0"/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78"/>
      <c r="B1" s="279"/>
      <c r="C1" s="280"/>
      <c r="D1" s="281"/>
      <c r="E1" s="281"/>
      <c r="F1" s="282"/>
      <c r="G1" s="281"/>
      <c r="H1" s="281"/>
      <c r="I1" s="281"/>
      <c r="J1" s="281"/>
      <c r="K1" s="281"/>
    </row>
    <row r="2" spans="1:11" ht="41.25">
      <c r="A2" s="289" t="s">
        <v>411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</row>
    <row r="4" spans="1:11" ht="17.25">
      <c r="A4" s="255" t="s">
        <v>319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</row>
    <row r="6" spans="1:11" ht="26.25">
      <c r="A6" s="253"/>
    </row>
    <row r="7" spans="1:11" ht="130.5" customHeight="1">
      <c r="A7" s="253"/>
    </row>
    <row r="8" spans="1:11" ht="26.25">
      <c r="A8" s="253"/>
    </row>
    <row r="9" spans="1:11" ht="26.25">
      <c r="A9" s="253"/>
    </row>
    <row r="10" spans="1:11" ht="40.5" customHeight="1">
      <c r="A10" s="253" t="s">
        <v>320</v>
      </c>
    </row>
    <row r="11" spans="1:11" ht="19.5" customHeight="1">
      <c r="A11" s="253"/>
    </row>
    <row r="12" spans="1:11" ht="17.25">
      <c r="A12" s="254" t="s">
        <v>321</v>
      </c>
    </row>
    <row r="13" spans="1:11" ht="40.5">
      <c r="A13" s="257" t="s">
        <v>0</v>
      </c>
      <c r="B13" s="258" t="s">
        <v>74</v>
      </c>
      <c r="C13" s="259" t="s">
        <v>65</v>
      </c>
      <c r="D13" s="259" t="s">
        <v>157</v>
      </c>
      <c r="E13" s="260" t="s">
        <v>143</v>
      </c>
      <c r="F13" s="258" t="s">
        <v>148</v>
      </c>
      <c r="G13" s="260" t="s">
        <v>146</v>
      </c>
      <c r="H13" s="260" t="s">
        <v>150</v>
      </c>
      <c r="I13" s="221" t="s">
        <v>152</v>
      </c>
      <c r="J13" s="260" t="s">
        <v>6</v>
      </c>
      <c r="K13" s="283" t="s">
        <v>7</v>
      </c>
    </row>
    <row r="14" spans="1:11" ht="16.5">
      <c r="A14" s="285" t="s">
        <v>118</v>
      </c>
      <c r="B14" s="263" t="s">
        <v>226</v>
      </c>
      <c r="C14" s="264" t="s">
        <v>69</v>
      </c>
      <c r="D14" s="265">
        <v>0.86128914783462074</v>
      </c>
      <c r="E14" s="266">
        <v>2834</v>
      </c>
      <c r="F14" s="222" t="s">
        <v>120</v>
      </c>
      <c r="G14" s="267" t="s">
        <v>202</v>
      </c>
      <c r="H14" s="268">
        <v>2</v>
      </c>
      <c r="I14" s="223">
        <v>3073.8309999999997</v>
      </c>
      <c r="J14" s="271">
        <v>0.39039231499714855</v>
      </c>
      <c r="K14" s="284">
        <v>25.700827403978945</v>
      </c>
    </row>
    <row r="15" spans="1:11" ht="16.5">
      <c r="A15" s="285" t="s">
        <v>118</v>
      </c>
      <c r="B15" s="263" t="s">
        <v>227</v>
      </c>
      <c r="C15" s="264" t="s">
        <v>67</v>
      </c>
      <c r="D15" s="265">
        <v>0.80043478260869572</v>
      </c>
      <c r="E15" s="266">
        <v>1954</v>
      </c>
      <c r="F15" s="222" t="s">
        <v>121</v>
      </c>
      <c r="G15" s="267" t="s">
        <v>209</v>
      </c>
      <c r="H15" s="268">
        <v>1</v>
      </c>
      <c r="I15" s="223">
        <v>4675.4880000000003</v>
      </c>
      <c r="J15" s="271">
        <v>3.443490818498518</v>
      </c>
      <c r="K15" s="284">
        <v>23.783613603542559</v>
      </c>
    </row>
    <row r="16" spans="1:11" ht="16.5">
      <c r="A16" s="285" t="s">
        <v>118</v>
      </c>
      <c r="B16" s="263" t="s">
        <v>229</v>
      </c>
      <c r="C16" s="264" t="s">
        <v>70</v>
      </c>
      <c r="D16" s="265">
        <v>0.79190114623899432</v>
      </c>
      <c r="E16" s="266">
        <v>2621</v>
      </c>
      <c r="F16" s="222" t="s">
        <v>120</v>
      </c>
      <c r="G16" s="267" t="s">
        <v>197</v>
      </c>
      <c r="H16" s="268">
        <v>2</v>
      </c>
      <c r="I16" s="223">
        <v>716.8900000000001</v>
      </c>
      <c r="J16" s="271">
        <v>0.41847424291034879</v>
      </c>
      <c r="K16" s="284">
        <v>58.586394007448831</v>
      </c>
    </row>
    <row r="17" spans="1:11" ht="16.5">
      <c r="A17" s="285" t="s">
        <v>118</v>
      </c>
      <c r="B17" s="263" t="s">
        <v>231</v>
      </c>
      <c r="C17" s="264" t="s">
        <v>69</v>
      </c>
      <c r="D17" s="265">
        <v>0.87691234897186898</v>
      </c>
      <c r="E17" s="266">
        <v>6620</v>
      </c>
      <c r="F17" s="222" t="s">
        <v>120</v>
      </c>
      <c r="G17" s="267" t="s">
        <v>196</v>
      </c>
      <c r="H17" s="268">
        <v>2</v>
      </c>
      <c r="I17" s="223">
        <v>2858.4670000000001</v>
      </c>
      <c r="J17" s="271">
        <v>0.10495136029207264</v>
      </c>
      <c r="K17" s="284">
        <v>86.864742535072111</v>
      </c>
    </row>
    <row r="18" spans="1:11" ht="16.5">
      <c r="A18" s="285" t="s">
        <v>118</v>
      </c>
      <c r="B18" s="263" t="s">
        <v>232</v>
      </c>
      <c r="C18" s="264" t="s">
        <v>70</v>
      </c>
      <c r="D18" s="265">
        <v>0.77938870473362132</v>
      </c>
      <c r="E18" s="266">
        <v>9997</v>
      </c>
      <c r="F18" s="222" t="s">
        <v>120</v>
      </c>
      <c r="G18" s="267" t="s">
        <v>181</v>
      </c>
      <c r="H18" s="268">
        <v>2</v>
      </c>
      <c r="I18" s="223">
        <v>2329.172</v>
      </c>
      <c r="J18" s="271">
        <v>1.0304090895820488</v>
      </c>
      <c r="K18" s="284">
        <v>26.146630648144491</v>
      </c>
    </row>
    <row r="19" spans="1:11" ht="16.5">
      <c r="A19" s="285" t="s">
        <v>118</v>
      </c>
      <c r="B19" s="263" t="s">
        <v>233</v>
      </c>
      <c r="C19" s="264" t="s">
        <v>70</v>
      </c>
      <c r="D19" s="265">
        <v>0.76090909090909087</v>
      </c>
      <c r="E19" s="266">
        <v>4000</v>
      </c>
      <c r="F19" s="222" t="s">
        <v>120</v>
      </c>
      <c r="G19" s="267" t="s">
        <v>194</v>
      </c>
      <c r="H19" s="268">
        <v>1</v>
      </c>
      <c r="I19" s="223">
        <v>1910.729</v>
      </c>
      <c r="J19" s="271">
        <v>0</v>
      </c>
      <c r="K19" s="284">
        <v>21.039090315790464</v>
      </c>
    </row>
    <row r="20" spans="1:11" ht="16.5">
      <c r="A20" s="285" t="s">
        <v>118</v>
      </c>
      <c r="B20" s="263" t="s">
        <v>234</v>
      </c>
      <c r="C20" s="264" t="s">
        <v>70</v>
      </c>
      <c r="D20" s="265">
        <v>0.7442915457809065</v>
      </c>
      <c r="E20" s="266">
        <v>4692</v>
      </c>
      <c r="F20" s="222" t="s">
        <v>120</v>
      </c>
      <c r="G20" s="267" t="s">
        <v>188</v>
      </c>
      <c r="H20" s="268">
        <v>3</v>
      </c>
      <c r="I20" s="223">
        <v>2584.3209999999999</v>
      </c>
      <c r="J20" s="271">
        <v>0.58042325237460823</v>
      </c>
      <c r="K20" s="284">
        <v>37.185783035466571</v>
      </c>
    </row>
    <row r="21" spans="1:11" ht="16.5">
      <c r="A21" s="285" t="s">
        <v>118</v>
      </c>
      <c r="B21" s="263" t="s">
        <v>235</v>
      </c>
      <c r="C21" s="264" t="s">
        <v>67</v>
      </c>
      <c r="D21" s="265">
        <v>0.82266381971816993</v>
      </c>
      <c r="E21" s="266">
        <v>3855</v>
      </c>
      <c r="F21" s="222" t="s">
        <v>120</v>
      </c>
      <c r="G21" s="267" t="s">
        <v>202</v>
      </c>
      <c r="H21" s="268">
        <v>3</v>
      </c>
      <c r="I21" s="223">
        <v>2940.9270000000001</v>
      </c>
      <c r="J21" s="271">
        <v>0.27202307299705158</v>
      </c>
      <c r="K21" s="284">
        <v>43.18366283828194</v>
      </c>
    </row>
    <row r="22" spans="1:11" ht="16.5">
      <c r="A22" s="285" t="s">
        <v>118</v>
      </c>
      <c r="B22" s="263" t="s">
        <v>346</v>
      </c>
      <c r="C22" s="264" t="s">
        <v>70</v>
      </c>
      <c r="D22" s="265">
        <v>0.75214285714285711</v>
      </c>
      <c r="E22" s="266">
        <v>6570</v>
      </c>
      <c r="F22" s="222" t="s">
        <v>123</v>
      </c>
      <c r="G22" s="267" t="s">
        <v>218</v>
      </c>
      <c r="H22" s="268">
        <v>1</v>
      </c>
      <c r="I22" s="223">
        <v>816.00199999999995</v>
      </c>
      <c r="J22" s="271">
        <v>0.9803897539466816</v>
      </c>
      <c r="K22" s="284">
        <v>21.20092842909699</v>
      </c>
    </row>
    <row r="23" spans="1:11" ht="16.5">
      <c r="A23" s="285" t="s">
        <v>118</v>
      </c>
      <c r="B23" s="263" t="s">
        <v>240</v>
      </c>
      <c r="C23" s="264" t="s">
        <v>67</v>
      </c>
      <c r="D23" s="265">
        <v>0.82915995204131387</v>
      </c>
      <c r="E23" s="266">
        <v>1558</v>
      </c>
      <c r="F23" s="222" t="s">
        <v>120</v>
      </c>
      <c r="G23" s="267" t="s">
        <v>182</v>
      </c>
      <c r="H23" s="268">
        <v>2</v>
      </c>
      <c r="I23" s="223">
        <v>2713.7860000000001</v>
      </c>
      <c r="J23" s="271">
        <v>7.3697778675252942E-2</v>
      </c>
      <c r="K23" s="284">
        <v>37.217378231002741</v>
      </c>
    </row>
    <row r="24" spans="1:11" ht="16.5">
      <c r="A24" s="285" t="s">
        <v>118</v>
      </c>
      <c r="B24" s="263" t="s">
        <v>242</v>
      </c>
      <c r="C24" s="264" t="s">
        <v>69</v>
      </c>
      <c r="D24" s="265">
        <v>0.87363636363636354</v>
      </c>
      <c r="E24" s="266">
        <v>8414</v>
      </c>
      <c r="F24" s="222" t="s">
        <v>120</v>
      </c>
      <c r="G24" s="267" t="s">
        <v>182</v>
      </c>
      <c r="H24" s="268">
        <v>1</v>
      </c>
      <c r="I24" s="223">
        <v>2634.3470000000002</v>
      </c>
      <c r="J24" s="271">
        <v>0.22776042791629195</v>
      </c>
      <c r="K24" s="284">
        <v>39.250713744240983</v>
      </c>
    </row>
    <row r="25" spans="1:11" ht="16.5">
      <c r="A25" s="285" t="s">
        <v>118</v>
      </c>
      <c r="B25" s="263" t="s">
        <v>243</v>
      </c>
      <c r="C25" s="264" t="s">
        <v>70</v>
      </c>
      <c r="D25" s="265">
        <v>0.77448516071829365</v>
      </c>
      <c r="E25" s="266">
        <v>5062</v>
      </c>
      <c r="F25" s="222" t="s">
        <v>91</v>
      </c>
      <c r="G25" s="267" t="s">
        <v>223</v>
      </c>
      <c r="H25" s="268">
        <v>12</v>
      </c>
      <c r="I25" s="223">
        <v>2653.2510000000002</v>
      </c>
      <c r="J25" s="271">
        <v>0.15075844690155585</v>
      </c>
      <c r="K25" s="284">
        <v>39.800229982010748</v>
      </c>
    </row>
    <row r="26" spans="1:11" ht="16.5">
      <c r="A26" s="285" t="s">
        <v>118</v>
      </c>
      <c r="B26" s="263" t="s">
        <v>244</v>
      </c>
      <c r="C26" s="264" t="s">
        <v>67</v>
      </c>
      <c r="D26" s="265">
        <v>0.80434782608695665</v>
      </c>
      <c r="E26" s="266">
        <v>2003</v>
      </c>
      <c r="F26" s="222" t="s">
        <v>120</v>
      </c>
      <c r="G26" s="267" t="s">
        <v>189</v>
      </c>
      <c r="H26" s="268">
        <v>1</v>
      </c>
      <c r="I26" s="223">
        <v>2080.63</v>
      </c>
      <c r="J26" s="271">
        <v>4.8062365725765749E-2</v>
      </c>
      <c r="K26" s="284">
        <v>34.268466762470979</v>
      </c>
    </row>
    <row r="27" spans="1:11" ht="16.5">
      <c r="A27" s="285" t="s">
        <v>118</v>
      </c>
      <c r="B27" s="263" t="s">
        <v>246</v>
      </c>
      <c r="C27" s="264" t="s">
        <v>69</v>
      </c>
      <c r="D27" s="265">
        <v>0.87947200961877858</v>
      </c>
      <c r="E27" s="266">
        <v>9704</v>
      </c>
      <c r="F27" s="222" t="s">
        <v>120</v>
      </c>
      <c r="G27" s="267" t="s">
        <v>173</v>
      </c>
      <c r="H27" s="268">
        <v>2</v>
      </c>
      <c r="I27" s="223">
        <v>2617.4</v>
      </c>
      <c r="J27" s="271">
        <v>0</v>
      </c>
      <c r="K27" s="284">
        <v>35.034767326354398</v>
      </c>
    </row>
    <row r="28" spans="1:11" ht="16.5">
      <c r="A28" s="285" t="s">
        <v>118</v>
      </c>
      <c r="B28" s="263" t="s">
        <v>249</v>
      </c>
      <c r="C28" s="264" t="s">
        <v>67</v>
      </c>
      <c r="D28" s="265">
        <v>0.83454545454545448</v>
      </c>
      <c r="E28" s="266">
        <v>9124</v>
      </c>
      <c r="F28" s="222" t="s">
        <v>120</v>
      </c>
      <c r="G28" s="267" t="s">
        <v>199</v>
      </c>
      <c r="H28" s="268">
        <v>1</v>
      </c>
      <c r="I28" s="223">
        <v>1231.1400000000001</v>
      </c>
      <c r="J28" s="271">
        <v>1.0559319005149699</v>
      </c>
      <c r="K28" s="284">
        <v>77.651607453254698</v>
      </c>
    </row>
    <row r="29" spans="1:11" ht="16.5">
      <c r="A29" s="285" t="s">
        <v>118</v>
      </c>
      <c r="B29" s="263" t="s">
        <v>250</v>
      </c>
      <c r="C29" s="264" t="s">
        <v>70</v>
      </c>
      <c r="D29" s="265">
        <v>0.74063880275317417</v>
      </c>
      <c r="E29" s="266">
        <v>8729</v>
      </c>
      <c r="F29" s="222" t="s">
        <v>120</v>
      </c>
      <c r="G29" s="267" t="s">
        <v>198</v>
      </c>
      <c r="H29" s="268">
        <v>2</v>
      </c>
      <c r="I29" s="223">
        <v>2049.7829999999999</v>
      </c>
      <c r="J29" s="271">
        <v>0.14635695583386144</v>
      </c>
      <c r="K29" s="284">
        <v>57.615854946596791</v>
      </c>
    </row>
    <row r="30" spans="1:11" ht="16.5">
      <c r="A30" s="285" t="s">
        <v>118</v>
      </c>
      <c r="B30" s="263" t="s">
        <v>253</v>
      </c>
      <c r="C30" s="264" t="s">
        <v>70</v>
      </c>
      <c r="D30" s="265">
        <v>0.77858652536605943</v>
      </c>
      <c r="E30" s="266">
        <v>7600</v>
      </c>
      <c r="F30" s="222" t="s">
        <v>120</v>
      </c>
      <c r="G30" s="267" t="s">
        <v>179</v>
      </c>
      <c r="H30" s="268">
        <v>10</v>
      </c>
      <c r="I30" s="223">
        <v>1705.9670000000001</v>
      </c>
      <c r="J30" s="271">
        <v>0.87926671500679665</v>
      </c>
      <c r="K30" s="284">
        <v>44.080571312340737</v>
      </c>
    </row>
    <row r="31" spans="1:11" ht="16.5">
      <c r="A31" s="285" t="s">
        <v>118</v>
      </c>
      <c r="B31" s="263" t="s">
        <v>257</v>
      </c>
      <c r="C31" s="264" t="s">
        <v>67</v>
      </c>
      <c r="D31" s="265">
        <v>0.80391304347826087</v>
      </c>
      <c r="E31" s="266">
        <v>931</v>
      </c>
      <c r="F31" s="222" t="s">
        <v>120</v>
      </c>
      <c r="G31" s="267" t="s">
        <v>189</v>
      </c>
      <c r="H31" s="268">
        <v>1</v>
      </c>
      <c r="I31" s="223">
        <v>2508.7350000000001</v>
      </c>
      <c r="J31" s="271">
        <v>0.11958217986355672</v>
      </c>
      <c r="K31" s="284">
        <v>32.685795829372175</v>
      </c>
    </row>
    <row r="32" spans="1:11" ht="16.5">
      <c r="A32" s="285" t="s">
        <v>118</v>
      </c>
      <c r="B32" s="263" t="s">
        <v>259</v>
      </c>
      <c r="C32" s="264" t="s">
        <v>67</v>
      </c>
      <c r="D32" s="265">
        <v>0.83147366101170272</v>
      </c>
      <c r="E32" s="266">
        <v>9715</v>
      </c>
      <c r="F32" s="222" t="s">
        <v>120</v>
      </c>
      <c r="G32" s="267" t="s">
        <v>192</v>
      </c>
      <c r="H32" s="268">
        <v>3</v>
      </c>
      <c r="I32" s="223">
        <v>2637.3560000000002</v>
      </c>
      <c r="J32" s="271">
        <v>0.34125085881466133</v>
      </c>
      <c r="K32" s="284">
        <v>25.062979741832347</v>
      </c>
    </row>
    <row r="33" spans="1:11" ht="16.5">
      <c r="A33" s="285" t="s">
        <v>118</v>
      </c>
      <c r="B33" s="263" t="s">
        <v>260</v>
      </c>
      <c r="C33" s="264" t="s">
        <v>70</v>
      </c>
      <c r="D33" s="265">
        <v>0.77070379146696966</v>
      </c>
      <c r="E33" s="266">
        <v>9974</v>
      </c>
      <c r="F33" s="222" t="s">
        <v>120</v>
      </c>
      <c r="G33" s="267" t="s">
        <v>171</v>
      </c>
      <c r="H33" s="268">
        <v>12</v>
      </c>
      <c r="I33" s="223">
        <v>2423.732</v>
      </c>
      <c r="J33" s="271">
        <v>0.20629343508275669</v>
      </c>
      <c r="K33" s="284">
        <v>41.753791260749949</v>
      </c>
    </row>
    <row r="34" spans="1:11" ht="16.5">
      <c r="A34" s="285" t="s">
        <v>118</v>
      </c>
      <c r="B34" s="263" t="s">
        <v>286</v>
      </c>
      <c r="C34" s="264" t="s">
        <v>70</v>
      </c>
      <c r="D34" s="265">
        <v>0.74350149724998094</v>
      </c>
      <c r="E34" s="266">
        <v>2426</v>
      </c>
      <c r="F34" s="222" t="s">
        <v>120</v>
      </c>
      <c r="G34" s="267" t="s">
        <v>201</v>
      </c>
      <c r="H34" s="268">
        <v>2</v>
      </c>
      <c r="I34" s="223">
        <v>2328.8409999999999</v>
      </c>
      <c r="J34" s="271">
        <v>0.12881944280438209</v>
      </c>
      <c r="K34" s="284">
        <v>38.860531912655269</v>
      </c>
    </row>
    <row r="35" spans="1:11" ht="16.5">
      <c r="A35" s="285" t="s">
        <v>118</v>
      </c>
      <c r="B35" s="263" t="s">
        <v>263</v>
      </c>
      <c r="C35" s="264" t="s">
        <v>70</v>
      </c>
      <c r="D35" s="265">
        <v>0.75496258342195577</v>
      </c>
      <c r="E35" s="266">
        <v>1621</v>
      </c>
      <c r="F35" s="222" t="s">
        <v>120</v>
      </c>
      <c r="G35" s="267" t="s">
        <v>193</v>
      </c>
      <c r="H35" s="268">
        <v>2</v>
      </c>
      <c r="I35" s="223">
        <v>2333.6039999999998</v>
      </c>
      <c r="J35" s="271">
        <v>0.12855651601557078</v>
      </c>
      <c r="K35" s="284">
        <v>48.50865870987537</v>
      </c>
    </row>
    <row r="36" spans="1:11" ht="16.5">
      <c r="A36" s="285" t="s">
        <v>118</v>
      </c>
      <c r="B36" s="263" t="s">
        <v>264</v>
      </c>
      <c r="C36" s="264" t="s">
        <v>69</v>
      </c>
      <c r="D36" s="265">
        <v>0.86557768957308068</v>
      </c>
      <c r="E36" s="266">
        <v>5697</v>
      </c>
      <c r="F36" s="222" t="s">
        <v>120</v>
      </c>
      <c r="G36" s="267" t="s">
        <v>186</v>
      </c>
      <c r="H36" s="268">
        <v>3</v>
      </c>
      <c r="I36" s="223">
        <v>3009.5169999999998</v>
      </c>
      <c r="J36" s="271">
        <v>3.322792328469984E-2</v>
      </c>
      <c r="K36" s="284">
        <v>28.542786101557162</v>
      </c>
    </row>
    <row r="37" spans="1:11" ht="16.5">
      <c r="A37" s="285" t="s">
        <v>118</v>
      </c>
      <c r="B37" s="263" t="s">
        <v>269</v>
      </c>
      <c r="C37" s="264" t="s">
        <v>67</v>
      </c>
      <c r="D37" s="265">
        <v>0.80992352427831893</v>
      </c>
      <c r="E37" s="266">
        <v>8829</v>
      </c>
      <c r="F37" s="222" t="s">
        <v>120</v>
      </c>
      <c r="G37" s="267" t="s">
        <v>194</v>
      </c>
      <c r="H37" s="268">
        <v>2</v>
      </c>
      <c r="I37" s="223">
        <v>1810.85</v>
      </c>
      <c r="J37" s="271">
        <v>0.16566805643758456</v>
      </c>
      <c r="K37" s="284">
        <v>23.856200127012176</v>
      </c>
    </row>
    <row r="38" spans="1:11" ht="16.5">
      <c r="A38" s="285" t="s">
        <v>118</v>
      </c>
      <c r="B38" s="263" t="s">
        <v>271</v>
      </c>
      <c r="C38" s="264" t="s">
        <v>70</v>
      </c>
      <c r="D38" s="265">
        <v>0.76086599549296929</v>
      </c>
      <c r="E38" s="266">
        <v>2433</v>
      </c>
      <c r="F38" s="222" t="s">
        <v>120</v>
      </c>
      <c r="G38" s="267" t="s">
        <v>193</v>
      </c>
      <c r="H38" s="268">
        <v>2</v>
      </c>
      <c r="I38" s="223">
        <v>2574.1579999999999</v>
      </c>
      <c r="J38" s="271">
        <v>7.769530852418538E-2</v>
      </c>
      <c r="K38" s="284">
        <v>39.391521421761993</v>
      </c>
    </row>
    <row r="39" spans="1:11" ht="16.5">
      <c r="A39" s="285" t="s">
        <v>118</v>
      </c>
      <c r="B39" s="263" t="s">
        <v>272</v>
      </c>
      <c r="C39" s="264" t="s">
        <v>70</v>
      </c>
      <c r="D39" s="265">
        <v>0.74214804191681205</v>
      </c>
      <c r="E39" s="266">
        <v>8612</v>
      </c>
      <c r="F39" s="222" t="s">
        <v>120</v>
      </c>
      <c r="G39" s="267" t="s">
        <v>199</v>
      </c>
      <c r="H39" s="268">
        <v>9</v>
      </c>
      <c r="I39" s="223">
        <v>1376.6480000000001</v>
      </c>
      <c r="J39" s="271">
        <v>1.016962941870398</v>
      </c>
      <c r="K39" s="284">
        <v>57.022564954875897</v>
      </c>
    </row>
    <row r="40" spans="1:11" ht="16.5">
      <c r="A40" s="285" t="s">
        <v>118</v>
      </c>
      <c r="B40" s="263" t="s">
        <v>289</v>
      </c>
      <c r="C40" s="264" t="s">
        <v>67</v>
      </c>
      <c r="D40" s="265">
        <v>0.80535391724534489</v>
      </c>
      <c r="E40" s="266">
        <v>7400</v>
      </c>
      <c r="F40" s="222" t="s">
        <v>120</v>
      </c>
      <c r="G40" s="267" t="s">
        <v>192</v>
      </c>
      <c r="H40" s="268">
        <v>13</v>
      </c>
      <c r="I40" s="223">
        <v>2167.087</v>
      </c>
      <c r="J40" s="271">
        <v>0</v>
      </c>
      <c r="K40" s="284">
        <v>27.225487486196908</v>
      </c>
    </row>
    <row r="41" spans="1:11" ht="16.5">
      <c r="A41" s="285" t="s">
        <v>118</v>
      </c>
      <c r="B41" s="263" t="s">
        <v>275</v>
      </c>
      <c r="C41" s="264" t="s">
        <v>70</v>
      </c>
      <c r="D41" s="265">
        <v>0.76941939763828604</v>
      </c>
      <c r="E41" s="266">
        <v>3670</v>
      </c>
      <c r="F41" s="222" t="s">
        <v>120</v>
      </c>
      <c r="G41" s="267" t="s">
        <v>197</v>
      </c>
      <c r="H41" s="268">
        <v>2</v>
      </c>
      <c r="I41" s="223">
        <v>1533.3009999999999</v>
      </c>
      <c r="J41" s="271">
        <v>1.1739377982535719</v>
      </c>
      <c r="K41" s="284">
        <v>49.435825059789309</v>
      </c>
    </row>
    <row r="42" spans="1:11" ht="16.5">
      <c r="A42" s="285" t="s">
        <v>118</v>
      </c>
      <c r="B42" s="263" t="s">
        <v>318</v>
      </c>
      <c r="C42" s="264" t="s">
        <v>70</v>
      </c>
      <c r="D42" s="265">
        <v>0.79928890204720571</v>
      </c>
      <c r="E42" s="266">
        <v>3435</v>
      </c>
      <c r="F42" s="222" t="s">
        <v>121</v>
      </c>
      <c r="G42" s="267" t="s">
        <v>207</v>
      </c>
      <c r="H42" s="268">
        <v>2</v>
      </c>
      <c r="I42" s="223">
        <v>732.71300000000008</v>
      </c>
      <c r="J42" s="271">
        <v>14.057345782045628</v>
      </c>
      <c r="K42" s="284">
        <v>32.209064121968623</v>
      </c>
    </row>
    <row r="43" spans="1:11" ht="16.5">
      <c r="A43" s="285" t="s">
        <v>118</v>
      </c>
      <c r="B43" s="263" t="s">
        <v>281</v>
      </c>
      <c r="C43" s="264" t="s">
        <v>70</v>
      </c>
      <c r="D43" s="265">
        <v>0.76367305072873215</v>
      </c>
      <c r="E43" s="266">
        <v>1065</v>
      </c>
      <c r="F43" s="222" t="s">
        <v>120</v>
      </c>
      <c r="G43" s="267" t="s">
        <v>201</v>
      </c>
      <c r="H43" s="268">
        <v>3</v>
      </c>
      <c r="I43" s="223">
        <v>2450.424</v>
      </c>
      <c r="J43" s="271">
        <v>0</v>
      </c>
      <c r="K43" s="284">
        <v>22.52671374423365</v>
      </c>
    </row>
    <row r="44" spans="1:11" ht="16.5">
      <c r="A44" s="285" t="s">
        <v>118</v>
      </c>
      <c r="B44" s="263" t="s">
        <v>304</v>
      </c>
      <c r="C44" s="264" t="s">
        <v>70</v>
      </c>
      <c r="D44" s="265">
        <v>0.78541666666666665</v>
      </c>
      <c r="E44" s="266">
        <v>6048</v>
      </c>
      <c r="F44" s="222" t="s">
        <v>120</v>
      </c>
      <c r="G44" s="267" t="s">
        <v>171</v>
      </c>
      <c r="H44" s="268">
        <v>1</v>
      </c>
      <c r="I44" s="223">
        <v>2588.9920000000002</v>
      </c>
      <c r="J44" s="271">
        <v>0.11587521321039231</v>
      </c>
      <c r="K44" s="284">
        <v>29.81855486614095</v>
      </c>
    </row>
  </sheetData>
  <mergeCells count="1">
    <mergeCell ref="A2:K2"/>
  </mergeCells>
  <phoneticPr fontId="2" type="noConversion"/>
  <conditionalFormatting sqref="C14:D44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2024-12-03T08:17:17Z</dcterms:modified>
</cp:coreProperties>
</file>